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w-depts\surf$\surf-KB\RiverRestoration\Wirkungskontrolle\0_Praxisdokumentation\Praxisdok_DE\5_Eingabeformulare\Eingabeformular_Set6\"/>
    </mc:Choice>
  </mc:AlternateContent>
  <bookViews>
    <workbookView xWindow="0" yWindow="0" windowWidth="25605" windowHeight="10650"/>
  </bookViews>
  <sheets>
    <sheet name="Raster_WiKo" sheetId="31" r:id="rId1"/>
    <sheet name="LaborProtokoll_IBCH_geänd_8x" sheetId="35" r:id="rId2"/>
    <sheet name="Taxaliste_E" sheetId="33" r:id="rId3"/>
    <sheet name="Taxaliste_P" sheetId="46" r:id="rId4"/>
    <sheet name="Taxaliste_T" sheetId="47" r:id="rId5"/>
    <sheet name="Erklärungen EPT Taxaliste" sheetId="53" r:id="rId6"/>
    <sheet name="Dropdown-Liste EPT" sheetId="34" r:id="rId7"/>
    <sheet name="Dropdowns" sheetId="52" r:id="rId8"/>
    <sheet name="Zusammenzug_Kopfdaten" sheetId="50" r:id="rId9"/>
    <sheet name="Zusammenzug_IBCH" sheetId="48" r:id="rId10"/>
    <sheet name="Zusammenzug_EPT" sheetId="49" r:id="rId11"/>
    <sheet name="Änderungsverzeichnis" sheetId="30" r:id="rId12"/>
  </sheets>
  <definedNames>
    <definedName name="_xlnm._FilterDatabase" localSheetId="6" hidden="1">'Dropdown-Liste EPT'!$A$9:$J$528</definedName>
    <definedName name="f_liste" localSheetId="6">OFFSET(p_liste,0,0,COUNTA('Dropdown-Liste EPT'!l_liste),1)</definedName>
    <definedName name="f_liste" localSheetId="5">OFFSET(p_liste,0,0,COUNTA('Erklärungen EPT Taxaliste'!l_liste),1)</definedName>
    <definedName name="f_liste" localSheetId="1">OFFSET(p_liste,0,0,COUNTA(LaborProtokoll_IBCH_geänd_8x!l_liste),1)</definedName>
    <definedName name="f_liste" localSheetId="2">OFFSET(p_liste,0,0,COUNTA(Taxaliste_E!l_liste),1)</definedName>
    <definedName name="f_liste" localSheetId="3">OFFSET(p_liste,0,0,COUNTA(Taxaliste_P!l_liste),1)</definedName>
    <definedName name="f_liste" localSheetId="4">OFFSET(p_liste,0,0,COUNTA(Taxaliste_T!l_liste),1)</definedName>
    <definedName name="f_liste" localSheetId="10">OFFSET(p_liste,0,0,COUNTA(Zusammenzug_EPT!l_liste),1)</definedName>
    <definedName name="f_liste" localSheetId="9">OFFSET(p_liste,0,0,COUNTA(Zusammenzug_IBCH!l_liste),1)</definedName>
    <definedName name="f_liste">OFFSET(p_liste,0,0,COUNTA(l_liste),1)</definedName>
    <definedName name="l_liste" localSheetId="6">#REF!</definedName>
    <definedName name="l_liste" localSheetId="5">#REF!</definedName>
    <definedName name="l_liste" localSheetId="1">#REF!</definedName>
    <definedName name="l_liste" localSheetId="2">#REF!</definedName>
    <definedName name="l_liste" localSheetId="3">#REF!</definedName>
    <definedName name="l_liste" localSheetId="4">#REF!</definedName>
    <definedName name="l_liste" localSheetId="10">#REF!</definedName>
    <definedName name="l_liste" localSheetId="9">#REF!</definedName>
    <definedName name="l_liste">#REF!</definedName>
    <definedName name="_xlnm.Print_Area" localSheetId="2">Taxaliste_E!$A$1:$W$126</definedName>
    <definedName name="_xlnm.Print_Area" localSheetId="3">Taxaliste_P!$A$1:$W$126</definedName>
    <definedName name="_xlnm.Print_Area" localSheetId="4">Taxaliste_T!$A$1:$W$126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50" l="1"/>
  <c r="E51" i="50"/>
  <c r="E8" i="50"/>
  <c r="E9" i="50"/>
  <c r="D40" i="50" l="1"/>
  <c r="D39" i="50"/>
  <c r="E39" i="50" s="1"/>
  <c r="D30" i="50"/>
  <c r="E30" i="50" s="1"/>
  <c r="D31" i="50"/>
  <c r="E31" i="50" s="1"/>
  <c r="D32" i="50"/>
  <c r="E32" i="50" s="1"/>
  <c r="D33" i="50"/>
  <c r="E33" i="50" s="1"/>
  <c r="D34" i="50"/>
  <c r="E34" i="50" s="1"/>
  <c r="D35" i="50"/>
  <c r="E35" i="50" s="1"/>
  <c r="D36" i="50"/>
  <c r="E36" i="50" s="1"/>
  <c r="D37" i="50"/>
  <c r="E37" i="50" s="1"/>
  <c r="D38" i="50"/>
  <c r="E38" i="50" s="1"/>
  <c r="D29" i="50"/>
  <c r="E29" i="50" s="1"/>
  <c r="O143" i="48"/>
  <c r="N143" i="48"/>
  <c r="M143" i="48"/>
  <c r="L143" i="48"/>
  <c r="K143" i="48"/>
  <c r="J143" i="48"/>
  <c r="I143" i="48"/>
  <c r="H143" i="48"/>
  <c r="O142" i="48"/>
  <c r="N142" i="48"/>
  <c r="M142" i="48"/>
  <c r="L142" i="48"/>
  <c r="K142" i="48"/>
  <c r="J142" i="48"/>
  <c r="I142" i="48"/>
  <c r="H142" i="48"/>
  <c r="O141" i="48"/>
  <c r="N141" i="48"/>
  <c r="M141" i="48"/>
  <c r="L141" i="48"/>
  <c r="K141" i="48"/>
  <c r="J141" i="48"/>
  <c r="I141" i="48"/>
  <c r="H141" i="48"/>
  <c r="O140" i="48"/>
  <c r="N140" i="48"/>
  <c r="M140" i="48"/>
  <c r="L140" i="48"/>
  <c r="K140" i="48"/>
  <c r="J140" i="48"/>
  <c r="I140" i="48"/>
  <c r="H140" i="48"/>
  <c r="O139" i="48"/>
  <c r="N139" i="48"/>
  <c r="M139" i="48"/>
  <c r="L139" i="48"/>
  <c r="K139" i="48"/>
  <c r="J139" i="48"/>
  <c r="I139" i="48"/>
  <c r="H139" i="48"/>
  <c r="O138" i="48"/>
  <c r="N138" i="48"/>
  <c r="M138" i="48"/>
  <c r="L138" i="48"/>
  <c r="K138" i="48"/>
  <c r="J138" i="48"/>
  <c r="I138" i="48"/>
  <c r="H138" i="48"/>
  <c r="O137" i="48"/>
  <c r="N137" i="48"/>
  <c r="M137" i="48"/>
  <c r="L137" i="48"/>
  <c r="K137" i="48"/>
  <c r="J137" i="48"/>
  <c r="I137" i="48"/>
  <c r="H137" i="48"/>
  <c r="O136" i="48"/>
  <c r="N136" i="48"/>
  <c r="M136" i="48"/>
  <c r="L136" i="48"/>
  <c r="K136" i="48"/>
  <c r="J136" i="48"/>
  <c r="I136" i="48"/>
  <c r="H136" i="48"/>
  <c r="O135" i="48"/>
  <c r="N135" i="48"/>
  <c r="M135" i="48"/>
  <c r="L135" i="48"/>
  <c r="K135" i="48"/>
  <c r="J135" i="48"/>
  <c r="I135" i="48"/>
  <c r="H135" i="48"/>
  <c r="O134" i="48"/>
  <c r="N134" i="48"/>
  <c r="M134" i="48"/>
  <c r="L134" i="48"/>
  <c r="K134" i="48"/>
  <c r="J134" i="48"/>
  <c r="I134" i="48"/>
  <c r="H134" i="48"/>
  <c r="O133" i="48"/>
  <c r="N133" i="48"/>
  <c r="M133" i="48"/>
  <c r="L133" i="48"/>
  <c r="K133" i="48"/>
  <c r="J133" i="48"/>
  <c r="I133" i="48"/>
  <c r="H133" i="48"/>
  <c r="O132" i="48"/>
  <c r="N132" i="48"/>
  <c r="M132" i="48"/>
  <c r="L132" i="48"/>
  <c r="K132" i="48"/>
  <c r="J132" i="48"/>
  <c r="I132" i="48"/>
  <c r="H132" i="48"/>
  <c r="O131" i="48"/>
  <c r="N131" i="48"/>
  <c r="M131" i="48"/>
  <c r="L131" i="48"/>
  <c r="K131" i="48"/>
  <c r="J131" i="48"/>
  <c r="I131" i="48"/>
  <c r="H131" i="48"/>
  <c r="O130" i="48"/>
  <c r="N130" i="48"/>
  <c r="M130" i="48"/>
  <c r="L130" i="48"/>
  <c r="K130" i="48"/>
  <c r="J130" i="48"/>
  <c r="I130" i="48"/>
  <c r="H130" i="48"/>
  <c r="O129" i="48"/>
  <c r="N129" i="48"/>
  <c r="M129" i="48"/>
  <c r="L129" i="48"/>
  <c r="K129" i="48"/>
  <c r="J129" i="48"/>
  <c r="I129" i="48"/>
  <c r="H129" i="48"/>
  <c r="O128" i="48"/>
  <c r="N128" i="48"/>
  <c r="M128" i="48"/>
  <c r="L128" i="48"/>
  <c r="K128" i="48"/>
  <c r="J128" i="48"/>
  <c r="I128" i="48"/>
  <c r="H128" i="48"/>
  <c r="O127" i="48"/>
  <c r="N127" i="48"/>
  <c r="M127" i="48"/>
  <c r="L127" i="48"/>
  <c r="K127" i="48"/>
  <c r="J127" i="48"/>
  <c r="I127" i="48"/>
  <c r="H127" i="48"/>
  <c r="O126" i="48"/>
  <c r="N126" i="48"/>
  <c r="M126" i="48"/>
  <c r="L126" i="48"/>
  <c r="K126" i="48"/>
  <c r="J126" i="48"/>
  <c r="I126" i="48"/>
  <c r="H126" i="48"/>
  <c r="O125" i="48"/>
  <c r="N125" i="48"/>
  <c r="M125" i="48"/>
  <c r="L125" i="48"/>
  <c r="K125" i="48"/>
  <c r="J125" i="48"/>
  <c r="I125" i="48"/>
  <c r="H125" i="48"/>
  <c r="O124" i="48"/>
  <c r="N124" i="48"/>
  <c r="M124" i="48"/>
  <c r="L124" i="48"/>
  <c r="K124" i="48"/>
  <c r="J124" i="48"/>
  <c r="I124" i="48"/>
  <c r="H124" i="48"/>
  <c r="O123" i="48"/>
  <c r="N123" i="48"/>
  <c r="M123" i="48"/>
  <c r="L123" i="48"/>
  <c r="K123" i="48"/>
  <c r="J123" i="48"/>
  <c r="I123" i="48"/>
  <c r="H123" i="48"/>
  <c r="O122" i="48"/>
  <c r="N122" i="48"/>
  <c r="M122" i="48"/>
  <c r="L122" i="48"/>
  <c r="K122" i="48"/>
  <c r="J122" i="48"/>
  <c r="I122" i="48"/>
  <c r="H122" i="48"/>
  <c r="O121" i="48"/>
  <c r="N121" i="48"/>
  <c r="M121" i="48"/>
  <c r="L121" i="48"/>
  <c r="K121" i="48"/>
  <c r="J121" i="48"/>
  <c r="I121" i="48"/>
  <c r="H121" i="48"/>
  <c r="O120" i="48"/>
  <c r="N120" i="48"/>
  <c r="M120" i="48"/>
  <c r="L120" i="48"/>
  <c r="K120" i="48"/>
  <c r="J120" i="48"/>
  <c r="I120" i="48"/>
  <c r="H120" i="48"/>
  <c r="O119" i="48"/>
  <c r="N119" i="48"/>
  <c r="M119" i="48"/>
  <c r="L119" i="48"/>
  <c r="K119" i="48"/>
  <c r="J119" i="48"/>
  <c r="I119" i="48"/>
  <c r="H119" i="48"/>
  <c r="O118" i="48"/>
  <c r="N118" i="48"/>
  <c r="M118" i="48"/>
  <c r="L118" i="48"/>
  <c r="K118" i="48"/>
  <c r="J118" i="48"/>
  <c r="I118" i="48"/>
  <c r="H118" i="48"/>
  <c r="O117" i="48"/>
  <c r="N117" i="48"/>
  <c r="M117" i="48"/>
  <c r="L117" i="48"/>
  <c r="K117" i="48"/>
  <c r="J117" i="48"/>
  <c r="I117" i="48"/>
  <c r="H117" i="48"/>
  <c r="O116" i="48"/>
  <c r="N116" i="48"/>
  <c r="M116" i="48"/>
  <c r="L116" i="48"/>
  <c r="K116" i="48"/>
  <c r="J116" i="48"/>
  <c r="I116" i="48"/>
  <c r="H116" i="48"/>
  <c r="O115" i="48"/>
  <c r="N115" i="48"/>
  <c r="M115" i="48"/>
  <c r="L115" i="48"/>
  <c r="K115" i="48"/>
  <c r="J115" i="48"/>
  <c r="I115" i="48"/>
  <c r="H115" i="48"/>
  <c r="O114" i="48"/>
  <c r="N114" i="48"/>
  <c r="M114" i="48"/>
  <c r="L114" i="48"/>
  <c r="K114" i="48"/>
  <c r="J114" i="48"/>
  <c r="I114" i="48"/>
  <c r="H114" i="48"/>
  <c r="O113" i="48"/>
  <c r="N113" i="48"/>
  <c r="M113" i="48"/>
  <c r="L113" i="48"/>
  <c r="K113" i="48"/>
  <c r="J113" i="48"/>
  <c r="I113" i="48"/>
  <c r="H113" i="48"/>
  <c r="O112" i="48"/>
  <c r="N112" i="48"/>
  <c r="M112" i="48"/>
  <c r="L112" i="48"/>
  <c r="K112" i="48"/>
  <c r="J112" i="48"/>
  <c r="I112" i="48"/>
  <c r="H112" i="48"/>
  <c r="O111" i="48"/>
  <c r="N111" i="48"/>
  <c r="M111" i="48"/>
  <c r="L111" i="48"/>
  <c r="K111" i="48"/>
  <c r="J111" i="48"/>
  <c r="I111" i="48"/>
  <c r="H111" i="48"/>
  <c r="O110" i="48"/>
  <c r="N110" i="48"/>
  <c r="M110" i="48"/>
  <c r="L110" i="48"/>
  <c r="K110" i="48"/>
  <c r="J110" i="48"/>
  <c r="I110" i="48"/>
  <c r="H110" i="48"/>
  <c r="O109" i="48"/>
  <c r="N109" i="48"/>
  <c r="M109" i="48"/>
  <c r="L109" i="48"/>
  <c r="K109" i="48"/>
  <c r="J109" i="48"/>
  <c r="I109" i="48"/>
  <c r="H109" i="48"/>
  <c r="O108" i="48"/>
  <c r="N108" i="48"/>
  <c r="M108" i="48"/>
  <c r="L108" i="48"/>
  <c r="K108" i="48"/>
  <c r="J108" i="48"/>
  <c r="I108" i="48"/>
  <c r="H108" i="48"/>
  <c r="O107" i="48"/>
  <c r="N107" i="48"/>
  <c r="M107" i="48"/>
  <c r="L107" i="48"/>
  <c r="K107" i="48"/>
  <c r="J107" i="48"/>
  <c r="I107" i="48"/>
  <c r="H107" i="48"/>
  <c r="O106" i="48"/>
  <c r="N106" i="48"/>
  <c r="M106" i="48"/>
  <c r="L106" i="48"/>
  <c r="K106" i="48"/>
  <c r="J106" i="48"/>
  <c r="I106" i="48"/>
  <c r="H106" i="48"/>
  <c r="O105" i="48"/>
  <c r="N105" i="48"/>
  <c r="M105" i="48"/>
  <c r="L105" i="48"/>
  <c r="K105" i="48"/>
  <c r="J105" i="48"/>
  <c r="I105" i="48"/>
  <c r="H105" i="48"/>
  <c r="O104" i="48"/>
  <c r="N104" i="48"/>
  <c r="M104" i="48"/>
  <c r="L104" i="48"/>
  <c r="K104" i="48"/>
  <c r="J104" i="48"/>
  <c r="I104" i="48"/>
  <c r="H104" i="48"/>
  <c r="O103" i="48"/>
  <c r="N103" i="48"/>
  <c r="M103" i="48"/>
  <c r="L103" i="48"/>
  <c r="K103" i="48"/>
  <c r="J103" i="48"/>
  <c r="I103" i="48"/>
  <c r="H103" i="48"/>
  <c r="O102" i="48"/>
  <c r="N102" i="48"/>
  <c r="M102" i="48"/>
  <c r="L102" i="48"/>
  <c r="K102" i="48"/>
  <c r="J102" i="48"/>
  <c r="I102" i="48"/>
  <c r="H102" i="48"/>
  <c r="O101" i="48"/>
  <c r="N101" i="48"/>
  <c r="M101" i="48"/>
  <c r="L101" i="48"/>
  <c r="K101" i="48"/>
  <c r="J101" i="48"/>
  <c r="I101" i="48"/>
  <c r="H101" i="48"/>
  <c r="O100" i="48"/>
  <c r="N100" i="48"/>
  <c r="M100" i="48"/>
  <c r="L100" i="48"/>
  <c r="K100" i="48"/>
  <c r="J100" i="48"/>
  <c r="I100" i="48"/>
  <c r="H100" i="48"/>
  <c r="O99" i="48"/>
  <c r="N99" i="48"/>
  <c r="M99" i="48"/>
  <c r="L99" i="48"/>
  <c r="K99" i="48"/>
  <c r="J99" i="48"/>
  <c r="I99" i="48"/>
  <c r="H99" i="48"/>
  <c r="O98" i="48"/>
  <c r="N98" i="48"/>
  <c r="M98" i="48"/>
  <c r="L98" i="48"/>
  <c r="K98" i="48"/>
  <c r="J98" i="48"/>
  <c r="I98" i="48"/>
  <c r="H98" i="48"/>
  <c r="O97" i="48"/>
  <c r="N97" i="48"/>
  <c r="M97" i="48"/>
  <c r="L97" i="48"/>
  <c r="K97" i="48"/>
  <c r="J97" i="48"/>
  <c r="I97" i="48"/>
  <c r="H97" i="48"/>
  <c r="O96" i="48"/>
  <c r="N96" i="48"/>
  <c r="M96" i="48"/>
  <c r="L96" i="48"/>
  <c r="K96" i="48"/>
  <c r="J96" i="48"/>
  <c r="I96" i="48"/>
  <c r="H96" i="48"/>
  <c r="O95" i="48"/>
  <c r="N95" i="48"/>
  <c r="M95" i="48"/>
  <c r="L95" i="48"/>
  <c r="K95" i="48"/>
  <c r="J95" i="48"/>
  <c r="I95" i="48"/>
  <c r="H95" i="48"/>
  <c r="O94" i="48"/>
  <c r="N94" i="48"/>
  <c r="M94" i="48"/>
  <c r="L94" i="48"/>
  <c r="K94" i="48"/>
  <c r="J94" i="48"/>
  <c r="I94" i="48"/>
  <c r="H94" i="48"/>
  <c r="O93" i="48"/>
  <c r="N93" i="48"/>
  <c r="M93" i="48"/>
  <c r="L93" i="48"/>
  <c r="K93" i="48"/>
  <c r="J93" i="48"/>
  <c r="I93" i="48"/>
  <c r="H93" i="48"/>
  <c r="O92" i="48"/>
  <c r="N92" i="48"/>
  <c r="M92" i="48"/>
  <c r="L92" i="48"/>
  <c r="K92" i="48"/>
  <c r="J92" i="48"/>
  <c r="I92" i="48"/>
  <c r="H92" i="48"/>
  <c r="O91" i="48"/>
  <c r="N91" i="48"/>
  <c r="M91" i="48"/>
  <c r="L91" i="48"/>
  <c r="K91" i="48"/>
  <c r="J91" i="48"/>
  <c r="I91" i="48"/>
  <c r="H91" i="48"/>
  <c r="O90" i="48"/>
  <c r="N90" i="48"/>
  <c r="M90" i="48"/>
  <c r="L90" i="48"/>
  <c r="K90" i="48"/>
  <c r="J90" i="48"/>
  <c r="I90" i="48"/>
  <c r="H90" i="48"/>
  <c r="O89" i="48"/>
  <c r="N89" i="48"/>
  <c r="M89" i="48"/>
  <c r="L89" i="48"/>
  <c r="K89" i="48"/>
  <c r="J89" i="48"/>
  <c r="I89" i="48"/>
  <c r="H89" i="48"/>
  <c r="O88" i="48"/>
  <c r="N88" i="48"/>
  <c r="M88" i="48"/>
  <c r="L88" i="48"/>
  <c r="K88" i="48"/>
  <c r="J88" i="48"/>
  <c r="I88" i="48"/>
  <c r="H88" i="48"/>
  <c r="O87" i="48"/>
  <c r="N87" i="48"/>
  <c r="M87" i="48"/>
  <c r="L87" i="48"/>
  <c r="K87" i="48"/>
  <c r="J87" i="48"/>
  <c r="I87" i="48"/>
  <c r="H87" i="48"/>
  <c r="O86" i="48"/>
  <c r="N86" i="48"/>
  <c r="M86" i="48"/>
  <c r="L86" i="48"/>
  <c r="K86" i="48"/>
  <c r="J86" i="48"/>
  <c r="I86" i="48"/>
  <c r="H86" i="48"/>
  <c r="O85" i="48"/>
  <c r="N85" i="48"/>
  <c r="M85" i="48"/>
  <c r="L85" i="48"/>
  <c r="K85" i="48"/>
  <c r="J85" i="48"/>
  <c r="I85" i="48"/>
  <c r="H85" i="48"/>
  <c r="O84" i="48"/>
  <c r="N84" i="48"/>
  <c r="M84" i="48"/>
  <c r="L84" i="48"/>
  <c r="K84" i="48"/>
  <c r="J84" i="48"/>
  <c r="I84" i="48"/>
  <c r="H84" i="48"/>
  <c r="O83" i="48"/>
  <c r="N83" i="48"/>
  <c r="M83" i="48"/>
  <c r="L83" i="48"/>
  <c r="K83" i="48"/>
  <c r="J83" i="48"/>
  <c r="I83" i="48"/>
  <c r="H83" i="48"/>
  <c r="O82" i="48"/>
  <c r="N82" i="48"/>
  <c r="M82" i="48"/>
  <c r="L82" i="48"/>
  <c r="K82" i="48"/>
  <c r="J82" i="48"/>
  <c r="I82" i="48"/>
  <c r="H82" i="48"/>
  <c r="O81" i="48"/>
  <c r="N81" i="48"/>
  <c r="M81" i="48"/>
  <c r="L81" i="48"/>
  <c r="K81" i="48"/>
  <c r="J81" i="48"/>
  <c r="I81" i="48"/>
  <c r="H81" i="48"/>
  <c r="O80" i="48"/>
  <c r="N80" i="48"/>
  <c r="M80" i="48"/>
  <c r="L80" i="48"/>
  <c r="K80" i="48"/>
  <c r="J80" i="48"/>
  <c r="I80" i="48"/>
  <c r="H80" i="48"/>
  <c r="O79" i="48"/>
  <c r="N79" i="48"/>
  <c r="M79" i="48"/>
  <c r="L79" i="48"/>
  <c r="K79" i="48"/>
  <c r="J79" i="48"/>
  <c r="I79" i="48"/>
  <c r="H79" i="48"/>
  <c r="O78" i="48"/>
  <c r="N78" i="48"/>
  <c r="M78" i="48"/>
  <c r="L78" i="48"/>
  <c r="K78" i="48"/>
  <c r="J78" i="48"/>
  <c r="I78" i="48"/>
  <c r="H78" i="48"/>
  <c r="O77" i="48"/>
  <c r="N77" i="48"/>
  <c r="M77" i="48"/>
  <c r="L77" i="48"/>
  <c r="K77" i="48"/>
  <c r="J77" i="48"/>
  <c r="I77" i="48"/>
  <c r="H77" i="48"/>
  <c r="O76" i="48"/>
  <c r="N76" i="48"/>
  <c r="M76" i="48"/>
  <c r="L76" i="48"/>
  <c r="K76" i="48"/>
  <c r="J76" i="48"/>
  <c r="I76" i="48"/>
  <c r="H76" i="48"/>
  <c r="O75" i="48"/>
  <c r="N75" i="48"/>
  <c r="M75" i="48"/>
  <c r="L75" i="48"/>
  <c r="K75" i="48"/>
  <c r="J75" i="48"/>
  <c r="I75" i="48"/>
  <c r="H75" i="48"/>
  <c r="O74" i="48"/>
  <c r="N74" i="48"/>
  <c r="M74" i="48"/>
  <c r="L74" i="48"/>
  <c r="K74" i="48"/>
  <c r="J74" i="48"/>
  <c r="I74" i="48"/>
  <c r="H74" i="48"/>
  <c r="O73" i="48"/>
  <c r="N73" i="48"/>
  <c r="M73" i="48"/>
  <c r="L73" i="48"/>
  <c r="K73" i="48"/>
  <c r="J73" i="48"/>
  <c r="I73" i="48"/>
  <c r="H73" i="48"/>
  <c r="O72" i="48"/>
  <c r="N72" i="48"/>
  <c r="M72" i="48"/>
  <c r="L72" i="48"/>
  <c r="K72" i="48"/>
  <c r="J72" i="48"/>
  <c r="I72" i="48"/>
  <c r="H72" i="48"/>
  <c r="O71" i="48"/>
  <c r="N71" i="48"/>
  <c r="M71" i="48"/>
  <c r="L71" i="48"/>
  <c r="K71" i="48"/>
  <c r="J71" i="48"/>
  <c r="I71" i="48"/>
  <c r="H71" i="48"/>
  <c r="O70" i="48"/>
  <c r="N70" i="48"/>
  <c r="M70" i="48"/>
  <c r="L70" i="48"/>
  <c r="K70" i="48"/>
  <c r="J70" i="48"/>
  <c r="I70" i="48"/>
  <c r="H70" i="48"/>
  <c r="O69" i="48"/>
  <c r="N69" i="48"/>
  <c r="M69" i="48"/>
  <c r="L69" i="48"/>
  <c r="K69" i="48"/>
  <c r="J69" i="48"/>
  <c r="I69" i="48"/>
  <c r="H69" i="48"/>
  <c r="O68" i="48"/>
  <c r="N68" i="48"/>
  <c r="M68" i="48"/>
  <c r="L68" i="48"/>
  <c r="K68" i="48"/>
  <c r="J68" i="48"/>
  <c r="I68" i="48"/>
  <c r="H68" i="48"/>
  <c r="O67" i="48"/>
  <c r="N67" i="48"/>
  <c r="M67" i="48"/>
  <c r="L67" i="48"/>
  <c r="K67" i="48"/>
  <c r="J67" i="48"/>
  <c r="I67" i="48"/>
  <c r="H67" i="48"/>
  <c r="O66" i="48"/>
  <c r="N66" i="48"/>
  <c r="M66" i="48"/>
  <c r="L66" i="48"/>
  <c r="K66" i="48"/>
  <c r="J66" i="48"/>
  <c r="I66" i="48"/>
  <c r="H66" i="48"/>
  <c r="O65" i="48"/>
  <c r="N65" i="48"/>
  <c r="M65" i="48"/>
  <c r="L65" i="48"/>
  <c r="K65" i="48"/>
  <c r="J65" i="48"/>
  <c r="I65" i="48"/>
  <c r="H65" i="48"/>
  <c r="O64" i="48"/>
  <c r="N64" i="48"/>
  <c r="M64" i="48"/>
  <c r="L64" i="48"/>
  <c r="K64" i="48"/>
  <c r="J64" i="48"/>
  <c r="I64" i="48"/>
  <c r="H64" i="48"/>
  <c r="O63" i="48"/>
  <c r="N63" i="48"/>
  <c r="M63" i="48"/>
  <c r="L63" i="48"/>
  <c r="K63" i="48"/>
  <c r="J63" i="48"/>
  <c r="I63" i="48"/>
  <c r="H63" i="48"/>
  <c r="O62" i="48"/>
  <c r="N62" i="48"/>
  <c r="M62" i="48"/>
  <c r="L62" i="48"/>
  <c r="K62" i="48"/>
  <c r="J62" i="48"/>
  <c r="I62" i="48"/>
  <c r="H62" i="48"/>
  <c r="O61" i="48"/>
  <c r="N61" i="48"/>
  <c r="M61" i="48"/>
  <c r="L61" i="48"/>
  <c r="K61" i="48"/>
  <c r="J61" i="48"/>
  <c r="I61" i="48"/>
  <c r="H61" i="48"/>
  <c r="O60" i="48"/>
  <c r="N60" i="48"/>
  <c r="M60" i="48"/>
  <c r="L60" i="48"/>
  <c r="K60" i="48"/>
  <c r="J60" i="48"/>
  <c r="I60" i="48"/>
  <c r="H60" i="48"/>
  <c r="O59" i="48"/>
  <c r="N59" i="48"/>
  <c r="M59" i="48"/>
  <c r="L59" i="48"/>
  <c r="K59" i="48"/>
  <c r="J59" i="48"/>
  <c r="I59" i="48"/>
  <c r="H59" i="48"/>
  <c r="O58" i="48"/>
  <c r="N58" i="48"/>
  <c r="M58" i="48"/>
  <c r="L58" i="48"/>
  <c r="K58" i="48"/>
  <c r="J58" i="48"/>
  <c r="I58" i="48"/>
  <c r="H58" i="48"/>
  <c r="O57" i="48"/>
  <c r="N57" i="48"/>
  <c r="M57" i="48"/>
  <c r="L57" i="48"/>
  <c r="K57" i="48"/>
  <c r="J57" i="48"/>
  <c r="I57" i="48"/>
  <c r="H57" i="48"/>
  <c r="O56" i="48"/>
  <c r="N56" i="48"/>
  <c r="M56" i="48"/>
  <c r="L56" i="48"/>
  <c r="K56" i="48"/>
  <c r="J56" i="48"/>
  <c r="I56" i="48"/>
  <c r="H56" i="48"/>
  <c r="O55" i="48"/>
  <c r="N55" i="48"/>
  <c r="M55" i="48"/>
  <c r="L55" i="48"/>
  <c r="K55" i="48"/>
  <c r="J55" i="48"/>
  <c r="I55" i="48"/>
  <c r="H55" i="48"/>
  <c r="O54" i="48"/>
  <c r="N54" i="48"/>
  <c r="M54" i="48"/>
  <c r="L54" i="48"/>
  <c r="K54" i="48"/>
  <c r="J54" i="48"/>
  <c r="I54" i="48"/>
  <c r="H54" i="48"/>
  <c r="O53" i="48"/>
  <c r="N53" i="48"/>
  <c r="M53" i="48"/>
  <c r="L53" i="48"/>
  <c r="K53" i="48"/>
  <c r="J53" i="48"/>
  <c r="I53" i="48"/>
  <c r="H53" i="48"/>
  <c r="O52" i="48"/>
  <c r="N52" i="48"/>
  <c r="M52" i="48"/>
  <c r="L52" i="48"/>
  <c r="K52" i="48"/>
  <c r="J52" i="48"/>
  <c r="I52" i="48"/>
  <c r="H52" i="48"/>
  <c r="O51" i="48"/>
  <c r="N51" i="48"/>
  <c r="M51" i="48"/>
  <c r="L51" i="48"/>
  <c r="K51" i="48"/>
  <c r="J51" i="48"/>
  <c r="I51" i="48"/>
  <c r="H51" i="48"/>
  <c r="O50" i="48"/>
  <c r="N50" i="48"/>
  <c r="M50" i="48"/>
  <c r="L50" i="48"/>
  <c r="K50" i="48"/>
  <c r="J50" i="48"/>
  <c r="I50" i="48"/>
  <c r="H50" i="48"/>
  <c r="O49" i="48"/>
  <c r="N49" i="48"/>
  <c r="M49" i="48"/>
  <c r="L49" i="48"/>
  <c r="K49" i="48"/>
  <c r="J49" i="48"/>
  <c r="I49" i="48"/>
  <c r="H49" i="48"/>
  <c r="O48" i="48"/>
  <c r="N48" i="48"/>
  <c r="M48" i="48"/>
  <c r="L48" i="48"/>
  <c r="K48" i="48"/>
  <c r="J48" i="48"/>
  <c r="I48" i="48"/>
  <c r="H48" i="48"/>
  <c r="O47" i="48"/>
  <c r="N47" i="48"/>
  <c r="M47" i="48"/>
  <c r="L47" i="48"/>
  <c r="K47" i="48"/>
  <c r="J47" i="48"/>
  <c r="I47" i="48"/>
  <c r="H47" i="48"/>
  <c r="O46" i="48"/>
  <c r="N46" i="48"/>
  <c r="M46" i="48"/>
  <c r="L46" i="48"/>
  <c r="K46" i="48"/>
  <c r="J46" i="48"/>
  <c r="I46" i="48"/>
  <c r="H46" i="48"/>
  <c r="O45" i="48"/>
  <c r="N45" i="48"/>
  <c r="M45" i="48"/>
  <c r="L45" i="48"/>
  <c r="K45" i="48"/>
  <c r="J45" i="48"/>
  <c r="I45" i="48"/>
  <c r="H45" i="48"/>
  <c r="O44" i="48"/>
  <c r="N44" i="48"/>
  <c r="M44" i="48"/>
  <c r="L44" i="48"/>
  <c r="K44" i="48"/>
  <c r="J44" i="48"/>
  <c r="I44" i="48"/>
  <c r="H44" i="48"/>
  <c r="O43" i="48"/>
  <c r="N43" i="48"/>
  <c r="M43" i="48"/>
  <c r="L43" i="48"/>
  <c r="K43" i="48"/>
  <c r="J43" i="48"/>
  <c r="I43" i="48"/>
  <c r="H43" i="48"/>
  <c r="O42" i="48"/>
  <c r="N42" i="48"/>
  <c r="M42" i="48"/>
  <c r="L42" i="48"/>
  <c r="K42" i="48"/>
  <c r="J42" i="48"/>
  <c r="I42" i="48"/>
  <c r="H42" i="48"/>
  <c r="O41" i="48"/>
  <c r="N41" i="48"/>
  <c r="M41" i="48"/>
  <c r="L41" i="48"/>
  <c r="K41" i="48"/>
  <c r="J41" i="48"/>
  <c r="I41" i="48"/>
  <c r="H41" i="48"/>
  <c r="O40" i="48"/>
  <c r="N40" i="48"/>
  <c r="M40" i="48"/>
  <c r="L40" i="48"/>
  <c r="K40" i="48"/>
  <c r="J40" i="48"/>
  <c r="I40" i="48"/>
  <c r="H40" i="48"/>
  <c r="O39" i="48"/>
  <c r="N39" i="48"/>
  <c r="M39" i="48"/>
  <c r="L39" i="48"/>
  <c r="K39" i="48"/>
  <c r="J39" i="48"/>
  <c r="I39" i="48"/>
  <c r="H39" i="48"/>
  <c r="O38" i="48"/>
  <c r="N38" i="48"/>
  <c r="M38" i="48"/>
  <c r="L38" i="48"/>
  <c r="K38" i="48"/>
  <c r="J38" i="48"/>
  <c r="I38" i="48"/>
  <c r="H38" i="48"/>
  <c r="O37" i="48"/>
  <c r="N37" i="48"/>
  <c r="M37" i="48"/>
  <c r="L37" i="48"/>
  <c r="K37" i="48"/>
  <c r="J37" i="48"/>
  <c r="I37" i="48"/>
  <c r="H37" i="48"/>
  <c r="O36" i="48"/>
  <c r="N36" i="48"/>
  <c r="M36" i="48"/>
  <c r="L36" i="48"/>
  <c r="K36" i="48"/>
  <c r="J36" i="48"/>
  <c r="I36" i="48"/>
  <c r="H36" i="48"/>
  <c r="O35" i="48"/>
  <c r="N35" i="48"/>
  <c r="M35" i="48"/>
  <c r="L35" i="48"/>
  <c r="K35" i="48"/>
  <c r="J35" i="48"/>
  <c r="I35" i="48"/>
  <c r="H35" i="48"/>
  <c r="O34" i="48"/>
  <c r="N34" i="48"/>
  <c r="M34" i="48"/>
  <c r="L34" i="48"/>
  <c r="K34" i="48"/>
  <c r="J34" i="48"/>
  <c r="I34" i="48"/>
  <c r="H34" i="48"/>
  <c r="O33" i="48"/>
  <c r="N33" i="48"/>
  <c r="M33" i="48"/>
  <c r="L33" i="48"/>
  <c r="K33" i="48"/>
  <c r="J33" i="48"/>
  <c r="I33" i="48"/>
  <c r="H33" i="48"/>
  <c r="O32" i="48"/>
  <c r="N32" i="48"/>
  <c r="M32" i="48"/>
  <c r="L32" i="48"/>
  <c r="K32" i="48"/>
  <c r="J32" i="48"/>
  <c r="I32" i="48"/>
  <c r="H32" i="48"/>
  <c r="O31" i="48"/>
  <c r="N31" i="48"/>
  <c r="M31" i="48"/>
  <c r="L31" i="48"/>
  <c r="K31" i="48"/>
  <c r="J31" i="48"/>
  <c r="I31" i="48"/>
  <c r="H31" i="48"/>
  <c r="O30" i="48"/>
  <c r="N30" i="48"/>
  <c r="M30" i="48"/>
  <c r="L30" i="48"/>
  <c r="K30" i="48"/>
  <c r="J30" i="48"/>
  <c r="I30" i="48"/>
  <c r="H30" i="48"/>
  <c r="O29" i="48"/>
  <c r="N29" i="48"/>
  <c r="M29" i="48"/>
  <c r="L29" i="48"/>
  <c r="K29" i="48"/>
  <c r="J29" i="48"/>
  <c r="I29" i="48"/>
  <c r="H29" i="48"/>
  <c r="O28" i="48"/>
  <c r="N28" i="48"/>
  <c r="M28" i="48"/>
  <c r="L28" i="48"/>
  <c r="K28" i="48"/>
  <c r="J28" i="48"/>
  <c r="I28" i="48"/>
  <c r="H28" i="48"/>
  <c r="O27" i="48"/>
  <c r="N27" i="48"/>
  <c r="M27" i="48"/>
  <c r="L27" i="48"/>
  <c r="K27" i="48"/>
  <c r="J27" i="48"/>
  <c r="I27" i="48"/>
  <c r="H27" i="48"/>
  <c r="O26" i="48"/>
  <c r="N26" i="48"/>
  <c r="M26" i="48"/>
  <c r="L26" i="48"/>
  <c r="K26" i="48"/>
  <c r="J26" i="48"/>
  <c r="I26" i="48"/>
  <c r="H26" i="48"/>
  <c r="O25" i="48"/>
  <c r="N25" i="48"/>
  <c r="M25" i="48"/>
  <c r="L25" i="48"/>
  <c r="K25" i="48"/>
  <c r="J25" i="48"/>
  <c r="I25" i="48"/>
  <c r="H25" i="48"/>
  <c r="O24" i="48"/>
  <c r="N24" i="48"/>
  <c r="M24" i="48"/>
  <c r="L24" i="48"/>
  <c r="K24" i="48"/>
  <c r="J24" i="48"/>
  <c r="I24" i="48"/>
  <c r="H24" i="48"/>
  <c r="O23" i="48"/>
  <c r="N23" i="48"/>
  <c r="M23" i="48"/>
  <c r="L23" i="48"/>
  <c r="K23" i="48"/>
  <c r="J23" i="48"/>
  <c r="I23" i="48"/>
  <c r="H23" i="48"/>
  <c r="O22" i="48"/>
  <c r="N22" i="48"/>
  <c r="M22" i="48"/>
  <c r="L22" i="48"/>
  <c r="K22" i="48"/>
  <c r="J22" i="48"/>
  <c r="I22" i="48"/>
  <c r="H22" i="48"/>
  <c r="O21" i="48"/>
  <c r="N21" i="48"/>
  <c r="M21" i="48"/>
  <c r="L21" i="48"/>
  <c r="K21" i="48"/>
  <c r="J21" i="48"/>
  <c r="I21" i="48"/>
  <c r="H21" i="48"/>
  <c r="O20" i="48"/>
  <c r="N20" i="48"/>
  <c r="M20" i="48"/>
  <c r="L20" i="48"/>
  <c r="K20" i="48"/>
  <c r="J20" i="48"/>
  <c r="I20" i="48"/>
  <c r="H20" i="48"/>
  <c r="O19" i="48"/>
  <c r="N19" i="48"/>
  <c r="M19" i="48"/>
  <c r="L19" i="48"/>
  <c r="K19" i="48"/>
  <c r="J19" i="48"/>
  <c r="I19" i="48"/>
  <c r="H19" i="48"/>
  <c r="O18" i="48"/>
  <c r="N18" i="48"/>
  <c r="M18" i="48"/>
  <c r="L18" i="48"/>
  <c r="K18" i="48"/>
  <c r="J18" i="48"/>
  <c r="I18" i="48"/>
  <c r="H18" i="48"/>
  <c r="O17" i="48"/>
  <c r="N17" i="48"/>
  <c r="M17" i="48"/>
  <c r="L17" i="48"/>
  <c r="K17" i="48"/>
  <c r="J17" i="48"/>
  <c r="I17" i="48"/>
  <c r="H17" i="48"/>
  <c r="O16" i="48"/>
  <c r="N16" i="48"/>
  <c r="M16" i="48"/>
  <c r="L16" i="48"/>
  <c r="K16" i="48"/>
  <c r="J16" i="48"/>
  <c r="I16" i="48"/>
  <c r="H16" i="48"/>
  <c r="O15" i="48"/>
  <c r="N15" i="48"/>
  <c r="M15" i="48"/>
  <c r="L15" i="48"/>
  <c r="K15" i="48"/>
  <c r="J15" i="48"/>
  <c r="I15" i="48"/>
  <c r="H15" i="48"/>
  <c r="O14" i="48"/>
  <c r="N14" i="48"/>
  <c r="M14" i="48"/>
  <c r="L14" i="48"/>
  <c r="K14" i="48"/>
  <c r="J14" i="48"/>
  <c r="I14" i="48"/>
  <c r="H14" i="48"/>
  <c r="O13" i="48"/>
  <c r="N13" i="48"/>
  <c r="M13" i="48"/>
  <c r="L13" i="48"/>
  <c r="K13" i="48"/>
  <c r="J13" i="48"/>
  <c r="I13" i="48"/>
  <c r="H13" i="48"/>
  <c r="O12" i="48"/>
  <c r="N12" i="48"/>
  <c r="M12" i="48"/>
  <c r="L12" i="48"/>
  <c r="K12" i="48"/>
  <c r="J12" i="48"/>
  <c r="I12" i="48"/>
  <c r="H12" i="48"/>
  <c r="O11" i="48"/>
  <c r="N11" i="48"/>
  <c r="M11" i="48"/>
  <c r="L11" i="48"/>
  <c r="K11" i="48"/>
  <c r="J11" i="48"/>
  <c r="I11" i="48"/>
  <c r="H11" i="48"/>
  <c r="O10" i="48"/>
  <c r="N10" i="48"/>
  <c r="M10" i="48"/>
  <c r="L10" i="48"/>
  <c r="K10" i="48"/>
  <c r="J10" i="48"/>
  <c r="I10" i="48"/>
  <c r="H10" i="48"/>
  <c r="O9" i="48"/>
  <c r="N9" i="48"/>
  <c r="M9" i="48"/>
  <c r="L9" i="48"/>
  <c r="K9" i="48"/>
  <c r="J9" i="48"/>
  <c r="I9" i="48"/>
  <c r="H9" i="48"/>
  <c r="O8" i="48"/>
  <c r="N8" i="48"/>
  <c r="M8" i="48"/>
  <c r="L8" i="48"/>
  <c r="K8" i="48"/>
  <c r="J8" i="48"/>
  <c r="I8" i="48"/>
  <c r="H8" i="48"/>
  <c r="O7" i="48"/>
  <c r="N7" i="48"/>
  <c r="M7" i="48"/>
  <c r="L7" i="48"/>
  <c r="K7" i="48"/>
  <c r="J7" i="48"/>
  <c r="I7" i="48"/>
  <c r="H7" i="48"/>
  <c r="O6" i="48"/>
  <c r="N6" i="48"/>
  <c r="M6" i="48"/>
  <c r="L6" i="48"/>
  <c r="K6" i="48"/>
  <c r="J6" i="48"/>
  <c r="I6" i="48"/>
  <c r="H6" i="48"/>
  <c r="O5" i="48"/>
  <c r="N5" i="48"/>
  <c r="M5" i="48"/>
  <c r="L5" i="48"/>
  <c r="K5" i="48"/>
  <c r="J5" i="48"/>
  <c r="I5" i="48"/>
  <c r="H5" i="48"/>
  <c r="O4" i="48"/>
  <c r="N4" i="48"/>
  <c r="M4" i="48"/>
  <c r="L4" i="48"/>
  <c r="K4" i="48"/>
  <c r="J4" i="48"/>
  <c r="I4" i="48"/>
  <c r="H4" i="48"/>
  <c r="O3" i="48"/>
  <c r="N3" i="48"/>
  <c r="M3" i="48"/>
  <c r="L3" i="48"/>
  <c r="K3" i="48"/>
  <c r="J3" i="48"/>
  <c r="I3" i="48"/>
  <c r="H3" i="48"/>
  <c r="O2" i="48"/>
  <c r="N2" i="48"/>
  <c r="M2" i="48"/>
  <c r="L2" i="48"/>
  <c r="K2" i="48"/>
  <c r="J2" i="48"/>
  <c r="I2" i="48"/>
  <c r="H2" i="48"/>
  <c r="D89" i="50" l="1"/>
  <c r="D71" i="50"/>
  <c r="D80" i="50"/>
  <c r="O105" i="47" l="1"/>
  <c r="O103" i="47"/>
  <c r="O99" i="47"/>
  <c r="O84" i="47"/>
  <c r="O85" i="47"/>
  <c r="O103" i="46"/>
  <c r="O99" i="46"/>
  <c r="O84" i="46"/>
  <c r="O82" i="46"/>
  <c r="O13" i="46"/>
  <c r="O14" i="46"/>
  <c r="O99" i="33"/>
  <c r="O100" i="33"/>
  <c r="O101" i="33"/>
  <c r="O102" i="33"/>
  <c r="O103" i="33"/>
  <c r="O105" i="33"/>
  <c r="O84" i="33"/>
  <c r="O13" i="33"/>
  <c r="O14" i="33"/>
  <c r="O15" i="33"/>
  <c r="W82" i="47" l="1"/>
  <c r="V82" i="47"/>
  <c r="U82" i="47"/>
  <c r="T82" i="47"/>
  <c r="W81" i="47"/>
  <c r="V81" i="47"/>
  <c r="U81" i="47"/>
  <c r="T81" i="47"/>
  <c r="W80" i="47"/>
  <c r="V80" i="47"/>
  <c r="U80" i="47"/>
  <c r="T80" i="47"/>
  <c r="W79" i="47"/>
  <c r="V79" i="47"/>
  <c r="U79" i="47"/>
  <c r="T79" i="47"/>
  <c r="W78" i="47"/>
  <c r="V78" i="47"/>
  <c r="U78" i="47"/>
  <c r="T78" i="47"/>
  <c r="W77" i="47"/>
  <c r="V77" i="47"/>
  <c r="U77" i="47"/>
  <c r="T77" i="47"/>
  <c r="W76" i="47"/>
  <c r="V76" i="47"/>
  <c r="U76" i="47"/>
  <c r="T76" i="47"/>
  <c r="W75" i="47"/>
  <c r="V75" i="47"/>
  <c r="U75" i="47"/>
  <c r="T75" i="47"/>
  <c r="W74" i="47"/>
  <c r="V74" i="47"/>
  <c r="U74" i="47"/>
  <c r="T74" i="47"/>
  <c r="W73" i="47"/>
  <c r="V73" i="47"/>
  <c r="U73" i="47"/>
  <c r="T73" i="47"/>
  <c r="W72" i="47"/>
  <c r="V72" i="47"/>
  <c r="U72" i="47"/>
  <c r="T72" i="47"/>
  <c r="W71" i="47"/>
  <c r="V71" i="47"/>
  <c r="U71" i="47"/>
  <c r="T71" i="47"/>
  <c r="W70" i="47"/>
  <c r="V70" i="47"/>
  <c r="U70" i="47"/>
  <c r="T70" i="47"/>
  <c r="W69" i="47"/>
  <c r="V69" i="47"/>
  <c r="U69" i="47"/>
  <c r="T69" i="47"/>
  <c r="W68" i="47"/>
  <c r="V68" i="47"/>
  <c r="U68" i="47"/>
  <c r="T68" i="47"/>
  <c r="W67" i="47"/>
  <c r="V67" i="47"/>
  <c r="U67" i="47"/>
  <c r="T67" i="47"/>
  <c r="W66" i="47"/>
  <c r="V66" i="47"/>
  <c r="U66" i="47"/>
  <c r="T66" i="47"/>
  <c r="W65" i="47"/>
  <c r="V65" i="47"/>
  <c r="U65" i="47"/>
  <c r="T65" i="47"/>
  <c r="W64" i="47"/>
  <c r="V64" i="47"/>
  <c r="U64" i="47"/>
  <c r="T64" i="47"/>
  <c r="W63" i="47"/>
  <c r="V63" i="47"/>
  <c r="U63" i="47"/>
  <c r="T63" i="47"/>
  <c r="W62" i="47"/>
  <c r="V62" i="47"/>
  <c r="U62" i="47"/>
  <c r="T62" i="47"/>
  <c r="W61" i="47"/>
  <c r="V61" i="47"/>
  <c r="U61" i="47"/>
  <c r="T61" i="47"/>
  <c r="W60" i="47"/>
  <c r="V60" i="47"/>
  <c r="U60" i="47"/>
  <c r="T60" i="47"/>
  <c r="W59" i="47"/>
  <c r="V59" i="47"/>
  <c r="U59" i="47"/>
  <c r="T59" i="47"/>
  <c r="W58" i="47"/>
  <c r="V58" i="47"/>
  <c r="U58" i="47"/>
  <c r="T58" i="47"/>
  <c r="W57" i="47"/>
  <c r="V57" i="47"/>
  <c r="U57" i="47"/>
  <c r="T57" i="47"/>
  <c r="W56" i="47"/>
  <c r="V56" i="47"/>
  <c r="U56" i="47"/>
  <c r="T56" i="47"/>
  <c r="W55" i="47"/>
  <c r="V55" i="47"/>
  <c r="U55" i="47"/>
  <c r="T55" i="47"/>
  <c r="W54" i="47"/>
  <c r="V54" i="47"/>
  <c r="U54" i="47"/>
  <c r="T54" i="47"/>
  <c r="W53" i="47"/>
  <c r="V53" i="47"/>
  <c r="U53" i="47"/>
  <c r="T53" i="47"/>
  <c r="W52" i="47"/>
  <c r="V52" i="47"/>
  <c r="U52" i="47"/>
  <c r="T52" i="47"/>
  <c r="W51" i="47"/>
  <c r="V51" i="47"/>
  <c r="U51" i="47"/>
  <c r="T51" i="47"/>
  <c r="W50" i="47"/>
  <c r="V50" i="47"/>
  <c r="U50" i="47"/>
  <c r="T50" i="47"/>
  <c r="W49" i="47"/>
  <c r="V49" i="47"/>
  <c r="U49" i="47"/>
  <c r="T49" i="47"/>
  <c r="W48" i="47"/>
  <c r="V48" i="47"/>
  <c r="U48" i="47"/>
  <c r="T48" i="47"/>
  <c r="W47" i="47"/>
  <c r="V47" i="47"/>
  <c r="U47" i="47"/>
  <c r="T47" i="47"/>
  <c r="W46" i="47"/>
  <c r="V46" i="47"/>
  <c r="U46" i="47"/>
  <c r="T46" i="47"/>
  <c r="W45" i="47"/>
  <c r="V45" i="47"/>
  <c r="U45" i="47"/>
  <c r="T45" i="47"/>
  <c r="W44" i="47"/>
  <c r="V44" i="47"/>
  <c r="U44" i="47"/>
  <c r="T44" i="47"/>
  <c r="W43" i="47"/>
  <c r="V43" i="47"/>
  <c r="U43" i="47"/>
  <c r="T43" i="47"/>
  <c r="W42" i="47"/>
  <c r="V42" i="47"/>
  <c r="U42" i="47"/>
  <c r="T42" i="47"/>
  <c r="W41" i="47"/>
  <c r="V41" i="47"/>
  <c r="U41" i="47"/>
  <c r="T41" i="47"/>
  <c r="W40" i="47"/>
  <c r="V40" i="47"/>
  <c r="U40" i="47"/>
  <c r="T40" i="47"/>
  <c r="W39" i="47"/>
  <c r="V39" i="47"/>
  <c r="U39" i="47"/>
  <c r="T39" i="47"/>
  <c r="W38" i="47"/>
  <c r="V38" i="47"/>
  <c r="U38" i="47"/>
  <c r="T38" i="47"/>
  <c r="W37" i="47"/>
  <c r="V37" i="47"/>
  <c r="U37" i="47"/>
  <c r="T37" i="47"/>
  <c r="W36" i="47"/>
  <c r="V36" i="47"/>
  <c r="U36" i="47"/>
  <c r="T36" i="47"/>
  <c r="W35" i="47"/>
  <c r="V35" i="47"/>
  <c r="U35" i="47"/>
  <c r="T35" i="47"/>
  <c r="W34" i="47"/>
  <c r="V34" i="47"/>
  <c r="U34" i="47"/>
  <c r="T34" i="47"/>
  <c r="W33" i="47"/>
  <c r="V33" i="47"/>
  <c r="U33" i="47"/>
  <c r="T33" i="47"/>
  <c r="W32" i="47"/>
  <c r="V32" i="47"/>
  <c r="U32" i="47"/>
  <c r="T32" i="47"/>
  <c r="W31" i="47"/>
  <c r="V31" i="47"/>
  <c r="U31" i="47"/>
  <c r="T31" i="47"/>
  <c r="W30" i="47"/>
  <c r="V30" i="47"/>
  <c r="U30" i="47"/>
  <c r="T30" i="47"/>
  <c r="W29" i="47"/>
  <c r="V29" i="47"/>
  <c r="U29" i="47"/>
  <c r="T29" i="47"/>
  <c r="W28" i="47"/>
  <c r="V28" i="47"/>
  <c r="U28" i="47"/>
  <c r="T28" i="47"/>
  <c r="W27" i="47"/>
  <c r="V27" i="47"/>
  <c r="U27" i="47"/>
  <c r="T27" i="47"/>
  <c r="W26" i="47"/>
  <c r="V26" i="47"/>
  <c r="U26" i="47"/>
  <c r="T26" i="47"/>
  <c r="W25" i="47"/>
  <c r="V25" i="47"/>
  <c r="U25" i="47"/>
  <c r="T25" i="47"/>
  <c r="W24" i="47"/>
  <c r="V24" i="47"/>
  <c r="U24" i="47"/>
  <c r="T24" i="47"/>
  <c r="W23" i="47"/>
  <c r="V23" i="47"/>
  <c r="U23" i="47"/>
  <c r="T23" i="47"/>
  <c r="W22" i="47"/>
  <c r="V22" i="47"/>
  <c r="U22" i="47"/>
  <c r="T22" i="47"/>
  <c r="W21" i="47"/>
  <c r="V21" i="47"/>
  <c r="U21" i="47"/>
  <c r="T21" i="47"/>
  <c r="W20" i="47"/>
  <c r="V20" i="47"/>
  <c r="U20" i="47"/>
  <c r="T20" i="47"/>
  <c r="W19" i="47"/>
  <c r="V19" i="47"/>
  <c r="U19" i="47"/>
  <c r="T19" i="47"/>
  <c r="W18" i="47"/>
  <c r="V18" i="47"/>
  <c r="U18" i="47"/>
  <c r="T18" i="47"/>
  <c r="W17" i="47"/>
  <c r="V17" i="47"/>
  <c r="U17" i="47"/>
  <c r="T17" i="47"/>
  <c r="W16" i="47"/>
  <c r="V16" i="47"/>
  <c r="U16" i="47"/>
  <c r="T16" i="47"/>
  <c r="W15" i="47"/>
  <c r="V15" i="47"/>
  <c r="U15" i="47"/>
  <c r="T15" i="47"/>
  <c r="W14" i="47"/>
  <c r="V14" i="47"/>
  <c r="U14" i="47"/>
  <c r="T14" i="47"/>
  <c r="W13" i="47"/>
  <c r="V13" i="47"/>
  <c r="U13" i="47"/>
  <c r="T13" i="47"/>
  <c r="W103" i="47"/>
  <c r="V103" i="47"/>
  <c r="U103" i="47"/>
  <c r="T103" i="47"/>
  <c r="W102" i="47"/>
  <c r="V102" i="47"/>
  <c r="U102" i="47"/>
  <c r="T102" i="47"/>
  <c r="W101" i="47"/>
  <c r="V101" i="47"/>
  <c r="U101" i="47"/>
  <c r="T101" i="47"/>
  <c r="W100" i="47"/>
  <c r="V100" i="47"/>
  <c r="U100" i="47"/>
  <c r="T100" i="47"/>
  <c r="W99" i="47"/>
  <c r="V99" i="47"/>
  <c r="U99" i="47"/>
  <c r="T99" i="47"/>
  <c r="W98" i="47"/>
  <c r="V98" i="47"/>
  <c r="U98" i="47"/>
  <c r="T98" i="47"/>
  <c r="W97" i="47"/>
  <c r="V97" i="47"/>
  <c r="U97" i="47"/>
  <c r="T97" i="47"/>
  <c r="W96" i="47"/>
  <c r="V96" i="47"/>
  <c r="U96" i="47"/>
  <c r="T96" i="47"/>
  <c r="W95" i="47"/>
  <c r="V95" i="47"/>
  <c r="U95" i="47"/>
  <c r="T95" i="47"/>
  <c r="W94" i="47"/>
  <c r="V94" i="47"/>
  <c r="U94" i="47"/>
  <c r="T94" i="47"/>
  <c r="W93" i="47"/>
  <c r="V93" i="47"/>
  <c r="U93" i="47"/>
  <c r="T93" i="47"/>
  <c r="W92" i="47"/>
  <c r="V92" i="47"/>
  <c r="U92" i="47"/>
  <c r="T92" i="47"/>
  <c r="W91" i="47"/>
  <c r="V91" i="47"/>
  <c r="U91" i="47"/>
  <c r="T91" i="47"/>
  <c r="W90" i="47"/>
  <c r="V90" i="47"/>
  <c r="U90" i="47"/>
  <c r="T90" i="47"/>
  <c r="W89" i="47"/>
  <c r="V89" i="47"/>
  <c r="U89" i="47"/>
  <c r="T89" i="47"/>
  <c r="W88" i="47"/>
  <c r="V88" i="47"/>
  <c r="U88" i="47"/>
  <c r="T88" i="47"/>
  <c r="W87" i="47"/>
  <c r="V87" i="47"/>
  <c r="U87" i="47"/>
  <c r="T87" i="47"/>
  <c r="W86" i="47"/>
  <c r="V86" i="47"/>
  <c r="U86" i="47"/>
  <c r="T86" i="47"/>
  <c r="W85" i="47"/>
  <c r="V85" i="47"/>
  <c r="U85" i="47"/>
  <c r="T85" i="47"/>
  <c r="W84" i="47"/>
  <c r="V84" i="47"/>
  <c r="U84" i="47"/>
  <c r="T84" i="47"/>
  <c r="U84" i="33"/>
  <c r="W117" i="33"/>
  <c r="V117" i="33"/>
  <c r="U117" i="33"/>
  <c r="T117" i="33"/>
  <c r="W116" i="33"/>
  <c r="V116" i="33"/>
  <c r="U116" i="33"/>
  <c r="T116" i="33"/>
  <c r="W115" i="33"/>
  <c r="V115" i="33"/>
  <c r="U115" i="33"/>
  <c r="T115" i="33"/>
  <c r="W114" i="33"/>
  <c r="V114" i="33"/>
  <c r="U114" i="33"/>
  <c r="T114" i="33"/>
  <c r="W113" i="33"/>
  <c r="V113" i="33"/>
  <c r="U113" i="33"/>
  <c r="T113" i="33"/>
  <c r="W112" i="33"/>
  <c r="V112" i="33"/>
  <c r="U112" i="33"/>
  <c r="T112" i="33"/>
  <c r="W111" i="33"/>
  <c r="V111" i="33"/>
  <c r="U111" i="33"/>
  <c r="T111" i="33"/>
  <c r="W110" i="33"/>
  <c r="V110" i="33"/>
  <c r="U110" i="33"/>
  <c r="T110" i="33"/>
  <c r="W109" i="33"/>
  <c r="V109" i="33"/>
  <c r="U109" i="33"/>
  <c r="T109" i="33"/>
  <c r="W108" i="33"/>
  <c r="V108" i="33"/>
  <c r="U108" i="33"/>
  <c r="T108" i="33"/>
  <c r="W107" i="33"/>
  <c r="V107" i="33"/>
  <c r="U107" i="33"/>
  <c r="T107" i="33"/>
  <c r="W106" i="33"/>
  <c r="V106" i="33"/>
  <c r="U106" i="33"/>
  <c r="T106" i="33"/>
  <c r="W105" i="33"/>
  <c r="V105" i="33"/>
  <c r="U105" i="33"/>
  <c r="T105" i="33"/>
  <c r="W103" i="33"/>
  <c r="V103" i="33"/>
  <c r="U103" i="33"/>
  <c r="T103" i="33"/>
  <c r="W102" i="33"/>
  <c r="V102" i="33"/>
  <c r="U102" i="33"/>
  <c r="T102" i="33"/>
  <c r="W101" i="33"/>
  <c r="V101" i="33"/>
  <c r="U101" i="33"/>
  <c r="T101" i="33"/>
  <c r="W100" i="33"/>
  <c r="V100" i="33"/>
  <c r="U100" i="33"/>
  <c r="T100" i="33"/>
  <c r="W99" i="33"/>
  <c r="V99" i="33"/>
  <c r="U99" i="33"/>
  <c r="T99" i="33"/>
  <c r="W98" i="33"/>
  <c r="V98" i="33"/>
  <c r="U98" i="33"/>
  <c r="T98" i="33"/>
  <c r="W97" i="33"/>
  <c r="V97" i="33"/>
  <c r="U97" i="33"/>
  <c r="T97" i="33"/>
  <c r="W96" i="33"/>
  <c r="V96" i="33"/>
  <c r="U96" i="33"/>
  <c r="T96" i="33"/>
  <c r="W95" i="33"/>
  <c r="V95" i="33"/>
  <c r="U95" i="33"/>
  <c r="T95" i="33"/>
  <c r="W94" i="33"/>
  <c r="V94" i="33"/>
  <c r="U94" i="33"/>
  <c r="T94" i="33"/>
  <c r="W93" i="33"/>
  <c r="V93" i="33"/>
  <c r="U93" i="33"/>
  <c r="T93" i="33"/>
  <c r="W92" i="33"/>
  <c r="V92" i="33"/>
  <c r="U92" i="33"/>
  <c r="T92" i="33"/>
  <c r="W91" i="33"/>
  <c r="V91" i="33"/>
  <c r="U91" i="33"/>
  <c r="T91" i="33"/>
  <c r="W90" i="33"/>
  <c r="V90" i="33"/>
  <c r="U90" i="33"/>
  <c r="T90" i="33"/>
  <c r="W89" i="33"/>
  <c r="V89" i="33"/>
  <c r="U89" i="33"/>
  <c r="T89" i="33"/>
  <c r="W88" i="33"/>
  <c r="V88" i="33"/>
  <c r="U88" i="33"/>
  <c r="T88" i="33"/>
  <c r="W87" i="33"/>
  <c r="V87" i="33"/>
  <c r="U87" i="33"/>
  <c r="T87" i="33"/>
  <c r="W86" i="33"/>
  <c r="V86" i="33"/>
  <c r="U86" i="33"/>
  <c r="T86" i="33"/>
  <c r="W85" i="33"/>
  <c r="V85" i="33"/>
  <c r="U85" i="33"/>
  <c r="T85" i="33"/>
  <c r="W84" i="33"/>
  <c r="V84" i="33"/>
  <c r="T84" i="33"/>
  <c r="W117" i="46"/>
  <c r="V117" i="46"/>
  <c r="U117" i="46"/>
  <c r="T117" i="46"/>
  <c r="W116" i="46"/>
  <c r="V116" i="46"/>
  <c r="U116" i="46"/>
  <c r="T116" i="46"/>
  <c r="W115" i="46"/>
  <c r="V115" i="46"/>
  <c r="U115" i="46"/>
  <c r="T115" i="46"/>
  <c r="W114" i="46"/>
  <c r="V114" i="46"/>
  <c r="U114" i="46"/>
  <c r="T114" i="46"/>
  <c r="W113" i="46"/>
  <c r="V113" i="46"/>
  <c r="U113" i="46"/>
  <c r="T113" i="46"/>
  <c r="W112" i="46"/>
  <c r="V112" i="46"/>
  <c r="U112" i="46"/>
  <c r="T112" i="46"/>
  <c r="W111" i="46"/>
  <c r="V111" i="46"/>
  <c r="U111" i="46"/>
  <c r="T111" i="46"/>
  <c r="W110" i="46"/>
  <c r="V110" i="46"/>
  <c r="U110" i="46"/>
  <c r="T110" i="46"/>
  <c r="W109" i="46"/>
  <c r="V109" i="46"/>
  <c r="U109" i="46"/>
  <c r="T109" i="46"/>
  <c r="W108" i="46"/>
  <c r="V108" i="46"/>
  <c r="U108" i="46"/>
  <c r="T108" i="46"/>
  <c r="W107" i="46"/>
  <c r="V107" i="46"/>
  <c r="U107" i="46"/>
  <c r="T107" i="46"/>
  <c r="W106" i="46"/>
  <c r="V106" i="46"/>
  <c r="U106" i="46"/>
  <c r="T106" i="46"/>
  <c r="W105" i="46"/>
  <c r="V105" i="46"/>
  <c r="U105" i="46"/>
  <c r="T105" i="46"/>
  <c r="W103" i="46"/>
  <c r="V103" i="46"/>
  <c r="U103" i="46"/>
  <c r="T103" i="46"/>
  <c r="W102" i="46"/>
  <c r="V102" i="46"/>
  <c r="U102" i="46"/>
  <c r="T102" i="46"/>
  <c r="W101" i="46"/>
  <c r="V101" i="46"/>
  <c r="U101" i="46"/>
  <c r="T101" i="46"/>
  <c r="W100" i="46"/>
  <c r="V100" i="46"/>
  <c r="U100" i="46"/>
  <c r="T100" i="46"/>
  <c r="W99" i="46"/>
  <c r="V99" i="46"/>
  <c r="U99" i="46"/>
  <c r="T99" i="46"/>
  <c r="W98" i="46"/>
  <c r="V98" i="46"/>
  <c r="U98" i="46"/>
  <c r="T98" i="46"/>
  <c r="W97" i="46"/>
  <c r="V97" i="46"/>
  <c r="U97" i="46"/>
  <c r="T97" i="46"/>
  <c r="W96" i="46"/>
  <c r="V96" i="46"/>
  <c r="U96" i="46"/>
  <c r="T96" i="46"/>
  <c r="W95" i="46"/>
  <c r="V95" i="46"/>
  <c r="U95" i="46"/>
  <c r="T95" i="46"/>
  <c r="W94" i="46"/>
  <c r="V94" i="46"/>
  <c r="U94" i="46"/>
  <c r="T94" i="46"/>
  <c r="W93" i="46"/>
  <c r="V93" i="46"/>
  <c r="U93" i="46"/>
  <c r="T93" i="46"/>
  <c r="W92" i="46"/>
  <c r="V92" i="46"/>
  <c r="U92" i="46"/>
  <c r="T92" i="46"/>
  <c r="W91" i="46"/>
  <c r="V91" i="46"/>
  <c r="U91" i="46"/>
  <c r="T91" i="46"/>
  <c r="W90" i="46"/>
  <c r="V90" i="46"/>
  <c r="U90" i="46"/>
  <c r="T90" i="46"/>
  <c r="W89" i="46"/>
  <c r="V89" i="46"/>
  <c r="U89" i="46"/>
  <c r="T89" i="46"/>
  <c r="W88" i="46"/>
  <c r="V88" i="46"/>
  <c r="U88" i="46"/>
  <c r="T88" i="46"/>
  <c r="W87" i="46"/>
  <c r="V87" i="46"/>
  <c r="U87" i="46"/>
  <c r="T87" i="46"/>
  <c r="W86" i="46"/>
  <c r="V86" i="46"/>
  <c r="U86" i="46"/>
  <c r="T86" i="46"/>
  <c r="W85" i="46"/>
  <c r="V85" i="46"/>
  <c r="U85" i="46"/>
  <c r="T85" i="46"/>
  <c r="W84" i="46"/>
  <c r="V84" i="46"/>
  <c r="U84" i="46"/>
  <c r="T84" i="46"/>
  <c r="W117" i="47"/>
  <c r="V117" i="47"/>
  <c r="U117" i="47"/>
  <c r="T117" i="47"/>
  <c r="W116" i="47"/>
  <c r="V116" i="47"/>
  <c r="U116" i="47"/>
  <c r="T116" i="47"/>
  <c r="W115" i="47"/>
  <c r="V115" i="47"/>
  <c r="U115" i="47"/>
  <c r="T115" i="47"/>
  <c r="W114" i="47"/>
  <c r="V114" i="47"/>
  <c r="U114" i="47"/>
  <c r="T114" i="47"/>
  <c r="W113" i="47"/>
  <c r="V113" i="47"/>
  <c r="U113" i="47"/>
  <c r="T113" i="47"/>
  <c r="W112" i="47"/>
  <c r="V112" i="47"/>
  <c r="U112" i="47"/>
  <c r="T112" i="47"/>
  <c r="W111" i="47"/>
  <c r="V111" i="47"/>
  <c r="U111" i="47"/>
  <c r="T111" i="47"/>
  <c r="W110" i="47"/>
  <c r="V110" i="47"/>
  <c r="U110" i="47"/>
  <c r="T110" i="47"/>
  <c r="W109" i="47"/>
  <c r="V109" i="47"/>
  <c r="U109" i="47"/>
  <c r="T109" i="47"/>
  <c r="W108" i="47"/>
  <c r="V108" i="47"/>
  <c r="U108" i="47"/>
  <c r="T108" i="47"/>
  <c r="W107" i="47"/>
  <c r="V107" i="47"/>
  <c r="U107" i="47"/>
  <c r="T107" i="47"/>
  <c r="W106" i="47"/>
  <c r="V106" i="47"/>
  <c r="U106" i="47"/>
  <c r="T106" i="47"/>
  <c r="W105" i="47"/>
  <c r="V105" i="47"/>
  <c r="U105" i="47"/>
  <c r="T105" i="47"/>
  <c r="D88" i="50" l="1"/>
  <c r="D79" i="50"/>
  <c r="D70" i="50"/>
  <c r="D82" i="50"/>
  <c r="D73" i="50"/>
  <c r="D64" i="50"/>
  <c r="D81" i="50"/>
  <c r="D72" i="50"/>
  <c r="D63" i="50"/>
  <c r="D10" i="50"/>
  <c r="E10" i="50" s="1"/>
  <c r="D9" i="50"/>
  <c r="S14" i="31" l="1"/>
  <c r="R14" i="31"/>
  <c r="Q14" i="31"/>
  <c r="P14" i="31"/>
  <c r="O14" i="31"/>
  <c r="N14" i="31"/>
  <c r="M14" i="31"/>
  <c r="L14" i="31"/>
  <c r="M13" i="31"/>
  <c r="N13" i="31"/>
  <c r="N15" i="31" s="1"/>
  <c r="D18" i="50" s="1"/>
  <c r="E18" i="50" s="1"/>
  <c r="O13" i="31"/>
  <c r="P13" i="31"/>
  <c r="P15" i="31" s="1"/>
  <c r="D22" i="50" s="1"/>
  <c r="E22" i="50" s="1"/>
  <c r="Q13" i="31"/>
  <c r="R13" i="31"/>
  <c r="S13" i="31"/>
  <c r="L13" i="31"/>
  <c r="L15" i="31" s="1"/>
  <c r="D14" i="50" s="1"/>
  <c r="E14" i="50" s="1"/>
  <c r="K5" i="47"/>
  <c r="E5" i="47"/>
  <c r="U3" i="47"/>
  <c r="S3" i="47"/>
  <c r="K3" i="47"/>
  <c r="F3" i="47"/>
  <c r="T1" i="47"/>
  <c r="K5" i="46"/>
  <c r="E5" i="46"/>
  <c r="U3" i="46"/>
  <c r="S3" i="46"/>
  <c r="K3" i="46"/>
  <c r="F3" i="46"/>
  <c r="T1" i="46"/>
  <c r="U3" i="33"/>
  <c r="S3" i="33"/>
  <c r="T1" i="33"/>
  <c r="K5" i="33"/>
  <c r="K3" i="33"/>
  <c r="E5" i="33"/>
  <c r="F3" i="33"/>
  <c r="B98" i="35"/>
  <c r="D8" i="50"/>
  <c r="AC3" i="35"/>
  <c r="T5" i="35"/>
  <c r="T3" i="35"/>
  <c r="G3" i="35"/>
  <c r="G5" i="35"/>
  <c r="AE3" i="35"/>
  <c r="AD1" i="35"/>
  <c r="S11" i="31"/>
  <c r="R11" i="31"/>
  <c r="Q11" i="31"/>
  <c r="P11" i="31"/>
  <c r="O11" i="31"/>
  <c r="N11" i="31"/>
  <c r="M11" i="31"/>
  <c r="M10" i="31"/>
  <c r="N10" i="31"/>
  <c r="O10" i="31"/>
  <c r="O12" i="31" s="1"/>
  <c r="D19" i="50" s="1"/>
  <c r="E19" i="50" s="1"/>
  <c r="P10" i="31"/>
  <c r="Q10" i="31"/>
  <c r="R10" i="31"/>
  <c r="S10" i="31"/>
  <c r="L10" i="31"/>
  <c r="L11" i="31"/>
  <c r="Q12" i="31" l="1"/>
  <c r="D23" i="50" s="1"/>
  <c r="E23" i="50" s="1"/>
  <c r="M12" i="31"/>
  <c r="D15" i="50" s="1"/>
  <c r="E15" i="50" s="1"/>
  <c r="S15" i="31"/>
  <c r="D28" i="50" s="1"/>
  <c r="E28" i="50" s="1"/>
  <c r="O15" i="31"/>
  <c r="D20" i="50" s="1"/>
  <c r="E20" i="50" s="1"/>
  <c r="R12" i="31"/>
  <c r="D25" i="50" s="1"/>
  <c r="E25" i="50" s="1"/>
  <c r="Q15" i="31"/>
  <c r="D24" i="50" s="1"/>
  <c r="E24" i="50" s="1"/>
  <c r="M15" i="31"/>
  <c r="D16" i="50" s="1"/>
  <c r="E16" i="50" s="1"/>
  <c r="L12" i="31"/>
  <c r="D13" i="50" s="1"/>
  <c r="E13" i="50" s="1"/>
  <c r="P12" i="31"/>
  <c r="D21" i="50" s="1"/>
  <c r="E21" i="50" s="1"/>
  <c r="R15" i="31"/>
  <c r="D26" i="50" s="1"/>
  <c r="E26" i="50" s="1"/>
  <c r="S12" i="31"/>
  <c r="D27" i="50" s="1"/>
  <c r="E27" i="50" s="1"/>
  <c r="N12" i="31"/>
  <c r="D17" i="50" s="1"/>
  <c r="E17" i="50" s="1"/>
  <c r="D52" i="50"/>
  <c r="D12" i="50"/>
  <c r="E12" i="50" s="1"/>
  <c r="D7" i="50"/>
  <c r="E7" i="50" s="1"/>
  <c r="D6" i="50"/>
  <c r="E6" i="50" s="1"/>
  <c r="D51" i="50"/>
  <c r="D11" i="50"/>
  <c r="E11" i="50" s="1"/>
  <c r="D5" i="50"/>
  <c r="E5" i="50" s="1"/>
  <c r="D4" i="50"/>
  <c r="E4" i="50" s="1"/>
  <c r="D2" i="50"/>
  <c r="E2" i="50" s="1"/>
  <c r="D3" i="50"/>
  <c r="E3" i="50" s="1"/>
  <c r="K271" i="49" l="1"/>
  <c r="J271" i="49"/>
  <c r="I271" i="49"/>
  <c r="H271" i="49"/>
  <c r="G271" i="49"/>
  <c r="F271" i="49"/>
  <c r="E271" i="49"/>
  <c r="D271" i="49"/>
  <c r="C271" i="49"/>
  <c r="A271" i="49"/>
  <c r="Q271" i="49" s="1"/>
  <c r="K270" i="49"/>
  <c r="J270" i="49"/>
  <c r="I270" i="49"/>
  <c r="H270" i="49"/>
  <c r="G270" i="49"/>
  <c r="F270" i="49"/>
  <c r="E270" i="49"/>
  <c r="D270" i="49"/>
  <c r="C270" i="49"/>
  <c r="A270" i="49"/>
  <c r="K269" i="49"/>
  <c r="J269" i="49"/>
  <c r="I269" i="49"/>
  <c r="H269" i="49"/>
  <c r="G269" i="49"/>
  <c r="F269" i="49"/>
  <c r="E269" i="49"/>
  <c r="D269" i="49"/>
  <c r="C269" i="49"/>
  <c r="A269" i="49"/>
  <c r="P269" i="49" s="1"/>
  <c r="K268" i="49"/>
  <c r="J268" i="49"/>
  <c r="I268" i="49"/>
  <c r="H268" i="49"/>
  <c r="G268" i="49"/>
  <c r="F268" i="49"/>
  <c r="E268" i="49"/>
  <c r="D268" i="49"/>
  <c r="C268" i="49"/>
  <c r="A268" i="49"/>
  <c r="P268" i="49" s="1"/>
  <c r="L267" i="49"/>
  <c r="K267" i="49"/>
  <c r="J267" i="49"/>
  <c r="I267" i="49"/>
  <c r="H267" i="49"/>
  <c r="G267" i="49"/>
  <c r="F267" i="49"/>
  <c r="E267" i="49"/>
  <c r="D267" i="49"/>
  <c r="C267" i="49"/>
  <c r="B267" i="49"/>
  <c r="A267" i="49"/>
  <c r="Q267" i="49" s="1"/>
  <c r="K266" i="49"/>
  <c r="J266" i="49"/>
  <c r="I266" i="49"/>
  <c r="H266" i="49"/>
  <c r="G266" i="49"/>
  <c r="F266" i="49"/>
  <c r="E266" i="49"/>
  <c r="D266" i="49"/>
  <c r="C266" i="49"/>
  <c r="A266" i="49"/>
  <c r="Q266" i="49" s="1"/>
  <c r="K265" i="49"/>
  <c r="J265" i="49"/>
  <c r="I265" i="49"/>
  <c r="H265" i="49"/>
  <c r="G265" i="49"/>
  <c r="F265" i="49"/>
  <c r="E265" i="49"/>
  <c r="D265" i="49"/>
  <c r="C265" i="49"/>
  <c r="A265" i="49"/>
  <c r="P265" i="49" s="1"/>
  <c r="K264" i="49"/>
  <c r="J264" i="49"/>
  <c r="I264" i="49"/>
  <c r="H264" i="49"/>
  <c r="G264" i="49"/>
  <c r="F264" i="49"/>
  <c r="E264" i="49"/>
  <c r="D264" i="49"/>
  <c r="C264" i="49"/>
  <c r="A264" i="49"/>
  <c r="P264" i="49" s="1"/>
  <c r="K263" i="49"/>
  <c r="J263" i="49"/>
  <c r="I263" i="49"/>
  <c r="H263" i="49"/>
  <c r="G263" i="49"/>
  <c r="F263" i="49"/>
  <c r="E263" i="49"/>
  <c r="D263" i="49"/>
  <c r="C263" i="49"/>
  <c r="A263" i="49"/>
  <c r="Q263" i="49" s="1"/>
  <c r="K262" i="49"/>
  <c r="J262" i="49"/>
  <c r="I262" i="49"/>
  <c r="H262" i="49"/>
  <c r="G262" i="49"/>
  <c r="F262" i="49"/>
  <c r="E262" i="49"/>
  <c r="D262" i="49"/>
  <c r="C262" i="49"/>
  <c r="A262" i="49"/>
  <c r="Q262" i="49" s="1"/>
  <c r="K261" i="49"/>
  <c r="J261" i="49"/>
  <c r="I261" i="49"/>
  <c r="H261" i="49"/>
  <c r="G261" i="49"/>
  <c r="F261" i="49"/>
  <c r="E261" i="49"/>
  <c r="D261" i="49"/>
  <c r="C261" i="49"/>
  <c r="A261" i="49"/>
  <c r="P261" i="49" s="1"/>
  <c r="K260" i="49"/>
  <c r="J260" i="49"/>
  <c r="I260" i="49"/>
  <c r="H260" i="49"/>
  <c r="G260" i="49"/>
  <c r="F260" i="49"/>
  <c r="E260" i="49"/>
  <c r="D260" i="49"/>
  <c r="C260" i="49"/>
  <c r="A260" i="49"/>
  <c r="P260" i="49" s="1"/>
  <c r="K259" i="49"/>
  <c r="J259" i="49"/>
  <c r="I259" i="49"/>
  <c r="H259" i="49"/>
  <c r="G259" i="49"/>
  <c r="F259" i="49"/>
  <c r="E259" i="49"/>
  <c r="D259" i="49"/>
  <c r="C259" i="49"/>
  <c r="A259" i="49"/>
  <c r="Q259" i="49" s="1"/>
  <c r="K258" i="49"/>
  <c r="J258" i="49"/>
  <c r="I258" i="49"/>
  <c r="H258" i="49"/>
  <c r="G258" i="49"/>
  <c r="F258" i="49"/>
  <c r="E258" i="49"/>
  <c r="D258" i="49"/>
  <c r="C258" i="49"/>
  <c r="A258" i="49"/>
  <c r="Q258" i="49" s="1"/>
  <c r="K257" i="49"/>
  <c r="J257" i="49"/>
  <c r="I257" i="49"/>
  <c r="H257" i="49"/>
  <c r="G257" i="49"/>
  <c r="F257" i="49"/>
  <c r="E257" i="49"/>
  <c r="D257" i="49"/>
  <c r="C257" i="49"/>
  <c r="A257" i="49"/>
  <c r="P257" i="49" s="1"/>
  <c r="K256" i="49"/>
  <c r="J256" i="49"/>
  <c r="I256" i="49"/>
  <c r="H256" i="49"/>
  <c r="G256" i="49"/>
  <c r="F256" i="49"/>
  <c r="E256" i="49"/>
  <c r="D256" i="49"/>
  <c r="C256" i="49"/>
  <c r="A256" i="49"/>
  <c r="P256" i="49" s="1"/>
  <c r="K255" i="49"/>
  <c r="J255" i="49"/>
  <c r="I255" i="49"/>
  <c r="H255" i="49"/>
  <c r="G255" i="49"/>
  <c r="F255" i="49"/>
  <c r="E255" i="49"/>
  <c r="D255" i="49"/>
  <c r="C255" i="49"/>
  <c r="A255" i="49"/>
  <c r="Q255" i="49" s="1"/>
  <c r="K254" i="49"/>
  <c r="J254" i="49"/>
  <c r="I254" i="49"/>
  <c r="H254" i="49"/>
  <c r="G254" i="49"/>
  <c r="F254" i="49"/>
  <c r="E254" i="49"/>
  <c r="D254" i="49"/>
  <c r="C254" i="49"/>
  <c r="A254" i="49"/>
  <c r="Q254" i="49" s="1"/>
  <c r="K253" i="49"/>
  <c r="J253" i="49"/>
  <c r="I253" i="49"/>
  <c r="H253" i="49"/>
  <c r="G253" i="49"/>
  <c r="F253" i="49"/>
  <c r="E253" i="49"/>
  <c r="D253" i="49"/>
  <c r="C253" i="49"/>
  <c r="A253" i="49"/>
  <c r="P253" i="49" s="1"/>
  <c r="K252" i="49"/>
  <c r="J252" i="49"/>
  <c r="I252" i="49"/>
  <c r="H252" i="49"/>
  <c r="G252" i="49"/>
  <c r="F252" i="49"/>
  <c r="E252" i="49"/>
  <c r="D252" i="49"/>
  <c r="C252" i="49"/>
  <c r="A252" i="49"/>
  <c r="P252" i="49" s="1"/>
  <c r="K251" i="49"/>
  <c r="J251" i="49"/>
  <c r="I251" i="49"/>
  <c r="H251" i="49"/>
  <c r="G251" i="49"/>
  <c r="F251" i="49"/>
  <c r="E251" i="49"/>
  <c r="D251" i="49"/>
  <c r="C251" i="49"/>
  <c r="A251" i="49"/>
  <c r="Q251" i="49" s="1"/>
  <c r="K250" i="49"/>
  <c r="J250" i="49"/>
  <c r="I250" i="49"/>
  <c r="H250" i="49"/>
  <c r="G250" i="49"/>
  <c r="F250" i="49"/>
  <c r="E250" i="49"/>
  <c r="D250" i="49"/>
  <c r="C250" i="49"/>
  <c r="A250" i="49"/>
  <c r="Q250" i="49" s="1"/>
  <c r="K249" i="49"/>
  <c r="J249" i="49"/>
  <c r="I249" i="49"/>
  <c r="H249" i="49"/>
  <c r="G249" i="49"/>
  <c r="F249" i="49"/>
  <c r="E249" i="49"/>
  <c r="D249" i="49"/>
  <c r="C249" i="49"/>
  <c r="A249" i="49"/>
  <c r="P249" i="49" s="1"/>
  <c r="K248" i="49"/>
  <c r="J248" i="49"/>
  <c r="I248" i="49"/>
  <c r="H248" i="49"/>
  <c r="G248" i="49"/>
  <c r="F248" i="49"/>
  <c r="E248" i="49"/>
  <c r="D248" i="49"/>
  <c r="C248" i="49"/>
  <c r="A248" i="49"/>
  <c r="P248" i="49" s="1"/>
  <c r="K247" i="49"/>
  <c r="J247" i="49"/>
  <c r="I247" i="49"/>
  <c r="H247" i="49"/>
  <c r="G247" i="49"/>
  <c r="F247" i="49"/>
  <c r="E247" i="49"/>
  <c r="D247" i="49"/>
  <c r="C247" i="49"/>
  <c r="A247" i="49"/>
  <c r="Q247" i="49" s="1"/>
  <c r="K246" i="49"/>
  <c r="J246" i="49"/>
  <c r="I246" i="49"/>
  <c r="H246" i="49"/>
  <c r="G246" i="49"/>
  <c r="F246" i="49"/>
  <c r="E246" i="49"/>
  <c r="D246" i="49"/>
  <c r="C246" i="49"/>
  <c r="A246" i="49"/>
  <c r="Q246" i="49" s="1"/>
  <c r="K245" i="49"/>
  <c r="J245" i="49"/>
  <c r="I245" i="49"/>
  <c r="H245" i="49"/>
  <c r="G245" i="49"/>
  <c r="F245" i="49"/>
  <c r="E245" i="49"/>
  <c r="D245" i="49"/>
  <c r="C245" i="49"/>
  <c r="A245" i="49"/>
  <c r="P245" i="49" s="1"/>
  <c r="K244" i="49"/>
  <c r="J244" i="49"/>
  <c r="I244" i="49"/>
  <c r="H244" i="49"/>
  <c r="G244" i="49"/>
  <c r="F244" i="49"/>
  <c r="E244" i="49"/>
  <c r="D244" i="49"/>
  <c r="C244" i="49"/>
  <c r="A244" i="49"/>
  <c r="P244" i="49" s="1"/>
  <c r="K243" i="49"/>
  <c r="J243" i="49"/>
  <c r="I243" i="49"/>
  <c r="H243" i="49"/>
  <c r="G243" i="49"/>
  <c r="F243" i="49"/>
  <c r="E243" i="49"/>
  <c r="D243" i="49"/>
  <c r="C243" i="49"/>
  <c r="A243" i="49"/>
  <c r="Q243" i="49" s="1"/>
  <c r="K242" i="49"/>
  <c r="J242" i="49"/>
  <c r="I242" i="49"/>
  <c r="H242" i="49"/>
  <c r="G242" i="49"/>
  <c r="F242" i="49"/>
  <c r="E242" i="49"/>
  <c r="D242" i="49"/>
  <c r="C242" i="49"/>
  <c r="A242" i="49"/>
  <c r="Q242" i="49" s="1"/>
  <c r="K241" i="49"/>
  <c r="J241" i="49"/>
  <c r="I241" i="49"/>
  <c r="H241" i="49"/>
  <c r="G241" i="49"/>
  <c r="F241" i="49"/>
  <c r="E241" i="49"/>
  <c r="D241" i="49"/>
  <c r="C241" i="49"/>
  <c r="A241" i="49"/>
  <c r="P241" i="49" s="1"/>
  <c r="K240" i="49"/>
  <c r="J240" i="49"/>
  <c r="I240" i="49"/>
  <c r="H240" i="49"/>
  <c r="G240" i="49"/>
  <c r="F240" i="49"/>
  <c r="E240" i="49"/>
  <c r="D240" i="49"/>
  <c r="C240" i="49"/>
  <c r="A240" i="49"/>
  <c r="P240" i="49" s="1"/>
  <c r="K239" i="49"/>
  <c r="J239" i="49"/>
  <c r="I239" i="49"/>
  <c r="H239" i="49"/>
  <c r="G239" i="49"/>
  <c r="F239" i="49"/>
  <c r="E239" i="49"/>
  <c r="D239" i="49"/>
  <c r="C239" i="49"/>
  <c r="A239" i="49"/>
  <c r="Q239" i="49" s="1"/>
  <c r="K238" i="49"/>
  <c r="J238" i="49"/>
  <c r="I238" i="49"/>
  <c r="H238" i="49"/>
  <c r="G238" i="49"/>
  <c r="F238" i="49"/>
  <c r="E238" i="49"/>
  <c r="D238" i="49"/>
  <c r="C238" i="49"/>
  <c r="A238" i="49"/>
  <c r="Q238" i="49" s="1"/>
  <c r="K237" i="49"/>
  <c r="J237" i="49"/>
  <c r="I237" i="49"/>
  <c r="H237" i="49"/>
  <c r="G237" i="49"/>
  <c r="F237" i="49"/>
  <c r="E237" i="49"/>
  <c r="D237" i="49"/>
  <c r="C237" i="49"/>
  <c r="A237" i="49"/>
  <c r="P237" i="49" s="1"/>
  <c r="K236" i="49"/>
  <c r="J236" i="49"/>
  <c r="I236" i="49"/>
  <c r="H236" i="49"/>
  <c r="G236" i="49"/>
  <c r="F236" i="49"/>
  <c r="E236" i="49"/>
  <c r="D236" i="49"/>
  <c r="C236" i="49"/>
  <c r="A236" i="49"/>
  <c r="P236" i="49" s="1"/>
  <c r="K235" i="49"/>
  <c r="J235" i="49"/>
  <c r="I235" i="49"/>
  <c r="H235" i="49"/>
  <c r="G235" i="49"/>
  <c r="F235" i="49"/>
  <c r="E235" i="49"/>
  <c r="D235" i="49"/>
  <c r="C235" i="49"/>
  <c r="A235" i="49"/>
  <c r="Q235" i="49" s="1"/>
  <c r="K234" i="49"/>
  <c r="J234" i="49"/>
  <c r="I234" i="49"/>
  <c r="H234" i="49"/>
  <c r="G234" i="49"/>
  <c r="F234" i="49"/>
  <c r="E234" i="49"/>
  <c r="D234" i="49"/>
  <c r="C234" i="49"/>
  <c r="A234" i="49"/>
  <c r="Q234" i="49" s="1"/>
  <c r="K233" i="49"/>
  <c r="J233" i="49"/>
  <c r="I233" i="49"/>
  <c r="H233" i="49"/>
  <c r="G233" i="49"/>
  <c r="F233" i="49"/>
  <c r="E233" i="49"/>
  <c r="D233" i="49"/>
  <c r="C233" i="49"/>
  <c r="A233" i="49"/>
  <c r="P233" i="49" s="1"/>
  <c r="K232" i="49"/>
  <c r="J232" i="49"/>
  <c r="I232" i="49"/>
  <c r="H232" i="49"/>
  <c r="G232" i="49"/>
  <c r="F232" i="49"/>
  <c r="E232" i="49"/>
  <c r="D232" i="49"/>
  <c r="C232" i="49"/>
  <c r="A232" i="49"/>
  <c r="P232" i="49" s="1"/>
  <c r="K231" i="49"/>
  <c r="J231" i="49"/>
  <c r="I231" i="49"/>
  <c r="H231" i="49"/>
  <c r="G231" i="49"/>
  <c r="F231" i="49"/>
  <c r="E231" i="49"/>
  <c r="D231" i="49"/>
  <c r="C231" i="49"/>
  <c r="A231" i="49"/>
  <c r="Q231" i="49" s="1"/>
  <c r="K230" i="49"/>
  <c r="J230" i="49"/>
  <c r="I230" i="49"/>
  <c r="H230" i="49"/>
  <c r="G230" i="49"/>
  <c r="F230" i="49"/>
  <c r="E230" i="49"/>
  <c r="D230" i="49"/>
  <c r="C230" i="49"/>
  <c r="A230" i="49"/>
  <c r="Q230" i="49" s="1"/>
  <c r="K229" i="49"/>
  <c r="J229" i="49"/>
  <c r="I229" i="49"/>
  <c r="H229" i="49"/>
  <c r="G229" i="49"/>
  <c r="F229" i="49"/>
  <c r="E229" i="49"/>
  <c r="D229" i="49"/>
  <c r="C229" i="49"/>
  <c r="A229" i="49"/>
  <c r="Q229" i="49" s="1"/>
  <c r="K228" i="49"/>
  <c r="J228" i="49"/>
  <c r="I228" i="49"/>
  <c r="H228" i="49"/>
  <c r="G228" i="49"/>
  <c r="F228" i="49"/>
  <c r="E228" i="49"/>
  <c r="D228" i="49"/>
  <c r="C228" i="49"/>
  <c r="A228" i="49"/>
  <c r="P228" i="49" s="1"/>
  <c r="K227" i="49"/>
  <c r="J227" i="49"/>
  <c r="I227" i="49"/>
  <c r="H227" i="49"/>
  <c r="G227" i="49"/>
  <c r="F227" i="49"/>
  <c r="E227" i="49"/>
  <c r="D227" i="49"/>
  <c r="C227" i="49"/>
  <c r="A227" i="49"/>
  <c r="Q227" i="49" s="1"/>
  <c r="K226" i="49"/>
  <c r="J226" i="49"/>
  <c r="I226" i="49"/>
  <c r="H226" i="49"/>
  <c r="G226" i="49"/>
  <c r="F226" i="49"/>
  <c r="E226" i="49"/>
  <c r="D226" i="49"/>
  <c r="C226" i="49"/>
  <c r="A226" i="49"/>
  <c r="Q226" i="49" s="1"/>
  <c r="K225" i="49"/>
  <c r="J225" i="49"/>
  <c r="I225" i="49"/>
  <c r="H225" i="49"/>
  <c r="G225" i="49"/>
  <c r="F225" i="49"/>
  <c r="E225" i="49"/>
  <c r="D225" i="49"/>
  <c r="C225" i="49"/>
  <c r="A225" i="49"/>
  <c r="P225" i="49" s="1"/>
  <c r="K224" i="49"/>
  <c r="J224" i="49"/>
  <c r="I224" i="49"/>
  <c r="H224" i="49"/>
  <c r="G224" i="49"/>
  <c r="F224" i="49"/>
  <c r="E224" i="49"/>
  <c r="D224" i="49"/>
  <c r="C224" i="49"/>
  <c r="A224" i="49"/>
  <c r="P224" i="49" s="1"/>
  <c r="K223" i="49"/>
  <c r="J223" i="49"/>
  <c r="I223" i="49"/>
  <c r="H223" i="49"/>
  <c r="G223" i="49"/>
  <c r="F223" i="49"/>
  <c r="E223" i="49"/>
  <c r="D223" i="49"/>
  <c r="C223" i="49"/>
  <c r="A223" i="49"/>
  <c r="Q223" i="49" s="1"/>
  <c r="K222" i="49"/>
  <c r="J222" i="49"/>
  <c r="I222" i="49"/>
  <c r="H222" i="49"/>
  <c r="G222" i="49"/>
  <c r="F222" i="49"/>
  <c r="E222" i="49"/>
  <c r="D222" i="49"/>
  <c r="C222" i="49"/>
  <c r="A222" i="49"/>
  <c r="Q222" i="49" s="1"/>
  <c r="K221" i="49"/>
  <c r="J221" i="49"/>
  <c r="I221" i="49"/>
  <c r="H221" i="49"/>
  <c r="G221" i="49"/>
  <c r="F221" i="49"/>
  <c r="E221" i="49"/>
  <c r="D221" i="49"/>
  <c r="C221" i="49"/>
  <c r="A221" i="49"/>
  <c r="P221" i="49" s="1"/>
  <c r="K220" i="49"/>
  <c r="J220" i="49"/>
  <c r="I220" i="49"/>
  <c r="H220" i="49"/>
  <c r="G220" i="49"/>
  <c r="F220" i="49"/>
  <c r="E220" i="49"/>
  <c r="D220" i="49"/>
  <c r="C220" i="49"/>
  <c r="A220" i="49"/>
  <c r="P220" i="49" s="1"/>
  <c r="K219" i="49"/>
  <c r="J219" i="49"/>
  <c r="I219" i="49"/>
  <c r="H219" i="49"/>
  <c r="G219" i="49"/>
  <c r="F219" i="49"/>
  <c r="E219" i="49"/>
  <c r="D219" i="49"/>
  <c r="C219" i="49"/>
  <c r="A219" i="49"/>
  <c r="Q219" i="49" s="1"/>
  <c r="K218" i="49"/>
  <c r="J218" i="49"/>
  <c r="I218" i="49"/>
  <c r="H218" i="49"/>
  <c r="G218" i="49"/>
  <c r="F218" i="49"/>
  <c r="E218" i="49"/>
  <c r="D218" i="49"/>
  <c r="C218" i="49"/>
  <c r="A218" i="49"/>
  <c r="Q218" i="49" s="1"/>
  <c r="K217" i="49"/>
  <c r="J217" i="49"/>
  <c r="I217" i="49"/>
  <c r="H217" i="49"/>
  <c r="G217" i="49"/>
  <c r="F217" i="49"/>
  <c r="E217" i="49"/>
  <c r="D217" i="49"/>
  <c r="C217" i="49"/>
  <c r="A217" i="49"/>
  <c r="P217" i="49" s="1"/>
  <c r="K216" i="49"/>
  <c r="J216" i="49"/>
  <c r="I216" i="49"/>
  <c r="H216" i="49"/>
  <c r="G216" i="49"/>
  <c r="F216" i="49"/>
  <c r="E216" i="49"/>
  <c r="D216" i="49"/>
  <c r="C216" i="49"/>
  <c r="A216" i="49"/>
  <c r="P216" i="49" s="1"/>
  <c r="K215" i="49"/>
  <c r="J215" i="49"/>
  <c r="I215" i="49"/>
  <c r="H215" i="49"/>
  <c r="G215" i="49"/>
  <c r="F215" i="49"/>
  <c r="E215" i="49"/>
  <c r="D215" i="49"/>
  <c r="C215" i="49"/>
  <c r="A215" i="49"/>
  <c r="Q215" i="49" s="1"/>
  <c r="K214" i="49"/>
  <c r="J214" i="49"/>
  <c r="I214" i="49"/>
  <c r="H214" i="49"/>
  <c r="G214" i="49"/>
  <c r="F214" i="49"/>
  <c r="E214" i="49"/>
  <c r="D214" i="49"/>
  <c r="C214" i="49"/>
  <c r="A214" i="49"/>
  <c r="Q214" i="49" s="1"/>
  <c r="K213" i="49"/>
  <c r="J213" i="49"/>
  <c r="I213" i="49"/>
  <c r="H213" i="49"/>
  <c r="G213" i="49"/>
  <c r="F213" i="49"/>
  <c r="E213" i="49"/>
  <c r="D213" i="49"/>
  <c r="C213" i="49"/>
  <c r="A213" i="49"/>
  <c r="P213" i="49" s="1"/>
  <c r="K212" i="49"/>
  <c r="J212" i="49"/>
  <c r="I212" i="49"/>
  <c r="H212" i="49"/>
  <c r="G212" i="49"/>
  <c r="F212" i="49"/>
  <c r="E212" i="49"/>
  <c r="D212" i="49"/>
  <c r="C212" i="49"/>
  <c r="A212" i="49"/>
  <c r="P212" i="49" s="1"/>
  <c r="K211" i="49"/>
  <c r="J211" i="49"/>
  <c r="I211" i="49"/>
  <c r="H211" i="49"/>
  <c r="G211" i="49"/>
  <c r="F211" i="49"/>
  <c r="E211" i="49"/>
  <c r="D211" i="49"/>
  <c r="C211" i="49"/>
  <c r="A211" i="49"/>
  <c r="Q211" i="49" s="1"/>
  <c r="K210" i="49"/>
  <c r="J210" i="49"/>
  <c r="I210" i="49"/>
  <c r="H210" i="49"/>
  <c r="G210" i="49"/>
  <c r="F210" i="49"/>
  <c r="E210" i="49"/>
  <c r="D210" i="49"/>
  <c r="C210" i="49"/>
  <c r="A210" i="49"/>
  <c r="Q210" i="49" s="1"/>
  <c r="K209" i="49"/>
  <c r="J209" i="49"/>
  <c r="I209" i="49"/>
  <c r="H209" i="49"/>
  <c r="G209" i="49"/>
  <c r="F209" i="49"/>
  <c r="E209" i="49"/>
  <c r="D209" i="49"/>
  <c r="C209" i="49"/>
  <c r="A209" i="49"/>
  <c r="P209" i="49" s="1"/>
  <c r="K208" i="49"/>
  <c r="J208" i="49"/>
  <c r="I208" i="49"/>
  <c r="H208" i="49"/>
  <c r="G208" i="49"/>
  <c r="F208" i="49"/>
  <c r="E208" i="49"/>
  <c r="D208" i="49"/>
  <c r="C208" i="49"/>
  <c r="A208" i="49"/>
  <c r="P208" i="49" s="1"/>
  <c r="K207" i="49"/>
  <c r="J207" i="49"/>
  <c r="I207" i="49"/>
  <c r="H207" i="49"/>
  <c r="G207" i="49"/>
  <c r="F207" i="49"/>
  <c r="E207" i="49"/>
  <c r="D207" i="49"/>
  <c r="C207" i="49"/>
  <c r="A207" i="49"/>
  <c r="Q207" i="49" s="1"/>
  <c r="K206" i="49"/>
  <c r="J206" i="49"/>
  <c r="I206" i="49"/>
  <c r="H206" i="49"/>
  <c r="G206" i="49"/>
  <c r="F206" i="49"/>
  <c r="E206" i="49"/>
  <c r="D206" i="49"/>
  <c r="C206" i="49"/>
  <c r="A206" i="49"/>
  <c r="Q206" i="49" s="1"/>
  <c r="K205" i="49"/>
  <c r="J205" i="49"/>
  <c r="I205" i="49"/>
  <c r="H205" i="49"/>
  <c r="G205" i="49"/>
  <c r="F205" i="49"/>
  <c r="E205" i="49"/>
  <c r="D205" i="49"/>
  <c r="C205" i="49"/>
  <c r="A205" i="49"/>
  <c r="P205" i="49" s="1"/>
  <c r="K204" i="49"/>
  <c r="J204" i="49"/>
  <c r="I204" i="49"/>
  <c r="H204" i="49"/>
  <c r="G204" i="49"/>
  <c r="F204" i="49"/>
  <c r="E204" i="49"/>
  <c r="D204" i="49"/>
  <c r="C204" i="49"/>
  <c r="A204" i="49"/>
  <c r="P204" i="49" s="1"/>
  <c r="K203" i="49"/>
  <c r="J203" i="49"/>
  <c r="I203" i="49"/>
  <c r="H203" i="49"/>
  <c r="G203" i="49"/>
  <c r="F203" i="49"/>
  <c r="E203" i="49"/>
  <c r="D203" i="49"/>
  <c r="C203" i="49"/>
  <c r="A203" i="49"/>
  <c r="Q203" i="49" s="1"/>
  <c r="K202" i="49"/>
  <c r="J202" i="49"/>
  <c r="I202" i="49"/>
  <c r="H202" i="49"/>
  <c r="G202" i="49"/>
  <c r="F202" i="49"/>
  <c r="E202" i="49"/>
  <c r="D202" i="49"/>
  <c r="C202" i="49"/>
  <c r="A202" i="49"/>
  <c r="Q202" i="49" s="1"/>
  <c r="K201" i="49"/>
  <c r="J201" i="49"/>
  <c r="I201" i="49"/>
  <c r="H201" i="49"/>
  <c r="G201" i="49"/>
  <c r="F201" i="49"/>
  <c r="E201" i="49"/>
  <c r="D201" i="49"/>
  <c r="C201" i="49"/>
  <c r="A201" i="49"/>
  <c r="P201" i="49" s="1"/>
  <c r="K200" i="49"/>
  <c r="J200" i="49"/>
  <c r="I200" i="49"/>
  <c r="H200" i="49"/>
  <c r="G200" i="49"/>
  <c r="F200" i="49"/>
  <c r="E200" i="49"/>
  <c r="D200" i="49"/>
  <c r="C200" i="49"/>
  <c r="A200" i="49"/>
  <c r="P200" i="49" s="1"/>
  <c r="K199" i="49"/>
  <c r="J199" i="49"/>
  <c r="I199" i="49"/>
  <c r="H199" i="49"/>
  <c r="G199" i="49"/>
  <c r="F199" i="49"/>
  <c r="E199" i="49"/>
  <c r="D199" i="49"/>
  <c r="C199" i="49"/>
  <c r="A199" i="49"/>
  <c r="Q199" i="49" s="1"/>
  <c r="K198" i="49"/>
  <c r="J198" i="49"/>
  <c r="I198" i="49"/>
  <c r="H198" i="49"/>
  <c r="G198" i="49"/>
  <c r="F198" i="49"/>
  <c r="E198" i="49"/>
  <c r="D198" i="49"/>
  <c r="C198" i="49"/>
  <c r="A198" i="49"/>
  <c r="Q198" i="49" s="1"/>
  <c r="K197" i="49"/>
  <c r="J197" i="49"/>
  <c r="I197" i="49"/>
  <c r="H197" i="49"/>
  <c r="G197" i="49"/>
  <c r="F197" i="49"/>
  <c r="E197" i="49"/>
  <c r="D197" i="49"/>
  <c r="C197" i="49"/>
  <c r="A197" i="49"/>
  <c r="P197" i="49" s="1"/>
  <c r="K196" i="49"/>
  <c r="J196" i="49"/>
  <c r="I196" i="49"/>
  <c r="H196" i="49"/>
  <c r="G196" i="49"/>
  <c r="F196" i="49"/>
  <c r="E196" i="49"/>
  <c r="D196" i="49"/>
  <c r="C196" i="49"/>
  <c r="A196" i="49"/>
  <c r="P196" i="49" s="1"/>
  <c r="K195" i="49"/>
  <c r="J195" i="49"/>
  <c r="I195" i="49"/>
  <c r="H195" i="49"/>
  <c r="G195" i="49"/>
  <c r="F195" i="49"/>
  <c r="E195" i="49"/>
  <c r="D195" i="49"/>
  <c r="C195" i="49"/>
  <c r="A195" i="49"/>
  <c r="Q195" i="49" s="1"/>
  <c r="K194" i="49"/>
  <c r="J194" i="49"/>
  <c r="I194" i="49"/>
  <c r="H194" i="49"/>
  <c r="G194" i="49"/>
  <c r="F194" i="49"/>
  <c r="E194" i="49"/>
  <c r="D194" i="49"/>
  <c r="C194" i="49"/>
  <c r="A194" i="49"/>
  <c r="Q194" i="49" s="1"/>
  <c r="K193" i="49"/>
  <c r="J193" i="49"/>
  <c r="I193" i="49"/>
  <c r="H193" i="49"/>
  <c r="G193" i="49"/>
  <c r="F193" i="49"/>
  <c r="E193" i="49"/>
  <c r="D193" i="49"/>
  <c r="C193" i="49"/>
  <c r="A193" i="49"/>
  <c r="P193" i="49" s="1"/>
  <c r="K192" i="49"/>
  <c r="J192" i="49"/>
  <c r="I192" i="49"/>
  <c r="H192" i="49"/>
  <c r="G192" i="49"/>
  <c r="F192" i="49"/>
  <c r="E192" i="49"/>
  <c r="D192" i="49"/>
  <c r="C192" i="49"/>
  <c r="A192" i="49"/>
  <c r="P192" i="49" s="1"/>
  <c r="K191" i="49"/>
  <c r="J191" i="49"/>
  <c r="I191" i="49"/>
  <c r="H191" i="49"/>
  <c r="G191" i="49"/>
  <c r="F191" i="49"/>
  <c r="E191" i="49"/>
  <c r="D191" i="49"/>
  <c r="C191" i="49"/>
  <c r="A191" i="49"/>
  <c r="Q191" i="49" s="1"/>
  <c r="K190" i="49"/>
  <c r="J190" i="49"/>
  <c r="I190" i="49"/>
  <c r="H190" i="49"/>
  <c r="G190" i="49"/>
  <c r="F190" i="49"/>
  <c r="E190" i="49"/>
  <c r="D190" i="49"/>
  <c r="C190" i="49"/>
  <c r="A190" i="49"/>
  <c r="Q190" i="49" s="1"/>
  <c r="K189" i="49"/>
  <c r="J189" i="49"/>
  <c r="I189" i="49"/>
  <c r="H189" i="49"/>
  <c r="G189" i="49"/>
  <c r="F189" i="49"/>
  <c r="E189" i="49"/>
  <c r="D189" i="49"/>
  <c r="C189" i="49"/>
  <c r="A189" i="49"/>
  <c r="P189" i="49" s="1"/>
  <c r="K188" i="49"/>
  <c r="J188" i="49"/>
  <c r="I188" i="49"/>
  <c r="H188" i="49"/>
  <c r="G188" i="49"/>
  <c r="F188" i="49"/>
  <c r="E188" i="49"/>
  <c r="D188" i="49"/>
  <c r="C188" i="49"/>
  <c r="A188" i="49"/>
  <c r="P188" i="49" s="1"/>
  <c r="K187" i="49"/>
  <c r="J187" i="49"/>
  <c r="I187" i="49"/>
  <c r="H187" i="49"/>
  <c r="G187" i="49"/>
  <c r="F187" i="49"/>
  <c r="E187" i="49"/>
  <c r="D187" i="49"/>
  <c r="C187" i="49"/>
  <c r="A187" i="49"/>
  <c r="Q187" i="49" s="1"/>
  <c r="K186" i="49"/>
  <c r="J186" i="49"/>
  <c r="I186" i="49"/>
  <c r="H186" i="49"/>
  <c r="G186" i="49"/>
  <c r="F186" i="49"/>
  <c r="E186" i="49"/>
  <c r="D186" i="49"/>
  <c r="C186" i="49"/>
  <c r="A186" i="49"/>
  <c r="Q186" i="49" s="1"/>
  <c r="K185" i="49"/>
  <c r="J185" i="49"/>
  <c r="I185" i="49"/>
  <c r="H185" i="49"/>
  <c r="G185" i="49"/>
  <c r="F185" i="49"/>
  <c r="E185" i="49"/>
  <c r="D185" i="49"/>
  <c r="C185" i="49"/>
  <c r="A185" i="49"/>
  <c r="P185" i="49" s="1"/>
  <c r="K184" i="49"/>
  <c r="J184" i="49"/>
  <c r="I184" i="49"/>
  <c r="H184" i="49"/>
  <c r="G184" i="49"/>
  <c r="F184" i="49"/>
  <c r="E184" i="49"/>
  <c r="D184" i="49"/>
  <c r="C184" i="49"/>
  <c r="A184" i="49"/>
  <c r="P184" i="49" s="1"/>
  <c r="K183" i="49"/>
  <c r="J183" i="49"/>
  <c r="I183" i="49"/>
  <c r="H183" i="49"/>
  <c r="G183" i="49"/>
  <c r="F183" i="49"/>
  <c r="E183" i="49"/>
  <c r="D183" i="49"/>
  <c r="C183" i="49"/>
  <c r="A183" i="49"/>
  <c r="Q183" i="49" s="1"/>
  <c r="K182" i="49"/>
  <c r="J182" i="49"/>
  <c r="I182" i="49"/>
  <c r="H182" i="49"/>
  <c r="G182" i="49"/>
  <c r="F182" i="49"/>
  <c r="E182" i="49"/>
  <c r="D182" i="49"/>
  <c r="C182" i="49"/>
  <c r="A182" i="49"/>
  <c r="Q182" i="49" s="1"/>
  <c r="K181" i="49"/>
  <c r="J181" i="49"/>
  <c r="I181" i="49"/>
  <c r="H181" i="49"/>
  <c r="G181" i="49"/>
  <c r="F181" i="49"/>
  <c r="E181" i="49"/>
  <c r="D181" i="49"/>
  <c r="C181" i="49"/>
  <c r="A181" i="49"/>
  <c r="P181" i="49" s="1"/>
  <c r="K180" i="49"/>
  <c r="J180" i="49"/>
  <c r="I180" i="49"/>
  <c r="H180" i="49"/>
  <c r="G180" i="49"/>
  <c r="F180" i="49"/>
  <c r="E180" i="49"/>
  <c r="D180" i="49"/>
  <c r="C180" i="49"/>
  <c r="A180" i="49"/>
  <c r="P180" i="49" s="1"/>
  <c r="K179" i="49"/>
  <c r="J179" i="49"/>
  <c r="I179" i="49"/>
  <c r="H179" i="49"/>
  <c r="G179" i="49"/>
  <c r="F179" i="49"/>
  <c r="E179" i="49"/>
  <c r="D179" i="49"/>
  <c r="C179" i="49"/>
  <c r="A179" i="49"/>
  <c r="K178" i="49"/>
  <c r="J178" i="49"/>
  <c r="I178" i="49"/>
  <c r="H178" i="49"/>
  <c r="G178" i="49"/>
  <c r="F178" i="49"/>
  <c r="E178" i="49"/>
  <c r="D178" i="49"/>
  <c r="C178" i="49"/>
  <c r="A178" i="49"/>
  <c r="Q178" i="49" s="1"/>
  <c r="L177" i="49"/>
  <c r="K177" i="49"/>
  <c r="J177" i="49"/>
  <c r="I177" i="49"/>
  <c r="H177" i="49"/>
  <c r="G177" i="49"/>
  <c r="F177" i="49"/>
  <c r="E177" i="49"/>
  <c r="D177" i="49"/>
  <c r="C177" i="49"/>
  <c r="B177" i="49"/>
  <c r="A177" i="49"/>
  <c r="P177" i="49" s="1"/>
  <c r="K176" i="49"/>
  <c r="J176" i="49"/>
  <c r="I176" i="49"/>
  <c r="H176" i="49"/>
  <c r="G176" i="49"/>
  <c r="F176" i="49"/>
  <c r="E176" i="49"/>
  <c r="D176" i="49"/>
  <c r="C176" i="49"/>
  <c r="A176" i="49"/>
  <c r="P176" i="49" s="1"/>
  <c r="K175" i="49"/>
  <c r="J175" i="49"/>
  <c r="I175" i="49"/>
  <c r="H175" i="49"/>
  <c r="G175" i="49"/>
  <c r="F175" i="49"/>
  <c r="E175" i="49"/>
  <c r="D175" i="49"/>
  <c r="C175" i="49"/>
  <c r="A175" i="49"/>
  <c r="Q175" i="49" s="1"/>
  <c r="K174" i="49"/>
  <c r="J174" i="49"/>
  <c r="I174" i="49"/>
  <c r="H174" i="49"/>
  <c r="G174" i="49"/>
  <c r="F174" i="49"/>
  <c r="E174" i="49"/>
  <c r="D174" i="49"/>
  <c r="C174" i="49"/>
  <c r="A174" i="49"/>
  <c r="Q174" i="49" s="1"/>
  <c r="K173" i="49"/>
  <c r="J173" i="49"/>
  <c r="I173" i="49"/>
  <c r="H173" i="49"/>
  <c r="G173" i="49"/>
  <c r="F173" i="49"/>
  <c r="E173" i="49"/>
  <c r="D173" i="49"/>
  <c r="C173" i="49"/>
  <c r="A173" i="49"/>
  <c r="P173" i="49" s="1"/>
  <c r="K172" i="49"/>
  <c r="J172" i="49"/>
  <c r="I172" i="49"/>
  <c r="H172" i="49"/>
  <c r="G172" i="49"/>
  <c r="F172" i="49"/>
  <c r="E172" i="49"/>
  <c r="D172" i="49"/>
  <c r="C172" i="49"/>
  <c r="A172" i="49"/>
  <c r="P172" i="49" s="1"/>
  <c r="K171" i="49"/>
  <c r="J171" i="49"/>
  <c r="I171" i="49"/>
  <c r="H171" i="49"/>
  <c r="G171" i="49"/>
  <c r="F171" i="49"/>
  <c r="E171" i="49"/>
  <c r="D171" i="49"/>
  <c r="C171" i="49"/>
  <c r="A171" i="49"/>
  <c r="K170" i="49"/>
  <c r="J170" i="49"/>
  <c r="I170" i="49"/>
  <c r="H170" i="49"/>
  <c r="G170" i="49"/>
  <c r="F170" i="49"/>
  <c r="E170" i="49"/>
  <c r="D170" i="49"/>
  <c r="C170" i="49"/>
  <c r="A170" i="49"/>
  <c r="Q170" i="49" s="1"/>
  <c r="K169" i="49"/>
  <c r="J169" i="49"/>
  <c r="I169" i="49"/>
  <c r="H169" i="49"/>
  <c r="G169" i="49"/>
  <c r="F169" i="49"/>
  <c r="E169" i="49"/>
  <c r="D169" i="49"/>
  <c r="C169" i="49"/>
  <c r="A169" i="49"/>
  <c r="P169" i="49" s="1"/>
  <c r="K168" i="49"/>
  <c r="J168" i="49"/>
  <c r="I168" i="49"/>
  <c r="H168" i="49"/>
  <c r="G168" i="49"/>
  <c r="F168" i="49"/>
  <c r="E168" i="49"/>
  <c r="D168" i="49"/>
  <c r="C168" i="49"/>
  <c r="A168" i="49"/>
  <c r="P168" i="49" s="1"/>
  <c r="K167" i="49"/>
  <c r="J167" i="49"/>
  <c r="I167" i="49"/>
  <c r="H167" i="49"/>
  <c r="G167" i="49"/>
  <c r="F167" i="49"/>
  <c r="E167" i="49"/>
  <c r="D167" i="49"/>
  <c r="C167" i="49"/>
  <c r="A167" i="49"/>
  <c r="Q167" i="49" s="1"/>
  <c r="K166" i="49"/>
  <c r="J166" i="49"/>
  <c r="I166" i="49"/>
  <c r="H166" i="49"/>
  <c r="G166" i="49"/>
  <c r="F166" i="49"/>
  <c r="E166" i="49"/>
  <c r="D166" i="49"/>
  <c r="C166" i="49"/>
  <c r="A166" i="49"/>
  <c r="Q166" i="49" s="1"/>
  <c r="K165" i="49"/>
  <c r="J165" i="49"/>
  <c r="I165" i="49"/>
  <c r="H165" i="49"/>
  <c r="G165" i="49"/>
  <c r="F165" i="49"/>
  <c r="E165" i="49"/>
  <c r="D165" i="49"/>
  <c r="C165" i="49"/>
  <c r="A165" i="49"/>
  <c r="P165" i="49" s="1"/>
  <c r="K164" i="49"/>
  <c r="J164" i="49"/>
  <c r="I164" i="49"/>
  <c r="H164" i="49"/>
  <c r="G164" i="49"/>
  <c r="F164" i="49"/>
  <c r="E164" i="49"/>
  <c r="D164" i="49"/>
  <c r="C164" i="49"/>
  <c r="A164" i="49"/>
  <c r="P164" i="49" s="1"/>
  <c r="K163" i="49"/>
  <c r="J163" i="49"/>
  <c r="I163" i="49"/>
  <c r="H163" i="49"/>
  <c r="G163" i="49"/>
  <c r="F163" i="49"/>
  <c r="E163" i="49"/>
  <c r="D163" i="49"/>
  <c r="C163" i="49"/>
  <c r="A163" i="49"/>
  <c r="K162" i="49"/>
  <c r="J162" i="49"/>
  <c r="I162" i="49"/>
  <c r="H162" i="49"/>
  <c r="G162" i="49"/>
  <c r="F162" i="49"/>
  <c r="E162" i="49"/>
  <c r="D162" i="49"/>
  <c r="C162" i="49"/>
  <c r="A162" i="49"/>
  <c r="Q162" i="49" s="1"/>
  <c r="K161" i="49"/>
  <c r="J161" i="49"/>
  <c r="I161" i="49"/>
  <c r="H161" i="49"/>
  <c r="G161" i="49"/>
  <c r="F161" i="49"/>
  <c r="E161" i="49"/>
  <c r="D161" i="49"/>
  <c r="C161" i="49"/>
  <c r="A161" i="49"/>
  <c r="P161" i="49" s="1"/>
  <c r="K160" i="49"/>
  <c r="J160" i="49"/>
  <c r="I160" i="49"/>
  <c r="H160" i="49"/>
  <c r="G160" i="49"/>
  <c r="F160" i="49"/>
  <c r="E160" i="49"/>
  <c r="D160" i="49"/>
  <c r="C160" i="49"/>
  <c r="A160" i="49"/>
  <c r="P160" i="49" s="1"/>
  <c r="K159" i="49"/>
  <c r="J159" i="49"/>
  <c r="I159" i="49"/>
  <c r="H159" i="49"/>
  <c r="G159" i="49"/>
  <c r="F159" i="49"/>
  <c r="E159" i="49"/>
  <c r="D159" i="49"/>
  <c r="C159" i="49"/>
  <c r="A159" i="49"/>
  <c r="Q159" i="49" s="1"/>
  <c r="K158" i="49"/>
  <c r="J158" i="49"/>
  <c r="I158" i="49"/>
  <c r="H158" i="49"/>
  <c r="G158" i="49"/>
  <c r="F158" i="49"/>
  <c r="E158" i="49"/>
  <c r="D158" i="49"/>
  <c r="C158" i="49"/>
  <c r="A158" i="49"/>
  <c r="Q158" i="49" s="1"/>
  <c r="K157" i="49"/>
  <c r="J157" i="49"/>
  <c r="I157" i="49"/>
  <c r="H157" i="49"/>
  <c r="G157" i="49"/>
  <c r="F157" i="49"/>
  <c r="E157" i="49"/>
  <c r="D157" i="49"/>
  <c r="C157" i="49"/>
  <c r="A157" i="49"/>
  <c r="P157" i="49" s="1"/>
  <c r="K156" i="49"/>
  <c r="J156" i="49"/>
  <c r="I156" i="49"/>
  <c r="H156" i="49"/>
  <c r="G156" i="49"/>
  <c r="F156" i="49"/>
  <c r="E156" i="49"/>
  <c r="D156" i="49"/>
  <c r="C156" i="49"/>
  <c r="A156" i="49"/>
  <c r="P156" i="49" s="1"/>
  <c r="K155" i="49"/>
  <c r="J155" i="49"/>
  <c r="I155" i="49"/>
  <c r="H155" i="49"/>
  <c r="G155" i="49"/>
  <c r="F155" i="49"/>
  <c r="E155" i="49"/>
  <c r="D155" i="49"/>
  <c r="C155" i="49"/>
  <c r="A155" i="49"/>
  <c r="Q155" i="49" s="1"/>
  <c r="K154" i="49"/>
  <c r="J154" i="49"/>
  <c r="I154" i="49"/>
  <c r="H154" i="49"/>
  <c r="G154" i="49"/>
  <c r="F154" i="49"/>
  <c r="E154" i="49"/>
  <c r="D154" i="49"/>
  <c r="C154" i="49"/>
  <c r="A154" i="49"/>
  <c r="Q154" i="49" s="1"/>
  <c r="K153" i="49"/>
  <c r="J153" i="49"/>
  <c r="I153" i="49"/>
  <c r="H153" i="49"/>
  <c r="G153" i="49"/>
  <c r="F153" i="49"/>
  <c r="E153" i="49"/>
  <c r="D153" i="49"/>
  <c r="C153" i="49"/>
  <c r="A153" i="49"/>
  <c r="P153" i="49" s="1"/>
  <c r="K152" i="49"/>
  <c r="J152" i="49"/>
  <c r="I152" i="49"/>
  <c r="H152" i="49"/>
  <c r="G152" i="49"/>
  <c r="F152" i="49"/>
  <c r="E152" i="49"/>
  <c r="D152" i="49"/>
  <c r="C152" i="49"/>
  <c r="A152" i="49"/>
  <c r="P152" i="49" s="1"/>
  <c r="K151" i="49"/>
  <c r="J151" i="49"/>
  <c r="I151" i="49"/>
  <c r="H151" i="49"/>
  <c r="G151" i="49"/>
  <c r="F151" i="49"/>
  <c r="E151" i="49"/>
  <c r="D151" i="49"/>
  <c r="C151" i="49"/>
  <c r="A151" i="49"/>
  <c r="Q151" i="49" s="1"/>
  <c r="K150" i="49"/>
  <c r="J150" i="49"/>
  <c r="I150" i="49"/>
  <c r="H150" i="49"/>
  <c r="G150" i="49"/>
  <c r="F150" i="49"/>
  <c r="E150" i="49"/>
  <c r="D150" i="49"/>
  <c r="C150" i="49"/>
  <c r="A150" i="49"/>
  <c r="Q150" i="49" s="1"/>
  <c r="K149" i="49"/>
  <c r="J149" i="49"/>
  <c r="I149" i="49"/>
  <c r="H149" i="49"/>
  <c r="G149" i="49"/>
  <c r="F149" i="49"/>
  <c r="E149" i="49"/>
  <c r="D149" i="49"/>
  <c r="C149" i="49"/>
  <c r="A149" i="49"/>
  <c r="P149" i="49" s="1"/>
  <c r="K148" i="49"/>
  <c r="J148" i="49"/>
  <c r="I148" i="49"/>
  <c r="H148" i="49"/>
  <c r="G148" i="49"/>
  <c r="F148" i="49"/>
  <c r="E148" i="49"/>
  <c r="D148" i="49"/>
  <c r="C148" i="49"/>
  <c r="A148" i="49"/>
  <c r="P148" i="49" s="1"/>
  <c r="K147" i="49"/>
  <c r="J147" i="49"/>
  <c r="I147" i="49"/>
  <c r="H147" i="49"/>
  <c r="G147" i="49"/>
  <c r="F147" i="49"/>
  <c r="E147" i="49"/>
  <c r="D147" i="49"/>
  <c r="C147" i="49"/>
  <c r="A147" i="49"/>
  <c r="Q147" i="49" s="1"/>
  <c r="K146" i="49"/>
  <c r="J146" i="49"/>
  <c r="I146" i="49"/>
  <c r="H146" i="49"/>
  <c r="G146" i="49"/>
  <c r="F146" i="49"/>
  <c r="E146" i="49"/>
  <c r="D146" i="49"/>
  <c r="C146" i="49"/>
  <c r="A146" i="49"/>
  <c r="Q146" i="49" s="1"/>
  <c r="K145" i="49"/>
  <c r="J145" i="49"/>
  <c r="I145" i="49"/>
  <c r="H145" i="49"/>
  <c r="G145" i="49"/>
  <c r="F145" i="49"/>
  <c r="E145" i="49"/>
  <c r="D145" i="49"/>
  <c r="C145" i="49"/>
  <c r="A145" i="49"/>
  <c r="P145" i="49" s="1"/>
  <c r="K144" i="49"/>
  <c r="J144" i="49"/>
  <c r="I144" i="49"/>
  <c r="H144" i="49"/>
  <c r="G144" i="49"/>
  <c r="F144" i="49"/>
  <c r="E144" i="49"/>
  <c r="D144" i="49"/>
  <c r="C144" i="49"/>
  <c r="A144" i="49"/>
  <c r="P144" i="49" s="1"/>
  <c r="K143" i="49"/>
  <c r="J143" i="49"/>
  <c r="I143" i="49"/>
  <c r="H143" i="49"/>
  <c r="G143" i="49"/>
  <c r="F143" i="49"/>
  <c r="E143" i="49"/>
  <c r="D143" i="49"/>
  <c r="C143" i="49"/>
  <c r="A143" i="49"/>
  <c r="Q143" i="49" s="1"/>
  <c r="K142" i="49"/>
  <c r="J142" i="49"/>
  <c r="I142" i="49"/>
  <c r="H142" i="49"/>
  <c r="G142" i="49"/>
  <c r="F142" i="49"/>
  <c r="E142" i="49"/>
  <c r="D142" i="49"/>
  <c r="C142" i="49"/>
  <c r="A142" i="49"/>
  <c r="Q142" i="49" s="1"/>
  <c r="K141" i="49"/>
  <c r="J141" i="49"/>
  <c r="I141" i="49"/>
  <c r="H141" i="49"/>
  <c r="G141" i="49"/>
  <c r="F141" i="49"/>
  <c r="E141" i="49"/>
  <c r="D141" i="49"/>
  <c r="C141" i="49"/>
  <c r="A141" i="49"/>
  <c r="P141" i="49" s="1"/>
  <c r="K140" i="49"/>
  <c r="J140" i="49"/>
  <c r="I140" i="49"/>
  <c r="H140" i="49"/>
  <c r="G140" i="49"/>
  <c r="F140" i="49"/>
  <c r="E140" i="49"/>
  <c r="D140" i="49"/>
  <c r="C140" i="49"/>
  <c r="A140" i="49"/>
  <c r="P140" i="49" s="1"/>
  <c r="K139" i="49"/>
  <c r="J139" i="49"/>
  <c r="I139" i="49"/>
  <c r="H139" i="49"/>
  <c r="G139" i="49"/>
  <c r="F139" i="49"/>
  <c r="E139" i="49"/>
  <c r="D139" i="49"/>
  <c r="C139" i="49"/>
  <c r="A139" i="49"/>
  <c r="Q139" i="49" s="1"/>
  <c r="K138" i="49"/>
  <c r="J138" i="49"/>
  <c r="I138" i="49"/>
  <c r="H138" i="49"/>
  <c r="G138" i="49"/>
  <c r="F138" i="49"/>
  <c r="E138" i="49"/>
  <c r="D138" i="49"/>
  <c r="C138" i="49"/>
  <c r="A138" i="49"/>
  <c r="Q138" i="49" s="1"/>
  <c r="K137" i="49"/>
  <c r="J137" i="49"/>
  <c r="I137" i="49"/>
  <c r="H137" i="49"/>
  <c r="G137" i="49"/>
  <c r="F137" i="49"/>
  <c r="E137" i="49"/>
  <c r="D137" i="49"/>
  <c r="C137" i="49"/>
  <c r="A137" i="49"/>
  <c r="P137" i="49" s="1"/>
  <c r="K136" i="49"/>
  <c r="J136" i="49"/>
  <c r="I136" i="49"/>
  <c r="H136" i="49"/>
  <c r="G136" i="49"/>
  <c r="F136" i="49"/>
  <c r="E136" i="49"/>
  <c r="D136" i="49"/>
  <c r="C136" i="49"/>
  <c r="A136" i="49"/>
  <c r="P136" i="49" s="1"/>
  <c r="K135" i="49"/>
  <c r="J135" i="49"/>
  <c r="I135" i="49"/>
  <c r="H135" i="49"/>
  <c r="G135" i="49"/>
  <c r="F135" i="49"/>
  <c r="E135" i="49"/>
  <c r="D135" i="49"/>
  <c r="C135" i="49"/>
  <c r="A135" i="49"/>
  <c r="Q135" i="49" s="1"/>
  <c r="K134" i="49"/>
  <c r="J134" i="49"/>
  <c r="I134" i="49"/>
  <c r="H134" i="49"/>
  <c r="G134" i="49"/>
  <c r="F134" i="49"/>
  <c r="E134" i="49"/>
  <c r="D134" i="49"/>
  <c r="C134" i="49"/>
  <c r="A134" i="49"/>
  <c r="Q134" i="49" s="1"/>
  <c r="K133" i="49"/>
  <c r="J133" i="49"/>
  <c r="I133" i="49"/>
  <c r="H133" i="49"/>
  <c r="G133" i="49"/>
  <c r="F133" i="49"/>
  <c r="E133" i="49"/>
  <c r="D133" i="49"/>
  <c r="C133" i="49"/>
  <c r="A133" i="49"/>
  <c r="P133" i="49" s="1"/>
  <c r="K132" i="49"/>
  <c r="J132" i="49"/>
  <c r="I132" i="49"/>
  <c r="H132" i="49"/>
  <c r="G132" i="49"/>
  <c r="F132" i="49"/>
  <c r="E132" i="49"/>
  <c r="D132" i="49"/>
  <c r="C132" i="49"/>
  <c r="A132" i="49"/>
  <c r="P132" i="49" s="1"/>
  <c r="K131" i="49"/>
  <c r="J131" i="49"/>
  <c r="I131" i="49"/>
  <c r="H131" i="49"/>
  <c r="G131" i="49"/>
  <c r="F131" i="49"/>
  <c r="E131" i="49"/>
  <c r="D131" i="49"/>
  <c r="C131" i="49"/>
  <c r="A131" i="49"/>
  <c r="Q131" i="49" s="1"/>
  <c r="K130" i="49"/>
  <c r="J130" i="49"/>
  <c r="I130" i="49"/>
  <c r="H130" i="49"/>
  <c r="G130" i="49"/>
  <c r="F130" i="49"/>
  <c r="E130" i="49"/>
  <c r="D130" i="49"/>
  <c r="C130" i="49"/>
  <c r="A130" i="49"/>
  <c r="Q130" i="49" s="1"/>
  <c r="K129" i="49"/>
  <c r="J129" i="49"/>
  <c r="I129" i="49"/>
  <c r="H129" i="49"/>
  <c r="G129" i="49"/>
  <c r="F129" i="49"/>
  <c r="E129" i="49"/>
  <c r="D129" i="49"/>
  <c r="C129" i="49"/>
  <c r="A129" i="49"/>
  <c r="P129" i="49" s="1"/>
  <c r="K128" i="49"/>
  <c r="J128" i="49"/>
  <c r="I128" i="49"/>
  <c r="H128" i="49"/>
  <c r="G128" i="49"/>
  <c r="F128" i="49"/>
  <c r="E128" i="49"/>
  <c r="D128" i="49"/>
  <c r="C128" i="49"/>
  <c r="A128" i="49"/>
  <c r="P128" i="49" s="1"/>
  <c r="K127" i="49"/>
  <c r="J127" i="49"/>
  <c r="I127" i="49"/>
  <c r="H127" i="49"/>
  <c r="G127" i="49"/>
  <c r="F127" i="49"/>
  <c r="E127" i="49"/>
  <c r="D127" i="49"/>
  <c r="C127" i="49"/>
  <c r="A127" i="49"/>
  <c r="Q127" i="49" s="1"/>
  <c r="K126" i="49"/>
  <c r="J126" i="49"/>
  <c r="I126" i="49"/>
  <c r="H126" i="49"/>
  <c r="G126" i="49"/>
  <c r="F126" i="49"/>
  <c r="E126" i="49"/>
  <c r="D126" i="49"/>
  <c r="C126" i="49"/>
  <c r="A126" i="49"/>
  <c r="Q126" i="49" s="1"/>
  <c r="K125" i="49"/>
  <c r="J125" i="49"/>
  <c r="I125" i="49"/>
  <c r="H125" i="49"/>
  <c r="G125" i="49"/>
  <c r="F125" i="49"/>
  <c r="E125" i="49"/>
  <c r="D125" i="49"/>
  <c r="C125" i="49"/>
  <c r="A125" i="49"/>
  <c r="P125" i="49" s="1"/>
  <c r="K124" i="49"/>
  <c r="J124" i="49"/>
  <c r="I124" i="49"/>
  <c r="H124" i="49"/>
  <c r="G124" i="49"/>
  <c r="F124" i="49"/>
  <c r="E124" i="49"/>
  <c r="D124" i="49"/>
  <c r="C124" i="49"/>
  <c r="A124" i="49"/>
  <c r="Q124" i="49" s="1"/>
  <c r="K123" i="49"/>
  <c r="J123" i="49"/>
  <c r="I123" i="49"/>
  <c r="H123" i="49"/>
  <c r="G123" i="49"/>
  <c r="F123" i="49"/>
  <c r="E123" i="49"/>
  <c r="D123" i="49"/>
  <c r="C123" i="49"/>
  <c r="A123" i="49"/>
  <c r="P123" i="49" s="1"/>
  <c r="K122" i="49"/>
  <c r="J122" i="49"/>
  <c r="I122" i="49"/>
  <c r="H122" i="49"/>
  <c r="G122" i="49"/>
  <c r="F122" i="49"/>
  <c r="E122" i="49"/>
  <c r="D122" i="49"/>
  <c r="C122" i="49"/>
  <c r="A122" i="49"/>
  <c r="Q122" i="49" s="1"/>
  <c r="K121" i="49"/>
  <c r="J121" i="49"/>
  <c r="I121" i="49"/>
  <c r="H121" i="49"/>
  <c r="G121" i="49"/>
  <c r="F121" i="49"/>
  <c r="E121" i="49"/>
  <c r="D121" i="49"/>
  <c r="C121" i="49"/>
  <c r="A121" i="49"/>
  <c r="K120" i="49"/>
  <c r="J120" i="49"/>
  <c r="I120" i="49"/>
  <c r="H120" i="49"/>
  <c r="G120" i="49"/>
  <c r="F120" i="49"/>
  <c r="E120" i="49"/>
  <c r="D120" i="49"/>
  <c r="C120" i="49"/>
  <c r="A120" i="49"/>
  <c r="Q120" i="49" s="1"/>
  <c r="K119" i="49"/>
  <c r="J119" i="49"/>
  <c r="I119" i="49"/>
  <c r="H119" i="49"/>
  <c r="G119" i="49"/>
  <c r="F119" i="49"/>
  <c r="E119" i="49"/>
  <c r="D119" i="49"/>
  <c r="C119" i="49"/>
  <c r="A119" i="49"/>
  <c r="P119" i="49" s="1"/>
  <c r="K118" i="49"/>
  <c r="J118" i="49"/>
  <c r="I118" i="49"/>
  <c r="H118" i="49"/>
  <c r="G118" i="49"/>
  <c r="F118" i="49"/>
  <c r="E118" i="49"/>
  <c r="D118" i="49"/>
  <c r="C118" i="49"/>
  <c r="A118" i="49"/>
  <c r="Q118" i="49" s="1"/>
  <c r="K117" i="49"/>
  <c r="J117" i="49"/>
  <c r="I117" i="49"/>
  <c r="H117" i="49"/>
  <c r="G117" i="49"/>
  <c r="F117" i="49"/>
  <c r="E117" i="49"/>
  <c r="D117" i="49"/>
  <c r="C117" i="49"/>
  <c r="A117" i="49"/>
  <c r="P117" i="49" s="1"/>
  <c r="K116" i="49"/>
  <c r="J116" i="49"/>
  <c r="I116" i="49"/>
  <c r="H116" i="49"/>
  <c r="G116" i="49"/>
  <c r="F116" i="49"/>
  <c r="E116" i="49"/>
  <c r="D116" i="49"/>
  <c r="C116" i="49"/>
  <c r="A116" i="49"/>
  <c r="Q116" i="49" s="1"/>
  <c r="K115" i="49"/>
  <c r="J115" i="49"/>
  <c r="I115" i="49"/>
  <c r="H115" i="49"/>
  <c r="G115" i="49"/>
  <c r="F115" i="49"/>
  <c r="E115" i="49"/>
  <c r="D115" i="49"/>
  <c r="C115" i="49"/>
  <c r="A115" i="49"/>
  <c r="P115" i="49" s="1"/>
  <c r="K114" i="49"/>
  <c r="J114" i="49"/>
  <c r="I114" i="49"/>
  <c r="H114" i="49"/>
  <c r="G114" i="49"/>
  <c r="F114" i="49"/>
  <c r="E114" i="49"/>
  <c r="D114" i="49"/>
  <c r="C114" i="49"/>
  <c r="A114" i="49"/>
  <c r="Q114" i="49" s="1"/>
  <c r="K113" i="49"/>
  <c r="J113" i="49"/>
  <c r="I113" i="49"/>
  <c r="H113" i="49"/>
  <c r="G113" i="49"/>
  <c r="F113" i="49"/>
  <c r="E113" i="49"/>
  <c r="D113" i="49"/>
  <c r="C113" i="49"/>
  <c r="A113" i="49"/>
  <c r="K112" i="49"/>
  <c r="J112" i="49"/>
  <c r="I112" i="49"/>
  <c r="H112" i="49"/>
  <c r="G112" i="49"/>
  <c r="F112" i="49"/>
  <c r="E112" i="49"/>
  <c r="D112" i="49"/>
  <c r="C112" i="49"/>
  <c r="A112" i="49"/>
  <c r="Q112" i="49" s="1"/>
  <c r="K111" i="49"/>
  <c r="J111" i="49"/>
  <c r="I111" i="49"/>
  <c r="H111" i="49"/>
  <c r="G111" i="49"/>
  <c r="F111" i="49"/>
  <c r="E111" i="49"/>
  <c r="D111" i="49"/>
  <c r="C111" i="49"/>
  <c r="A111" i="49"/>
  <c r="P111" i="49" s="1"/>
  <c r="K110" i="49"/>
  <c r="J110" i="49"/>
  <c r="I110" i="49"/>
  <c r="H110" i="49"/>
  <c r="G110" i="49"/>
  <c r="F110" i="49"/>
  <c r="E110" i="49"/>
  <c r="D110" i="49"/>
  <c r="C110" i="49"/>
  <c r="A110" i="49"/>
  <c r="Q110" i="49" s="1"/>
  <c r="K109" i="49"/>
  <c r="J109" i="49"/>
  <c r="I109" i="49"/>
  <c r="H109" i="49"/>
  <c r="G109" i="49"/>
  <c r="F109" i="49"/>
  <c r="E109" i="49"/>
  <c r="D109" i="49"/>
  <c r="C109" i="49"/>
  <c r="A109" i="49"/>
  <c r="P109" i="49" s="1"/>
  <c r="K108" i="49"/>
  <c r="J108" i="49"/>
  <c r="I108" i="49"/>
  <c r="H108" i="49"/>
  <c r="G108" i="49"/>
  <c r="F108" i="49"/>
  <c r="E108" i="49"/>
  <c r="D108" i="49"/>
  <c r="C108" i="49"/>
  <c r="A108" i="49"/>
  <c r="Q108" i="49" s="1"/>
  <c r="K107" i="49"/>
  <c r="J107" i="49"/>
  <c r="I107" i="49"/>
  <c r="H107" i="49"/>
  <c r="G107" i="49"/>
  <c r="F107" i="49"/>
  <c r="E107" i="49"/>
  <c r="D107" i="49"/>
  <c r="C107" i="49"/>
  <c r="A107" i="49"/>
  <c r="P107" i="49" s="1"/>
  <c r="K106" i="49"/>
  <c r="J106" i="49"/>
  <c r="I106" i="49"/>
  <c r="H106" i="49"/>
  <c r="G106" i="49"/>
  <c r="F106" i="49"/>
  <c r="E106" i="49"/>
  <c r="D106" i="49"/>
  <c r="C106" i="49"/>
  <c r="A106" i="49"/>
  <c r="Q106" i="49" s="1"/>
  <c r="K105" i="49"/>
  <c r="J105" i="49"/>
  <c r="I105" i="49"/>
  <c r="H105" i="49"/>
  <c r="G105" i="49"/>
  <c r="F105" i="49"/>
  <c r="E105" i="49"/>
  <c r="D105" i="49"/>
  <c r="C105" i="49"/>
  <c r="A105" i="49"/>
  <c r="K104" i="49"/>
  <c r="J104" i="49"/>
  <c r="I104" i="49"/>
  <c r="H104" i="49"/>
  <c r="G104" i="49"/>
  <c r="F104" i="49"/>
  <c r="E104" i="49"/>
  <c r="D104" i="49"/>
  <c r="C104" i="49"/>
  <c r="A104" i="49"/>
  <c r="Q104" i="49" s="1"/>
  <c r="K103" i="49"/>
  <c r="J103" i="49"/>
  <c r="I103" i="49"/>
  <c r="H103" i="49"/>
  <c r="G103" i="49"/>
  <c r="F103" i="49"/>
  <c r="E103" i="49"/>
  <c r="D103" i="49"/>
  <c r="C103" i="49"/>
  <c r="A103" i="49"/>
  <c r="P103" i="49" s="1"/>
  <c r="K102" i="49"/>
  <c r="J102" i="49"/>
  <c r="I102" i="49"/>
  <c r="H102" i="49"/>
  <c r="G102" i="49"/>
  <c r="F102" i="49"/>
  <c r="E102" i="49"/>
  <c r="D102" i="49"/>
  <c r="C102" i="49"/>
  <c r="A102" i="49"/>
  <c r="P102" i="49" s="1"/>
  <c r="K101" i="49"/>
  <c r="J101" i="49"/>
  <c r="I101" i="49"/>
  <c r="H101" i="49"/>
  <c r="G101" i="49"/>
  <c r="F101" i="49"/>
  <c r="E101" i="49"/>
  <c r="D101" i="49"/>
  <c r="C101" i="49"/>
  <c r="A101" i="49"/>
  <c r="Q101" i="49" s="1"/>
  <c r="K100" i="49"/>
  <c r="J100" i="49"/>
  <c r="I100" i="49"/>
  <c r="H100" i="49"/>
  <c r="G100" i="49"/>
  <c r="F100" i="49"/>
  <c r="E100" i="49"/>
  <c r="D100" i="49"/>
  <c r="C100" i="49"/>
  <c r="A100" i="49"/>
  <c r="Q100" i="49" s="1"/>
  <c r="K99" i="49"/>
  <c r="J99" i="49"/>
  <c r="I99" i="49"/>
  <c r="H99" i="49"/>
  <c r="G99" i="49"/>
  <c r="F99" i="49"/>
  <c r="E99" i="49"/>
  <c r="D99" i="49"/>
  <c r="C99" i="49"/>
  <c r="A99" i="49"/>
  <c r="Q99" i="49" s="1"/>
  <c r="K98" i="49"/>
  <c r="J98" i="49"/>
  <c r="I98" i="49"/>
  <c r="H98" i="49"/>
  <c r="G98" i="49"/>
  <c r="F98" i="49"/>
  <c r="E98" i="49"/>
  <c r="D98" i="49"/>
  <c r="C98" i="49"/>
  <c r="A98" i="49"/>
  <c r="P98" i="49" s="1"/>
  <c r="K97" i="49"/>
  <c r="J97" i="49"/>
  <c r="I97" i="49"/>
  <c r="H97" i="49"/>
  <c r="G97" i="49"/>
  <c r="F97" i="49"/>
  <c r="E97" i="49"/>
  <c r="D97" i="49"/>
  <c r="C97" i="49"/>
  <c r="A97" i="49"/>
  <c r="K96" i="49"/>
  <c r="J96" i="49"/>
  <c r="I96" i="49"/>
  <c r="H96" i="49"/>
  <c r="G96" i="49"/>
  <c r="F96" i="49"/>
  <c r="E96" i="49"/>
  <c r="D96" i="49"/>
  <c r="C96" i="49"/>
  <c r="A96" i="49"/>
  <c r="Q96" i="49" s="1"/>
  <c r="K95" i="49"/>
  <c r="J95" i="49"/>
  <c r="I95" i="49"/>
  <c r="H95" i="49"/>
  <c r="G95" i="49"/>
  <c r="F95" i="49"/>
  <c r="E95" i="49"/>
  <c r="D95" i="49"/>
  <c r="C95" i="49"/>
  <c r="A95" i="49"/>
  <c r="Q95" i="49" s="1"/>
  <c r="K94" i="49"/>
  <c r="J94" i="49"/>
  <c r="I94" i="49"/>
  <c r="H94" i="49"/>
  <c r="G94" i="49"/>
  <c r="F94" i="49"/>
  <c r="E94" i="49"/>
  <c r="D94" i="49"/>
  <c r="C94" i="49"/>
  <c r="A94" i="49"/>
  <c r="P94" i="49" s="1"/>
  <c r="K93" i="49"/>
  <c r="J93" i="49"/>
  <c r="I93" i="49"/>
  <c r="H93" i="49"/>
  <c r="G93" i="49"/>
  <c r="F93" i="49"/>
  <c r="E93" i="49"/>
  <c r="D93" i="49"/>
  <c r="C93" i="49"/>
  <c r="A93" i="49"/>
  <c r="Q93" i="49" s="1"/>
  <c r="K92" i="49"/>
  <c r="J92" i="49"/>
  <c r="I92" i="49"/>
  <c r="H92" i="49"/>
  <c r="G92" i="49"/>
  <c r="F92" i="49"/>
  <c r="E92" i="49"/>
  <c r="D92" i="49"/>
  <c r="C92" i="49"/>
  <c r="A92" i="49"/>
  <c r="Q92" i="49" s="1"/>
  <c r="K91" i="49"/>
  <c r="J91" i="49"/>
  <c r="I91" i="49"/>
  <c r="H91" i="49"/>
  <c r="G91" i="49"/>
  <c r="F91" i="49"/>
  <c r="E91" i="49"/>
  <c r="D91" i="49"/>
  <c r="C91" i="49"/>
  <c r="A91" i="49"/>
  <c r="Q91" i="49" s="1"/>
  <c r="K90" i="49"/>
  <c r="J90" i="49"/>
  <c r="I90" i="49"/>
  <c r="H90" i="49"/>
  <c r="G90" i="49"/>
  <c r="F90" i="49"/>
  <c r="E90" i="49"/>
  <c r="D90" i="49"/>
  <c r="C90" i="49"/>
  <c r="A90" i="49"/>
  <c r="P90" i="49" s="1"/>
  <c r="K89" i="49"/>
  <c r="J89" i="49"/>
  <c r="I89" i="49"/>
  <c r="H89" i="49"/>
  <c r="G89" i="49"/>
  <c r="F89" i="49"/>
  <c r="E89" i="49"/>
  <c r="D89" i="49"/>
  <c r="C89" i="49"/>
  <c r="A89" i="49"/>
  <c r="P89" i="49" s="1"/>
  <c r="K88" i="49"/>
  <c r="J88" i="49"/>
  <c r="I88" i="49"/>
  <c r="H88" i="49"/>
  <c r="G88" i="49"/>
  <c r="F88" i="49"/>
  <c r="E88" i="49"/>
  <c r="D88" i="49"/>
  <c r="C88" i="49"/>
  <c r="A88" i="49"/>
  <c r="Q88" i="49" s="1"/>
  <c r="L87" i="49"/>
  <c r="K87" i="49"/>
  <c r="J87" i="49"/>
  <c r="I87" i="49"/>
  <c r="H87" i="49"/>
  <c r="G87" i="49"/>
  <c r="F87" i="49"/>
  <c r="E87" i="49"/>
  <c r="D87" i="49"/>
  <c r="C87" i="49"/>
  <c r="B87" i="49"/>
  <c r="A87" i="49"/>
  <c r="Q87" i="49" s="1"/>
  <c r="K86" i="49"/>
  <c r="J86" i="49"/>
  <c r="I86" i="49"/>
  <c r="H86" i="49"/>
  <c r="G86" i="49"/>
  <c r="F86" i="49"/>
  <c r="E86" i="49"/>
  <c r="D86" i="49"/>
  <c r="C86" i="49"/>
  <c r="A86" i="49"/>
  <c r="Q86" i="49" s="1"/>
  <c r="K85" i="49"/>
  <c r="J85" i="49"/>
  <c r="I85" i="49"/>
  <c r="H85" i="49"/>
  <c r="G85" i="49"/>
  <c r="F85" i="49"/>
  <c r="E85" i="49"/>
  <c r="D85" i="49"/>
  <c r="C85" i="49"/>
  <c r="A85" i="49"/>
  <c r="P85" i="49" s="1"/>
  <c r="K84" i="49"/>
  <c r="J84" i="49"/>
  <c r="I84" i="49"/>
  <c r="H84" i="49"/>
  <c r="G84" i="49"/>
  <c r="F84" i="49"/>
  <c r="E84" i="49"/>
  <c r="D84" i="49"/>
  <c r="C84" i="49"/>
  <c r="A84" i="49"/>
  <c r="Q84" i="49" s="1"/>
  <c r="K83" i="49"/>
  <c r="J83" i="49"/>
  <c r="I83" i="49"/>
  <c r="H83" i="49"/>
  <c r="G83" i="49"/>
  <c r="F83" i="49"/>
  <c r="E83" i="49"/>
  <c r="D83" i="49"/>
  <c r="C83" i="49"/>
  <c r="A83" i="49"/>
  <c r="Q83" i="49" s="1"/>
  <c r="K82" i="49"/>
  <c r="J82" i="49"/>
  <c r="I82" i="49"/>
  <c r="H82" i="49"/>
  <c r="G82" i="49"/>
  <c r="F82" i="49"/>
  <c r="E82" i="49"/>
  <c r="D82" i="49"/>
  <c r="C82" i="49"/>
  <c r="A82" i="49"/>
  <c r="K81" i="49"/>
  <c r="J81" i="49"/>
  <c r="I81" i="49"/>
  <c r="H81" i="49"/>
  <c r="G81" i="49"/>
  <c r="F81" i="49"/>
  <c r="E81" i="49"/>
  <c r="D81" i="49"/>
  <c r="C81" i="49"/>
  <c r="A81" i="49"/>
  <c r="Q81" i="49" s="1"/>
  <c r="K80" i="49"/>
  <c r="J80" i="49"/>
  <c r="I80" i="49"/>
  <c r="H80" i="49"/>
  <c r="G80" i="49"/>
  <c r="F80" i="49"/>
  <c r="E80" i="49"/>
  <c r="D80" i="49"/>
  <c r="C80" i="49"/>
  <c r="A80" i="49"/>
  <c r="K79" i="49"/>
  <c r="J79" i="49"/>
  <c r="I79" i="49"/>
  <c r="H79" i="49"/>
  <c r="G79" i="49"/>
  <c r="F79" i="49"/>
  <c r="E79" i="49"/>
  <c r="D79" i="49"/>
  <c r="C79" i="49"/>
  <c r="A79" i="49"/>
  <c r="Q79" i="49" s="1"/>
  <c r="K78" i="49"/>
  <c r="J78" i="49"/>
  <c r="I78" i="49"/>
  <c r="H78" i="49"/>
  <c r="G78" i="49"/>
  <c r="F78" i="49"/>
  <c r="E78" i="49"/>
  <c r="D78" i="49"/>
  <c r="C78" i="49"/>
  <c r="A78" i="49"/>
  <c r="Q78" i="49" s="1"/>
  <c r="K77" i="49"/>
  <c r="J77" i="49"/>
  <c r="I77" i="49"/>
  <c r="H77" i="49"/>
  <c r="G77" i="49"/>
  <c r="F77" i="49"/>
  <c r="E77" i="49"/>
  <c r="D77" i="49"/>
  <c r="C77" i="49"/>
  <c r="A77" i="49"/>
  <c r="Q77" i="49" s="1"/>
  <c r="K76" i="49"/>
  <c r="J76" i="49"/>
  <c r="I76" i="49"/>
  <c r="H76" i="49"/>
  <c r="G76" i="49"/>
  <c r="F76" i="49"/>
  <c r="E76" i="49"/>
  <c r="D76" i="49"/>
  <c r="C76" i="49"/>
  <c r="A76" i="49"/>
  <c r="Q76" i="49" s="1"/>
  <c r="K75" i="49"/>
  <c r="J75" i="49"/>
  <c r="I75" i="49"/>
  <c r="H75" i="49"/>
  <c r="G75" i="49"/>
  <c r="F75" i="49"/>
  <c r="E75" i="49"/>
  <c r="D75" i="49"/>
  <c r="C75" i="49"/>
  <c r="A75" i="49"/>
  <c r="Q75" i="49" s="1"/>
  <c r="K74" i="49"/>
  <c r="J74" i="49"/>
  <c r="I74" i="49"/>
  <c r="H74" i="49"/>
  <c r="G74" i="49"/>
  <c r="F74" i="49"/>
  <c r="E74" i="49"/>
  <c r="D74" i="49"/>
  <c r="C74" i="49"/>
  <c r="A74" i="49"/>
  <c r="K73" i="49"/>
  <c r="J73" i="49"/>
  <c r="I73" i="49"/>
  <c r="H73" i="49"/>
  <c r="G73" i="49"/>
  <c r="F73" i="49"/>
  <c r="E73" i="49"/>
  <c r="D73" i="49"/>
  <c r="C73" i="49"/>
  <c r="A73" i="49"/>
  <c r="Q73" i="49" s="1"/>
  <c r="K72" i="49"/>
  <c r="J72" i="49"/>
  <c r="I72" i="49"/>
  <c r="H72" i="49"/>
  <c r="G72" i="49"/>
  <c r="F72" i="49"/>
  <c r="E72" i="49"/>
  <c r="D72" i="49"/>
  <c r="C72" i="49"/>
  <c r="A72" i="49"/>
  <c r="P72" i="49" s="1"/>
  <c r="K71" i="49"/>
  <c r="J71" i="49"/>
  <c r="I71" i="49"/>
  <c r="H71" i="49"/>
  <c r="G71" i="49"/>
  <c r="F71" i="49"/>
  <c r="E71" i="49"/>
  <c r="D71" i="49"/>
  <c r="C71" i="49"/>
  <c r="A71" i="49"/>
  <c r="Q71" i="49" s="1"/>
  <c r="K70" i="49"/>
  <c r="J70" i="49"/>
  <c r="I70" i="49"/>
  <c r="H70" i="49"/>
  <c r="G70" i="49"/>
  <c r="F70" i="49"/>
  <c r="E70" i="49"/>
  <c r="D70" i="49"/>
  <c r="C70" i="49"/>
  <c r="A70" i="49"/>
  <c r="Q70" i="49" s="1"/>
  <c r="K69" i="49"/>
  <c r="J69" i="49"/>
  <c r="I69" i="49"/>
  <c r="H69" i="49"/>
  <c r="G69" i="49"/>
  <c r="F69" i="49"/>
  <c r="E69" i="49"/>
  <c r="D69" i="49"/>
  <c r="C69" i="49"/>
  <c r="A69" i="49"/>
  <c r="Q69" i="49" s="1"/>
  <c r="K68" i="49"/>
  <c r="J68" i="49"/>
  <c r="I68" i="49"/>
  <c r="H68" i="49"/>
  <c r="G68" i="49"/>
  <c r="F68" i="49"/>
  <c r="E68" i="49"/>
  <c r="D68" i="49"/>
  <c r="C68" i="49"/>
  <c r="A68" i="49"/>
  <c r="P68" i="49" s="1"/>
  <c r="K67" i="49"/>
  <c r="J67" i="49"/>
  <c r="I67" i="49"/>
  <c r="H67" i="49"/>
  <c r="G67" i="49"/>
  <c r="F67" i="49"/>
  <c r="E67" i="49"/>
  <c r="D67" i="49"/>
  <c r="C67" i="49"/>
  <c r="A67" i="49"/>
  <c r="Q67" i="49" s="1"/>
  <c r="K66" i="49"/>
  <c r="J66" i="49"/>
  <c r="I66" i="49"/>
  <c r="H66" i="49"/>
  <c r="G66" i="49"/>
  <c r="F66" i="49"/>
  <c r="E66" i="49"/>
  <c r="D66" i="49"/>
  <c r="C66" i="49"/>
  <c r="A66" i="49"/>
  <c r="K65" i="49"/>
  <c r="J65" i="49"/>
  <c r="I65" i="49"/>
  <c r="H65" i="49"/>
  <c r="G65" i="49"/>
  <c r="F65" i="49"/>
  <c r="E65" i="49"/>
  <c r="D65" i="49"/>
  <c r="C65" i="49"/>
  <c r="A65" i="49"/>
  <c r="P65" i="49" s="1"/>
  <c r="K64" i="49"/>
  <c r="J64" i="49"/>
  <c r="I64" i="49"/>
  <c r="H64" i="49"/>
  <c r="G64" i="49"/>
  <c r="F64" i="49"/>
  <c r="E64" i="49"/>
  <c r="D64" i="49"/>
  <c r="C64" i="49"/>
  <c r="A64" i="49"/>
  <c r="K63" i="49"/>
  <c r="J63" i="49"/>
  <c r="I63" i="49"/>
  <c r="H63" i="49"/>
  <c r="G63" i="49"/>
  <c r="F63" i="49"/>
  <c r="E63" i="49"/>
  <c r="D63" i="49"/>
  <c r="C63" i="49"/>
  <c r="A63" i="49"/>
  <c r="Q63" i="49" s="1"/>
  <c r="K62" i="49"/>
  <c r="J62" i="49"/>
  <c r="I62" i="49"/>
  <c r="H62" i="49"/>
  <c r="G62" i="49"/>
  <c r="F62" i="49"/>
  <c r="E62" i="49"/>
  <c r="D62" i="49"/>
  <c r="C62" i="49"/>
  <c r="A62" i="49"/>
  <c r="Q62" i="49" s="1"/>
  <c r="K61" i="49"/>
  <c r="J61" i="49"/>
  <c r="I61" i="49"/>
  <c r="H61" i="49"/>
  <c r="G61" i="49"/>
  <c r="F61" i="49"/>
  <c r="E61" i="49"/>
  <c r="D61" i="49"/>
  <c r="C61" i="49"/>
  <c r="A61" i="49"/>
  <c r="Q61" i="49" s="1"/>
  <c r="K60" i="49"/>
  <c r="J60" i="49"/>
  <c r="I60" i="49"/>
  <c r="H60" i="49"/>
  <c r="G60" i="49"/>
  <c r="F60" i="49"/>
  <c r="E60" i="49"/>
  <c r="D60" i="49"/>
  <c r="C60" i="49"/>
  <c r="A60" i="49"/>
  <c r="K59" i="49"/>
  <c r="J59" i="49"/>
  <c r="I59" i="49"/>
  <c r="H59" i="49"/>
  <c r="G59" i="49"/>
  <c r="F59" i="49"/>
  <c r="E59" i="49"/>
  <c r="D59" i="49"/>
  <c r="C59" i="49"/>
  <c r="A59" i="49"/>
  <c r="Q59" i="49" s="1"/>
  <c r="K58" i="49"/>
  <c r="J58" i="49"/>
  <c r="I58" i="49"/>
  <c r="H58" i="49"/>
  <c r="G58" i="49"/>
  <c r="F58" i="49"/>
  <c r="E58" i="49"/>
  <c r="D58" i="49"/>
  <c r="C58" i="49"/>
  <c r="A58" i="49"/>
  <c r="K57" i="49"/>
  <c r="J57" i="49"/>
  <c r="I57" i="49"/>
  <c r="H57" i="49"/>
  <c r="G57" i="49"/>
  <c r="F57" i="49"/>
  <c r="E57" i="49"/>
  <c r="D57" i="49"/>
  <c r="C57" i="49"/>
  <c r="A57" i="49"/>
  <c r="Q57" i="49" s="1"/>
  <c r="K56" i="49"/>
  <c r="J56" i="49"/>
  <c r="I56" i="49"/>
  <c r="H56" i="49"/>
  <c r="G56" i="49"/>
  <c r="F56" i="49"/>
  <c r="E56" i="49"/>
  <c r="D56" i="49"/>
  <c r="C56" i="49"/>
  <c r="A56" i="49"/>
  <c r="K55" i="49"/>
  <c r="J55" i="49"/>
  <c r="I55" i="49"/>
  <c r="H55" i="49"/>
  <c r="G55" i="49"/>
  <c r="F55" i="49"/>
  <c r="E55" i="49"/>
  <c r="D55" i="49"/>
  <c r="C55" i="49"/>
  <c r="A55" i="49"/>
  <c r="K54" i="49"/>
  <c r="J54" i="49"/>
  <c r="I54" i="49"/>
  <c r="H54" i="49"/>
  <c r="G54" i="49"/>
  <c r="F54" i="49"/>
  <c r="E54" i="49"/>
  <c r="D54" i="49"/>
  <c r="C54" i="49"/>
  <c r="A54" i="49"/>
  <c r="K53" i="49"/>
  <c r="J53" i="49"/>
  <c r="I53" i="49"/>
  <c r="H53" i="49"/>
  <c r="G53" i="49"/>
  <c r="F53" i="49"/>
  <c r="E53" i="49"/>
  <c r="D53" i="49"/>
  <c r="C53" i="49"/>
  <c r="A53" i="49"/>
  <c r="K52" i="49"/>
  <c r="J52" i="49"/>
  <c r="I52" i="49"/>
  <c r="H52" i="49"/>
  <c r="G52" i="49"/>
  <c r="F52" i="49"/>
  <c r="E52" i="49"/>
  <c r="D52" i="49"/>
  <c r="C52" i="49"/>
  <c r="A52" i="49"/>
  <c r="K51" i="49"/>
  <c r="J51" i="49"/>
  <c r="I51" i="49"/>
  <c r="H51" i="49"/>
  <c r="G51" i="49"/>
  <c r="F51" i="49"/>
  <c r="E51" i="49"/>
  <c r="D51" i="49"/>
  <c r="C51" i="49"/>
  <c r="A51" i="49"/>
  <c r="P51" i="49" s="1"/>
  <c r="K50" i="49"/>
  <c r="J50" i="49"/>
  <c r="I50" i="49"/>
  <c r="H50" i="49"/>
  <c r="G50" i="49"/>
  <c r="F50" i="49"/>
  <c r="E50" i="49"/>
  <c r="D50" i="49"/>
  <c r="C50" i="49"/>
  <c r="A50" i="49"/>
  <c r="K49" i="49"/>
  <c r="J49" i="49"/>
  <c r="I49" i="49"/>
  <c r="H49" i="49"/>
  <c r="G49" i="49"/>
  <c r="F49" i="49"/>
  <c r="E49" i="49"/>
  <c r="D49" i="49"/>
  <c r="C49" i="49"/>
  <c r="A49" i="49"/>
  <c r="Q49" i="49" s="1"/>
  <c r="K48" i="49"/>
  <c r="J48" i="49"/>
  <c r="I48" i="49"/>
  <c r="H48" i="49"/>
  <c r="G48" i="49"/>
  <c r="F48" i="49"/>
  <c r="E48" i="49"/>
  <c r="D48" i="49"/>
  <c r="C48" i="49"/>
  <c r="A48" i="49"/>
  <c r="K47" i="49"/>
  <c r="J47" i="49"/>
  <c r="I47" i="49"/>
  <c r="H47" i="49"/>
  <c r="G47" i="49"/>
  <c r="F47" i="49"/>
  <c r="E47" i="49"/>
  <c r="D47" i="49"/>
  <c r="C47" i="49"/>
  <c r="A47" i="49"/>
  <c r="K46" i="49"/>
  <c r="J46" i="49"/>
  <c r="I46" i="49"/>
  <c r="H46" i="49"/>
  <c r="G46" i="49"/>
  <c r="F46" i="49"/>
  <c r="E46" i="49"/>
  <c r="D46" i="49"/>
  <c r="C46" i="49"/>
  <c r="A46" i="49"/>
  <c r="K45" i="49"/>
  <c r="J45" i="49"/>
  <c r="I45" i="49"/>
  <c r="H45" i="49"/>
  <c r="G45" i="49"/>
  <c r="F45" i="49"/>
  <c r="E45" i="49"/>
  <c r="D45" i="49"/>
  <c r="C45" i="49"/>
  <c r="A45" i="49"/>
  <c r="K44" i="49"/>
  <c r="J44" i="49"/>
  <c r="I44" i="49"/>
  <c r="H44" i="49"/>
  <c r="G44" i="49"/>
  <c r="F44" i="49"/>
  <c r="E44" i="49"/>
  <c r="D44" i="49"/>
  <c r="C44" i="49"/>
  <c r="A44" i="49"/>
  <c r="K43" i="49"/>
  <c r="J43" i="49"/>
  <c r="I43" i="49"/>
  <c r="H43" i="49"/>
  <c r="G43" i="49"/>
  <c r="F43" i="49"/>
  <c r="E43" i="49"/>
  <c r="D43" i="49"/>
  <c r="C43" i="49"/>
  <c r="A43" i="49"/>
  <c r="Q43" i="49" s="1"/>
  <c r="K42" i="49"/>
  <c r="J42" i="49"/>
  <c r="I42" i="49"/>
  <c r="H42" i="49"/>
  <c r="G42" i="49"/>
  <c r="F42" i="49"/>
  <c r="E42" i="49"/>
  <c r="D42" i="49"/>
  <c r="C42" i="49"/>
  <c r="A42" i="49"/>
  <c r="K41" i="49"/>
  <c r="J41" i="49"/>
  <c r="I41" i="49"/>
  <c r="H41" i="49"/>
  <c r="G41" i="49"/>
  <c r="F41" i="49"/>
  <c r="E41" i="49"/>
  <c r="D41" i="49"/>
  <c r="C41" i="49"/>
  <c r="A41" i="49"/>
  <c r="Q41" i="49" s="1"/>
  <c r="K40" i="49"/>
  <c r="J40" i="49"/>
  <c r="I40" i="49"/>
  <c r="H40" i="49"/>
  <c r="G40" i="49"/>
  <c r="F40" i="49"/>
  <c r="E40" i="49"/>
  <c r="D40" i="49"/>
  <c r="C40" i="49"/>
  <c r="A40" i="49"/>
  <c r="K39" i="49"/>
  <c r="J39" i="49"/>
  <c r="I39" i="49"/>
  <c r="H39" i="49"/>
  <c r="G39" i="49"/>
  <c r="F39" i="49"/>
  <c r="E39" i="49"/>
  <c r="D39" i="49"/>
  <c r="C39" i="49"/>
  <c r="A39" i="49"/>
  <c r="K38" i="49"/>
  <c r="J38" i="49"/>
  <c r="I38" i="49"/>
  <c r="H38" i="49"/>
  <c r="G38" i="49"/>
  <c r="F38" i="49"/>
  <c r="E38" i="49"/>
  <c r="D38" i="49"/>
  <c r="C38" i="49"/>
  <c r="A38" i="49"/>
  <c r="K37" i="49"/>
  <c r="J37" i="49"/>
  <c r="I37" i="49"/>
  <c r="H37" i="49"/>
  <c r="G37" i="49"/>
  <c r="F37" i="49"/>
  <c r="E37" i="49"/>
  <c r="D37" i="49"/>
  <c r="C37" i="49"/>
  <c r="A37" i="49"/>
  <c r="K36" i="49"/>
  <c r="J36" i="49"/>
  <c r="I36" i="49"/>
  <c r="H36" i="49"/>
  <c r="G36" i="49"/>
  <c r="F36" i="49"/>
  <c r="E36" i="49"/>
  <c r="D36" i="49"/>
  <c r="C36" i="49"/>
  <c r="A36" i="49"/>
  <c r="K35" i="49"/>
  <c r="J35" i="49"/>
  <c r="I35" i="49"/>
  <c r="H35" i="49"/>
  <c r="G35" i="49"/>
  <c r="F35" i="49"/>
  <c r="E35" i="49"/>
  <c r="D35" i="49"/>
  <c r="C35" i="49"/>
  <c r="A35" i="49"/>
  <c r="Q35" i="49" s="1"/>
  <c r="K34" i="49"/>
  <c r="J34" i="49"/>
  <c r="I34" i="49"/>
  <c r="H34" i="49"/>
  <c r="G34" i="49"/>
  <c r="F34" i="49"/>
  <c r="E34" i="49"/>
  <c r="D34" i="49"/>
  <c r="C34" i="49"/>
  <c r="A34" i="49"/>
  <c r="K33" i="49"/>
  <c r="J33" i="49"/>
  <c r="I33" i="49"/>
  <c r="H33" i="49"/>
  <c r="G33" i="49"/>
  <c r="F33" i="49"/>
  <c r="E33" i="49"/>
  <c r="D33" i="49"/>
  <c r="C33" i="49"/>
  <c r="A33" i="49"/>
  <c r="Q33" i="49" s="1"/>
  <c r="K32" i="49"/>
  <c r="J32" i="49"/>
  <c r="I32" i="49"/>
  <c r="H32" i="49"/>
  <c r="G32" i="49"/>
  <c r="F32" i="49"/>
  <c r="E32" i="49"/>
  <c r="D32" i="49"/>
  <c r="C32" i="49"/>
  <c r="A32" i="49"/>
  <c r="K31" i="49"/>
  <c r="J31" i="49"/>
  <c r="I31" i="49"/>
  <c r="H31" i="49"/>
  <c r="G31" i="49"/>
  <c r="F31" i="49"/>
  <c r="E31" i="49"/>
  <c r="D31" i="49"/>
  <c r="C31" i="49"/>
  <c r="A31" i="49"/>
  <c r="K30" i="49"/>
  <c r="J30" i="49"/>
  <c r="I30" i="49"/>
  <c r="H30" i="49"/>
  <c r="G30" i="49"/>
  <c r="F30" i="49"/>
  <c r="E30" i="49"/>
  <c r="D30" i="49"/>
  <c r="C30" i="49"/>
  <c r="A30" i="49"/>
  <c r="K29" i="49"/>
  <c r="J29" i="49"/>
  <c r="I29" i="49"/>
  <c r="H29" i="49"/>
  <c r="G29" i="49"/>
  <c r="F29" i="49"/>
  <c r="E29" i="49"/>
  <c r="D29" i="49"/>
  <c r="C29" i="49"/>
  <c r="A29" i="49"/>
  <c r="K28" i="49"/>
  <c r="J28" i="49"/>
  <c r="I28" i="49"/>
  <c r="H28" i="49"/>
  <c r="G28" i="49"/>
  <c r="F28" i="49"/>
  <c r="E28" i="49"/>
  <c r="D28" i="49"/>
  <c r="C28" i="49"/>
  <c r="A28" i="49"/>
  <c r="K27" i="49"/>
  <c r="J27" i="49"/>
  <c r="I27" i="49"/>
  <c r="H27" i="49"/>
  <c r="G27" i="49"/>
  <c r="F27" i="49"/>
  <c r="E27" i="49"/>
  <c r="D27" i="49"/>
  <c r="C27" i="49"/>
  <c r="A27" i="49"/>
  <c r="Q27" i="49" s="1"/>
  <c r="K26" i="49"/>
  <c r="J26" i="49"/>
  <c r="I26" i="49"/>
  <c r="H26" i="49"/>
  <c r="G26" i="49"/>
  <c r="F26" i="49"/>
  <c r="E26" i="49"/>
  <c r="D26" i="49"/>
  <c r="C26" i="49"/>
  <c r="A26" i="49"/>
  <c r="K25" i="49"/>
  <c r="J25" i="49"/>
  <c r="I25" i="49"/>
  <c r="H25" i="49"/>
  <c r="G25" i="49"/>
  <c r="F25" i="49"/>
  <c r="E25" i="49"/>
  <c r="D25" i="49"/>
  <c r="C25" i="49"/>
  <c r="A25" i="49"/>
  <c r="Q25" i="49" s="1"/>
  <c r="K24" i="49"/>
  <c r="J24" i="49"/>
  <c r="I24" i="49"/>
  <c r="H24" i="49"/>
  <c r="G24" i="49"/>
  <c r="F24" i="49"/>
  <c r="E24" i="49"/>
  <c r="D24" i="49"/>
  <c r="C24" i="49"/>
  <c r="A24" i="49"/>
  <c r="K23" i="49"/>
  <c r="J23" i="49"/>
  <c r="I23" i="49"/>
  <c r="H23" i="49"/>
  <c r="G23" i="49"/>
  <c r="F23" i="49"/>
  <c r="E23" i="49"/>
  <c r="D23" i="49"/>
  <c r="C23" i="49"/>
  <c r="A23" i="49"/>
  <c r="K22" i="49"/>
  <c r="J22" i="49"/>
  <c r="I22" i="49"/>
  <c r="H22" i="49"/>
  <c r="G22" i="49"/>
  <c r="F22" i="49"/>
  <c r="E22" i="49"/>
  <c r="D22" i="49"/>
  <c r="C22" i="49"/>
  <c r="A22" i="49"/>
  <c r="P22" i="49" s="1"/>
  <c r="K21" i="49"/>
  <c r="J21" i="49"/>
  <c r="I21" i="49"/>
  <c r="H21" i="49"/>
  <c r="G21" i="49"/>
  <c r="F21" i="49"/>
  <c r="E21" i="49"/>
  <c r="D21" i="49"/>
  <c r="C21" i="49"/>
  <c r="A21" i="49"/>
  <c r="K20" i="49"/>
  <c r="J20" i="49"/>
  <c r="I20" i="49"/>
  <c r="H20" i="49"/>
  <c r="G20" i="49"/>
  <c r="F20" i="49"/>
  <c r="E20" i="49"/>
  <c r="D20" i="49"/>
  <c r="C20" i="49"/>
  <c r="A20" i="49"/>
  <c r="K19" i="49"/>
  <c r="J19" i="49"/>
  <c r="I19" i="49"/>
  <c r="H19" i="49"/>
  <c r="G19" i="49"/>
  <c r="F19" i="49"/>
  <c r="E19" i="49"/>
  <c r="D19" i="49"/>
  <c r="C19" i="49"/>
  <c r="A19" i="49"/>
  <c r="Q19" i="49" s="1"/>
  <c r="K18" i="49"/>
  <c r="J18" i="49"/>
  <c r="I18" i="49"/>
  <c r="H18" i="49"/>
  <c r="G18" i="49"/>
  <c r="F18" i="49"/>
  <c r="E18" i="49"/>
  <c r="D18" i="49"/>
  <c r="C18" i="49"/>
  <c r="A18" i="49"/>
  <c r="P18" i="49" s="1"/>
  <c r="K17" i="49"/>
  <c r="J17" i="49"/>
  <c r="I17" i="49"/>
  <c r="H17" i="49"/>
  <c r="G17" i="49"/>
  <c r="F17" i="49"/>
  <c r="E17" i="49"/>
  <c r="D17" i="49"/>
  <c r="C17" i="49"/>
  <c r="A17" i="49"/>
  <c r="Q17" i="49" s="1"/>
  <c r="K16" i="49"/>
  <c r="J16" i="49"/>
  <c r="I16" i="49"/>
  <c r="H16" i="49"/>
  <c r="G16" i="49"/>
  <c r="F16" i="49"/>
  <c r="E16" i="49"/>
  <c r="D16" i="49"/>
  <c r="C16" i="49"/>
  <c r="A16" i="49"/>
  <c r="K15" i="49"/>
  <c r="J15" i="49"/>
  <c r="I15" i="49"/>
  <c r="H15" i="49"/>
  <c r="G15" i="49"/>
  <c r="F15" i="49"/>
  <c r="E15" i="49"/>
  <c r="D15" i="49"/>
  <c r="C15" i="49"/>
  <c r="A15" i="49"/>
  <c r="K14" i="49"/>
  <c r="J14" i="49"/>
  <c r="I14" i="49"/>
  <c r="H14" i="49"/>
  <c r="G14" i="49"/>
  <c r="F14" i="49"/>
  <c r="E14" i="49"/>
  <c r="D14" i="49"/>
  <c r="C14" i="49"/>
  <c r="A14" i="49"/>
  <c r="P14" i="49" s="1"/>
  <c r="K13" i="49"/>
  <c r="J13" i="49"/>
  <c r="I13" i="49"/>
  <c r="H13" i="49"/>
  <c r="G13" i="49"/>
  <c r="F13" i="49"/>
  <c r="E13" i="49"/>
  <c r="D13" i="49"/>
  <c r="C13" i="49"/>
  <c r="A13" i="49"/>
  <c r="K12" i="49"/>
  <c r="J12" i="49"/>
  <c r="I12" i="49"/>
  <c r="H12" i="49"/>
  <c r="G12" i="49"/>
  <c r="F12" i="49"/>
  <c r="E12" i="49"/>
  <c r="D12" i="49"/>
  <c r="C12" i="49"/>
  <c r="A12" i="49"/>
  <c r="P12" i="49" s="1"/>
  <c r="K11" i="49"/>
  <c r="J11" i="49"/>
  <c r="I11" i="49"/>
  <c r="H11" i="49"/>
  <c r="G11" i="49"/>
  <c r="F11" i="49"/>
  <c r="E11" i="49"/>
  <c r="D11" i="49"/>
  <c r="C11" i="49"/>
  <c r="A11" i="49"/>
  <c r="Q11" i="49" s="1"/>
  <c r="K10" i="49"/>
  <c r="J10" i="49"/>
  <c r="I10" i="49"/>
  <c r="H10" i="49"/>
  <c r="G10" i="49"/>
  <c r="F10" i="49"/>
  <c r="E10" i="49"/>
  <c r="D10" i="49"/>
  <c r="C10" i="49"/>
  <c r="A10" i="49"/>
  <c r="K9" i="49"/>
  <c r="J9" i="49"/>
  <c r="I9" i="49"/>
  <c r="H9" i="49"/>
  <c r="G9" i="49"/>
  <c r="F9" i="49"/>
  <c r="E9" i="49"/>
  <c r="D9" i="49"/>
  <c r="C9" i="49"/>
  <c r="A9" i="49"/>
  <c r="Q9" i="49" s="1"/>
  <c r="K8" i="49"/>
  <c r="J8" i="49"/>
  <c r="I8" i="49"/>
  <c r="H8" i="49"/>
  <c r="G8" i="49"/>
  <c r="F8" i="49"/>
  <c r="E8" i="49"/>
  <c r="D8" i="49"/>
  <c r="C8" i="49"/>
  <c r="A8" i="49"/>
  <c r="P8" i="49" s="1"/>
  <c r="K7" i="49"/>
  <c r="J7" i="49"/>
  <c r="I7" i="49"/>
  <c r="H7" i="49"/>
  <c r="G7" i="49"/>
  <c r="F7" i="49"/>
  <c r="E7" i="49"/>
  <c r="D7" i="49"/>
  <c r="C7" i="49"/>
  <c r="A7" i="49"/>
  <c r="K6" i="49"/>
  <c r="J6" i="49"/>
  <c r="I6" i="49"/>
  <c r="H6" i="49"/>
  <c r="G6" i="49"/>
  <c r="F6" i="49"/>
  <c r="E6" i="49"/>
  <c r="D6" i="49"/>
  <c r="C6" i="49"/>
  <c r="A6" i="49"/>
  <c r="K5" i="49"/>
  <c r="J5" i="49"/>
  <c r="I5" i="49"/>
  <c r="H5" i="49"/>
  <c r="G5" i="49"/>
  <c r="F5" i="49"/>
  <c r="E5" i="49"/>
  <c r="D5" i="49"/>
  <c r="C5" i="49"/>
  <c r="A5" i="49"/>
  <c r="K4" i="49"/>
  <c r="J4" i="49"/>
  <c r="I4" i="49"/>
  <c r="H4" i="49"/>
  <c r="G4" i="49"/>
  <c r="F4" i="49"/>
  <c r="E4" i="49"/>
  <c r="D4" i="49"/>
  <c r="C4" i="49"/>
  <c r="A4" i="49"/>
  <c r="P4" i="49" s="1"/>
  <c r="K3" i="49"/>
  <c r="J3" i="49"/>
  <c r="I3" i="49"/>
  <c r="H3" i="49"/>
  <c r="G3" i="49"/>
  <c r="F3" i="49"/>
  <c r="E3" i="49"/>
  <c r="D3" i="49"/>
  <c r="C3" i="49"/>
  <c r="A3" i="49"/>
  <c r="Q3" i="49" s="1"/>
  <c r="K2" i="49"/>
  <c r="J2" i="49"/>
  <c r="I2" i="49"/>
  <c r="H2" i="49"/>
  <c r="G2" i="49"/>
  <c r="F2" i="49"/>
  <c r="E2" i="49"/>
  <c r="D2" i="49"/>
  <c r="C2" i="49"/>
  <c r="A2" i="49"/>
  <c r="Q2" i="49" s="1"/>
  <c r="F143" i="48"/>
  <c r="F142" i="48"/>
  <c r="F141" i="48"/>
  <c r="F140" i="48"/>
  <c r="F139"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110" i="48"/>
  <c r="F109" i="48"/>
  <c r="F108" i="48"/>
  <c r="F107" i="48"/>
  <c r="F106" i="48"/>
  <c r="F105" i="48"/>
  <c r="F104" i="48"/>
  <c r="F103" i="48"/>
  <c r="F102" i="48"/>
  <c r="F101" i="48"/>
  <c r="F100" i="48"/>
  <c r="F99" i="48"/>
  <c r="F98" i="48"/>
  <c r="F97" i="48"/>
  <c r="F96" i="48"/>
  <c r="F95" i="48"/>
  <c r="F94" i="48"/>
  <c r="F93" i="48"/>
  <c r="F92" i="48"/>
  <c r="F91" i="48"/>
  <c r="F90" i="48"/>
  <c r="F89" i="48"/>
  <c r="F88" i="48"/>
  <c r="F87" i="48"/>
  <c r="F86" i="48"/>
  <c r="F85" i="48"/>
  <c r="F84" i="48"/>
  <c r="F83" i="48"/>
  <c r="F82" i="48"/>
  <c r="F81" i="48"/>
  <c r="F80" i="48"/>
  <c r="F79" i="48"/>
  <c r="F78" i="48"/>
  <c r="F77" i="48"/>
  <c r="F76" i="48"/>
  <c r="F75" i="48"/>
  <c r="F74" i="48"/>
  <c r="F73" i="48"/>
  <c r="F72" i="48"/>
  <c r="F71" i="48"/>
  <c r="F70" i="48"/>
  <c r="F69" i="48"/>
  <c r="F68" i="48"/>
  <c r="F67" i="48"/>
  <c r="F66" i="48"/>
  <c r="F65" i="48"/>
  <c r="F64" i="48"/>
  <c r="F63" i="48"/>
  <c r="F62" i="48"/>
  <c r="F61" i="48"/>
  <c r="F60" i="48"/>
  <c r="F59" i="48"/>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F5" i="48"/>
  <c r="F4" i="48"/>
  <c r="F3" i="48"/>
  <c r="F2" i="48"/>
  <c r="P73" i="49" l="1"/>
  <c r="P75" i="49"/>
  <c r="P81" i="49"/>
  <c r="P83" i="49"/>
  <c r="P91" i="49"/>
  <c r="P67" i="49"/>
  <c r="P167" i="49"/>
  <c r="P175" i="49"/>
  <c r="P101" i="49"/>
  <c r="P93" i="49"/>
  <c r="Q197" i="49"/>
  <c r="Q97" i="49"/>
  <c r="P97" i="49"/>
  <c r="Q171" i="49"/>
  <c r="P171" i="49"/>
  <c r="Q270" i="49"/>
  <c r="P270" i="49"/>
  <c r="P19" i="49"/>
  <c r="P139" i="49"/>
  <c r="Q6" i="49"/>
  <c r="P6" i="49"/>
  <c r="Q30" i="49"/>
  <c r="P30" i="49"/>
  <c r="Q38" i="49"/>
  <c r="P38" i="49"/>
  <c r="Q46" i="49"/>
  <c r="P46" i="49"/>
  <c r="Q54" i="49"/>
  <c r="P54" i="49"/>
  <c r="P49" i="49"/>
  <c r="P17" i="49"/>
  <c r="Q60" i="49"/>
  <c r="P60" i="49"/>
  <c r="Q66" i="49"/>
  <c r="P66" i="49"/>
  <c r="Q20" i="49"/>
  <c r="P20" i="49"/>
  <c r="Q28" i="49"/>
  <c r="P28" i="49"/>
  <c r="Q36" i="49"/>
  <c r="P36" i="49"/>
  <c r="Q44" i="49"/>
  <c r="P44" i="49"/>
  <c r="Q52" i="49"/>
  <c r="P52" i="49"/>
  <c r="P41" i="49"/>
  <c r="P9" i="49"/>
  <c r="P43" i="49"/>
  <c r="Q7" i="49"/>
  <c r="P7" i="49"/>
  <c r="Q15" i="49"/>
  <c r="P15" i="49"/>
  <c r="Q23" i="49"/>
  <c r="P23" i="49"/>
  <c r="Q31" i="49"/>
  <c r="P31" i="49"/>
  <c r="Q39" i="49"/>
  <c r="P39" i="49"/>
  <c r="Q47" i="49"/>
  <c r="P47" i="49"/>
  <c r="Q55" i="49"/>
  <c r="P55" i="49"/>
  <c r="Q74" i="49"/>
  <c r="P74" i="49"/>
  <c r="Q113" i="49"/>
  <c r="P113" i="49"/>
  <c r="Q179" i="49"/>
  <c r="P179" i="49"/>
  <c r="P35" i="49"/>
  <c r="P3" i="49"/>
  <c r="P155" i="49"/>
  <c r="Q10" i="49"/>
  <c r="P10" i="49"/>
  <c r="Q26" i="49"/>
  <c r="P26" i="49"/>
  <c r="Q34" i="49"/>
  <c r="P34" i="49"/>
  <c r="Q42" i="49"/>
  <c r="P42" i="49"/>
  <c r="Q50" i="49"/>
  <c r="P50" i="49"/>
  <c r="Q58" i="49"/>
  <c r="P58" i="49"/>
  <c r="P33" i="49"/>
  <c r="P147" i="49"/>
  <c r="Q5" i="49"/>
  <c r="P5" i="49"/>
  <c r="Q13" i="49"/>
  <c r="P13" i="49"/>
  <c r="Q21" i="49"/>
  <c r="P21" i="49"/>
  <c r="Q29" i="49"/>
  <c r="P29" i="49"/>
  <c r="Q37" i="49"/>
  <c r="P37" i="49"/>
  <c r="Q45" i="49"/>
  <c r="P45" i="49"/>
  <c r="Q53" i="49"/>
  <c r="P53" i="49"/>
  <c r="Q64" i="49"/>
  <c r="P64" i="49"/>
  <c r="Q82" i="49"/>
  <c r="P82" i="49"/>
  <c r="Q121" i="49"/>
  <c r="P121" i="49"/>
  <c r="Q163" i="49"/>
  <c r="P163" i="49"/>
  <c r="P59" i="49"/>
  <c r="P27" i="49"/>
  <c r="P99" i="49"/>
  <c r="P131" i="49"/>
  <c r="Q80" i="49"/>
  <c r="P80" i="49"/>
  <c r="Q105" i="49"/>
  <c r="P105" i="49"/>
  <c r="P11" i="49"/>
  <c r="Q16" i="49"/>
  <c r="P16" i="49"/>
  <c r="Q24" i="49"/>
  <c r="P24" i="49"/>
  <c r="Q32" i="49"/>
  <c r="P32" i="49"/>
  <c r="Q40" i="49"/>
  <c r="P40" i="49"/>
  <c r="Q48" i="49"/>
  <c r="P48" i="49"/>
  <c r="Q56" i="49"/>
  <c r="P56" i="49"/>
  <c r="P57" i="49"/>
  <c r="P25" i="49"/>
  <c r="P92" i="49"/>
  <c r="P100" i="49"/>
  <c r="P108" i="49"/>
  <c r="P116" i="49"/>
  <c r="P124" i="49"/>
  <c r="P110" i="49"/>
  <c r="P118" i="49"/>
  <c r="P126" i="49"/>
  <c r="P134" i="49"/>
  <c r="P142" i="49"/>
  <c r="P150" i="49"/>
  <c r="P158" i="49"/>
  <c r="P76" i="49"/>
  <c r="P84" i="49"/>
  <c r="P162" i="49"/>
  <c r="P170" i="49"/>
  <c r="P178" i="49"/>
  <c r="P71" i="49"/>
  <c r="P63" i="49"/>
  <c r="P95" i="49"/>
  <c r="P127" i="49"/>
  <c r="P135" i="49"/>
  <c r="P143" i="49"/>
  <c r="P151" i="49"/>
  <c r="P159" i="49"/>
  <c r="P77" i="49"/>
  <c r="P70" i="49"/>
  <c r="P62" i="49"/>
  <c r="P96" i="49"/>
  <c r="P104" i="49"/>
  <c r="P112" i="49"/>
  <c r="P120" i="49"/>
  <c r="P78" i="49"/>
  <c r="P86" i="49"/>
  <c r="P69" i="49"/>
  <c r="P61" i="49"/>
  <c r="P79" i="49"/>
  <c r="P87" i="49"/>
  <c r="P106" i="49"/>
  <c r="P114" i="49"/>
  <c r="P122" i="49"/>
  <c r="P130" i="49"/>
  <c r="P138" i="49"/>
  <c r="P146" i="49"/>
  <c r="P154" i="49"/>
  <c r="P88" i="49"/>
  <c r="P166" i="49"/>
  <c r="P174" i="49"/>
  <c r="P254" i="49"/>
  <c r="P258" i="49"/>
  <c r="P262" i="49"/>
  <c r="P266" i="49"/>
  <c r="Q269" i="49"/>
  <c r="P229" i="49"/>
  <c r="P255" i="49"/>
  <c r="P259" i="49"/>
  <c r="P263" i="49"/>
  <c r="P267" i="49"/>
  <c r="P271" i="49"/>
  <c r="P186" i="49"/>
  <c r="P190" i="49"/>
  <c r="P194" i="49"/>
  <c r="P198" i="49"/>
  <c r="P202" i="49"/>
  <c r="P206" i="49"/>
  <c r="P210" i="49"/>
  <c r="P214" i="49"/>
  <c r="P218" i="49"/>
  <c r="P222" i="49"/>
  <c r="P226" i="49"/>
  <c r="P230" i="49"/>
  <c r="P234" i="49"/>
  <c r="P238" i="49"/>
  <c r="P242" i="49"/>
  <c r="P246" i="49"/>
  <c r="P250" i="49"/>
  <c r="P183" i="49"/>
  <c r="P187" i="49"/>
  <c r="P191" i="49"/>
  <c r="P195" i="49"/>
  <c r="P199" i="49"/>
  <c r="P203" i="49"/>
  <c r="P207" i="49"/>
  <c r="P211" i="49"/>
  <c r="P215" i="49"/>
  <c r="P219" i="49"/>
  <c r="P223" i="49"/>
  <c r="P227" i="49"/>
  <c r="P231" i="49"/>
  <c r="P235" i="49"/>
  <c r="P239" i="49"/>
  <c r="P243" i="49"/>
  <c r="P247" i="49"/>
  <c r="P251" i="49"/>
  <c r="P182" i="49"/>
  <c r="P2" i="49"/>
  <c r="Q261" i="49"/>
  <c r="Q90" i="49"/>
  <c r="Q165" i="49"/>
  <c r="Q133" i="49"/>
  <c r="Q181" i="49"/>
  <c r="Q245" i="49"/>
  <c r="Q265" i="49"/>
  <c r="Q98" i="49"/>
  <c r="Q102" i="49"/>
  <c r="Q103" i="49"/>
  <c r="Q107" i="49"/>
  <c r="Q149" i="49"/>
  <c r="Q213" i="49"/>
  <c r="Q94" i="49"/>
  <c r="Q125" i="49"/>
  <c r="Q157" i="49"/>
  <c r="Q189" i="49"/>
  <c r="Q221" i="49"/>
  <c r="Q253" i="49"/>
  <c r="Q117" i="49"/>
  <c r="Q119" i="49"/>
  <c r="Q141" i="49"/>
  <c r="Q173" i="49"/>
  <c r="Q205" i="49"/>
  <c r="Q237" i="49"/>
  <c r="Q4" i="49"/>
  <c r="Q8" i="49"/>
  <c r="Q14" i="49"/>
  <c r="Q18" i="49"/>
  <c r="Q12" i="49"/>
  <c r="Q22" i="49"/>
  <c r="Q51" i="49"/>
  <c r="Q65" i="49"/>
  <c r="Q68" i="49"/>
  <c r="Q72" i="49"/>
  <c r="Q85" i="49"/>
  <c r="Q89" i="49"/>
  <c r="Q128" i="49"/>
  <c r="Q136" i="49"/>
  <c r="Q144" i="49"/>
  <c r="Q152" i="49"/>
  <c r="Q160" i="49"/>
  <c r="Q168" i="49"/>
  <c r="Q176" i="49"/>
  <c r="Q184" i="49"/>
  <c r="Q192" i="49"/>
  <c r="Q200" i="49"/>
  <c r="Q208" i="49"/>
  <c r="Q216" i="49"/>
  <c r="Q224" i="49"/>
  <c r="Q232" i="49"/>
  <c r="Q240" i="49"/>
  <c r="Q248" i="49"/>
  <c r="Q256" i="49"/>
  <c r="Q264" i="49"/>
  <c r="Q109" i="49"/>
  <c r="Q111" i="49"/>
  <c r="Q129" i="49"/>
  <c r="Q132" i="49"/>
  <c r="Q137" i="49"/>
  <c r="Q140" i="49"/>
  <c r="Q145" i="49"/>
  <c r="Q148" i="49"/>
  <c r="Q153" i="49"/>
  <c r="Q156" i="49"/>
  <c r="Q161" i="49"/>
  <c r="Q164" i="49"/>
  <c r="Q169" i="49"/>
  <c r="Q172" i="49"/>
  <c r="Q177" i="49"/>
  <c r="Q180" i="49"/>
  <c r="Q185" i="49"/>
  <c r="Q188" i="49"/>
  <c r="Q193" i="49"/>
  <c r="Q196" i="49"/>
  <c r="Q201" i="49"/>
  <c r="Q204" i="49"/>
  <c r="Q209" i="49"/>
  <c r="Q212" i="49"/>
  <c r="Q217" i="49"/>
  <c r="Q220" i="49"/>
  <c r="Q225" i="49"/>
  <c r="Q228" i="49"/>
  <c r="Q233" i="49"/>
  <c r="Q236" i="49"/>
  <c r="Q241" i="49"/>
  <c r="Q244" i="49"/>
  <c r="Q249" i="49"/>
  <c r="Q252" i="49"/>
  <c r="Q257" i="49"/>
  <c r="Q260" i="49"/>
  <c r="Q268" i="49"/>
  <c r="Q115" i="49"/>
  <c r="Q123" i="49"/>
  <c r="Y117" i="47"/>
  <c r="O117" i="47"/>
  <c r="F117" i="47" s="1"/>
  <c r="Y116" i="47"/>
  <c r="O116" i="47"/>
  <c r="F116" i="47" s="1"/>
  <c r="Y115" i="47"/>
  <c r="O115" i="47"/>
  <c r="F115" i="47" s="1"/>
  <c r="Y114" i="47"/>
  <c r="O114" i="47"/>
  <c r="F114" i="47" s="1"/>
  <c r="Y113" i="47"/>
  <c r="O113" i="47"/>
  <c r="F113" i="47" s="1"/>
  <c r="Y112" i="47"/>
  <c r="O112" i="47"/>
  <c r="F112" i="47" s="1"/>
  <c r="Y111" i="47"/>
  <c r="O111" i="47"/>
  <c r="F111" i="47" s="1"/>
  <c r="Y110" i="47"/>
  <c r="O110" i="47"/>
  <c r="F110" i="47" s="1"/>
  <c r="Y109" i="47"/>
  <c r="O109" i="47"/>
  <c r="F109" i="47" s="1"/>
  <c r="Y108" i="47"/>
  <c r="O108" i="47"/>
  <c r="F108" i="47" s="1"/>
  <c r="Y107" i="47"/>
  <c r="O107" i="47"/>
  <c r="F107" i="47" s="1"/>
  <c r="Y106" i="47"/>
  <c r="O106" i="47"/>
  <c r="F106" i="47" s="1"/>
  <c r="Y105" i="47"/>
  <c r="F105" i="47"/>
  <c r="Y103" i="47"/>
  <c r="O271" i="49"/>
  <c r="N271" i="49"/>
  <c r="M271" i="49"/>
  <c r="L271" i="49"/>
  <c r="F103" i="47"/>
  <c r="B271" i="49" s="1"/>
  <c r="Y102" i="47"/>
  <c r="O270" i="49"/>
  <c r="N270" i="49"/>
  <c r="M270" i="49"/>
  <c r="L270" i="49"/>
  <c r="O102" i="47"/>
  <c r="F102" i="47" s="1"/>
  <c r="B270" i="49" s="1"/>
  <c r="Y101" i="47"/>
  <c r="O269" i="49"/>
  <c r="N269" i="49"/>
  <c r="M269" i="49"/>
  <c r="L269" i="49"/>
  <c r="O101" i="47"/>
  <c r="F101" i="47"/>
  <c r="B269" i="49" s="1"/>
  <c r="Y100" i="47"/>
  <c r="O268" i="49"/>
  <c r="N268" i="49"/>
  <c r="M268" i="49"/>
  <c r="L268" i="49"/>
  <c r="O100" i="47"/>
  <c r="F100" i="47" s="1"/>
  <c r="B268" i="49" s="1"/>
  <c r="Y99" i="47"/>
  <c r="O267" i="49"/>
  <c r="N267" i="49"/>
  <c r="M267" i="49"/>
  <c r="Y98" i="47"/>
  <c r="O266" i="49"/>
  <c r="N266" i="49"/>
  <c r="M266" i="49"/>
  <c r="L266" i="49"/>
  <c r="O98" i="47"/>
  <c r="F98" i="47" s="1"/>
  <c r="B266" i="49" s="1"/>
  <c r="Y97" i="47"/>
  <c r="O265" i="49"/>
  <c r="N265" i="49"/>
  <c r="M265" i="49"/>
  <c r="L265" i="49"/>
  <c r="O97" i="47"/>
  <c r="F97" i="47" s="1"/>
  <c r="B265" i="49" s="1"/>
  <c r="Y96" i="47"/>
  <c r="O264" i="49"/>
  <c r="N264" i="49"/>
  <c r="M264" i="49"/>
  <c r="L264" i="49"/>
  <c r="O96" i="47"/>
  <c r="F96" i="47" s="1"/>
  <c r="B264" i="49" s="1"/>
  <c r="Y95" i="47"/>
  <c r="O263" i="49"/>
  <c r="N263" i="49"/>
  <c r="M263" i="49"/>
  <c r="L263" i="49"/>
  <c r="O95" i="47"/>
  <c r="F95" i="47" s="1"/>
  <c r="B263" i="49" s="1"/>
  <c r="Y94" i="47"/>
  <c r="O262" i="49"/>
  <c r="N262" i="49"/>
  <c r="M262" i="49"/>
  <c r="L262" i="49"/>
  <c r="O94" i="47"/>
  <c r="F94" i="47" s="1"/>
  <c r="B262" i="49" s="1"/>
  <c r="Y93" i="47"/>
  <c r="O261" i="49"/>
  <c r="N261" i="49"/>
  <c r="M261" i="49"/>
  <c r="L261" i="49"/>
  <c r="O93" i="47"/>
  <c r="F93" i="47" s="1"/>
  <c r="B261" i="49" s="1"/>
  <c r="Y92" i="47"/>
  <c r="O260" i="49"/>
  <c r="N260" i="49"/>
  <c r="M260" i="49"/>
  <c r="L260" i="49"/>
  <c r="O92" i="47"/>
  <c r="F92" i="47" s="1"/>
  <c r="B260" i="49" s="1"/>
  <c r="Y91" i="47"/>
  <c r="O259" i="49"/>
  <c r="N259" i="49"/>
  <c r="M259" i="49"/>
  <c r="L259" i="49"/>
  <c r="O91" i="47"/>
  <c r="F91" i="47" s="1"/>
  <c r="B259" i="49" s="1"/>
  <c r="Y90" i="47"/>
  <c r="O258" i="49"/>
  <c r="N258" i="49"/>
  <c r="M258" i="49"/>
  <c r="L258" i="49"/>
  <c r="O90" i="47"/>
  <c r="F90" i="47" s="1"/>
  <c r="B258" i="49" s="1"/>
  <c r="Y89" i="47"/>
  <c r="O257" i="49"/>
  <c r="N257" i="49"/>
  <c r="M257" i="49"/>
  <c r="L257" i="49"/>
  <c r="O89" i="47"/>
  <c r="F89" i="47" s="1"/>
  <c r="B257" i="49" s="1"/>
  <c r="Y88" i="47"/>
  <c r="O256" i="49"/>
  <c r="N256" i="49"/>
  <c r="M256" i="49"/>
  <c r="L256" i="49"/>
  <c r="O88" i="47"/>
  <c r="F88" i="47" s="1"/>
  <c r="B256" i="49" s="1"/>
  <c r="Y87" i="47"/>
  <c r="O255" i="49"/>
  <c r="N255" i="49"/>
  <c r="M255" i="49"/>
  <c r="L255" i="49"/>
  <c r="O87" i="47"/>
  <c r="F87" i="47" s="1"/>
  <c r="B255" i="49" s="1"/>
  <c r="Y86" i="47"/>
  <c r="O254" i="49"/>
  <c r="N254" i="49"/>
  <c r="M254" i="49"/>
  <c r="L254" i="49"/>
  <c r="O86" i="47"/>
  <c r="F86" i="47" s="1"/>
  <c r="B254" i="49" s="1"/>
  <c r="Y85" i="47"/>
  <c r="O253" i="49"/>
  <c r="N253" i="49"/>
  <c r="M253" i="49"/>
  <c r="L253" i="49"/>
  <c r="F85" i="47"/>
  <c r="B253" i="49" s="1"/>
  <c r="Y84" i="47"/>
  <c r="O252" i="49"/>
  <c r="N252" i="49"/>
  <c r="M252" i="49"/>
  <c r="L252" i="49"/>
  <c r="F84" i="47"/>
  <c r="B252" i="49" s="1"/>
  <c r="Y82" i="47"/>
  <c r="O251" i="49"/>
  <c r="N251" i="49"/>
  <c r="M251" i="49"/>
  <c r="L251" i="49"/>
  <c r="O82" i="47"/>
  <c r="F82" i="47" s="1"/>
  <c r="B251" i="49" s="1"/>
  <c r="Y81" i="47"/>
  <c r="O250" i="49"/>
  <c r="N250" i="49"/>
  <c r="M250" i="49"/>
  <c r="L250" i="49"/>
  <c r="O81" i="47"/>
  <c r="F81" i="47" s="1"/>
  <c r="B250" i="49" s="1"/>
  <c r="Y80" i="47"/>
  <c r="O249" i="49"/>
  <c r="N249" i="49"/>
  <c r="M249" i="49"/>
  <c r="L249" i="49"/>
  <c r="O80" i="47"/>
  <c r="F80" i="47"/>
  <c r="B249" i="49" s="1"/>
  <c r="Y79" i="47"/>
  <c r="O248" i="49"/>
  <c r="N248" i="49"/>
  <c r="M248" i="49"/>
  <c r="L248" i="49"/>
  <c r="O79" i="47"/>
  <c r="F79" i="47" s="1"/>
  <c r="B248" i="49" s="1"/>
  <c r="Y78" i="47"/>
  <c r="O247" i="49"/>
  <c r="N247" i="49"/>
  <c r="M247" i="49"/>
  <c r="L247" i="49"/>
  <c r="O78" i="47"/>
  <c r="F78" i="47" s="1"/>
  <c r="B247" i="49" s="1"/>
  <c r="Y77" i="47"/>
  <c r="O246" i="49"/>
  <c r="N246" i="49"/>
  <c r="M246" i="49"/>
  <c r="L246" i="49"/>
  <c r="O77" i="47"/>
  <c r="F77" i="47" s="1"/>
  <c r="B246" i="49" s="1"/>
  <c r="Y76" i="47"/>
  <c r="O245" i="49"/>
  <c r="N245" i="49"/>
  <c r="M245" i="49"/>
  <c r="L245" i="49"/>
  <c r="O76" i="47"/>
  <c r="F76" i="47" s="1"/>
  <c r="B245" i="49" s="1"/>
  <c r="Y75" i="47"/>
  <c r="O244" i="49"/>
  <c r="N244" i="49"/>
  <c r="M244" i="49"/>
  <c r="L244" i="49"/>
  <c r="O75" i="47"/>
  <c r="F75" i="47" s="1"/>
  <c r="B244" i="49" s="1"/>
  <c r="Y74" i="47"/>
  <c r="O243" i="49"/>
  <c r="N243" i="49"/>
  <c r="M243" i="49"/>
  <c r="L243" i="49"/>
  <c r="O74" i="47"/>
  <c r="F74" i="47" s="1"/>
  <c r="B243" i="49" s="1"/>
  <c r="Y73" i="47"/>
  <c r="O242" i="49"/>
  <c r="N242" i="49"/>
  <c r="M242" i="49"/>
  <c r="L242" i="49"/>
  <c r="O73" i="47"/>
  <c r="F73" i="47" s="1"/>
  <c r="B242" i="49" s="1"/>
  <c r="Y72" i="47"/>
  <c r="O241" i="49"/>
  <c r="N241" i="49"/>
  <c r="M241" i="49"/>
  <c r="L241" i="49"/>
  <c r="O72" i="47"/>
  <c r="F72" i="47" s="1"/>
  <c r="B241" i="49" s="1"/>
  <c r="Y71" i="47"/>
  <c r="O240" i="49"/>
  <c r="N240" i="49"/>
  <c r="M240" i="49"/>
  <c r="L240" i="49"/>
  <c r="O71" i="47"/>
  <c r="F71" i="47" s="1"/>
  <c r="B240" i="49" s="1"/>
  <c r="Y70" i="47"/>
  <c r="O239" i="49"/>
  <c r="N239" i="49"/>
  <c r="M239" i="49"/>
  <c r="L239" i="49"/>
  <c r="O70" i="47"/>
  <c r="F70" i="47" s="1"/>
  <c r="B239" i="49" s="1"/>
  <c r="Y69" i="47"/>
  <c r="O238" i="49"/>
  <c r="N238" i="49"/>
  <c r="M238" i="49"/>
  <c r="L238" i="49"/>
  <c r="O69" i="47"/>
  <c r="F69" i="47" s="1"/>
  <c r="B238" i="49" s="1"/>
  <c r="Y68" i="47"/>
  <c r="O237" i="49"/>
  <c r="N237" i="49"/>
  <c r="M237" i="49"/>
  <c r="L237" i="49"/>
  <c r="O68" i="47"/>
  <c r="F68" i="47" s="1"/>
  <c r="B237" i="49" s="1"/>
  <c r="Y67" i="47"/>
  <c r="O236" i="49"/>
  <c r="N236" i="49"/>
  <c r="M236" i="49"/>
  <c r="L236" i="49"/>
  <c r="O67" i="47"/>
  <c r="F67" i="47" s="1"/>
  <c r="B236" i="49" s="1"/>
  <c r="Y66" i="47"/>
  <c r="O235" i="49"/>
  <c r="N235" i="49"/>
  <c r="M235" i="49"/>
  <c r="L235" i="49"/>
  <c r="O66" i="47"/>
  <c r="F66" i="47" s="1"/>
  <c r="B235" i="49" s="1"/>
  <c r="Y65" i="47"/>
  <c r="O234" i="49"/>
  <c r="N234" i="49"/>
  <c r="M234" i="49"/>
  <c r="L234" i="49"/>
  <c r="O65" i="47"/>
  <c r="F65" i="47" s="1"/>
  <c r="B234" i="49" s="1"/>
  <c r="Y64" i="47"/>
  <c r="O233" i="49"/>
  <c r="N233" i="49"/>
  <c r="M233" i="49"/>
  <c r="L233" i="49"/>
  <c r="O64" i="47"/>
  <c r="F64" i="47" s="1"/>
  <c r="B233" i="49" s="1"/>
  <c r="Y63" i="47"/>
  <c r="O232" i="49"/>
  <c r="N232" i="49"/>
  <c r="M232" i="49"/>
  <c r="L232" i="49"/>
  <c r="O63" i="47"/>
  <c r="F63" i="47" s="1"/>
  <c r="B232" i="49" s="1"/>
  <c r="Y62" i="47"/>
  <c r="O231" i="49"/>
  <c r="N231" i="49"/>
  <c r="M231" i="49"/>
  <c r="L231" i="49"/>
  <c r="O62" i="47"/>
  <c r="F62" i="47" s="1"/>
  <c r="B231" i="49" s="1"/>
  <c r="Y61" i="47"/>
  <c r="O230" i="49"/>
  <c r="N230" i="49"/>
  <c r="M230" i="49"/>
  <c r="L230" i="49"/>
  <c r="O61" i="47"/>
  <c r="F61" i="47" s="1"/>
  <c r="B230" i="49" s="1"/>
  <c r="Y60" i="47"/>
  <c r="O229" i="49"/>
  <c r="N229" i="49"/>
  <c r="M229" i="49"/>
  <c r="L229" i="49"/>
  <c r="O60" i="47"/>
  <c r="F60" i="47" s="1"/>
  <c r="B229" i="49" s="1"/>
  <c r="Y59" i="47"/>
  <c r="O228" i="49"/>
  <c r="N228" i="49"/>
  <c r="M228" i="49"/>
  <c r="L228" i="49"/>
  <c r="O59" i="47"/>
  <c r="F59" i="47" s="1"/>
  <c r="B228" i="49" s="1"/>
  <c r="Y58" i="47"/>
  <c r="O227" i="49"/>
  <c r="N227" i="49"/>
  <c r="M227" i="49"/>
  <c r="L227" i="49"/>
  <c r="O58" i="47"/>
  <c r="F58" i="47" s="1"/>
  <c r="B227" i="49" s="1"/>
  <c r="Y57" i="47"/>
  <c r="O226" i="49"/>
  <c r="N226" i="49"/>
  <c r="M226" i="49"/>
  <c r="L226" i="49"/>
  <c r="O57" i="47"/>
  <c r="F57" i="47" s="1"/>
  <c r="B226" i="49" s="1"/>
  <c r="Y56" i="47"/>
  <c r="O225" i="49"/>
  <c r="N225" i="49"/>
  <c r="M225" i="49"/>
  <c r="L225" i="49"/>
  <c r="O56" i="47"/>
  <c r="F56" i="47" s="1"/>
  <c r="B225" i="49" s="1"/>
  <c r="Y55" i="47"/>
  <c r="O224" i="49"/>
  <c r="N224" i="49"/>
  <c r="M224" i="49"/>
  <c r="L224" i="49"/>
  <c r="O55" i="47"/>
  <c r="F55" i="47" s="1"/>
  <c r="B224" i="49" s="1"/>
  <c r="Y54" i="47"/>
  <c r="O223" i="49"/>
  <c r="N223" i="49"/>
  <c r="M223" i="49"/>
  <c r="L223" i="49"/>
  <c r="O54" i="47"/>
  <c r="F54" i="47" s="1"/>
  <c r="B223" i="49" s="1"/>
  <c r="Y53" i="47"/>
  <c r="O222" i="49"/>
  <c r="N222" i="49"/>
  <c r="M222" i="49"/>
  <c r="L222" i="49"/>
  <c r="O53" i="47"/>
  <c r="F53" i="47" s="1"/>
  <c r="B222" i="49" s="1"/>
  <c r="Y52" i="47"/>
  <c r="O221" i="49"/>
  <c r="N221" i="49"/>
  <c r="M221" i="49"/>
  <c r="L221" i="49"/>
  <c r="O52" i="47"/>
  <c r="F52" i="47" s="1"/>
  <c r="B221" i="49" s="1"/>
  <c r="Y51" i="47"/>
  <c r="O220" i="49"/>
  <c r="N220" i="49"/>
  <c r="M220" i="49"/>
  <c r="L220" i="49"/>
  <c r="O51" i="47"/>
  <c r="F51" i="47" s="1"/>
  <c r="B220" i="49" s="1"/>
  <c r="Y50" i="47"/>
  <c r="O219" i="49"/>
  <c r="N219" i="49"/>
  <c r="M219" i="49"/>
  <c r="L219" i="49"/>
  <c r="O50" i="47"/>
  <c r="F50" i="47" s="1"/>
  <c r="B219" i="49" s="1"/>
  <c r="Y49" i="47"/>
  <c r="O218" i="49"/>
  <c r="N218" i="49"/>
  <c r="M218" i="49"/>
  <c r="L218" i="49"/>
  <c r="O49" i="47"/>
  <c r="F49" i="47" s="1"/>
  <c r="B218" i="49" s="1"/>
  <c r="Y48" i="47"/>
  <c r="O217" i="49"/>
  <c r="N217" i="49"/>
  <c r="M217" i="49"/>
  <c r="L217" i="49"/>
  <c r="O48" i="47"/>
  <c r="F48" i="47" s="1"/>
  <c r="B217" i="49" s="1"/>
  <c r="Y47" i="47"/>
  <c r="O216" i="49"/>
  <c r="N216" i="49"/>
  <c r="M216" i="49"/>
  <c r="L216" i="49"/>
  <c r="O47" i="47"/>
  <c r="F47" i="47" s="1"/>
  <c r="B216" i="49" s="1"/>
  <c r="Y46" i="47"/>
  <c r="O215" i="49"/>
  <c r="N215" i="49"/>
  <c r="M215" i="49"/>
  <c r="L215" i="49"/>
  <c r="O46" i="47"/>
  <c r="F46" i="47" s="1"/>
  <c r="B215" i="49" s="1"/>
  <c r="Y45" i="47"/>
  <c r="O214" i="49"/>
  <c r="N214" i="49"/>
  <c r="M214" i="49"/>
  <c r="L214" i="49"/>
  <c r="O45" i="47"/>
  <c r="F45" i="47" s="1"/>
  <c r="B214" i="49" s="1"/>
  <c r="Y44" i="47"/>
  <c r="O213" i="49"/>
  <c r="N213" i="49"/>
  <c r="M213" i="49"/>
  <c r="L213" i="49"/>
  <c r="O44" i="47"/>
  <c r="F44" i="47" s="1"/>
  <c r="B213" i="49" s="1"/>
  <c r="Y43" i="47"/>
  <c r="O212" i="49"/>
  <c r="N212" i="49"/>
  <c r="M212" i="49"/>
  <c r="L212" i="49"/>
  <c r="O43" i="47"/>
  <c r="F43" i="47" s="1"/>
  <c r="B212" i="49" s="1"/>
  <c r="Y42" i="47"/>
  <c r="O211" i="49"/>
  <c r="N211" i="49"/>
  <c r="M211" i="49"/>
  <c r="L211" i="49"/>
  <c r="O42" i="47"/>
  <c r="F42" i="47" s="1"/>
  <c r="B211" i="49" s="1"/>
  <c r="Y41" i="47"/>
  <c r="O210" i="49"/>
  <c r="N210" i="49"/>
  <c r="M210" i="49"/>
  <c r="L210" i="49"/>
  <c r="O41" i="47"/>
  <c r="F41" i="47" s="1"/>
  <c r="B210" i="49" s="1"/>
  <c r="Y40" i="47"/>
  <c r="O209" i="49"/>
  <c r="N209" i="49"/>
  <c r="M209" i="49"/>
  <c r="L209" i="49"/>
  <c r="O40" i="47"/>
  <c r="F40" i="47" s="1"/>
  <c r="B209" i="49" s="1"/>
  <c r="Y39" i="47"/>
  <c r="O208" i="49"/>
  <c r="N208" i="49"/>
  <c r="M208" i="49"/>
  <c r="L208" i="49"/>
  <c r="O39" i="47"/>
  <c r="F39" i="47" s="1"/>
  <c r="B208" i="49" s="1"/>
  <c r="Y38" i="47"/>
  <c r="O207" i="49"/>
  <c r="N207" i="49"/>
  <c r="M207" i="49"/>
  <c r="L207" i="49"/>
  <c r="O38" i="47"/>
  <c r="F38" i="47" s="1"/>
  <c r="B207" i="49" s="1"/>
  <c r="Y37" i="47"/>
  <c r="O206" i="49"/>
  <c r="N206" i="49"/>
  <c r="M206" i="49"/>
  <c r="L206" i="49"/>
  <c r="O37" i="47"/>
  <c r="F37" i="47" s="1"/>
  <c r="B206" i="49" s="1"/>
  <c r="Y36" i="47"/>
  <c r="O205" i="49"/>
  <c r="N205" i="49"/>
  <c r="M205" i="49"/>
  <c r="L205" i="49"/>
  <c r="O36" i="47"/>
  <c r="F36" i="47" s="1"/>
  <c r="B205" i="49" s="1"/>
  <c r="Y35" i="47"/>
  <c r="O204" i="49"/>
  <c r="N204" i="49"/>
  <c r="M204" i="49"/>
  <c r="L204" i="49"/>
  <c r="O35" i="47"/>
  <c r="F35" i="47" s="1"/>
  <c r="B204" i="49" s="1"/>
  <c r="Y34" i="47"/>
  <c r="O203" i="49"/>
  <c r="N203" i="49"/>
  <c r="M203" i="49"/>
  <c r="L203" i="49"/>
  <c r="O34" i="47"/>
  <c r="F34" i="47" s="1"/>
  <c r="B203" i="49" s="1"/>
  <c r="Y33" i="47"/>
  <c r="O202" i="49"/>
  <c r="N202" i="49"/>
  <c r="M202" i="49"/>
  <c r="L202" i="49"/>
  <c r="O33" i="47"/>
  <c r="F33" i="47" s="1"/>
  <c r="B202" i="49" s="1"/>
  <c r="Y32" i="47"/>
  <c r="O201" i="49"/>
  <c r="N201" i="49"/>
  <c r="M201" i="49"/>
  <c r="L201" i="49"/>
  <c r="O32" i="47"/>
  <c r="F32" i="47" s="1"/>
  <c r="B201" i="49" s="1"/>
  <c r="Y31" i="47"/>
  <c r="O200" i="49"/>
  <c r="N200" i="49"/>
  <c r="M200" i="49"/>
  <c r="L200" i="49"/>
  <c r="O31" i="47"/>
  <c r="F31" i="47" s="1"/>
  <c r="B200" i="49" s="1"/>
  <c r="Y30" i="47"/>
  <c r="O199" i="49"/>
  <c r="N199" i="49"/>
  <c r="M199" i="49"/>
  <c r="L199" i="49"/>
  <c r="O30" i="47"/>
  <c r="F30" i="47" s="1"/>
  <c r="B199" i="49" s="1"/>
  <c r="Y29" i="47"/>
  <c r="O198" i="49"/>
  <c r="N198" i="49"/>
  <c r="M198" i="49"/>
  <c r="L198" i="49"/>
  <c r="O29" i="47"/>
  <c r="F29" i="47" s="1"/>
  <c r="B198" i="49" s="1"/>
  <c r="Y28" i="47"/>
  <c r="O197" i="49"/>
  <c r="N197" i="49"/>
  <c r="M197" i="49"/>
  <c r="L197" i="49"/>
  <c r="O28" i="47"/>
  <c r="F28" i="47" s="1"/>
  <c r="B197" i="49" s="1"/>
  <c r="Y27" i="47"/>
  <c r="O196" i="49"/>
  <c r="N196" i="49"/>
  <c r="M196" i="49"/>
  <c r="L196" i="49"/>
  <c r="O27" i="47"/>
  <c r="F27" i="47" s="1"/>
  <c r="B196" i="49" s="1"/>
  <c r="Y26" i="47"/>
  <c r="O195" i="49"/>
  <c r="N195" i="49"/>
  <c r="M195" i="49"/>
  <c r="L195" i="49"/>
  <c r="O26" i="47"/>
  <c r="F26" i="47" s="1"/>
  <c r="B195" i="49" s="1"/>
  <c r="Y25" i="47"/>
  <c r="O194" i="49"/>
  <c r="N194" i="49"/>
  <c r="M194" i="49"/>
  <c r="L194" i="49"/>
  <c r="O25" i="47"/>
  <c r="F25" i="47" s="1"/>
  <c r="B194" i="49" s="1"/>
  <c r="Y24" i="47"/>
  <c r="O193" i="49"/>
  <c r="N193" i="49"/>
  <c r="M193" i="49"/>
  <c r="L193" i="49"/>
  <c r="O24" i="47"/>
  <c r="F24" i="47" s="1"/>
  <c r="B193" i="49" s="1"/>
  <c r="Y23" i="47"/>
  <c r="O192" i="49"/>
  <c r="N192" i="49"/>
  <c r="M192" i="49"/>
  <c r="L192" i="49"/>
  <c r="O23" i="47"/>
  <c r="F23" i="47" s="1"/>
  <c r="B192" i="49" s="1"/>
  <c r="Y22" i="47"/>
  <c r="O191" i="49"/>
  <c r="N191" i="49"/>
  <c r="M191" i="49"/>
  <c r="L191" i="49"/>
  <c r="O22" i="47"/>
  <c r="F22" i="47" s="1"/>
  <c r="B191" i="49" s="1"/>
  <c r="Y21" i="47"/>
  <c r="O190" i="49"/>
  <c r="N190" i="49"/>
  <c r="M190" i="49"/>
  <c r="L190" i="49"/>
  <c r="O21" i="47"/>
  <c r="F21" i="47" s="1"/>
  <c r="B190" i="49" s="1"/>
  <c r="Y20" i="47"/>
  <c r="O189" i="49"/>
  <c r="N189" i="49"/>
  <c r="M189" i="49"/>
  <c r="L189" i="49"/>
  <c r="O20" i="47"/>
  <c r="F20" i="47" s="1"/>
  <c r="B189" i="49" s="1"/>
  <c r="Y19" i="47"/>
  <c r="O188" i="49"/>
  <c r="N188" i="49"/>
  <c r="M188" i="49"/>
  <c r="L188" i="49"/>
  <c r="O19" i="47"/>
  <c r="F19" i="47"/>
  <c r="B188" i="49" s="1"/>
  <c r="Y18" i="47"/>
  <c r="O187" i="49"/>
  <c r="N187" i="49"/>
  <c r="M187" i="49"/>
  <c r="L187" i="49"/>
  <c r="O18" i="47"/>
  <c r="F18" i="47" s="1"/>
  <c r="B187" i="49" s="1"/>
  <c r="Y17" i="47"/>
  <c r="O186" i="49"/>
  <c r="N186" i="49"/>
  <c r="M186" i="49"/>
  <c r="L186" i="49"/>
  <c r="O17" i="47"/>
  <c r="F17" i="47" s="1"/>
  <c r="B186" i="49" s="1"/>
  <c r="Y16" i="47"/>
  <c r="O185" i="49"/>
  <c r="N185" i="49"/>
  <c r="M185" i="49"/>
  <c r="L185" i="49"/>
  <c r="O16" i="47"/>
  <c r="F16" i="47" s="1"/>
  <c r="B185" i="49" s="1"/>
  <c r="Y15" i="47"/>
  <c r="O184" i="49"/>
  <c r="N184" i="49"/>
  <c r="M184" i="49"/>
  <c r="L184" i="49"/>
  <c r="O15" i="47"/>
  <c r="F15" i="47" s="1"/>
  <c r="B184" i="49" s="1"/>
  <c r="Y14" i="47"/>
  <c r="O183" i="49"/>
  <c r="N183" i="49"/>
  <c r="M183" i="49"/>
  <c r="L183" i="49"/>
  <c r="O14" i="47"/>
  <c r="F14" i="47" s="1"/>
  <c r="B183" i="49" s="1"/>
  <c r="Y13" i="47"/>
  <c r="O182" i="49"/>
  <c r="N182" i="49"/>
  <c r="M182" i="49"/>
  <c r="L182" i="49"/>
  <c r="O13" i="47"/>
  <c r="F13" i="47" s="1"/>
  <c r="B182" i="49" s="1"/>
  <c r="Y117" i="46"/>
  <c r="O117" i="46"/>
  <c r="F117" i="46" s="1"/>
  <c r="Y116" i="46"/>
  <c r="O116" i="46"/>
  <c r="F116" i="46" s="1"/>
  <c r="Y115" i="46"/>
  <c r="O115" i="46"/>
  <c r="F115" i="46" s="1"/>
  <c r="Y114" i="46"/>
  <c r="O114" i="46"/>
  <c r="F114" i="46" s="1"/>
  <c r="Y113" i="46"/>
  <c r="O113" i="46"/>
  <c r="F113" i="46" s="1"/>
  <c r="Y112" i="46"/>
  <c r="O112" i="46"/>
  <c r="F112" i="46" s="1"/>
  <c r="Y111" i="46"/>
  <c r="O111" i="46"/>
  <c r="F111" i="46" s="1"/>
  <c r="Y110" i="46"/>
  <c r="O110" i="46"/>
  <c r="F110" i="46" s="1"/>
  <c r="Y109" i="46"/>
  <c r="O109" i="46"/>
  <c r="F109" i="46" s="1"/>
  <c r="Y108" i="46"/>
  <c r="O108" i="46"/>
  <c r="F108" i="46" s="1"/>
  <c r="Y107" i="46"/>
  <c r="O107" i="46"/>
  <c r="F107" i="46" s="1"/>
  <c r="Y106" i="46"/>
  <c r="O106" i="46"/>
  <c r="F106" i="46" s="1"/>
  <c r="Y105" i="46"/>
  <c r="O105" i="46"/>
  <c r="F105" i="46" s="1"/>
  <c r="Y103" i="46"/>
  <c r="O181" i="49"/>
  <c r="N181" i="49"/>
  <c r="M181" i="49"/>
  <c r="L181" i="49"/>
  <c r="F103" i="46"/>
  <c r="B181" i="49" s="1"/>
  <c r="Y102" i="46"/>
  <c r="O180" i="49"/>
  <c r="N180" i="49"/>
  <c r="M180" i="49"/>
  <c r="L180" i="49"/>
  <c r="O102" i="46"/>
  <c r="F102" i="46" s="1"/>
  <c r="B180" i="49" s="1"/>
  <c r="Y101" i="46"/>
  <c r="O179" i="49"/>
  <c r="N179" i="49"/>
  <c r="M179" i="49"/>
  <c r="L179" i="49"/>
  <c r="O101" i="46"/>
  <c r="F101" i="46" s="1"/>
  <c r="B179" i="49" s="1"/>
  <c r="Y100" i="46"/>
  <c r="O178" i="49"/>
  <c r="N178" i="49"/>
  <c r="M178" i="49"/>
  <c r="L178" i="49"/>
  <c r="O100" i="46"/>
  <c r="F100" i="46" s="1"/>
  <c r="B178" i="49" s="1"/>
  <c r="Y99" i="46"/>
  <c r="O177" i="49"/>
  <c r="N177" i="49"/>
  <c r="M177" i="49"/>
  <c r="Y98" i="46"/>
  <c r="O176" i="49"/>
  <c r="N176" i="49"/>
  <c r="M176" i="49"/>
  <c r="L176" i="49"/>
  <c r="O98" i="46"/>
  <c r="F98" i="46" s="1"/>
  <c r="B176" i="49" s="1"/>
  <c r="Y97" i="46"/>
  <c r="O175" i="49"/>
  <c r="N175" i="49"/>
  <c r="M175" i="49"/>
  <c r="L175" i="49"/>
  <c r="O97" i="46"/>
  <c r="F97" i="46"/>
  <c r="B175" i="49" s="1"/>
  <c r="Y96" i="46"/>
  <c r="O174" i="49"/>
  <c r="N174" i="49"/>
  <c r="M174" i="49"/>
  <c r="L174" i="49"/>
  <c r="O96" i="46"/>
  <c r="F96" i="46" s="1"/>
  <c r="B174" i="49" s="1"/>
  <c r="Y95" i="46"/>
  <c r="O173" i="49"/>
  <c r="N173" i="49"/>
  <c r="M173" i="49"/>
  <c r="L173" i="49"/>
  <c r="O95" i="46"/>
  <c r="F95" i="46" s="1"/>
  <c r="B173" i="49" s="1"/>
  <c r="Y94" i="46"/>
  <c r="O172" i="49"/>
  <c r="N172" i="49"/>
  <c r="M172" i="49"/>
  <c r="L172" i="49"/>
  <c r="O94" i="46"/>
  <c r="F94" i="46" s="1"/>
  <c r="B172" i="49" s="1"/>
  <c r="Y93" i="46"/>
  <c r="O171" i="49"/>
  <c r="N171" i="49"/>
  <c r="M171" i="49"/>
  <c r="L171" i="49"/>
  <c r="O93" i="46"/>
  <c r="F93" i="46" s="1"/>
  <c r="B171" i="49" s="1"/>
  <c r="Y92" i="46"/>
  <c r="O170" i="49"/>
  <c r="N170" i="49"/>
  <c r="M170" i="49"/>
  <c r="L170" i="49"/>
  <c r="O92" i="46"/>
  <c r="F92" i="46" s="1"/>
  <c r="B170" i="49" s="1"/>
  <c r="Y91" i="46"/>
  <c r="O169" i="49"/>
  <c r="N169" i="49"/>
  <c r="M169" i="49"/>
  <c r="L169" i="49"/>
  <c r="O91" i="46"/>
  <c r="F91" i="46" s="1"/>
  <c r="B169" i="49" s="1"/>
  <c r="Y90" i="46"/>
  <c r="O168" i="49"/>
  <c r="N168" i="49"/>
  <c r="M168" i="49"/>
  <c r="L168" i="49"/>
  <c r="O90" i="46"/>
  <c r="F90" i="46" s="1"/>
  <c r="B168" i="49" s="1"/>
  <c r="Y89" i="46"/>
  <c r="O167" i="49"/>
  <c r="N167" i="49"/>
  <c r="M167" i="49"/>
  <c r="L167" i="49"/>
  <c r="O89" i="46"/>
  <c r="F89" i="46" s="1"/>
  <c r="B167" i="49" s="1"/>
  <c r="Y88" i="46"/>
  <c r="O166" i="49"/>
  <c r="N166" i="49"/>
  <c r="M166" i="49"/>
  <c r="L166" i="49"/>
  <c r="O88" i="46"/>
  <c r="F88" i="46" s="1"/>
  <c r="B166" i="49" s="1"/>
  <c r="Y87" i="46"/>
  <c r="O165" i="49"/>
  <c r="N165" i="49"/>
  <c r="M165" i="49"/>
  <c r="L165" i="49"/>
  <c r="O87" i="46"/>
  <c r="F87" i="46" s="1"/>
  <c r="B165" i="49" s="1"/>
  <c r="Y86" i="46"/>
  <c r="O164" i="49"/>
  <c r="N164" i="49"/>
  <c r="M164" i="49"/>
  <c r="L164" i="49"/>
  <c r="O86" i="46"/>
  <c r="F86" i="46" s="1"/>
  <c r="B164" i="49" s="1"/>
  <c r="Y85" i="46"/>
  <c r="O163" i="49"/>
  <c r="N163" i="49"/>
  <c r="M163" i="49"/>
  <c r="L163" i="49"/>
  <c r="O85" i="46"/>
  <c r="F85" i="46" s="1"/>
  <c r="B163" i="49" s="1"/>
  <c r="Y84" i="46"/>
  <c r="O162" i="49"/>
  <c r="N162" i="49"/>
  <c r="M162" i="49"/>
  <c r="L162" i="49"/>
  <c r="F84" i="46"/>
  <c r="B162" i="49" s="1"/>
  <c r="Y82" i="46"/>
  <c r="W82" i="46"/>
  <c r="O161" i="49" s="1"/>
  <c r="V82" i="46"/>
  <c r="N161" i="49" s="1"/>
  <c r="U82" i="46"/>
  <c r="M161" i="49" s="1"/>
  <c r="T82" i="46"/>
  <c r="L161" i="49" s="1"/>
  <c r="F82" i="46"/>
  <c r="B161" i="49" s="1"/>
  <c r="Y81" i="46"/>
  <c r="W81" i="46"/>
  <c r="O160" i="49" s="1"/>
  <c r="V81" i="46"/>
  <c r="N160" i="49" s="1"/>
  <c r="U81" i="46"/>
  <c r="M160" i="49" s="1"/>
  <c r="T81" i="46"/>
  <c r="L160" i="49" s="1"/>
  <c r="O81" i="46"/>
  <c r="F81" i="46" s="1"/>
  <c r="B160" i="49" s="1"/>
  <c r="Y80" i="46"/>
  <c r="W80" i="46"/>
  <c r="O159" i="49" s="1"/>
  <c r="V80" i="46"/>
  <c r="N159" i="49" s="1"/>
  <c r="U80" i="46"/>
  <c r="M159" i="49" s="1"/>
  <c r="T80" i="46"/>
  <c r="L159" i="49" s="1"/>
  <c r="O80" i="46"/>
  <c r="F80" i="46" s="1"/>
  <c r="B159" i="49" s="1"/>
  <c r="Y79" i="46"/>
  <c r="W79" i="46"/>
  <c r="O158" i="49" s="1"/>
  <c r="V79" i="46"/>
  <c r="N158" i="49" s="1"/>
  <c r="U79" i="46"/>
  <c r="M158" i="49" s="1"/>
  <c r="T79" i="46"/>
  <c r="L158" i="49" s="1"/>
  <c r="O79" i="46"/>
  <c r="F79" i="46" s="1"/>
  <c r="B158" i="49" s="1"/>
  <c r="Y78" i="46"/>
  <c r="W78" i="46"/>
  <c r="O157" i="49" s="1"/>
  <c r="V78" i="46"/>
  <c r="N157" i="49" s="1"/>
  <c r="U78" i="46"/>
  <c r="M157" i="49" s="1"/>
  <c r="T78" i="46"/>
  <c r="L157" i="49" s="1"/>
  <c r="O78" i="46"/>
  <c r="F78" i="46" s="1"/>
  <c r="B157" i="49" s="1"/>
  <c r="Y77" i="46"/>
  <c r="W77" i="46"/>
  <c r="O156" i="49" s="1"/>
  <c r="V77" i="46"/>
  <c r="N156" i="49" s="1"/>
  <c r="U77" i="46"/>
  <c r="M156" i="49" s="1"/>
  <c r="T77" i="46"/>
  <c r="L156" i="49" s="1"/>
  <c r="O77" i="46"/>
  <c r="F77" i="46" s="1"/>
  <c r="B156" i="49" s="1"/>
  <c r="Y76" i="46"/>
  <c r="W76" i="46"/>
  <c r="O155" i="49" s="1"/>
  <c r="V76" i="46"/>
  <c r="N155" i="49" s="1"/>
  <c r="U76" i="46"/>
  <c r="M155" i="49" s="1"/>
  <c r="T76" i="46"/>
  <c r="L155" i="49" s="1"/>
  <c r="O76" i="46"/>
  <c r="F76" i="46" s="1"/>
  <c r="B155" i="49" s="1"/>
  <c r="Y75" i="46"/>
  <c r="W75" i="46"/>
  <c r="O154" i="49" s="1"/>
  <c r="V75" i="46"/>
  <c r="N154" i="49" s="1"/>
  <c r="U75" i="46"/>
  <c r="M154" i="49" s="1"/>
  <c r="T75" i="46"/>
  <c r="L154" i="49" s="1"/>
  <c r="O75" i="46"/>
  <c r="F75" i="46" s="1"/>
  <c r="B154" i="49" s="1"/>
  <c r="Y74" i="46"/>
  <c r="W74" i="46"/>
  <c r="O153" i="49" s="1"/>
  <c r="V74" i="46"/>
  <c r="N153" i="49" s="1"/>
  <c r="U74" i="46"/>
  <c r="M153" i="49" s="1"/>
  <c r="T74" i="46"/>
  <c r="L153" i="49" s="1"/>
  <c r="O74" i="46"/>
  <c r="F74" i="46" s="1"/>
  <c r="B153" i="49" s="1"/>
  <c r="Y73" i="46"/>
  <c r="W73" i="46"/>
  <c r="O152" i="49" s="1"/>
  <c r="V73" i="46"/>
  <c r="N152" i="49" s="1"/>
  <c r="U73" i="46"/>
  <c r="M152" i="49" s="1"/>
  <c r="T73" i="46"/>
  <c r="L152" i="49" s="1"/>
  <c r="O73" i="46"/>
  <c r="F73" i="46" s="1"/>
  <c r="B152" i="49" s="1"/>
  <c r="Y72" i="46"/>
  <c r="W72" i="46"/>
  <c r="O151" i="49" s="1"/>
  <c r="V72" i="46"/>
  <c r="N151" i="49" s="1"/>
  <c r="U72" i="46"/>
  <c r="M151" i="49" s="1"/>
  <c r="T72" i="46"/>
  <c r="L151" i="49" s="1"/>
  <c r="O72" i="46"/>
  <c r="F72" i="46" s="1"/>
  <c r="B151" i="49" s="1"/>
  <c r="Y71" i="46"/>
  <c r="W71" i="46"/>
  <c r="O150" i="49" s="1"/>
  <c r="V71" i="46"/>
  <c r="N150" i="49" s="1"/>
  <c r="U71" i="46"/>
  <c r="M150" i="49" s="1"/>
  <c r="T71" i="46"/>
  <c r="L150" i="49" s="1"/>
  <c r="O71" i="46"/>
  <c r="F71" i="46" s="1"/>
  <c r="B150" i="49" s="1"/>
  <c r="Y70" i="46"/>
  <c r="W70" i="46"/>
  <c r="O149" i="49" s="1"/>
  <c r="V70" i="46"/>
  <c r="N149" i="49" s="1"/>
  <c r="U70" i="46"/>
  <c r="M149" i="49" s="1"/>
  <c r="T70" i="46"/>
  <c r="L149" i="49" s="1"/>
  <c r="O70" i="46"/>
  <c r="F70" i="46" s="1"/>
  <c r="B149" i="49" s="1"/>
  <c r="Y69" i="46"/>
  <c r="W69" i="46"/>
  <c r="O148" i="49" s="1"/>
  <c r="V69" i="46"/>
  <c r="N148" i="49" s="1"/>
  <c r="U69" i="46"/>
  <c r="M148" i="49" s="1"/>
  <c r="T69" i="46"/>
  <c r="L148" i="49" s="1"/>
  <c r="O69" i="46"/>
  <c r="F69" i="46" s="1"/>
  <c r="B148" i="49" s="1"/>
  <c r="Y68" i="46"/>
  <c r="W68" i="46"/>
  <c r="O147" i="49" s="1"/>
  <c r="V68" i="46"/>
  <c r="N147" i="49" s="1"/>
  <c r="U68" i="46"/>
  <c r="M147" i="49" s="1"/>
  <c r="T68" i="46"/>
  <c r="L147" i="49" s="1"/>
  <c r="O68" i="46"/>
  <c r="F68" i="46" s="1"/>
  <c r="B147" i="49" s="1"/>
  <c r="Y67" i="46"/>
  <c r="W67" i="46"/>
  <c r="O146" i="49" s="1"/>
  <c r="V67" i="46"/>
  <c r="N146" i="49" s="1"/>
  <c r="U67" i="46"/>
  <c r="M146" i="49" s="1"/>
  <c r="T67" i="46"/>
  <c r="L146" i="49" s="1"/>
  <c r="O67" i="46"/>
  <c r="F67" i="46" s="1"/>
  <c r="B146" i="49" s="1"/>
  <c r="Y66" i="46"/>
  <c r="W66" i="46"/>
  <c r="O145" i="49" s="1"/>
  <c r="V66" i="46"/>
  <c r="N145" i="49" s="1"/>
  <c r="U66" i="46"/>
  <c r="M145" i="49" s="1"/>
  <c r="T66" i="46"/>
  <c r="L145" i="49" s="1"/>
  <c r="O66" i="46"/>
  <c r="F66" i="46" s="1"/>
  <c r="B145" i="49" s="1"/>
  <c r="Y65" i="46"/>
  <c r="W65" i="46"/>
  <c r="O144" i="49" s="1"/>
  <c r="V65" i="46"/>
  <c r="N144" i="49" s="1"/>
  <c r="U65" i="46"/>
  <c r="M144" i="49" s="1"/>
  <c r="T65" i="46"/>
  <c r="L144" i="49" s="1"/>
  <c r="O65" i="46"/>
  <c r="F65" i="46" s="1"/>
  <c r="B144" i="49" s="1"/>
  <c r="Y64" i="46"/>
  <c r="W64" i="46"/>
  <c r="O143" i="49" s="1"/>
  <c r="V64" i="46"/>
  <c r="N143" i="49" s="1"/>
  <c r="U64" i="46"/>
  <c r="M143" i="49" s="1"/>
  <c r="T64" i="46"/>
  <c r="L143" i="49" s="1"/>
  <c r="O64" i="46"/>
  <c r="F64" i="46" s="1"/>
  <c r="B143" i="49" s="1"/>
  <c r="Y63" i="46"/>
  <c r="W63" i="46"/>
  <c r="O142" i="49" s="1"/>
  <c r="V63" i="46"/>
  <c r="N142" i="49" s="1"/>
  <c r="U63" i="46"/>
  <c r="M142" i="49" s="1"/>
  <c r="T63" i="46"/>
  <c r="L142" i="49" s="1"/>
  <c r="O63" i="46"/>
  <c r="F63" i="46" s="1"/>
  <c r="B142" i="49" s="1"/>
  <c r="Y62" i="46"/>
  <c r="W62" i="46"/>
  <c r="O141" i="49" s="1"/>
  <c r="V62" i="46"/>
  <c r="N141" i="49" s="1"/>
  <c r="U62" i="46"/>
  <c r="M141" i="49" s="1"/>
  <c r="T62" i="46"/>
  <c r="L141" i="49" s="1"/>
  <c r="O62" i="46"/>
  <c r="F62" i="46" s="1"/>
  <c r="B141" i="49" s="1"/>
  <c r="Y61" i="46"/>
  <c r="W61" i="46"/>
  <c r="O140" i="49" s="1"/>
  <c r="V61" i="46"/>
  <c r="N140" i="49" s="1"/>
  <c r="U61" i="46"/>
  <c r="M140" i="49" s="1"/>
  <c r="T61" i="46"/>
  <c r="L140" i="49" s="1"/>
  <c r="O61" i="46"/>
  <c r="F61" i="46" s="1"/>
  <c r="B140" i="49" s="1"/>
  <c r="Y60" i="46"/>
  <c r="W60" i="46"/>
  <c r="O139" i="49" s="1"/>
  <c r="V60" i="46"/>
  <c r="N139" i="49" s="1"/>
  <c r="U60" i="46"/>
  <c r="M139" i="49" s="1"/>
  <c r="T60" i="46"/>
  <c r="L139" i="49" s="1"/>
  <c r="O60" i="46"/>
  <c r="F60" i="46" s="1"/>
  <c r="B139" i="49" s="1"/>
  <c r="Y59" i="46"/>
  <c r="W59" i="46"/>
  <c r="O138" i="49" s="1"/>
  <c r="V59" i="46"/>
  <c r="N138" i="49" s="1"/>
  <c r="U59" i="46"/>
  <c r="M138" i="49" s="1"/>
  <c r="T59" i="46"/>
  <c r="L138" i="49" s="1"/>
  <c r="O59" i="46"/>
  <c r="F59" i="46" s="1"/>
  <c r="B138" i="49" s="1"/>
  <c r="Y58" i="46"/>
  <c r="W58" i="46"/>
  <c r="O137" i="49" s="1"/>
  <c r="V58" i="46"/>
  <c r="N137" i="49" s="1"/>
  <c r="U58" i="46"/>
  <c r="M137" i="49" s="1"/>
  <c r="T58" i="46"/>
  <c r="L137" i="49" s="1"/>
  <c r="O58" i="46"/>
  <c r="F58" i="46" s="1"/>
  <c r="B137" i="49" s="1"/>
  <c r="Y57" i="46"/>
  <c r="W57" i="46"/>
  <c r="O136" i="49" s="1"/>
  <c r="V57" i="46"/>
  <c r="N136" i="49" s="1"/>
  <c r="U57" i="46"/>
  <c r="M136" i="49" s="1"/>
  <c r="T57" i="46"/>
  <c r="L136" i="49" s="1"/>
  <c r="O57" i="46"/>
  <c r="F57" i="46" s="1"/>
  <c r="B136" i="49" s="1"/>
  <c r="Y56" i="46"/>
  <c r="W56" i="46"/>
  <c r="O135" i="49" s="1"/>
  <c r="V56" i="46"/>
  <c r="N135" i="49" s="1"/>
  <c r="U56" i="46"/>
  <c r="M135" i="49" s="1"/>
  <c r="T56" i="46"/>
  <c r="L135" i="49" s="1"/>
  <c r="O56" i="46"/>
  <c r="F56" i="46"/>
  <c r="B135" i="49" s="1"/>
  <c r="Y55" i="46"/>
  <c r="W55" i="46"/>
  <c r="O134" i="49" s="1"/>
  <c r="V55" i="46"/>
  <c r="N134" i="49" s="1"/>
  <c r="U55" i="46"/>
  <c r="M134" i="49" s="1"/>
  <c r="T55" i="46"/>
  <c r="L134" i="49" s="1"/>
  <c r="O55" i="46"/>
  <c r="F55" i="46" s="1"/>
  <c r="B134" i="49" s="1"/>
  <c r="Y54" i="46"/>
  <c r="W54" i="46"/>
  <c r="O133" i="49" s="1"/>
  <c r="V54" i="46"/>
  <c r="N133" i="49" s="1"/>
  <c r="U54" i="46"/>
  <c r="M133" i="49" s="1"/>
  <c r="T54" i="46"/>
  <c r="L133" i="49" s="1"/>
  <c r="O54" i="46"/>
  <c r="F54" i="46" s="1"/>
  <c r="B133" i="49" s="1"/>
  <c r="Y53" i="46"/>
  <c r="W53" i="46"/>
  <c r="O132" i="49" s="1"/>
  <c r="V53" i="46"/>
  <c r="N132" i="49" s="1"/>
  <c r="U53" i="46"/>
  <c r="M132" i="49" s="1"/>
  <c r="T53" i="46"/>
  <c r="L132" i="49" s="1"/>
  <c r="O53" i="46"/>
  <c r="F53" i="46" s="1"/>
  <c r="B132" i="49" s="1"/>
  <c r="Y52" i="46"/>
  <c r="W52" i="46"/>
  <c r="O131" i="49" s="1"/>
  <c r="V52" i="46"/>
  <c r="N131" i="49" s="1"/>
  <c r="U52" i="46"/>
  <c r="M131" i="49" s="1"/>
  <c r="T52" i="46"/>
  <c r="L131" i="49" s="1"/>
  <c r="O52" i="46"/>
  <c r="F52" i="46" s="1"/>
  <c r="B131" i="49" s="1"/>
  <c r="Y51" i="46"/>
  <c r="W51" i="46"/>
  <c r="O130" i="49" s="1"/>
  <c r="V51" i="46"/>
  <c r="N130" i="49" s="1"/>
  <c r="U51" i="46"/>
  <c r="M130" i="49" s="1"/>
  <c r="T51" i="46"/>
  <c r="L130" i="49" s="1"/>
  <c r="O51" i="46"/>
  <c r="F51" i="46" s="1"/>
  <c r="B130" i="49" s="1"/>
  <c r="Y50" i="46"/>
  <c r="W50" i="46"/>
  <c r="O129" i="49" s="1"/>
  <c r="V50" i="46"/>
  <c r="N129" i="49" s="1"/>
  <c r="U50" i="46"/>
  <c r="M129" i="49" s="1"/>
  <c r="T50" i="46"/>
  <c r="L129" i="49" s="1"/>
  <c r="O50" i="46"/>
  <c r="F50" i="46" s="1"/>
  <c r="B129" i="49" s="1"/>
  <c r="Y49" i="46"/>
  <c r="W49" i="46"/>
  <c r="O128" i="49" s="1"/>
  <c r="V49" i="46"/>
  <c r="N128" i="49" s="1"/>
  <c r="U49" i="46"/>
  <c r="M128" i="49" s="1"/>
  <c r="T49" i="46"/>
  <c r="L128" i="49" s="1"/>
  <c r="O49" i="46"/>
  <c r="F49" i="46" s="1"/>
  <c r="B128" i="49" s="1"/>
  <c r="Y48" i="46"/>
  <c r="W48" i="46"/>
  <c r="O127" i="49" s="1"/>
  <c r="V48" i="46"/>
  <c r="N127" i="49" s="1"/>
  <c r="U48" i="46"/>
  <c r="M127" i="49" s="1"/>
  <c r="T48" i="46"/>
  <c r="L127" i="49" s="1"/>
  <c r="O48" i="46"/>
  <c r="F48" i="46" s="1"/>
  <c r="B127" i="49" s="1"/>
  <c r="Y47" i="46"/>
  <c r="W47" i="46"/>
  <c r="O126" i="49" s="1"/>
  <c r="V47" i="46"/>
  <c r="N126" i="49" s="1"/>
  <c r="U47" i="46"/>
  <c r="M126" i="49" s="1"/>
  <c r="T47" i="46"/>
  <c r="L126" i="49" s="1"/>
  <c r="O47" i="46"/>
  <c r="F47" i="46" s="1"/>
  <c r="B126" i="49" s="1"/>
  <c r="Y46" i="46"/>
  <c r="W46" i="46"/>
  <c r="O125" i="49" s="1"/>
  <c r="V46" i="46"/>
  <c r="N125" i="49" s="1"/>
  <c r="U46" i="46"/>
  <c r="M125" i="49" s="1"/>
  <c r="T46" i="46"/>
  <c r="L125" i="49" s="1"/>
  <c r="O46" i="46"/>
  <c r="F46" i="46" s="1"/>
  <c r="B125" i="49" s="1"/>
  <c r="Y45" i="46"/>
  <c r="W45" i="46"/>
  <c r="O124" i="49" s="1"/>
  <c r="V45" i="46"/>
  <c r="N124" i="49" s="1"/>
  <c r="U45" i="46"/>
  <c r="M124" i="49" s="1"/>
  <c r="T45" i="46"/>
  <c r="L124" i="49" s="1"/>
  <c r="O45" i="46"/>
  <c r="F45" i="46" s="1"/>
  <c r="B124" i="49" s="1"/>
  <c r="Y44" i="46"/>
  <c r="W44" i="46"/>
  <c r="O123" i="49" s="1"/>
  <c r="V44" i="46"/>
  <c r="N123" i="49" s="1"/>
  <c r="U44" i="46"/>
  <c r="M123" i="49" s="1"/>
  <c r="T44" i="46"/>
  <c r="L123" i="49" s="1"/>
  <c r="O44" i="46"/>
  <c r="F44" i="46" s="1"/>
  <c r="B123" i="49" s="1"/>
  <c r="Y43" i="46"/>
  <c r="W43" i="46"/>
  <c r="O122" i="49" s="1"/>
  <c r="V43" i="46"/>
  <c r="N122" i="49" s="1"/>
  <c r="U43" i="46"/>
  <c r="M122" i="49" s="1"/>
  <c r="T43" i="46"/>
  <c r="L122" i="49" s="1"/>
  <c r="O43" i="46"/>
  <c r="F43" i="46" s="1"/>
  <c r="B122" i="49" s="1"/>
  <c r="Y42" i="46"/>
  <c r="W42" i="46"/>
  <c r="O121" i="49" s="1"/>
  <c r="V42" i="46"/>
  <c r="N121" i="49" s="1"/>
  <c r="U42" i="46"/>
  <c r="M121" i="49" s="1"/>
  <c r="T42" i="46"/>
  <c r="L121" i="49" s="1"/>
  <c r="O42" i="46"/>
  <c r="F42" i="46" s="1"/>
  <c r="B121" i="49" s="1"/>
  <c r="Y41" i="46"/>
  <c r="W41" i="46"/>
  <c r="O120" i="49" s="1"/>
  <c r="V41" i="46"/>
  <c r="N120" i="49" s="1"/>
  <c r="U41" i="46"/>
  <c r="M120" i="49" s="1"/>
  <c r="T41" i="46"/>
  <c r="L120" i="49" s="1"/>
  <c r="O41" i="46"/>
  <c r="F41" i="46" s="1"/>
  <c r="B120" i="49" s="1"/>
  <c r="Y40" i="46"/>
  <c r="W40" i="46"/>
  <c r="O119" i="49" s="1"/>
  <c r="V40" i="46"/>
  <c r="N119" i="49" s="1"/>
  <c r="U40" i="46"/>
  <c r="M119" i="49" s="1"/>
  <c r="T40" i="46"/>
  <c r="L119" i="49" s="1"/>
  <c r="O40" i="46"/>
  <c r="F40" i="46" s="1"/>
  <c r="B119" i="49" s="1"/>
  <c r="Y39" i="46"/>
  <c r="W39" i="46"/>
  <c r="O118" i="49" s="1"/>
  <c r="V39" i="46"/>
  <c r="N118" i="49" s="1"/>
  <c r="U39" i="46"/>
  <c r="M118" i="49" s="1"/>
  <c r="T39" i="46"/>
  <c r="L118" i="49" s="1"/>
  <c r="O39" i="46"/>
  <c r="F39" i="46" s="1"/>
  <c r="B118" i="49" s="1"/>
  <c r="Y38" i="46"/>
  <c r="W38" i="46"/>
  <c r="O117" i="49" s="1"/>
  <c r="V38" i="46"/>
  <c r="N117" i="49" s="1"/>
  <c r="U38" i="46"/>
  <c r="M117" i="49" s="1"/>
  <c r="T38" i="46"/>
  <c r="L117" i="49" s="1"/>
  <c r="O38" i="46"/>
  <c r="F38" i="46" s="1"/>
  <c r="B117" i="49" s="1"/>
  <c r="Y37" i="46"/>
  <c r="W37" i="46"/>
  <c r="O116" i="49" s="1"/>
  <c r="V37" i="46"/>
  <c r="N116" i="49" s="1"/>
  <c r="U37" i="46"/>
  <c r="M116" i="49" s="1"/>
  <c r="T37" i="46"/>
  <c r="L116" i="49" s="1"/>
  <c r="O37" i="46"/>
  <c r="F37" i="46" s="1"/>
  <c r="B116" i="49" s="1"/>
  <c r="Y36" i="46"/>
  <c r="W36" i="46"/>
  <c r="O115" i="49" s="1"/>
  <c r="V36" i="46"/>
  <c r="N115" i="49" s="1"/>
  <c r="U36" i="46"/>
  <c r="M115" i="49" s="1"/>
  <c r="T36" i="46"/>
  <c r="L115" i="49" s="1"/>
  <c r="O36" i="46"/>
  <c r="F36" i="46" s="1"/>
  <c r="B115" i="49" s="1"/>
  <c r="Y35" i="46"/>
  <c r="W35" i="46"/>
  <c r="O114" i="49" s="1"/>
  <c r="V35" i="46"/>
  <c r="N114" i="49" s="1"/>
  <c r="U35" i="46"/>
  <c r="M114" i="49" s="1"/>
  <c r="T35" i="46"/>
  <c r="L114" i="49" s="1"/>
  <c r="O35" i="46"/>
  <c r="F35" i="46" s="1"/>
  <c r="B114" i="49" s="1"/>
  <c r="Y34" i="46"/>
  <c r="W34" i="46"/>
  <c r="O113" i="49" s="1"/>
  <c r="V34" i="46"/>
  <c r="N113" i="49" s="1"/>
  <c r="U34" i="46"/>
  <c r="M113" i="49" s="1"/>
  <c r="T34" i="46"/>
  <c r="L113" i="49" s="1"/>
  <c r="O34" i="46"/>
  <c r="F34" i="46" s="1"/>
  <c r="B113" i="49" s="1"/>
  <c r="Y33" i="46"/>
  <c r="W33" i="46"/>
  <c r="O112" i="49" s="1"/>
  <c r="V33" i="46"/>
  <c r="N112" i="49" s="1"/>
  <c r="U33" i="46"/>
  <c r="M112" i="49" s="1"/>
  <c r="T33" i="46"/>
  <c r="L112" i="49" s="1"/>
  <c r="O33" i="46"/>
  <c r="F33" i="46" s="1"/>
  <c r="B112" i="49" s="1"/>
  <c r="Y32" i="46"/>
  <c r="W32" i="46"/>
  <c r="O111" i="49" s="1"/>
  <c r="V32" i="46"/>
  <c r="N111" i="49" s="1"/>
  <c r="U32" i="46"/>
  <c r="M111" i="49" s="1"/>
  <c r="T32" i="46"/>
  <c r="L111" i="49" s="1"/>
  <c r="O32" i="46"/>
  <c r="F32" i="46" s="1"/>
  <c r="B111" i="49" s="1"/>
  <c r="Y31" i="46"/>
  <c r="W31" i="46"/>
  <c r="O110" i="49" s="1"/>
  <c r="V31" i="46"/>
  <c r="N110" i="49" s="1"/>
  <c r="U31" i="46"/>
  <c r="M110" i="49" s="1"/>
  <c r="T31" i="46"/>
  <c r="L110" i="49" s="1"/>
  <c r="O31" i="46"/>
  <c r="F31" i="46" s="1"/>
  <c r="B110" i="49" s="1"/>
  <c r="Y30" i="46"/>
  <c r="W30" i="46"/>
  <c r="O109" i="49" s="1"/>
  <c r="V30" i="46"/>
  <c r="N109" i="49" s="1"/>
  <c r="U30" i="46"/>
  <c r="M109" i="49" s="1"/>
  <c r="T30" i="46"/>
  <c r="L109" i="49" s="1"/>
  <c r="O30" i="46"/>
  <c r="F30" i="46" s="1"/>
  <c r="B109" i="49" s="1"/>
  <c r="Y29" i="46"/>
  <c r="W29" i="46"/>
  <c r="O108" i="49" s="1"/>
  <c r="V29" i="46"/>
  <c r="N108" i="49" s="1"/>
  <c r="U29" i="46"/>
  <c r="M108" i="49" s="1"/>
  <c r="T29" i="46"/>
  <c r="L108" i="49" s="1"/>
  <c r="O29" i="46"/>
  <c r="F29" i="46" s="1"/>
  <c r="B108" i="49" s="1"/>
  <c r="Y28" i="46"/>
  <c r="W28" i="46"/>
  <c r="O107" i="49" s="1"/>
  <c r="V28" i="46"/>
  <c r="N107" i="49" s="1"/>
  <c r="U28" i="46"/>
  <c r="M107" i="49" s="1"/>
  <c r="T28" i="46"/>
  <c r="L107" i="49" s="1"/>
  <c r="O28" i="46"/>
  <c r="F28" i="46" s="1"/>
  <c r="B107" i="49" s="1"/>
  <c r="Y27" i="46"/>
  <c r="W27" i="46"/>
  <c r="O106" i="49" s="1"/>
  <c r="V27" i="46"/>
  <c r="N106" i="49" s="1"/>
  <c r="U27" i="46"/>
  <c r="M106" i="49" s="1"/>
  <c r="T27" i="46"/>
  <c r="L106" i="49" s="1"/>
  <c r="O27" i="46"/>
  <c r="F27" i="46" s="1"/>
  <c r="B106" i="49" s="1"/>
  <c r="Y26" i="46"/>
  <c r="W26" i="46"/>
  <c r="O105" i="49" s="1"/>
  <c r="V26" i="46"/>
  <c r="N105" i="49" s="1"/>
  <c r="U26" i="46"/>
  <c r="M105" i="49" s="1"/>
  <c r="T26" i="46"/>
  <c r="L105" i="49" s="1"/>
  <c r="O26" i="46"/>
  <c r="F26" i="46" s="1"/>
  <c r="B105" i="49" s="1"/>
  <c r="Y25" i="46"/>
  <c r="W25" i="46"/>
  <c r="O104" i="49" s="1"/>
  <c r="V25" i="46"/>
  <c r="N104" i="49" s="1"/>
  <c r="U25" i="46"/>
  <c r="M104" i="49" s="1"/>
  <c r="T25" i="46"/>
  <c r="L104" i="49" s="1"/>
  <c r="O25" i="46"/>
  <c r="F25" i="46" s="1"/>
  <c r="B104" i="49" s="1"/>
  <c r="Y24" i="46"/>
  <c r="W24" i="46"/>
  <c r="O103" i="49" s="1"/>
  <c r="V24" i="46"/>
  <c r="N103" i="49" s="1"/>
  <c r="U24" i="46"/>
  <c r="M103" i="49" s="1"/>
  <c r="T24" i="46"/>
  <c r="L103" i="49" s="1"/>
  <c r="O24" i="46"/>
  <c r="F24" i="46" s="1"/>
  <c r="B103" i="49" s="1"/>
  <c r="Y23" i="46"/>
  <c r="W23" i="46"/>
  <c r="O102" i="49" s="1"/>
  <c r="V23" i="46"/>
  <c r="N102" i="49" s="1"/>
  <c r="U23" i="46"/>
  <c r="M102" i="49" s="1"/>
  <c r="T23" i="46"/>
  <c r="L102" i="49" s="1"/>
  <c r="O23" i="46"/>
  <c r="F23" i="46" s="1"/>
  <c r="B102" i="49" s="1"/>
  <c r="Y22" i="46"/>
  <c r="W22" i="46"/>
  <c r="O101" i="49" s="1"/>
  <c r="V22" i="46"/>
  <c r="N101" i="49" s="1"/>
  <c r="U22" i="46"/>
  <c r="M101" i="49" s="1"/>
  <c r="T22" i="46"/>
  <c r="L101" i="49" s="1"/>
  <c r="O22" i="46"/>
  <c r="F22" i="46" s="1"/>
  <c r="B101" i="49" s="1"/>
  <c r="Y21" i="46"/>
  <c r="W21" i="46"/>
  <c r="O100" i="49" s="1"/>
  <c r="V21" i="46"/>
  <c r="N100" i="49" s="1"/>
  <c r="U21" i="46"/>
  <c r="M100" i="49" s="1"/>
  <c r="T21" i="46"/>
  <c r="L100" i="49" s="1"/>
  <c r="O21" i="46"/>
  <c r="F21" i="46" s="1"/>
  <c r="B100" i="49" s="1"/>
  <c r="Y20" i="46"/>
  <c r="W20" i="46"/>
  <c r="O99" i="49" s="1"/>
  <c r="V20" i="46"/>
  <c r="N99" i="49" s="1"/>
  <c r="U20" i="46"/>
  <c r="M99" i="49" s="1"/>
  <c r="T20" i="46"/>
  <c r="L99" i="49" s="1"/>
  <c r="O20" i="46"/>
  <c r="F20" i="46" s="1"/>
  <c r="B99" i="49" s="1"/>
  <c r="Y19" i="46"/>
  <c r="W19" i="46"/>
  <c r="O98" i="49" s="1"/>
  <c r="V19" i="46"/>
  <c r="N98" i="49" s="1"/>
  <c r="U19" i="46"/>
  <c r="M98" i="49" s="1"/>
  <c r="T19" i="46"/>
  <c r="L98" i="49" s="1"/>
  <c r="O19" i="46"/>
  <c r="F19" i="46" s="1"/>
  <c r="B98" i="49" s="1"/>
  <c r="Y18" i="46"/>
  <c r="W18" i="46"/>
  <c r="O97" i="49" s="1"/>
  <c r="V18" i="46"/>
  <c r="N97" i="49" s="1"/>
  <c r="U18" i="46"/>
  <c r="M97" i="49" s="1"/>
  <c r="T18" i="46"/>
  <c r="L97" i="49" s="1"/>
  <c r="O18" i="46"/>
  <c r="F18" i="46" s="1"/>
  <c r="B97" i="49" s="1"/>
  <c r="Y17" i="46"/>
  <c r="W17" i="46"/>
  <c r="O96" i="49" s="1"/>
  <c r="V17" i="46"/>
  <c r="N96" i="49" s="1"/>
  <c r="U17" i="46"/>
  <c r="M96" i="49" s="1"/>
  <c r="T17" i="46"/>
  <c r="L96" i="49" s="1"/>
  <c r="O17" i="46"/>
  <c r="F17" i="46" s="1"/>
  <c r="B96" i="49" s="1"/>
  <c r="Y16" i="46"/>
  <c r="W16" i="46"/>
  <c r="O95" i="49" s="1"/>
  <c r="V16" i="46"/>
  <c r="N95" i="49" s="1"/>
  <c r="U16" i="46"/>
  <c r="M95" i="49" s="1"/>
  <c r="T16" i="46"/>
  <c r="L95" i="49" s="1"/>
  <c r="O16" i="46"/>
  <c r="F16" i="46"/>
  <c r="B95" i="49" s="1"/>
  <c r="Y15" i="46"/>
  <c r="W15" i="46"/>
  <c r="O94" i="49" s="1"/>
  <c r="V15" i="46"/>
  <c r="N94" i="49" s="1"/>
  <c r="U15" i="46"/>
  <c r="M94" i="49" s="1"/>
  <c r="T15" i="46"/>
  <c r="L94" i="49" s="1"/>
  <c r="O15" i="46"/>
  <c r="F15" i="46" s="1"/>
  <c r="B94" i="49" s="1"/>
  <c r="Y14" i="46"/>
  <c r="W14" i="46"/>
  <c r="O93" i="49" s="1"/>
  <c r="V14" i="46"/>
  <c r="N93" i="49" s="1"/>
  <c r="U14" i="46"/>
  <c r="M93" i="49" s="1"/>
  <c r="T14" i="46"/>
  <c r="L93" i="49" s="1"/>
  <c r="F14" i="46"/>
  <c r="B93" i="49" s="1"/>
  <c r="Y13" i="46"/>
  <c r="W13" i="46"/>
  <c r="O92" i="49" s="1"/>
  <c r="V13" i="46"/>
  <c r="N92" i="49" s="1"/>
  <c r="U13" i="46"/>
  <c r="M92" i="49" s="1"/>
  <c r="T13" i="46"/>
  <c r="L92" i="49" s="1"/>
  <c r="F13" i="46"/>
  <c r="B92" i="49" s="1"/>
  <c r="Y13" i="33"/>
  <c r="Y14" i="33"/>
  <c r="Y15" i="33"/>
  <c r="Y16" i="33"/>
  <c r="Y17" i="33"/>
  <c r="Y18" i="33"/>
  <c r="Y19" i="33"/>
  <c r="Y20" i="33"/>
  <c r="Y21" i="33"/>
  <c r="Y22" i="33"/>
  <c r="Y23" i="33"/>
  <c r="Y24" i="33"/>
  <c r="Y25" i="33"/>
  <c r="Y26" i="33"/>
  <c r="Y27" i="33"/>
  <c r="Y28" i="33"/>
  <c r="Y29" i="33"/>
  <c r="Y30" i="33"/>
  <c r="Y31" i="33"/>
  <c r="Y32" i="33"/>
  <c r="Y33" i="33"/>
  <c r="Y34" i="33"/>
  <c r="Y35" i="33"/>
  <c r="Y36" i="33"/>
  <c r="Y37" i="33"/>
  <c r="Y38" i="33"/>
  <c r="Y39" i="33"/>
  <c r="Y40" i="33"/>
  <c r="Y41" i="33"/>
  <c r="Y42" i="33"/>
  <c r="Y43" i="33"/>
  <c r="Y44" i="33"/>
  <c r="Y45" i="33"/>
  <c r="Y46" i="33"/>
  <c r="Y47" i="33"/>
  <c r="Y48" i="33"/>
  <c r="Y49" i="33"/>
  <c r="Y50" i="33"/>
  <c r="Y51" i="33"/>
  <c r="Y52" i="33"/>
  <c r="Y53" i="33"/>
  <c r="Y54" i="33"/>
  <c r="Y55" i="33"/>
  <c r="Y56" i="33"/>
  <c r="Y57" i="33"/>
  <c r="Y58" i="33"/>
  <c r="Y59" i="33"/>
  <c r="Y60" i="33"/>
  <c r="Y61" i="33"/>
  <c r="Y62" i="33"/>
  <c r="Y63" i="33"/>
  <c r="Y64" i="33"/>
  <c r="Y65" i="33"/>
  <c r="Y66" i="33"/>
  <c r="Y67" i="33"/>
  <c r="Y68" i="33"/>
  <c r="Y69" i="33"/>
  <c r="Y70" i="33"/>
  <c r="Y71" i="33"/>
  <c r="Y72" i="33"/>
  <c r="Y73" i="33"/>
  <c r="Y74" i="33"/>
  <c r="Y75" i="33"/>
  <c r="Y76" i="33"/>
  <c r="Y77" i="33"/>
  <c r="Y78" i="33"/>
  <c r="Y79" i="33"/>
  <c r="Y80" i="33"/>
  <c r="Y81" i="33"/>
  <c r="Y82" i="33"/>
  <c r="Y84" i="33"/>
  <c r="Y85" i="33"/>
  <c r="Y86" i="33"/>
  <c r="Y87" i="33"/>
  <c r="Y88" i="33"/>
  <c r="Y89" i="33"/>
  <c r="Y90" i="33"/>
  <c r="Y91" i="33"/>
  <c r="Y92" i="33"/>
  <c r="Y93" i="33"/>
  <c r="Y94" i="33"/>
  <c r="Y95" i="33"/>
  <c r="Y96" i="33"/>
  <c r="Y97" i="33"/>
  <c r="Y98" i="33"/>
  <c r="Y99" i="33"/>
  <c r="Y100" i="33"/>
  <c r="Y101" i="33"/>
  <c r="Y102" i="33"/>
  <c r="Y103" i="33"/>
  <c r="Y105" i="33"/>
  <c r="Y106" i="33"/>
  <c r="Y107" i="33"/>
  <c r="Y108" i="33"/>
  <c r="Y109" i="33"/>
  <c r="Y110" i="33"/>
  <c r="Y111" i="33"/>
  <c r="Y112" i="33"/>
  <c r="Y113" i="33"/>
  <c r="Y114" i="33"/>
  <c r="Y115" i="33"/>
  <c r="Y116" i="33"/>
  <c r="Y117" i="33"/>
  <c r="J121" i="46" l="1"/>
  <c r="D75" i="50" s="1"/>
  <c r="AE10" i="49"/>
  <c r="Y3" i="49"/>
  <c r="AD6" i="49"/>
  <c r="AD10" i="49"/>
  <c r="Z2" i="49"/>
  <c r="AC7" i="49"/>
  <c r="AC11" i="49"/>
  <c r="AE2" i="49"/>
  <c r="AE6" i="49"/>
  <c r="AB2" i="49"/>
  <c r="AA15" i="49"/>
  <c r="AB4" i="49"/>
  <c r="AI4" i="49"/>
  <c r="AD3" i="49"/>
  <c r="AD7" i="49"/>
  <c r="AD11" i="49"/>
  <c r="AB65" i="49"/>
  <c r="AE5" i="49"/>
  <c r="AE9" i="49"/>
  <c r="W15" i="49"/>
  <c r="AC4" i="49"/>
  <c r="AC8" i="49"/>
  <c r="AI12" i="49"/>
  <c r="AI8" i="49"/>
  <c r="Y13" i="49"/>
  <c r="Z16" i="49"/>
  <c r="U3" i="49"/>
  <c r="T3" i="49" s="1"/>
  <c r="AI5" i="49"/>
  <c r="AI9" i="49"/>
  <c r="AA13" i="49"/>
  <c r="AD16" i="49"/>
  <c r="AD2" i="49"/>
  <c r="AE3" i="49"/>
  <c r="AD4" i="49"/>
  <c r="AC5" i="49"/>
  <c r="AE7" i="49"/>
  <c r="AD8" i="49"/>
  <c r="AC9" i="49"/>
  <c r="AE11" i="49"/>
  <c r="U13" i="49"/>
  <c r="T13" i="49" s="1"/>
  <c r="AE15" i="49"/>
  <c r="Y2" i="49"/>
  <c r="AB3" i="49"/>
  <c r="AA4" i="49"/>
  <c r="Z5" i="49"/>
  <c r="Y6" i="49"/>
  <c r="AB7" i="49"/>
  <c r="AA8" i="49"/>
  <c r="Z9" i="49"/>
  <c r="Y10" i="49"/>
  <c r="AB11" i="49"/>
  <c r="AI14" i="49"/>
  <c r="X18" i="49"/>
  <c r="AE19" i="49"/>
  <c r="AD20" i="49"/>
  <c r="AC21" i="49"/>
  <c r="AE23" i="49"/>
  <c r="AD24" i="49"/>
  <c r="AC25" i="49"/>
  <c r="S26" i="49"/>
  <c r="AE27" i="49"/>
  <c r="AD28" i="49"/>
  <c r="AC29" i="49"/>
  <c r="S30" i="49"/>
  <c r="AE31" i="49"/>
  <c r="AD32" i="49"/>
  <c r="AC33" i="49"/>
  <c r="S34" i="49"/>
  <c r="AE35" i="49"/>
  <c r="AD36" i="49"/>
  <c r="AC37" i="49"/>
  <c r="S38" i="49"/>
  <c r="AE39" i="49"/>
  <c r="AD40" i="49"/>
  <c r="AC41" i="49"/>
  <c r="S42" i="49"/>
  <c r="AE43" i="49"/>
  <c r="AD44" i="49"/>
  <c r="AC45" i="49"/>
  <c r="S46" i="49"/>
  <c r="AE47" i="49"/>
  <c r="AC50" i="49"/>
  <c r="W12" i="49"/>
  <c r="V13" i="49"/>
  <c r="U14" i="49"/>
  <c r="T14" i="49" s="1"/>
  <c r="X15" i="49"/>
  <c r="W16" i="49"/>
  <c r="V17" i="49"/>
  <c r="U18" i="49"/>
  <c r="T18" i="49" s="1"/>
  <c r="X19" i="49"/>
  <c r="W20" i="49"/>
  <c r="V21" i="49"/>
  <c r="U22" i="49"/>
  <c r="T22" i="49" s="1"/>
  <c r="X23" i="49"/>
  <c r="W24" i="49"/>
  <c r="V25" i="49"/>
  <c r="U26" i="49"/>
  <c r="T26" i="49" s="1"/>
  <c r="X27" i="49"/>
  <c r="W28" i="49"/>
  <c r="V29" i="49"/>
  <c r="U30" i="49"/>
  <c r="T30" i="49" s="1"/>
  <c r="X31" i="49"/>
  <c r="W32" i="49"/>
  <c r="V33" i="49"/>
  <c r="U34" i="49"/>
  <c r="T34" i="49" s="1"/>
  <c r="X35" i="49"/>
  <c r="W36" i="49"/>
  <c r="V37" i="49"/>
  <c r="U38" i="49"/>
  <c r="T38" i="49" s="1"/>
  <c r="X39" i="49"/>
  <c r="AA40" i="49"/>
  <c r="AD41" i="49"/>
  <c r="X43" i="49"/>
  <c r="AA44" i="49"/>
  <c r="AD45" i="49"/>
  <c r="X47" i="49"/>
  <c r="AD49" i="49"/>
  <c r="U54" i="49"/>
  <c r="T54" i="49" s="1"/>
  <c r="W17" i="49"/>
  <c r="Z18" i="49"/>
  <c r="W21" i="49"/>
  <c r="Z22" i="49"/>
  <c r="W25" i="49"/>
  <c r="Z26" i="49"/>
  <c r="AF27" i="49"/>
  <c r="W29" i="49"/>
  <c r="Z30" i="49"/>
  <c r="AF31" i="49"/>
  <c r="W33" i="49"/>
  <c r="Z34" i="49"/>
  <c r="AF35" i="49"/>
  <c r="W37" i="49"/>
  <c r="Z38" i="49"/>
  <c r="AF39" i="49"/>
  <c r="W41" i="49"/>
  <c r="Z42" i="49"/>
  <c r="AF43" i="49"/>
  <c r="W45" i="49"/>
  <c r="Z46" i="49"/>
  <c r="AH47" i="49"/>
  <c r="X51" i="49"/>
  <c r="AI25" i="49"/>
  <c r="AI29" i="49"/>
  <c r="AI33" i="49"/>
  <c r="AI37" i="49"/>
  <c r="AI41" i="49"/>
  <c r="AI45" i="49"/>
  <c r="AF47" i="49"/>
  <c r="AF51" i="49"/>
  <c r="AF55" i="49"/>
  <c r="AF59" i="49"/>
  <c r="AF63" i="49"/>
  <c r="Y48" i="49"/>
  <c r="Y52" i="49"/>
  <c r="Y56" i="49"/>
  <c r="Y60" i="49"/>
  <c r="Y64" i="49"/>
  <c r="Y49" i="49"/>
  <c r="Y53" i="49"/>
  <c r="Y57" i="49"/>
  <c r="Y61" i="49"/>
  <c r="AG82" i="49"/>
  <c r="AH81" i="49"/>
  <c r="AI80" i="49"/>
  <c r="AF79" i="49"/>
  <c r="AG78" i="49"/>
  <c r="AH77" i="49"/>
  <c r="AI76" i="49"/>
  <c r="AF75" i="49"/>
  <c r="AG74" i="49"/>
  <c r="AH73" i="49"/>
  <c r="Y82" i="49"/>
  <c r="Z81" i="49"/>
  <c r="AA80" i="49"/>
  <c r="AB79" i="49"/>
  <c r="Y78" i="49"/>
  <c r="Z77" i="49"/>
  <c r="AA76" i="49"/>
  <c r="AB75" i="49"/>
  <c r="Y74" i="49"/>
  <c r="Z73" i="49"/>
  <c r="AA72" i="49"/>
  <c r="AB71" i="49"/>
  <c r="Y70" i="49"/>
  <c r="Z69" i="49"/>
  <c r="AA68" i="49"/>
  <c r="AB67" i="49"/>
  <c r="Y66" i="49"/>
  <c r="Z65" i="49"/>
  <c r="S82" i="49"/>
  <c r="AC81" i="49"/>
  <c r="AD80" i="49"/>
  <c r="AE79" i="49"/>
  <c r="S78" i="49"/>
  <c r="AC77" i="49"/>
  <c r="AD76" i="49"/>
  <c r="AE75" i="49"/>
  <c r="S74" i="49"/>
  <c r="AC73" i="49"/>
  <c r="AD72" i="49"/>
  <c r="AE71" i="49"/>
  <c r="S70" i="49"/>
  <c r="AC69" i="49"/>
  <c r="AD68" i="49"/>
  <c r="AE67" i="49"/>
  <c r="S66" i="49"/>
  <c r="AH82" i="49"/>
  <c r="AI81" i="49"/>
  <c r="AF80" i="49"/>
  <c r="AG79" i="49"/>
  <c r="AH78" i="49"/>
  <c r="AI77" i="49"/>
  <c r="AF76" i="49"/>
  <c r="AG75" i="49"/>
  <c r="AH74" i="49"/>
  <c r="AI73" i="49"/>
  <c r="AF72" i="49"/>
  <c r="AG71" i="49"/>
  <c r="AH70" i="49"/>
  <c r="AI69" i="49"/>
  <c r="AF68" i="49"/>
  <c r="AG67" i="49"/>
  <c r="AH66" i="49"/>
  <c r="AI65" i="49"/>
  <c r="AG70" i="49"/>
  <c r="AD66" i="49"/>
  <c r="AE64" i="49"/>
  <c r="S63" i="49"/>
  <c r="AC62" i="49"/>
  <c r="AD61" i="49"/>
  <c r="AE60" i="49"/>
  <c r="S59" i="49"/>
  <c r="AC58" i="49"/>
  <c r="AD57" i="49"/>
  <c r="AE56" i="49"/>
  <c r="S55" i="49"/>
  <c r="S72" i="49"/>
  <c r="AB68" i="49"/>
  <c r="W65" i="49"/>
  <c r="V64" i="49"/>
  <c r="W63" i="49"/>
  <c r="X62" i="49"/>
  <c r="U61" i="49"/>
  <c r="T61" i="49" s="1"/>
  <c r="V60" i="49"/>
  <c r="W59" i="49"/>
  <c r="X58" i="49"/>
  <c r="U57" i="49"/>
  <c r="T57" i="49" s="1"/>
  <c r="V56" i="49"/>
  <c r="W55" i="49"/>
  <c r="X54" i="49"/>
  <c r="U53" i="49"/>
  <c r="T53" i="49" s="1"/>
  <c r="V52" i="49"/>
  <c r="W51" i="49"/>
  <c r="X50" i="49"/>
  <c r="U49" i="49"/>
  <c r="T49" i="49" s="1"/>
  <c r="Y71" i="49"/>
  <c r="U67" i="49"/>
  <c r="T67" i="49" s="1"/>
  <c r="U65" i="49"/>
  <c r="T65" i="49" s="1"/>
  <c r="U64" i="49"/>
  <c r="T64" i="49" s="1"/>
  <c r="V63" i="49"/>
  <c r="W62" i="49"/>
  <c r="X61" i="49"/>
  <c r="U60" i="49"/>
  <c r="T60" i="49" s="1"/>
  <c r="V59" i="49"/>
  <c r="W58" i="49"/>
  <c r="X57" i="49"/>
  <c r="U56" i="49"/>
  <c r="T56" i="49" s="1"/>
  <c r="V55" i="49"/>
  <c r="W54" i="49"/>
  <c r="X53" i="49"/>
  <c r="U52" i="49"/>
  <c r="T52" i="49" s="1"/>
  <c r="V51" i="49"/>
  <c r="W50" i="49"/>
  <c r="X49" i="49"/>
  <c r="U48" i="49"/>
  <c r="T48" i="49" s="1"/>
  <c r="U71" i="49"/>
  <c r="T71" i="49" s="1"/>
  <c r="AF67" i="49"/>
  <c r="S64" i="49"/>
  <c r="AC63" i="49"/>
  <c r="AD62" i="49"/>
  <c r="AE61" i="49"/>
  <c r="S60" i="49"/>
  <c r="AC59" i="49"/>
  <c r="AD58" i="49"/>
  <c r="AE57" i="49"/>
  <c r="S56" i="49"/>
  <c r="AC55" i="49"/>
  <c r="AD54" i="49"/>
  <c r="AE53" i="49"/>
  <c r="S52" i="49"/>
  <c r="AC51" i="49"/>
  <c r="AD50" i="49"/>
  <c r="AE49" i="49"/>
  <c r="S48" i="49"/>
  <c r="AC54" i="49"/>
  <c r="Y50" i="49"/>
  <c r="AD47" i="49"/>
  <c r="AE46" i="49"/>
  <c r="S45" i="49"/>
  <c r="AC44" i="49"/>
  <c r="AD43" i="49"/>
  <c r="AE42" i="49"/>
  <c r="S41" i="49"/>
  <c r="AC40" i="49"/>
  <c r="AD39" i="49"/>
  <c r="AE38" i="49"/>
  <c r="S37" i="49"/>
  <c r="AC36" i="49"/>
  <c r="AD35" i="49"/>
  <c r="AE34" i="49"/>
  <c r="S33" i="49"/>
  <c r="AC32" i="49"/>
  <c r="AD31" i="49"/>
  <c r="AE30" i="49"/>
  <c r="S29" i="49"/>
  <c r="AC28" i="49"/>
  <c r="AD27" i="49"/>
  <c r="AE26" i="49"/>
  <c r="AC24" i="49"/>
  <c r="AD23" i="49"/>
  <c r="AE22" i="49"/>
  <c r="S21" i="49"/>
  <c r="AC20" i="49"/>
  <c r="AD19" i="49"/>
  <c r="AE18" i="49"/>
  <c r="AC16" i="49"/>
  <c r="AD15" i="49"/>
  <c r="AE14" i="49"/>
  <c r="AD82" i="49"/>
  <c r="AE81" i="49"/>
  <c r="S80" i="49"/>
  <c r="AC79" i="49"/>
  <c r="AD78" i="49"/>
  <c r="AE77" i="49"/>
  <c r="S76" i="49"/>
  <c r="AC75" i="49"/>
  <c r="AD74" i="49"/>
  <c r="AE73" i="49"/>
  <c r="U82" i="49"/>
  <c r="T82" i="49" s="1"/>
  <c r="V81" i="49"/>
  <c r="W80" i="49"/>
  <c r="X79" i="49"/>
  <c r="U78" i="49"/>
  <c r="T78" i="49" s="1"/>
  <c r="V77" i="49"/>
  <c r="W76" i="49"/>
  <c r="X75" i="49"/>
  <c r="U74" i="49"/>
  <c r="T74" i="49" s="1"/>
  <c r="V73" i="49"/>
  <c r="W72" i="49"/>
  <c r="X71" i="49"/>
  <c r="U70" i="49"/>
  <c r="T70" i="49" s="1"/>
  <c r="V69" i="49"/>
  <c r="W68" i="49"/>
  <c r="X67" i="49"/>
  <c r="U66" i="49"/>
  <c r="T66" i="49" s="1"/>
  <c r="V65" i="49"/>
  <c r="AB82" i="49"/>
  <c r="Y81" i="49"/>
  <c r="Z80" i="49"/>
  <c r="AA79" i="49"/>
  <c r="AB78" i="49"/>
  <c r="Y77" i="49"/>
  <c r="Z76" i="49"/>
  <c r="AA75" i="49"/>
  <c r="AB74" i="49"/>
  <c r="Y73" i="49"/>
  <c r="Z72" i="49"/>
  <c r="AA71" i="49"/>
  <c r="AB70" i="49"/>
  <c r="Y69" i="49"/>
  <c r="Z68" i="49"/>
  <c r="AA67" i="49"/>
  <c r="AB66" i="49"/>
  <c r="AE82" i="49"/>
  <c r="S81" i="49"/>
  <c r="AC80" i="49"/>
  <c r="AD79" i="49"/>
  <c r="AE78" i="49"/>
  <c r="S77" i="49"/>
  <c r="AC76" i="49"/>
  <c r="AD75" i="49"/>
  <c r="AE74" i="49"/>
  <c r="S73" i="49"/>
  <c r="AC72" i="49"/>
  <c r="AD71" i="49"/>
  <c r="AE70" i="49"/>
  <c r="S69" i="49"/>
  <c r="AC68" i="49"/>
  <c r="AD67" i="49"/>
  <c r="AE66" i="49"/>
  <c r="S65" i="49"/>
  <c r="AE69" i="49"/>
  <c r="AC65" i="49"/>
  <c r="AA64" i="49"/>
  <c r="AB63" i="49"/>
  <c r="Y62" i="49"/>
  <c r="Z61" i="49"/>
  <c r="AA60" i="49"/>
  <c r="AB59" i="49"/>
  <c r="Y58" i="49"/>
  <c r="Z57" i="49"/>
  <c r="AA56" i="49"/>
  <c r="AB55" i="49"/>
  <c r="AC71" i="49"/>
  <c r="Y67" i="49"/>
  <c r="AG64" i="49"/>
  <c r="AH63" i="49"/>
  <c r="AI62" i="49"/>
  <c r="AF61" i="49"/>
  <c r="AG60" i="49"/>
  <c r="AH59" i="49"/>
  <c r="AI58" i="49"/>
  <c r="AF57" i="49"/>
  <c r="AG56" i="49"/>
  <c r="AH55" i="49"/>
  <c r="AI54" i="49"/>
  <c r="AF53" i="49"/>
  <c r="AG52" i="49"/>
  <c r="AH51" i="49"/>
  <c r="AI50" i="49"/>
  <c r="AF49" i="49"/>
  <c r="AG48" i="49"/>
  <c r="Z70" i="49"/>
  <c r="V66" i="49"/>
  <c r="AF64" i="49"/>
  <c r="AG63" i="49"/>
  <c r="AH62" i="49"/>
  <c r="AI61" i="49"/>
  <c r="AF60" i="49"/>
  <c r="AG59" i="49"/>
  <c r="AH58" i="49"/>
  <c r="AI57" i="49"/>
  <c r="AF56" i="49"/>
  <c r="AG55" i="49"/>
  <c r="AH54" i="49"/>
  <c r="AI53" i="49"/>
  <c r="AF52" i="49"/>
  <c r="AG51" i="49"/>
  <c r="AH50" i="49"/>
  <c r="AI49" i="49"/>
  <c r="AF48" i="49"/>
  <c r="AG47" i="49"/>
  <c r="V70" i="49"/>
  <c r="AG66" i="49"/>
  <c r="AB64" i="49"/>
  <c r="Y63" i="49"/>
  <c r="Z62" i="49"/>
  <c r="AA61" i="49"/>
  <c r="AB60" i="49"/>
  <c r="Y59" i="49"/>
  <c r="Z58" i="49"/>
  <c r="AA57" i="49"/>
  <c r="AB56" i="49"/>
  <c r="Y55" i="49"/>
  <c r="Z54" i="49"/>
  <c r="AA53" i="49"/>
  <c r="AB52" i="49"/>
  <c r="Y51" i="49"/>
  <c r="Z50" i="49"/>
  <c r="AA49" i="49"/>
  <c r="AB48" i="49"/>
  <c r="AD53" i="49"/>
  <c r="V49" i="49"/>
  <c r="Z47" i="49"/>
  <c r="AA46" i="49"/>
  <c r="AB45" i="49"/>
  <c r="Y44" i="49"/>
  <c r="Z43" i="49"/>
  <c r="AA42" i="49"/>
  <c r="AB41" i="49"/>
  <c r="Y40" i="49"/>
  <c r="Z39" i="49"/>
  <c r="AA38" i="49"/>
  <c r="AB37" i="49"/>
  <c r="Y36" i="49"/>
  <c r="Z35" i="49"/>
  <c r="AA34" i="49"/>
  <c r="AB33" i="49"/>
  <c r="Y32" i="49"/>
  <c r="Z31" i="49"/>
  <c r="AA30" i="49"/>
  <c r="AB29" i="49"/>
  <c r="Y28" i="49"/>
  <c r="Z27" i="49"/>
  <c r="AA26" i="49"/>
  <c r="AB25" i="49"/>
  <c r="Y24" i="49"/>
  <c r="Z82" i="49"/>
  <c r="AA81" i="49"/>
  <c r="AB80" i="49"/>
  <c r="Y79" i="49"/>
  <c r="Z78" i="49"/>
  <c r="AA77" i="49"/>
  <c r="AB76" i="49"/>
  <c r="Y75" i="49"/>
  <c r="Z74" i="49"/>
  <c r="AF82" i="49"/>
  <c r="AG81" i="49"/>
  <c r="AH80" i="49"/>
  <c r="AI79" i="49"/>
  <c r="AF78" i="49"/>
  <c r="AG77" i="49"/>
  <c r="AH76" i="49"/>
  <c r="AI75" i="49"/>
  <c r="AF74" i="49"/>
  <c r="AG73" i="49"/>
  <c r="AH72" i="49"/>
  <c r="AI71" i="49"/>
  <c r="AF70" i="49"/>
  <c r="AG69" i="49"/>
  <c r="AH68" i="49"/>
  <c r="AI67" i="49"/>
  <c r="AF66" i="49"/>
  <c r="AG65" i="49"/>
  <c r="AH64" i="49"/>
  <c r="X82" i="49"/>
  <c r="U81" i="49"/>
  <c r="T81" i="49" s="1"/>
  <c r="V80" i="49"/>
  <c r="W79" i="49"/>
  <c r="X78" i="49"/>
  <c r="U77" i="49"/>
  <c r="T77" i="49" s="1"/>
  <c r="V76" i="49"/>
  <c r="W75" i="49"/>
  <c r="X74" i="49"/>
  <c r="U73" i="49"/>
  <c r="T73" i="49" s="1"/>
  <c r="V72" i="49"/>
  <c r="W71" i="49"/>
  <c r="X70" i="49"/>
  <c r="U69" i="49"/>
  <c r="T69" i="49" s="1"/>
  <c r="V68" i="49"/>
  <c r="W67" i="49"/>
  <c r="X66" i="49"/>
  <c r="AA82" i="49"/>
  <c r="AB81" i="49"/>
  <c r="Y80" i="49"/>
  <c r="Z79" i="49"/>
  <c r="AA78" i="49"/>
  <c r="AB77" i="49"/>
  <c r="Y76" i="49"/>
  <c r="Z75" i="49"/>
  <c r="AA74" i="49"/>
  <c r="AB73" i="49"/>
  <c r="Y72" i="49"/>
  <c r="Z71" i="49"/>
  <c r="AA70" i="49"/>
  <c r="AB69" i="49"/>
  <c r="Y68" i="49"/>
  <c r="Z67" i="49"/>
  <c r="AA66" i="49"/>
  <c r="AI72" i="49"/>
  <c r="S68" i="49"/>
  <c r="X65" i="49"/>
  <c r="W64" i="49"/>
  <c r="X63" i="49"/>
  <c r="U62" i="49"/>
  <c r="T62" i="49" s="1"/>
  <c r="V61" i="49"/>
  <c r="W60" i="49"/>
  <c r="X59" i="49"/>
  <c r="U58" i="49"/>
  <c r="T58" i="49" s="1"/>
  <c r="V57" i="49"/>
  <c r="W56" i="49"/>
  <c r="X55" i="49"/>
  <c r="AD70" i="49"/>
  <c r="Z66" i="49"/>
  <c r="AD64" i="49"/>
  <c r="AE63" i="49"/>
  <c r="S62" i="49"/>
  <c r="AC61" i="49"/>
  <c r="AD60" i="49"/>
  <c r="AE59" i="49"/>
  <c r="S58" i="49"/>
  <c r="AC57" i="49"/>
  <c r="AD56" i="49"/>
  <c r="AE55" i="49"/>
  <c r="S54" i="49"/>
  <c r="AC53" i="49"/>
  <c r="AD52" i="49"/>
  <c r="AE51" i="49"/>
  <c r="S50" i="49"/>
  <c r="AC49" i="49"/>
  <c r="AA73" i="49"/>
  <c r="W69" i="49"/>
  <c r="AH65" i="49"/>
  <c r="AC64" i="49"/>
  <c r="AD63" i="49"/>
  <c r="AE62" i="49"/>
  <c r="S61" i="49"/>
  <c r="AC60" i="49"/>
  <c r="AD59" i="49"/>
  <c r="AE58" i="49"/>
  <c r="S57" i="49"/>
  <c r="AC56" i="49"/>
  <c r="AD55" i="49"/>
  <c r="AE54" i="49"/>
  <c r="S53" i="49"/>
  <c r="AC52" i="49"/>
  <c r="AD51" i="49"/>
  <c r="AE50" i="49"/>
  <c r="S49" i="49"/>
  <c r="AC48" i="49"/>
  <c r="W73" i="49"/>
  <c r="AH69" i="49"/>
  <c r="AE65" i="49"/>
  <c r="X64" i="49"/>
  <c r="U63" i="49"/>
  <c r="T63" i="49" s="1"/>
  <c r="V62" i="49"/>
  <c r="W61" i="49"/>
  <c r="X60" i="49"/>
  <c r="U59" i="49"/>
  <c r="T59" i="49" s="1"/>
  <c r="V58" i="49"/>
  <c r="W57" i="49"/>
  <c r="X56" i="49"/>
  <c r="U55" i="49"/>
  <c r="T55" i="49" s="1"/>
  <c r="V54" i="49"/>
  <c r="W53" i="49"/>
  <c r="X52" i="49"/>
  <c r="U51" i="49"/>
  <c r="T51" i="49" s="1"/>
  <c r="V50" i="49"/>
  <c r="W49" i="49"/>
  <c r="X48" i="49"/>
  <c r="AA52" i="49"/>
  <c r="AA48" i="49"/>
  <c r="V47" i="49"/>
  <c r="W46" i="49"/>
  <c r="X45" i="49"/>
  <c r="U44" i="49"/>
  <c r="T44" i="49" s="1"/>
  <c r="V43" i="49"/>
  <c r="W42" i="49"/>
  <c r="X41" i="49"/>
  <c r="U40" i="49"/>
  <c r="T40" i="49" s="1"/>
  <c r="V39" i="49"/>
  <c r="W38" i="49"/>
  <c r="X37" i="49"/>
  <c r="U36" i="49"/>
  <c r="T36" i="49" s="1"/>
  <c r="V35" i="49"/>
  <c r="W34" i="49"/>
  <c r="X33" i="49"/>
  <c r="U32" i="49"/>
  <c r="T32" i="49" s="1"/>
  <c r="V31" i="49"/>
  <c r="W30" i="49"/>
  <c r="X29" i="49"/>
  <c r="U28" i="49"/>
  <c r="T28" i="49" s="1"/>
  <c r="V27" i="49"/>
  <c r="W26" i="49"/>
  <c r="X25" i="49"/>
  <c r="U24" i="49"/>
  <c r="T24" i="49" s="1"/>
  <c r="V23" i="49"/>
  <c r="W22" i="49"/>
  <c r="X21" i="49"/>
  <c r="U20" i="49"/>
  <c r="T20" i="49" s="1"/>
  <c r="V19" i="49"/>
  <c r="W18" i="49"/>
  <c r="X17" i="49"/>
  <c r="U16" i="49"/>
  <c r="T16" i="49" s="1"/>
  <c r="V15" i="49"/>
  <c r="W14" i="49"/>
  <c r="X13" i="49"/>
  <c r="Z53" i="49"/>
  <c r="AG49" i="49"/>
  <c r="AC47" i="49"/>
  <c r="AD46" i="49"/>
  <c r="AE45" i="49"/>
  <c r="S44" i="49"/>
  <c r="AC43" i="49"/>
  <c r="AD42" i="49"/>
  <c r="AE41" i="49"/>
  <c r="S40" i="49"/>
  <c r="AC39" i="49"/>
  <c r="AD38" i="49"/>
  <c r="AE37" i="49"/>
  <c r="S36" i="49"/>
  <c r="AC35" i="49"/>
  <c r="AD34" i="49"/>
  <c r="AE33" i="49"/>
  <c r="S32" i="49"/>
  <c r="AC31" i="49"/>
  <c r="AD30" i="49"/>
  <c r="AE29" i="49"/>
  <c r="S28" i="49"/>
  <c r="AC27" i="49"/>
  <c r="AD26" i="49"/>
  <c r="AE25" i="49"/>
  <c r="AC23" i="49"/>
  <c r="AD22" i="49"/>
  <c r="AE21" i="49"/>
  <c r="AC19" i="49"/>
  <c r="AD18" i="49"/>
  <c r="AE17" i="49"/>
  <c r="AC15" i="49"/>
  <c r="AD14" i="49"/>
  <c r="AI51" i="49"/>
  <c r="W48" i="49"/>
  <c r="AF46" i="49"/>
  <c r="AG45" i="49"/>
  <c r="AH44" i="49"/>
  <c r="AI43" i="49"/>
  <c r="AF42" i="49"/>
  <c r="AG41" i="49"/>
  <c r="AH40" i="49"/>
  <c r="AI39" i="49"/>
  <c r="V82" i="49"/>
  <c r="W81" i="49"/>
  <c r="X80" i="49"/>
  <c r="U79" i="49"/>
  <c r="T79" i="49" s="1"/>
  <c r="V78" i="49"/>
  <c r="W77" i="49"/>
  <c r="X76" i="49"/>
  <c r="U75" i="49"/>
  <c r="T75" i="49" s="1"/>
  <c r="V74" i="49"/>
  <c r="AC82" i="49"/>
  <c r="AD81" i="49"/>
  <c r="AE80" i="49"/>
  <c r="S79" i="49"/>
  <c r="AC78" i="49"/>
  <c r="AD77" i="49"/>
  <c r="AE76" i="49"/>
  <c r="S75" i="49"/>
  <c r="AC74" i="49"/>
  <c r="AD73" i="49"/>
  <c r="AE72" i="49"/>
  <c r="S71" i="49"/>
  <c r="AC70" i="49"/>
  <c r="AD69" i="49"/>
  <c r="AE68" i="49"/>
  <c r="S67" i="49"/>
  <c r="AC66" i="49"/>
  <c r="AD65" i="49"/>
  <c r="AI82" i="49"/>
  <c r="AF81" i="49"/>
  <c r="AG80" i="49"/>
  <c r="AH79" i="49"/>
  <c r="AI78" i="49"/>
  <c r="AF77" i="49"/>
  <c r="AG76" i="49"/>
  <c r="AH75" i="49"/>
  <c r="AI74" i="49"/>
  <c r="AF73" i="49"/>
  <c r="AG72" i="49"/>
  <c r="AH71" i="49"/>
  <c r="AI70" i="49"/>
  <c r="AF69" i="49"/>
  <c r="AG68" i="49"/>
  <c r="AH67" i="49"/>
  <c r="AI66" i="49"/>
  <c r="AF65" i="49"/>
  <c r="W82" i="49"/>
  <c r="X81" i="49"/>
  <c r="U80" i="49"/>
  <c r="T80" i="49" s="1"/>
  <c r="V79" i="49"/>
  <c r="W78" i="49"/>
  <c r="X77" i="49"/>
  <c r="U76" i="49"/>
  <c r="T76" i="49" s="1"/>
  <c r="V75" i="49"/>
  <c r="W74" i="49"/>
  <c r="X73" i="49"/>
  <c r="U72" i="49"/>
  <c r="T72" i="49" s="1"/>
  <c r="V71" i="49"/>
  <c r="W70" i="49"/>
  <c r="X69" i="49"/>
  <c r="U68" i="49"/>
  <c r="T68" i="49" s="1"/>
  <c r="V67" i="49"/>
  <c r="W66" i="49"/>
  <c r="AF71" i="49"/>
  <c r="AC67" i="49"/>
  <c r="AI64" i="49"/>
  <c r="AI63" i="49"/>
  <c r="AF62" i="49"/>
  <c r="AG61" i="49"/>
  <c r="AH60" i="49"/>
  <c r="AI59" i="49"/>
  <c r="AF58" i="49"/>
  <c r="AG57" i="49"/>
  <c r="AH56" i="49"/>
  <c r="X4" i="49"/>
  <c r="W5" i="49"/>
  <c r="U7" i="49"/>
  <c r="T7" i="49" s="1"/>
  <c r="X8" i="49"/>
  <c r="W9" i="49"/>
  <c r="V10" i="49"/>
  <c r="U11" i="49"/>
  <c r="T11" i="49" s="1"/>
  <c r="U12" i="49"/>
  <c r="T12" i="49" s="1"/>
  <c r="Y17" i="49"/>
  <c r="W2" i="49"/>
  <c r="U4" i="49"/>
  <c r="T4" i="49" s="1"/>
  <c r="X5" i="49"/>
  <c r="W6" i="49"/>
  <c r="U8" i="49"/>
  <c r="T8" i="49" s="1"/>
  <c r="X9" i="49"/>
  <c r="W10" i="49"/>
  <c r="V11" i="49"/>
  <c r="V12" i="49"/>
  <c r="AC17" i="49"/>
  <c r="AC3" i="49"/>
  <c r="AI2" i="49"/>
  <c r="AI6" i="49"/>
  <c r="AI10" i="49"/>
  <c r="AC13" i="49"/>
  <c r="AC2" i="49"/>
  <c r="AE4" i="49"/>
  <c r="AD5" i="49"/>
  <c r="AC6" i="49"/>
  <c r="AE8" i="49"/>
  <c r="AD9" i="49"/>
  <c r="AC10" i="49"/>
  <c r="W13" i="49"/>
  <c r="AI18" i="49"/>
  <c r="AI22" i="49"/>
  <c r="AI26" i="49"/>
  <c r="AH27" i="49"/>
  <c r="AG28" i="49"/>
  <c r="AF29" i="49"/>
  <c r="AI30" i="49"/>
  <c r="AH31" i="49"/>
  <c r="AG32" i="49"/>
  <c r="AF33" i="49"/>
  <c r="AI34" i="49"/>
  <c r="AH35" i="49"/>
  <c r="AG36" i="49"/>
  <c r="AF37" i="49"/>
  <c r="AI38" i="49"/>
  <c r="AH39" i="49"/>
  <c r="AG40" i="49"/>
  <c r="AF41" i="49"/>
  <c r="AI42" i="49"/>
  <c r="AH43" i="49"/>
  <c r="AG44" i="49"/>
  <c r="AF45" i="49"/>
  <c r="AI46" i="49"/>
  <c r="V48" i="49"/>
  <c r="S51" i="49"/>
  <c r="AA12" i="49"/>
  <c r="Z13" i="49"/>
  <c r="Y14" i="49"/>
  <c r="AB15" i="49"/>
  <c r="AA16" i="49"/>
  <c r="Z17" i="49"/>
  <c r="Y18" i="49"/>
  <c r="AB19" i="49"/>
  <c r="AA20" i="49"/>
  <c r="Z21" i="49"/>
  <c r="Y22" i="49"/>
  <c r="AB23" i="49"/>
  <c r="AA24" i="49"/>
  <c r="Z25" i="49"/>
  <c r="Y26" i="49"/>
  <c r="AB27" i="49"/>
  <c r="AA28" i="49"/>
  <c r="Z29" i="49"/>
  <c r="Y30" i="49"/>
  <c r="AB31" i="49"/>
  <c r="AA32" i="49"/>
  <c r="Z33" i="49"/>
  <c r="Y34" i="49"/>
  <c r="AB35" i="49"/>
  <c r="AA36" i="49"/>
  <c r="Z37" i="49"/>
  <c r="Y38" i="49"/>
  <c r="AB39" i="49"/>
  <c r="AE40" i="49"/>
  <c r="U42" i="49"/>
  <c r="T42" i="49" s="1"/>
  <c r="AB43" i="49"/>
  <c r="AE44" i="49"/>
  <c r="U46" i="49"/>
  <c r="T46" i="49" s="1"/>
  <c r="AB47" i="49"/>
  <c r="AF50" i="49"/>
  <c r="X16" i="49"/>
  <c r="AA17" i="49"/>
  <c r="X20" i="49"/>
  <c r="AA21" i="49"/>
  <c r="X24" i="49"/>
  <c r="AA25" i="49"/>
  <c r="AG26" i="49"/>
  <c r="X28" i="49"/>
  <c r="AA29" i="49"/>
  <c r="AG30" i="49"/>
  <c r="X32" i="49"/>
  <c r="AA33" i="49"/>
  <c r="AG34" i="49"/>
  <c r="X36" i="49"/>
  <c r="AA37" i="49"/>
  <c r="AG38" i="49"/>
  <c r="X40" i="49"/>
  <c r="AA41" i="49"/>
  <c r="AG42" i="49"/>
  <c r="X44" i="49"/>
  <c r="AA45" i="49"/>
  <c r="AG46" i="49"/>
  <c r="Z48" i="49"/>
  <c r="W52" i="49"/>
  <c r="AB13" i="49"/>
  <c r="Z15" i="49"/>
  <c r="AB17" i="49"/>
  <c r="Z19" i="49"/>
  <c r="AB21" i="49"/>
  <c r="Z23" i="49"/>
  <c r="AH26" i="49"/>
  <c r="AH30" i="49"/>
  <c r="AH34" i="49"/>
  <c r="AH38" i="49"/>
  <c r="AH42" i="49"/>
  <c r="AH46" i="49"/>
  <c r="AI48" i="49"/>
  <c r="AI52" i="49"/>
  <c r="AI56" i="49"/>
  <c r="AI60" i="49"/>
  <c r="Y65" i="49"/>
  <c r="AB49" i="49"/>
  <c r="AB53" i="49"/>
  <c r="AB57" i="49"/>
  <c r="AB61" i="49"/>
  <c r="AA65" i="49"/>
  <c r="AB50" i="49"/>
  <c r="AB54" i="49"/>
  <c r="AB58" i="49"/>
  <c r="AB62" i="49"/>
  <c r="AA69" i="49"/>
  <c r="AA5" i="49"/>
  <c r="Z6" i="49"/>
  <c r="Y7" i="49"/>
  <c r="AB8" i="49"/>
  <c r="AA9" i="49"/>
  <c r="Z10" i="49"/>
  <c r="Y11" i="49"/>
  <c r="Z12" i="49"/>
  <c r="Z14" i="49"/>
  <c r="AB18" i="49"/>
  <c r="AA2" i="49"/>
  <c r="Z3" i="49"/>
  <c r="Y4" i="49"/>
  <c r="AB5" i="49"/>
  <c r="AA6" i="49"/>
  <c r="Z7" i="49"/>
  <c r="Y8" i="49"/>
  <c r="AB9" i="49"/>
  <c r="AA10" i="49"/>
  <c r="Z11" i="49"/>
  <c r="AB12" i="49"/>
  <c r="AB14" i="49"/>
  <c r="X2" i="49"/>
  <c r="W3" i="49"/>
  <c r="U5" i="49"/>
  <c r="T5" i="49" s="1"/>
  <c r="X6" i="49"/>
  <c r="W7" i="49"/>
  <c r="V8" i="49"/>
  <c r="U9" i="49"/>
  <c r="T9" i="49" s="1"/>
  <c r="X10" i="49"/>
  <c r="W11" i="49"/>
  <c r="X12" i="49"/>
  <c r="V14" i="49"/>
  <c r="AI3" i="49"/>
  <c r="AI7" i="49"/>
  <c r="AI11" i="49"/>
  <c r="AE13" i="49"/>
  <c r="V16" i="49"/>
  <c r="W19" i="49"/>
  <c r="V20" i="49"/>
  <c r="U21" i="49"/>
  <c r="T21" i="49" s="1"/>
  <c r="X22" i="49"/>
  <c r="W23" i="49"/>
  <c r="V24" i="49"/>
  <c r="U25" i="49"/>
  <c r="T25" i="49" s="1"/>
  <c r="X26" i="49"/>
  <c r="W27" i="49"/>
  <c r="V28" i="49"/>
  <c r="U29" i="49"/>
  <c r="T29" i="49" s="1"/>
  <c r="X30" i="49"/>
  <c r="W31" i="49"/>
  <c r="V32" i="49"/>
  <c r="U33" i="49"/>
  <c r="T33" i="49" s="1"/>
  <c r="X34" i="49"/>
  <c r="W35" i="49"/>
  <c r="V36" i="49"/>
  <c r="U37" i="49"/>
  <c r="T37" i="49" s="1"/>
  <c r="X38" i="49"/>
  <c r="W39" i="49"/>
  <c r="V40" i="49"/>
  <c r="U41" i="49"/>
  <c r="T41" i="49" s="1"/>
  <c r="X42" i="49"/>
  <c r="W43" i="49"/>
  <c r="V44" i="49"/>
  <c r="U45" i="49"/>
  <c r="T45" i="49" s="1"/>
  <c r="X46" i="49"/>
  <c r="W47" i="49"/>
  <c r="AD48" i="49"/>
  <c r="AE52" i="49"/>
  <c r="AE12" i="49"/>
  <c r="AD13" i="49"/>
  <c r="AC14" i="49"/>
  <c r="AE16" i="49"/>
  <c r="AD17" i="49"/>
  <c r="AC18" i="49"/>
  <c r="AE20" i="49"/>
  <c r="AD21" i="49"/>
  <c r="AC22" i="49"/>
  <c r="AE24" i="49"/>
  <c r="AD25" i="49"/>
  <c r="AC26" i="49"/>
  <c r="S27" i="49"/>
  <c r="AE28" i="49"/>
  <c r="AD29" i="49"/>
  <c r="AC30" i="49"/>
  <c r="S31" i="49"/>
  <c r="AE32" i="49"/>
  <c r="AD33" i="49"/>
  <c r="AC34" i="49"/>
  <c r="S35" i="49"/>
  <c r="AE36" i="49"/>
  <c r="AD37" i="49"/>
  <c r="AC38" i="49"/>
  <c r="S39" i="49"/>
  <c r="V41" i="49"/>
  <c r="Y42" i="49"/>
  <c r="S43" i="49"/>
  <c r="V45" i="49"/>
  <c r="Y46" i="49"/>
  <c r="S47" i="49"/>
  <c r="AH52" i="49"/>
  <c r="U15" i="49"/>
  <c r="T15" i="49" s="1"/>
  <c r="AB16" i="49"/>
  <c r="U19" i="49"/>
  <c r="T19" i="49" s="1"/>
  <c r="AB20" i="49"/>
  <c r="U23" i="49"/>
  <c r="T23" i="49" s="1"/>
  <c r="AB24" i="49"/>
  <c r="U27" i="49"/>
  <c r="T27" i="49" s="1"/>
  <c r="AB28" i="49"/>
  <c r="AH29" i="49"/>
  <c r="U31" i="49"/>
  <c r="T31" i="49" s="1"/>
  <c r="AB32" i="49"/>
  <c r="AH33" i="49"/>
  <c r="U35" i="49"/>
  <c r="T35" i="49" s="1"/>
  <c r="AB36" i="49"/>
  <c r="AH37" i="49"/>
  <c r="U39" i="49"/>
  <c r="T39" i="49" s="1"/>
  <c r="AB40" i="49"/>
  <c r="AH41" i="49"/>
  <c r="U43" i="49"/>
  <c r="T43" i="49" s="1"/>
  <c r="AB44" i="49"/>
  <c r="AH45" i="49"/>
  <c r="U47" i="49"/>
  <c r="T47" i="49" s="1"/>
  <c r="AH48" i="49"/>
  <c r="Y54" i="49"/>
  <c r="AI13" i="49"/>
  <c r="AI17" i="49"/>
  <c r="AI21" i="49"/>
  <c r="AG27" i="49"/>
  <c r="AG31" i="49"/>
  <c r="AG35" i="49"/>
  <c r="AG39" i="49"/>
  <c r="AG43" i="49"/>
  <c r="AI47" i="49"/>
  <c r="AH49" i="49"/>
  <c r="AH53" i="49"/>
  <c r="AH57" i="49"/>
  <c r="AH61" i="49"/>
  <c r="AI68" i="49"/>
  <c r="AA50" i="49"/>
  <c r="AA54" i="49"/>
  <c r="AA58" i="49"/>
  <c r="AA62" i="49"/>
  <c r="X68" i="49"/>
  <c r="AA51" i="49"/>
  <c r="AA55" i="49"/>
  <c r="AA59" i="49"/>
  <c r="AA63" i="49"/>
  <c r="AF54" i="49"/>
  <c r="AA3" i="49"/>
  <c r="Z4" i="49"/>
  <c r="Y5" i="49"/>
  <c r="AB6" i="49"/>
  <c r="AA7" i="49"/>
  <c r="Z8" i="49"/>
  <c r="Y9" i="49"/>
  <c r="AB10" i="49"/>
  <c r="AA11" i="49"/>
  <c r="AD12" i="49"/>
  <c r="U2" i="49"/>
  <c r="T2" i="49" s="1"/>
  <c r="X3" i="49"/>
  <c r="W4" i="49"/>
  <c r="U6" i="49"/>
  <c r="T6" i="49" s="1"/>
  <c r="X7" i="49"/>
  <c r="W8" i="49"/>
  <c r="V9" i="49"/>
  <c r="U10" i="49"/>
  <c r="T10" i="49" s="1"/>
  <c r="X11" i="49"/>
  <c r="Y12" i="49"/>
  <c r="X14" i="49"/>
  <c r="U17" i="49"/>
  <c r="T17" i="49" s="1"/>
  <c r="AA19" i="49"/>
  <c r="Z20" i="49"/>
  <c r="Y21" i="49"/>
  <c r="AB22" i="49"/>
  <c r="AA23" i="49"/>
  <c r="Z24" i="49"/>
  <c r="Y25" i="49"/>
  <c r="AB26" i="49"/>
  <c r="AA27" i="49"/>
  <c r="Z28" i="49"/>
  <c r="Y29" i="49"/>
  <c r="AB30" i="49"/>
  <c r="AA31" i="49"/>
  <c r="Z32" i="49"/>
  <c r="Y33" i="49"/>
  <c r="AB34" i="49"/>
  <c r="AA35" i="49"/>
  <c r="Z36" i="49"/>
  <c r="Y37" i="49"/>
  <c r="AB38" i="49"/>
  <c r="AA39" i="49"/>
  <c r="Z40" i="49"/>
  <c r="Y41" i="49"/>
  <c r="AB42" i="49"/>
  <c r="AA43" i="49"/>
  <c r="Z44" i="49"/>
  <c r="Y45" i="49"/>
  <c r="AB46" i="49"/>
  <c r="AA47" i="49"/>
  <c r="Z49" i="49"/>
  <c r="AG53" i="49"/>
  <c r="AI15" i="49"/>
  <c r="AI19" i="49"/>
  <c r="AI23" i="49"/>
  <c r="AF26" i="49"/>
  <c r="AI27" i="49"/>
  <c r="AH28" i="49"/>
  <c r="AG29" i="49"/>
  <c r="AF30" i="49"/>
  <c r="AI31" i="49"/>
  <c r="AH32" i="49"/>
  <c r="AG33" i="49"/>
  <c r="AF34" i="49"/>
  <c r="AI35" i="49"/>
  <c r="AH36" i="49"/>
  <c r="AG37" i="49"/>
  <c r="AF38" i="49"/>
  <c r="W40" i="49"/>
  <c r="Z41" i="49"/>
  <c r="AC42" i="49"/>
  <c r="W44" i="49"/>
  <c r="Z45" i="49"/>
  <c r="AC46" i="49"/>
  <c r="AE48" i="49"/>
  <c r="V53" i="49"/>
  <c r="Y15" i="49"/>
  <c r="AI16" i="49"/>
  <c r="V18" i="49"/>
  <c r="Y19" i="49"/>
  <c r="AI20" i="49"/>
  <c r="V22" i="49"/>
  <c r="Y23" i="49"/>
  <c r="AI24" i="49"/>
  <c r="V26" i="49"/>
  <c r="Y27" i="49"/>
  <c r="AI28" i="49"/>
  <c r="V30" i="49"/>
  <c r="Y31" i="49"/>
  <c r="AI32" i="49"/>
  <c r="V34" i="49"/>
  <c r="Y35" i="49"/>
  <c r="AI36" i="49"/>
  <c r="V38" i="49"/>
  <c r="Y39" i="49"/>
  <c r="AI40" i="49"/>
  <c r="V42" i="49"/>
  <c r="Y43" i="49"/>
  <c r="AI44" i="49"/>
  <c r="V46" i="49"/>
  <c r="Y47" i="49"/>
  <c r="U50" i="49"/>
  <c r="T50" i="49" s="1"/>
  <c r="AC12" i="49"/>
  <c r="AA14" i="49"/>
  <c r="Y16" i="49"/>
  <c r="AA18" i="49"/>
  <c r="Y20" i="49"/>
  <c r="AA22" i="49"/>
  <c r="AF28" i="49"/>
  <c r="AF32" i="49"/>
  <c r="AF36" i="49"/>
  <c r="AF40" i="49"/>
  <c r="AF44" i="49"/>
  <c r="AB51" i="49"/>
  <c r="AG50" i="49"/>
  <c r="AG54" i="49"/>
  <c r="AG58" i="49"/>
  <c r="AG62" i="49"/>
  <c r="X72" i="49"/>
  <c r="Z51" i="49"/>
  <c r="Z55" i="49"/>
  <c r="Z59" i="49"/>
  <c r="Z63" i="49"/>
  <c r="AB72" i="49"/>
  <c r="Z52" i="49"/>
  <c r="Z56" i="49"/>
  <c r="Z60" i="49"/>
  <c r="Z64" i="49"/>
  <c r="AI55" i="49"/>
  <c r="J120" i="47"/>
  <c r="D83" i="50" s="1"/>
  <c r="J121" i="47"/>
  <c r="D84" i="50" s="1"/>
  <c r="U120" i="47"/>
  <c r="D85" i="50" s="1"/>
  <c r="U122" i="47"/>
  <c r="D87" i="50" s="1"/>
  <c r="U121" i="47"/>
  <c r="D86" i="50" s="1"/>
  <c r="J120" i="46"/>
  <c r="D74" i="50" s="1"/>
  <c r="U120" i="46"/>
  <c r="D76" i="50" s="1"/>
  <c r="U122" i="46"/>
  <c r="D78" i="50" s="1"/>
  <c r="U121" i="46"/>
  <c r="D77" i="50" s="1"/>
  <c r="AH68" i="35" l="1"/>
  <c r="AH10" i="35"/>
  <c r="W10" i="35" s="1"/>
  <c r="AG9" i="35"/>
  <c r="E9" i="35" s="1"/>
  <c r="G2" i="48" l="1"/>
  <c r="X10" i="35"/>
  <c r="G66" i="48"/>
  <c r="F84" i="33" l="1"/>
  <c r="B72" i="49" s="1"/>
  <c r="V6" i="49" s="1"/>
  <c r="O21" i="33" l="1"/>
  <c r="F21" i="33" s="1"/>
  <c r="B10" i="49" s="1"/>
  <c r="O20" i="33"/>
  <c r="F20" i="33" s="1"/>
  <c r="B9" i="49" s="1"/>
  <c r="O19" i="33"/>
  <c r="F19" i="33" s="1"/>
  <c r="B8" i="49" s="1"/>
  <c r="O18" i="33"/>
  <c r="F18" i="33" s="1"/>
  <c r="B7" i="49" s="1"/>
  <c r="O17" i="33"/>
  <c r="F17" i="33" s="1"/>
  <c r="B6" i="49" s="1"/>
  <c r="O16" i="33"/>
  <c r="F16" i="33" s="1"/>
  <c r="B5" i="49" s="1"/>
  <c r="F15" i="33"/>
  <c r="B4" i="49" s="1"/>
  <c r="V4" i="49" s="1"/>
  <c r="F14" i="33"/>
  <c r="B3" i="49" s="1"/>
  <c r="V3" i="49" s="1"/>
  <c r="F13" i="33"/>
  <c r="B2" i="49" s="1"/>
  <c r="O111" i="35"/>
  <c r="O110" i="35"/>
  <c r="O108" i="35"/>
  <c r="O105" i="35"/>
  <c r="O104" i="35"/>
  <c r="O103" i="35"/>
  <c r="O102" i="35"/>
  <c r="O101" i="35"/>
  <c r="AH94" i="35"/>
  <c r="W94" i="35" s="1"/>
  <c r="AG94" i="35"/>
  <c r="E94" i="35" s="1"/>
  <c r="Q94" i="35"/>
  <c r="AU93" i="35"/>
  <c r="AS93" i="35"/>
  <c r="AH93" i="35"/>
  <c r="W93" i="35" s="1"/>
  <c r="AG93" i="35"/>
  <c r="E93" i="35" s="1"/>
  <c r="Q93" i="35"/>
  <c r="AH92" i="35"/>
  <c r="W92" i="35" s="1"/>
  <c r="AG92" i="35"/>
  <c r="E92" i="35" s="1"/>
  <c r="Q92" i="35"/>
  <c r="AH91" i="35"/>
  <c r="W91" i="35" s="1"/>
  <c r="AG91" i="35"/>
  <c r="Q91" i="35"/>
  <c r="AH90" i="35"/>
  <c r="W90" i="35" s="1"/>
  <c r="AG90" i="35"/>
  <c r="D90" i="35" s="1"/>
  <c r="P90" i="35" s="1"/>
  <c r="Q90" i="35"/>
  <c r="AH89" i="35"/>
  <c r="W89" i="35" s="1"/>
  <c r="AG89" i="35"/>
  <c r="Q89" i="35"/>
  <c r="AU88" i="35"/>
  <c r="AS88" i="35"/>
  <c r="AH88" i="35"/>
  <c r="W88" i="35" s="1"/>
  <c r="AG88" i="35"/>
  <c r="D88" i="35" s="1"/>
  <c r="P88" i="35" s="1"/>
  <c r="Q88" i="35"/>
  <c r="AU87" i="35"/>
  <c r="AT87" i="35"/>
  <c r="AS87" i="35"/>
  <c r="AR87" i="35"/>
  <c r="AH87" i="35"/>
  <c r="W87" i="35" s="1"/>
  <c r="Q87" i="35"/>
  <c r="P87" i="35"/>
  <c r="AH86" i="35"/>
  <c r="W86" i="35" s="1"/>
  <c r="AG86" i="35"/>
  <c r="E86" i="35" s="1"/>
  <c r="Q86" i="35"/>
  <c r="P86" i="35"/>
  <c r="AH85" i="35"/>
  <c r="W85" i="35" s="1"/>
  <c r="AG85" i="35"/>
  <c r="E85" i="35" s="1"/>
  <c r="Q85" i="35"/>
  <c r="P85" i="35"/>
  <c r="AH84" i="35"/>
  <c r="W84" i="35" s="1"/>
  <c r="AG84" i="35"/>
  <c r="E84" i="35" s="1"/>
  <c r="Q84" i="35"/>
  <c r="P84" i="35"/>
  <c r="AH83" i="35"/>
  <c r="W83" i="35" s="1"/>
  <c r="AG83" i="35"/>
  <c r="E83" i="35" s="1"/>
  <c r="Q83" i="35"/>
  <c r="P83" i="35"/>
  <c r="AU82" i="35"/>
  <c r="AS82" i="35"/>
  <c r="AH82" i="35"/>
  <c r="W82" i="35" s="1"/>
  <c r="AG82" i="35"/>
  <c r="E82" i="35" s="1"/>
  <c r="Q82" i="35"/>
  <c r="P82" i="35"/>
  <c r="AH81" i="35"/>
  <c r="W81" i="35" s="1"/>
  <c r="AG81" i="35"/>
  <c r="E81" i="35" s="1"/>
  <c r="Q81" i="35"/>
  <c r="P81" i="35"/>
  <c r="AH80" i="35"/>
  <c r="W80" i="35" s="1"/>
  <c r="AG80" i="35"/>
  <c r="E80" i="35" s="1"/>
  <c r="Q80" i="35"/>
  <c r="P80" i="35"/>
  <c r="AH79" i="35"/>
  <c r="W79" i="35" s="1"/>
  <c r="AG79" i="35"/>
  <c r="E79" i="35" s="1"/>
  <c r="Q79" i="35"/>
  <c r="P79" i="35"/>
  <c r="AU78" i="35"/>
  <c r="AH78" i="35"/>
  <c r="W78" i="35" s="1"/>
  <c r="AG78" i="35"/>
  <c r="E78" i="35" s="1"/>
  <c r="Q78" i="35"/>
  <c r="P78" i="35"/>
  <c r="AU77" i="35"/>
  <c r="AT77" i="35"/>
  <c r="AR77" i="35"/>
  <c r="AH77" i="35"/>
  <c r="W77" i="35" s="1"/>
  <c r="Q77" i="35"/>
  <c r="P77" i="35"/>
  <c r="AH76" i="35"/>
  <c r="V76" i="35" s="1"/>
  <c r="Q76" i="35" s="1"/>
  <c r="AG76" i="35"/>
  <c r="E76" i="35" s="1"/>
  <c r="G49" i="48" s="1"/>
  <c r="P76" i="35"/>
  <c r="AH75" i="35"/>
  <c r="W75" i="35" s="1"/>
  <c r="AG75" i="35"/>
  <c r="E75" i="35" s="1"/>
  <c r="Q75" i="35"/>
  <c r="AH74" i="35"/>
  <c r="W74" i="35" s="1"/>
  <c r="AG74" i="35"/>
  <c r="E74" i="35" s="1"/>
  <c r="Q74" i="35"/>
  <c r="AU73" i="35"/>
  <c r="AS73" i="35"/>
  <c r="AH73" i="35"/>
  <c r="W73" i="35" s="1"/>
  <c r="AG73" i="35"/>
  <c r="E73" i="35" s="1"/>
  <c r="Q73" i="35"/>
  <c r="P73" i="35"/>
  <c r="AH72" i="35"/>
  <c r="W72" i="35" s="1"/>
  <c r="AG72" i="35"/>
  <c r="E72" i="35" s="1"/>
  <c r="Q72" i="35"/>
  <c r="AU71" i="35"/>
  <c r="AS71" i="35"/>
  <c r="AH71" i="35"/>
  <c r="W71" i="35" s="1"/>
  <c r="AG71" i="35"/>
  <c r="E71" i="35" s="1"/>
  <c r="Q71" i="35"/>
  <c r="AU70" i="35"/>
  <c r="AS70" i="35"/>
  <c r="AG70" i="35"/>
  <c r="E70" i="35" s="1"/>
  <c r="Q70" i="35"/>
  <c r="AU69" i="35"/>
  <c r="AS69" i="35"/>
  <c r="AH69" i="35"/>
  <c r="W69" i="35" s="1"/>
  <c r="AG69" i="35"/>
  <c r="E69" i="35" s="1"/>
  <c r="Q69" i="35"/>
  <c r="AU68" i="35"/>
  <c r="AS68" i="35"/>
  <c r="AG68" i="35"/>
  <c r="X68" i="35"/>
  <c r="Q68" i="35"/>
  <c r="AH67" i="35"/>
  <c r="W67" i="35" s="1"/>
  <c r="AG67" i="35"/>
  <c r="E67" i="35" s="1"/>
  <c r="AH66" i="35"/>
  <c r="W66" i="35" s="1"/>
  <c r="AG66" i="35"/>
  <c r="E66" i="35" s="1"/>
  <c r="V66" i="35"/>
  <c r="Q66" i="35" s="1"/>
  <c r="P66" i="35"/>
  <c r="AT65" i="35"/>
  <c r="AR65" i="35"/>
  <c r="AH65" i="35"/>
  <c r="W65" i="35" s="1"/>
  <c r="Q65" i="35"/>
  <c r="P65" i="35"/>
  <c r="AT64" i="35"/>
  <c r="AR64" i="35"/>
  <c r="AH64" i="35"/>
  <c r="P64" i="35"/>
  <c r="AT63" i="35"/>
  <c r="AR63" i="35"/>
  <c r="AH63" i="35"/>
  <c r="W63" i="35" s="1"/>
  <c r="AG63" i="35"/>
  <c r="E63" i="35" s="1"/>
  <c r="P63" i="35"/>
  <c r="AT62" i="35"/>
  <c r="AR62" i="35"/>
  <c r="AH62" i="35"/>
  <c r="W62" i="35" s="1"/>
  <c r="AG62" i="35"/>
  <c r="E62" i="35" s="1"/>
  <c r="Q62" i="35"/>
  <c r="P62" i="35"/>
  <c r="AT61" i="35"/>
  <c r="AR61" i="35"/>
  <c r="AH61" i="35"/>
  <c r="V61" i="35" s="1"/>
  <c r="Q61" i="35" s="1"/>
  <c r="P61" i="35"/>
  <c r="F61" i="35"/>
  <c r="AT60" i="35"/>
  <c r="AR60" i="35"/>
  <c r="AH60" i="35"/>
  <c r="W60" i="35" s="1"/>
  <c r="AG60" i="35"/>
  <c r="E60" i="35" s="1"/>
  <c r="P60" i="35"/>
  <c r="AT59" i="35"/>
  <c r="AR59" i="35"/>
  <c r="AH59" i="35"/>
  <c r="W59" i="35" s="1"/>
  <c r="Q59" i="35"/>
  <c r="P59" i="35"/>
  <c r="F59" i="35"/>
  <c r="AT58" i="35"/>
  <c r="AR58" i="35"/>
  <c r="AH58" i="35"/>
  <c r="W58" i="35" s="1"/>
  <c r="AG58" i="35"/>
  <c r="E58" i="35" s="1"/>
  <c r="G35" i="48" s="1"/>
  <c r="P58" i="35"/>
  <c r="AH57" i="35"/>
  <c r="W57" i="35" s="1"/>
  <c r="AG57" i="35"/>
  <c r="E57" i="35" s="1"/>
  <c r="AT56" i="35"/>
  <c r="AR56" i="35"/>
  <c r="AH56" i="35"/>
  <c r="V56" i="35" s="1"/>
  <c r="Q56" i="35" s="1"/>
  <c r="P56" i="35"/>
  <c r="F56" i="35"/>
  <c r="AT55" i="35"/>
  <c r="AR55" i="35"/>
  <c r="AH55" i="35"/>
  <c r="V55" i="35" s="1"/>
  <c r="Q55" i="35" s="1"/>
  <c r="AG55" i="35"/>
  <c r="E55" i="35" s="1"/>
  <c r="P55" i="35"/>
  <c r="AH54" i="35"/>
  <c r="W54" i="35" s="1"/>
  <c r="AG54" i="35"/>
  <c r="E54" i="35" s="1"/>
  <c r="AT53" i="35"/>
  <c r="AR53" i="35"/>
  <c r="AH53" i="35"/>
  <c r="W53" i="35" s="1"/>
  <c r="AG53" i="35"/>
  <c r="E53" i="35" s="1"/>
  <c r="G31" i="48" s="1"/>
  <c r="Q53" i="35"/>
  <c r="P53" i="35"/>
  <c r="AT52" i="35"/>
  <c r="AR52" i="35"/>
  <c r="AH52" i="35"/>
  <c r="W52" i="35" s="1"/>
  <c r="P52" i="35"/>
  <c r="F52" i="35"/>
  <c r="AT51" i="35"/>
  <c r="AR51" i="35"/>
  <c r="AH51" i="35"/>
  <c r="W51" i="35" s="1"/>
  <c r="AG51" i="35"/>
  <c r="E51" i="35" s="1"/>
  <c r="P51" i="35"/>
  <c r="AT50" i="35"/>
  <c r="AR50" i="35"/>
  <c r="AH50" i="35"/>
  <c r="W50" i="35" s="1"/>
  <c r="Q50" i="35"/>
  <c r="P50" i="35"/>
  <c r="F50" i="35"/>
  <c r="AH49" i="35"/>
  <c r="W49" i="35" s="1"/>
  <c r="AG49" i="35"/>
  <c r="E49" i="35" s="1"/>
  <c r="P49" i="35"/>
  <c r="AT48" i="35"/>
  <c r="AR48" i="35"/>
  <c r="AH48" i="35"/>
  <c r="W48" i="35" s="1"/>
  <c r="P48" i="35"/>
  <c r="AT47" i="35"/>
  <c r="AR47" i="35"/>
  <c r="AH47" i="35"/>
  <c r="W47" i="35" s="1"/>
  <c r="Q47" i="35"/>
  <c r="P47" i="35"/>
  <c r="AU46" i="35"/>
  <c r="AT46" i="35"/>
  <c r="AS46" i="35"/>
  <c r="AR46" i="35"/>
  <c r="Q46" i="35"/>
  <c r="P46" i="35"/>
  <c r="AU45" i="35"/>
  <c r="AS45" i="35"/>
  <c r="AH45" i="35"/>
  <c r="W45" i="35" s="1"/>
  <c r="AG45" i="35"/>
  <c r="E45" i="35" s="1"/>
  <c r="Q45" i="35"/>
  <c r="P45" i="35"/>
  <c r="AU44" i="35"/>
  <c r="AS44" i="35"/>
  <c r="AG44" i="35"/>
  <c r="E44" i="35" s="1"/>
  <c r="X44" i="35"/>
  <c r="Q44" i="35"/>
  <c r="P44" i="35"/>
  <c r="AH43" i="35"/>
  <c r="W43" i="35" s="1"/>
  <c r="AG43" i="35"/>
  <c r="E43" i="35" s="1"/>
  <c r="Q43" i="35"/>
  <c r="P43" i="35"/>
  <c r="AH42" i="35"/>
  <c r="W42" i="35" s="1"/>
  <c r="AG42" i="35"/>
  <c r="E42" i="35" s="1"/>
  <c r="G25" i="48" s="1"/>
  <c r="Q42" i="35"/>
  <c r="P42" i="35"/>
  <c r="AT41" i="35"/>
  <c r="AR41" i="35"/>
  <c r="AH41" i="35"/>
  <c r="W41" i="35" s="1"/>
  <c r="Q41" i="35"/>
  <c r="P41" i="35"/>
  <c r="AH40" i="35"/>
  <c r="W40" i="35" s="1"/>
  <c r="AG40" i="35"/>
  <c r="E40" i="35" s="1"/>
  <c r="Q40" i="35"/>
  <c r="P40" i="35"/>
  <c r="AH39" i="35"/>
  <c r="W39" i="35" s="1"/>
  <c r="AG39" i="35"/>
  <c r="E39" i="35" s="1"/>
  <c r="Q39" i="35"/>
  <c r="P39" i="35"/>
  <c r="AH38" i="35"/>
  <c r="W38" i="35" s="1"/>
  <c r="AG38" i="35"/>
  <c r="E38" i="35" s="1"/>
  <c r="Q38" i="35"/>
  <c r="P38" i="35"/>
  <c r="AH37" i="35"/>
  <c r="W37" i="35" s="1"/>
  <c r="G90" i="48" s="1"/>
  <c r="AG37" i="35"/>
  <c r="E37" i="35" s="1"/>
  <c r="Q37" i="35"/>
  <c r="P37" i="35"/>
  <c r="AH36" i="35"/>
  <c r="W36" i="35" s="1"/>
  <c r="AG36" i="35"/>
  <c r="E36" i="35" s="1"/>
  <c r="Q36" i="35"/>
  <c r="P36" i="35"/>
  <c r="AH35" i="35"/>
  <c r="W35" i="35" s="1"/>
  <c r="AG35" i="35"/>
  <c r="E35" i="35" s="1"/>
  <c r="Q35" i="35"/>
  <c r="P35" i="35"/>
  <c r="AH34" i="35"/>
  <c r="W34" i="35" s="1"/>
  <c r="AG34" i="35"/>
  <c r="E34" i="35" s="1"/>
  <c r="Q34" i="35"/>
  <c r="P34" i="35"/>
  <c r="AT33" i="35"/>
  <c r="AR33" i="35"/>
  <c r="AH33" i="35"/>
  <c r="W33" i="35" s="1"/>
  <c r="AG33" i="35"/>
  <c r="E33" i="35" s="1"/>
  <c r="Q33" i="35"/>
  <c r="P33" i="35"/>
  <c r="AH32" i="35"/>
  <c r="W32" i="35" s="1"/>
  <c r="AG32" i="35"/>
  <c r="E32" i="35" s="1"/>
  <c r="Q32" i="35"/>
  <c r="P32" i="35"/>
  <c r="AH31" i="35"/>
  <c r="V31" i="35" s="1"/>
  <c r="Q31" i="35" s="1"/>
  <c r="AG31" i="35"/>
  <c r="E31" i="35" s="1"/>
  <c r="P31" i="35"/>
  <c r="AH30" i="35"/>
  <c r="W30" i="35" s="1"/>
  <c r="AG30" i="35"/>
  <c r="E30" i="35" s="1"/>
  <c r="Q30" i="35"/>
  <c r="P30" i="35"/>
  <c r="AT29" i="35"/>
  <c r="AR29" i="35"/>
  <c r="AH29" i="35"/>
  <c r="W29" i="35" s="1"/>
  <c r="Q29" i="35"/>
  <c r="AT28" i="35"/>
  <c r="AR28" i="35"/>
  <c r="AH28" i="35"/>
  <c r="W28" i="35"/>
  <c r="Q28" i="35"/>
  <c r="P28" i="35"/>
  <c r="F28" i="35"/>
  <c r="AT27" i="35"/>
  <c r="AR27" i="35"/>
  <c r="AH27" i="35"/>
  <c r="W27" i="35" s="1"/>
  <c r="Q27" i="35"/>
  <c r="P27" i="35"/>
  <c r="F27" i="35"/>
  <c r="AU26" i="35"/>
  <c r="AS26" i="35"/>
  <c r="AG26" i="35"/>
  <c r="E26" i="35" s="1"/>
  <c r="Q26" i="35"/>
  <c r="AU25" i="35"/>
  <c r="AT25" i="35"/>
  <c r="AS25" i="35"/>
  <c r="AR25" i="35"/>
  <c r="AH25" i="35"/>
  <c r="W25" i="35" s="1"/>
  <c r="Q25" i="35"/>
  <c r="P25" i="35"/>
  <c r="AU24" i="35"/>
  <c r="AS24" i="35"/>
  <c r="AH24" i="35"/>
  <c r="W24" i="35" s="1"/>
  <c r="AG24" i="35"/>
  <c r="E24" i="35" s="1"/>
  <c r="Q24" i="35"/>
  <c r="P24" i="35"/>
  <c r="AU23" i="35"/>
  <c r="AS23" i="35"/>
  <c r="AG23" i="35"/>
  <c r="E23" i="35" s="1"/>
  <c r="X23" i="35"/>
  <c r="Q23" i="35"/>
  <c r="P23" i="35"/>
  <c r="AH22" i="35"/>
  <c r="W22" i="35" s="1"/>
  <c r="AG22" i="35"/>
  <c r="E22" i="35" s="1"/>
  <c r="Q22" i="35"/>
  <c r="P22" i="35"/>
  <c r="AU21" i="35"/>
  <c r="AS21" i="35"/>
  <c r="AG21" i="35"/>
  <c r="E21" i="35" s="1"/>
  <c r="Q21" i="35"/>
  <c r="P21" i="35"/>
  <c r="AU20" i="35"/>
  <c r="AT20" i="35"/>
  <c r="AS20" i="35"/>
  <c r="AR20" i="35"/>
  <c r="AH20" i="35"/>
  <c r="W20" i="35" s="1"/>
  <c r="Q20" i="35"/>
  <c r="AT19" i="35"/>
  <c r="AR19" i="35"/>
  <c r="AH19" i="35"/>
  <c r="W19" i="35" s="1"/>
  <c r="Q19" i="35"/>
  <c r="P19" i="35"/>
  <c r="AT18" i="35"/>
  <c r="AR18" i="35"/>
  <c r="AH18" i="35"/>
  <c r="W18" i="35" s="1"/>
  <c r="G74" i="48" s="1"/>
  <c r="Q18" i="35"/>
  <c r="P18" i="35"/>
  <c r="F18" i="35"/>
  <c r="AT17" i="35"/>
  <c r="AR17" i="35"/>
  <c r="AH17" i="35"/>
  <c r="AG17" i="35"/>
  <c r="E17" i="35" s="1"/>
  <c r="W17" i="35"/>
  <c r="Q17" i="35"/>
  <c r="P17" i="35"/>
  <c r="AH16" i="35"/>
  <c r="W16" i="35" s="1"/>
  <c r="AG16" i="35"/>
  <c r="E16" i="35" s="1"/>
  <c r="Q16" i="35"/>
  <c r="P16" i="35"/>
  <c r="AH15" i="35"/>
  <c r="W15" i="35" s="1"/>
  <c r="AG15" i="35"/>
  <c r="E15" i="35" s="1"/>
  <c r="Q15" i="35"/>
  <c r="P15" i="35"/>
  <c r="AH14" i="35"/>
  <c r="W14" i="35" s="1"/>
  <c r="AG14" i="35"/>
  <c r="E14" i="35" s="1"/>
  <c r="Q14" i="35"/>
  <c r="P14" i="35"/>
  <c r="AT13" i="35"/>
  <c r="AR13" i="35"/>
  <c r="AH13" i="35"/>
  <c r="W13" i="35" s="1"/>
  <c r="Q13" i="35"/>
  <c r="P13" i="35"/>
  <c r="AT12" i="35"/>
  <c r="AR12" i="35"/>
  <c r="AH12" i="35"/>
  <c r="W12" i="35" s="1"/>
  <c r="Q12" i="35"/>
  <c r="P12" i="35"/>
  <c r="F12" i="35"/>
  <c r="AT11" i="35"/>
  <c r="AR11" i="35"/>
  <c r="AH11" i="35"/>
  <c r="W11" i="35" s="1"/>
  <c r="AG11" i="35"/>
  <c r="E11" i="35" s="1"/>
  <c r="Q11" i="35"/>
  <c r="P11" i="35"/>
  <c r="AT10" i="35"/>
  <c r="AR10" i="35"/>
  <c r="AG10" i="35"/>
  <c r="E10" i="35" s="1"/>
  <c r="V10" i="35"/>
  <c r="Q10" i="35" s="1"/>
  <c r="P10" i="35"/>
  <c r="Q9" i="35"/>
  <c r="P9" i="35"/>
  <c r="F9" i="35"/>
  <c r="AF7" i="35"/>
  <c r="V60" i="35" l="1"/>
  <c r="Q60" i="35" s="1"/>
  <c r="X38" i="35"/>
  <c r="AO38" i="35" s="1"/>
  <c r="AS38" i="35" s="1"/>
  <c r="G91" i="48"/>
  <c r="F14" i="35"/>
  <c r="AN14" i="35" s="1"/>
  <c r="AR14" i="35" s="1"/>
  <c r="G5" i="48"/>
  <c r="F31" i="35"/>
  <c r="AP31" i="35" s="1"/>
  <c r="AT31" i="35" s="1"/>
  <c r="G15" i="48"/>
  <c r="X74" i="35"/>
  <c r="G123" i="48"/>
  <c r="X14" i="35"/>
  <c r="AQ14" i="35" s="1"/>
  <c r="AU14" i="35" s="1"/>
  <c r="G70" i="48"/>
  <c r="X19" i="35"/>
  <c r="AQ19" i="35" s="1"/>
  <c r="AU19" i="35" s="1"/>
  <c r="G75" i="48"/>
  <c r="F49" i="35"/>
  <c r="AN49" i="35" s="1"/>
  <c r="AR49" i="35" s="1"/>
  <c r="G29" i="48"/>
  <c r="X71" i="35"/>
  <c r="G120" i="48"/>
  <c r="F78" i="35"/>
  <c r="G50" i="48"/>
  <c r="X93" i="35"/>
  <c r="G142" i="48"/>
  <c r="X22" i="35"/>
  <c r="AO22" i="35" s="1"/>
  <c r="AS22" i="35" s="1"/>
  <c r="G77" i="48"/>
  <c r="F35" i="35"/>
  <c r="AN35" i="35" s="1"/>
  <c r="AR35" i="35" s="1"/>
  <c r="G19" i="48"/>
  <c r="F37" i="35"/>
  <c r="AN37" i="35" s="1"/>
  <c r="AR37" i="35" s="1"/>
  <c r="G21" i="48"/>
  <c r="F39" i="35"/>
  <c r="AN39" i="35" s="1"/>
  <c r="AR39" i="35" s="1"/>
  <c r="G23" i="48"/>
  <c r="X41" i="35"/>
  <c r="AO41" i="35" s="1"/>
  <c r="AS41" i="35" s="1"/>
  <c r="G94" i="48"/>
  <c r="X49" i="35"/>
  <c r="AO49" i="35" s="1"/>
  <c r="AS49" i="35" s="1"/>
  <c r="G100" i="48"/>
  <c r="F54" i="35"/>
  <c r="G32" i="48"/>
  <c r="X58" i="35"/>
  <c r="AO58" i="35" s="1"/>
  <c r="AS58" i="35" s="1"/>
  <c r="G109" i="48"/>
  <c r="F75" i="35"/>
  <c r="G48" i="48"/>
  <c r="X78" i="35"/>
  <c r="AO78" i="35" s="1"/>
  <c r="AS78" i="35" s="1"/>
  <c r="G127" i="48"/>
  <c r="F80" i="35"/>
  <c r="AN80" i="35" s="1"/>
  <c r="AR80" i="35" s="1"/>
  <c r="G52" i="48"/>
  <c r="F82" i="35"/>
  <c r="G54" i="48"/>
  <c r="X91" i="35"/>
  <c r="AQ91" i="35" s="1"/>
  <c r="AU91" i="35" s="1"/>
  <c r="G140" i="48"/>
  <c r="F26" i="35"/>
  <c r="AN26" i="35" s="1"/>
  <c r="AR26" i="35" s="1"/>
  <c r="G13" i="48"/>
  <c r="X40" i="35"/>
  <c r="AQ40" i="35" s="1"/>
  <c r="AU40" i="35" s="1"/>
  <c r="G93" i="48"/>
  <c r="F67" i="35"/>
  <c r="G40" i="48"/>
  <c r="X79" i="35"/>
  <c r="G128" i="48"/>
  <c r="X88" i="35"/>
  <c r="G137" i="48"/>
  <c r="X29" i="35"/>
  <c r="AQ29" i="35" s="1"/>
  <c r="AU29" i="35" s="1"/>
  <c r="G82" i="48"/>
  <c r="F62" i="35"/>
  <c r="G37" i="48"/>
  <c r="F85" i="35"/>
  <c r="AN85" i="35" s="1"/>
  <c r="AR85" i="35" s="1"/>
  <c r="G57" i="48"/>
  <c r="F51" i="35"/>
  <c r="G30" i="48"/>
  <c r="X85" i="35"/>
  <c r="AQ85" i="35" s="1"/>
  <c r="AU85" i="35" s="1"/>
  <c r="G134" i="48"/>
  <c r="F24" i="35"/>
  <c r="G12" i="48"/>
  <c r="X28" i="35"/>
  <c r="G81" i="48"/>
  <c r="X35" i="35"/>
  <c r="AQ35" i="35" s="1"/>
  <c r="AU35" i="35" s="1"/>
  <c r="G88" i="48"/>
  <c r="X39" i="35"/>
  <c r="AO39" i="35" s="1"/>
  <c r="AS39" i="35" s="1"/>
  <c r="G92" i="48"/>
  <c r="O107" i="35"/>
  <c r="G26" i="48"/>
  <c r="X54" i="35"/>
  <c r="AQ54" i="35" s="1"/>
  <c r="AU54" i="35" s="1"/>
  <c r="G105" i="48"/>
  <c r="X73" i="35"/>
  <c r="G122" i="48"/>
  <c r="X75" i="35"/>
  <c r="AO75" i="35" s="1"/>
  <c r="AS75" i="35" s="1"/>
  <c r="G124" i="48"/>
  <c r="X77" i="35"/>
  <c r="AO77" i="35" s="1"/>
  <c r="AS77" i="35" s="1"/>
  <c r="G126" i="48"/>
  <c r="X80" i="35"/>
  <c r="AQ80" i="35" s="1"/>
  <c r="AU80" i="35" s="1"/>
  <c r="G129" i="48"/>
  <c r="X82" i="35"/>
  <c r="G131" i="48"/>
  <c r="D92" i="35"/>
  <c r="P92" i="35" s="1"/>
  <c r="F11" i="35"/>
  <c r="G4" i="48"/>
  <c r="X36" i="35"/>
  <c r="AO36" i="35" s="1"/>
  <c r="AS36" i="35" s="1"/>
  <c r="G89" i="48"/>
  <c r="X57" i="35"/>
  <c r="AQ57" i="35" s="1"/>
  <c r="AU57" i="35" s="1"/>
  <c r="G108" i="48"/>
  <c r="X65" i="35"/>
  <c r="G116" i="48"/>
  <c r="F73" i="35"/>
  <c r="G46" i="48"/>
  <c r="X81" i="35"/>
  <c r="AO81" i="35" s="1"/>
  <c r="AS81" i="35" s="1"/>
  <c r="G130" i="48"/>
  <c r="X11" i="35"/>
  <c r="G67" i="48"/>
  <c r="F44" i="35"/>
  <c r="G27" i="48"/>
  <c r="F71" i="35"/>
  <c r="AN71" i="35" s="1"/>
  <c r="AR71" i="35" s="1"/>
  <c r="G44" i="48"/>
  <c r="F93" i="35"/>
  <c r="G64" i="48"/>
  <c r="X16" i="35"/>
  <c r="AO16" i="35" s="1"/>
  <c r="AS16" i="35" s="1"/>
  <c r="G72" i="48"/>
  <c r="F22" i="35"/>
  <c r="AN22" i="35" s="1"/>
  <c r="AR22" i="35" s="1"/>
  <c r="G10" i="48"/>
  <c r="X47" i="35"/>
  <c r="AO47" i="35" s="1"/>
  <c r="AS47" i="35" s="1"/>
  <c r="G98" i="48"/>
  <c r="X83" i="35"/>
  <c r="AO83" i="35" s="1"/>
  <c r="AS83" i="35" s="1"/>
  <c r="G132" i="48"/>
  <c r="X13" i="35"/>
  <c r="AQ13" i="35" s="1"/>
  <c r="AU13" i="35" s="1"/>
  <c r="G69" i="48"/>
  <c r="F15" i="35"/>
  <c r="AN15" i="35" s="1"/>
  <c r="AR15" i="35" s="1"/>
  <c r="G6" i="48"/>
  <c r="X17" i="35"/>
  <c r="AQ17" i="35" s="1"/>
  <c r="AU17" i="35" s="1"/>
  <c r="G73" i="48"/>
  <c r="F21" i="35"/>
  <c r="G9" i="48"/>
  <c r="X24" i="35"/>
  <c r="G78" i="48"/>
  <c r="F32" i="35"/>
  <c r="AN32" i="35" s="1"/>
  <c r="AR32" i="35" s="1"/>
  <c r="G16" i="48"/>
  <c r="X43" i="35"/>
  <c r="AQ43" i="35" s="1"/>
  <c r="AU43" i="35" s="1"/>
  <c r="G96" i="48"/>
  <c r="X51" i="35"/>
  <c r="AO51" i="35" s="1"/>
  <c r="AS51" i="35" s="1"/>
  <c r="G102" i="48"/>
  <c r="F70" i="35"/>
  <c r="AP70" i="35" s="1"/>
  <c r="AT70" i="35" s="1"/>
  <c r="G43" i="48"/>
  <c r="F76" i="35"/>
  <c r="F84" i="35"/>
  <c r="AN84" i="35" s="1"/>
  <c r="AR84" i="35" s="1"/>
  <c r="G56" i="48"/>
  <c r="F86" i="35"/>
  <c r="AP86" i="35" s="1"/>
  <c r="AT86" i="35" s="1"/>
  <c r="G58" i="48"/>
  <c r="X89" i="35"/>
  <c r="AO89" i="35" s="1"/>
  <c r="AS89" i="35" s="1"/>
  <c r="G138" i="48"/>
  <c r="X34" i="35"/>
  <c r="AO34" i="35" s="1"/>
  <c r="AS34" i="35" s="1"/>
  <c r="G87" i="48"/>
  <c r="X53" i="35"/>
  <c r="AQ53" i="35" s="1"/>
  <c r="AU53" i="35" s="1"/>
  <c r="G104" i="48"/>
  <c r="X90" i="35"/>
  <c r="AO90" i="35" s="1"/>
  <c r="AS90" i="35" s="1"/>
  <c r="G139" i="48"/>
  <c r="X42" i="35"/>
  <c r="AQ42" i="35" s="1"/>
  <c r="AU42" i="35" s="1"/>
  <c r="G95" i="48"/>
  <c r="X59" i="35"/>
  <c r="AQ59" i="35" s="1"/>
  <c r="AU59" i="35" s="1"/>
  <c r="G110" i="48"/>
  <c r="X67" i="35"/>
  <c r="AQ67" i="35" s="1"/>
  <c r="AU67" i="35" s="1"/>
  <c r="G118" i="48"/>
  <c r="X87" i="35"/>
  <c r="G136" i="48"/>
  <c r="X33" i="35"/>
  <c r="AQ33" i="35" s="1"/>
  <c r="AU33" i="35" s="1"/>
  <c r="G86" i="48"/>
  <c r="X52" i="35"/>
  <c r="AO52" i="35" s="1"/>
  <c r="AS52" i="35" s="1"/>
  <c r="G103" i="48"/>
  <c r="F17" i="35"/>
  <c r="G8" i="48"/>
  <c r="X27" i="35"/>
  <c r="AO27" i="35" s="1"/>
  <c r="AS27" i="35" s="1"/>
  <c r="G80" i="48"/>
  <c r="X32" i="35"/>
  <c r="AO32" i="35" s="1"/>
  <c r="AS32" i="35" s="1"/>
  <c r="G85" i="48"/>
  <c r="F45" i="35"/>
  <c r="AP45" i="35" s="1"/>
  <c r="AT45" i="35" s="1"/>
  <c r="G28" i="48"/>
  <c r="X48" i="35"/>
  <c r="AO48" i="35" s="1"/>
  <c r="AS48" i="35" s="1"/>
  <c r="G99" i="48"/>
  <c r="F55" i="35"/>
  <c r="G33" i="48"/>
  <c r="O113" i="35"/>
  <c r="G36" i="48"/>
  <c r="O114" i="35"/>
  <c r="G38" i="48"/>
  <c r="F66" i="35"/>
  <c r="G39" i="48"/>
  <c r="F72" i="35"/>
  <c r="AP72" i="35" s="1"/>
  <c r="AT72" i="35" s="1"/>
  <c r="G45" i="48"/>
  <c r="X84" i="35"/>
  <c r="AQ84" i="35" s="1"/>
  <c r="AU84" i="35" s="1"/>
  <c r="G133" i="48"/>
  <c r="X86" i="35"/>
  <c r="AQ86" i="35" s="1"/>
  <c r="AU86" i="35" s="1"/>
  <c r="G135" i="48"/>
  <c r="F92" i="35"/>
  <c r="AN92" i="35" s="1"/>
  <c r="AR92" i="35" s="1"/>
  <c r="G63" i="48"/>
  <c r="F94" i="35"/>
  <c r="AP94" i="35" s="1"/>
  <c r="AT94" i="35" s="1"/>
  <c r="G65" i="48"/>
  <c r="F69" i="35"/>
  <c r="AP69" i="35" s="1"/>
  <c r="AT69" i="35" s="1"/>
  <c r="G42" i="48"/>
  <c r="F74" i="35"/>
  <c r="AN74" i="35" s="1"/>
  <c r="AR74" i="35" s="1"/>
  <c r="G47" i="48"/>
  <c r="F16" i="35"/>
  <c r="AP16" i="35" s="1"/>
  <c r="AT16" i="35" s="1"/>
  <c r="G7" i="48"/>
  <c r="F33" i="35"/>
  <c r="G17" i="48"/>
  <c r="X69" i="35"/>
  <c r="G119" i="48"/>
  <c r="F83" i="35"/>
  <c r="G55" i="48"/>
  <c r="X25" i="35"/>
  <c r="G79" i="48"/>
  <c r="X62" i="35"/>
  <c r="AQ62" i="35" s="1"/>
  <c r="AU62" i="35" s="1"/>
  <c r="G113" i="48"/>
  <c r="X15" i="35"/>
  <c r="AQ15" i="35" s="1"/>
  <c r="AU15" i="35" s="1"/>
  <c r="G71" i="48"/>
  <c r="X20" i="35"/>
  <c r="G76" i="48"/>
  <c r="F30" i="35"/>
  <c r="AN30" i="35" s="1"/>
  <c r="AR30" i="35" s="1"/>
  <c r="G14" i="48"/>
  <c r="X12" i="35"/>
  <c r="G68" i="48"/>
  <c r="F23" i="35"/>
  <c r="AP23" i="35" s="1"/>
  <c r="AT23" i="35" s="1"/>
  <c r="G11" i="48"/>
  <c r="X30" i="35"/>
  <c r="AO30" i="35" s="1"/>
  <c r="AS30" i="35" s="1"/>
  <c r="G83" i="48"/>
  <c r="F34" i="35"/>
  <c r="AN34" i="35" s="1"/>
  <c r="AR34" i="35" s="1"/>
  <c r="G18" i="48"/>
  <c r="F36" i="35"/>
  <c r="AP36" i="35" s="1"/>
  <c r="AT36" i="35" s="1"/>
  <c r="G20" i="48"/>
  <c r="F38" i="35"/>
  <c r="AP38" i="35" s="1"/>
  <c r="AT38" i="35" s="1"/>
  <c r="G22" i="48"/>
  <c r="F40" i="35"/>
  <c r="AP40" i="35" s="1"/>
  <c r="AT40" i="35" s="1"/>
  <c r="G24" i="48"/>
  <c r="X45" i="35"/>
  <c r="G97" i="48"/>
  <c r="X50" i="35"/>
  <c r="AQ50" i="35" s="1"/>
  <c r="AU50" i="35" s="1"/>
  <c r="G101" i="48"/>
  <c r="F57" i="35"/>
  <c r="AN57" i="35" s="1"/>
  <c r="AR57" i="35" s="1"/>
  <c r="G34" i="48"/>
  <c r="X60" i="35"/>
  <c r="AO60" i="35" s="1"/>
  <c r="AS60" i="35" s="1"/>
  <c r="G111" i="48"/>
  <c r="X63" i="35"/>
  <c r="AO63" i="35" s="1"/>
  <c r="AS63" i="35" s="1"/>
  <c r="G114" i="48"/>
  <c r="X66" i="35"/>
  <c r="AQ66" i="35" s="1"/>
  <c r="AU66" i="35" s="1"/>
  <c r="G117" i="48"/>
  <c r="X72" i="35"/>
  <c r="AQ72" i="35" s="1"/>
  <c r="AU72" i="35" s="1"/>
  <c r="G121" i="48"/>
  <c r="W76" i="35"/>
  <c r="F79" i="35"/>
  <c r="G51" i="48"/>
  <c r="F81" i="35"/>
  <c r="AP81" i="35" s="1"/>
  <c r="AT81" i="35" s="1"/>
  <c r="G53" i="48"/>
  <c r="X92" i="35"/>
  <c r="AQ92" i="35" s="1"/>
  <c r="AU92" i="35" s="1"/>
  <c r="G141" i="48"/>
  <c r="X94" i="35"/>
  <c r="AO94" i="35" s="1"/>
  <c r="AS94" i="35" s="1"/>
  <c r="G143" i="48"/>
  <c r="F10" i="35"/>
  <c r="G3" i="48"/>
  <c r="AQ37" i="35"/>
  <c r="AU37" i="35" s="1"/>
  <c r="AO18" i="35"/>
  <c r="AS18" i="35" s="1"/>
  <c r="AQ83" i="35"/>
  <c r="AU83" i="35" s="1"/>
  <c r="W55" i="35"/>
  <c r="V48" i="35"/>
  <c r="Q48" i="35" s="1"/>
  <c r="W56" i="35"/>
  <c r="V52" i="35"/>
  <c r="Q52" i="35" s="1"/>
  <c r="V54" i="35"/>
  <c r="Q54" i="35" s="1"/>
  <c r="W31" i="35"/>
  <c r="D75" i="35"/>
  <c r="P75" i="35" s="1"/>
  <c r="D74" i="35"/>
  <c r="P74" i="35" s="1"/>
  <c r="D72" i="35"/>
  <c r="P72" i="35" s="1"/>
  <c r="AN72" i="35"/>
  <c r="AR72" i="35" s="1"/>
  <c r="D26" i="35"/>
  <c r="P26" i="35" s="1"/>
  <c r="AP21" i="35"/>
  <c r="AT21" i="35" s="1"/>
  <c r="AO28" i="35"/>
  <c r="AS28" i="35" s="1"/>
  <c r="AQ28" i="35"/>
  <c r="AU28" i="35" s="1"/>
  <c r="AO40" i="35"/>
  <c r="AS40" i="35" s="1"/>
  <c r="AP54" i="35"/>
  <c r="AT54" i="35" s="1"/>
  <c r="AN54" i="35"/>
  <c r="AR54" i="35" s="1"/>
  <c r="AP57" i="35"/>
  <c r="AT57" i="35" s="1"/>
  <c r="AP71" i="35"/>
  <c r="AT71" i="35" s="1"/>
  <c r="AP79" i="35"/>
  <c r="AT79" i="35" s="1"/>
  <c r="AN79" i="35"/>
  <c r="AR79" i="35" s="1"/>
  <c r="AQ41" i="35"/>
  <c r="AU41" i="35" s="1"/>
  <c r="AQ16" i="35"/>
  <c r="AU16" i="35" s="1"/>
  <c r="AP74" i="35"/>
  <c r="AT74" i="35" s="1"/>
  <c r="AP78" i="35"/>
  <c r="AT78" i="35" s="1"/>
  <c r="AN78" i="35"/>
  <c r="AR78" i="35" s="1"/>
  <c r="AP22" i="35"/>
  <c r="AT22" i="35" s="1"/>
  <c r="V67" i="35"/>
  <c r="Q67" i="35" s="1"/>
  <c r="D70" i="35"/>
  <c r="P70" i="35" s="1"/>
  <c r="D71" i="35"/>
  <c r="P71" i="35" s="1"/>
  <c r="F63" i="35"/>
  <c r="D69" i="35"/>
  <c r="P69" i="35" s="1"/>
  <c r="E88" i="35"/>
  <c r="AQ30" i="35"/>
  <c r="AU30" i="35" s="1"/>
  <c r="D57" i="35"/>
  <c r="P57" i="35" s="1"/>
  <c r="V49" i="35"/>
  <c r="Q49" i="35" s="1"/>
  <c r="D54" i="35"/>
  <c r="P54" i="35" s="1"/>
  <c r="AO84" i="35"/>
  <c r="AS84" i="35" s="1"/>
  <c r="D93" i="35"/>
  <c r="P93" i="35" s="1"/>
  <c r="D94" i="35"/>
  <c r="P94" i="35" s="1"/>
  <c r="V58" i="35"/>
  <c r="Q58" i="35" s="1"/>
  <c r="V63" i="35"/>
  <c r="Q63" i="35" s="1"/>
  <c r="D67" i="35"/>
  <c r="P67" i="35" s="1"/>
  <c r="AO13" i="35"/>
  <c r="AS13" i="35" s="1"/>
  <c r="V57" i="35"/>
  <c r="Q57" i="35" s="1"/>
  <c r="W61" i="35"/>
  <c r="AN69" i="35"/>
  <c r="AR69" i="35" s="1"/>
  <c r="E90" i="35"/>
  <c r="AN16" i="35"/>
  <c r="AR16" i="35" s="1"/>
  <c r="AO43" i="35"/>
  <c r="AS43" i="35" s="1"/>
  <c r="AQ27" i="35"/>
  <c r="AU27" i="35" s="1"/>
  <c r="AQ32" i="35"/>
  <c r="AU32" i="35" s="1"/>
  <c r="AN38" i="35"/>
  <c r="AR38" i="35" s="1"/>
  <c r="AN70" i="35"/>
  <c r="AR70" i="35" s="1"/>
  <c r="AQ48" i="35"/>
  <c r="AU48" i="35" s="1"/>
  <c r="AO53" i="35"/>
  <c r="AS53" i="35" s="1"/>
  <c r="O112" i="35"/>
  <c r="F58" i="35"/>
  <c r="AQ65" i="35"/>
  <c r="AU65" i="35" s="1"/>
  <c r="AO65" i="35"/>
  <c r="AS65" i="35" s="1"/>
  <c r="AO79" i="35"/>
  <c r="AS79" i="35" s="1"/>
  <c r="AQ79" i="35"/>
  <c r="AU79" i="35" s="1"/>
  <c r="AP84" i="35"/>
  <c r="AT84" i="35" s="1"/>
  <c r="AQ18" i="35"/>
  <c r="AU18" i="35" s="1"/>
  <c r="AO29" i="35"/>
  <c r="AS29" i="35" s="1"/>
  <c r="AO33" i="35"/>
  <c r="AS33" i="35" s="1"/>
  <c r="AQ36" i="35"/>
  <c r="AU36" i="35" s="1"/>
  <c r="O106" i="35"/>
  <c r="F42" i="35"/>
  <c r="AQ51" i="35"/>
  <c r="AU51" i="35" s="1"/>
  <c r="O109" i="35"/>
  <c r="F53" i="35"/>
  <c r="AQ60" i="35"/>
  <c r="AU60" i="35" s="1"/>
  <c r="AQ12" i="35"/>
  <c r="AU12" i="35" s="1"/>
  <c r="AO12" i="35"/>
  <c r="AS12" i="35" s="1"/>
  <c r="AO37" i="35"/>
  <c r="AS37" i="35" s="1"/>
  <c r="AP39" i="35"/>
  <c r="AT39" i="35" s="1"/>
  <c r="AO72" i="35"/>
  <c r="AS72" i="35" s="1"/>
  <c r="AP80" i="35"/>
  <c r="AT80" i="35" s="1"/>
  <c r="AQ11" i="35"/>
  <c r="AU11" i="35" s="1"/>
  <c r="AO11" i="35"/>
  <c r="AS11" i="35" s="1"/>
  <c r="AQ38" i="35"/>
  <c r="AU38" i="35" s="1"/>
  <c r="F43" i="35"/>
  <c r="AN75" i="35"/>
  <c r="AR75" i="35" s="1"/>
  <c r="AP75" i="35"/>
  <c r="AT75" i="35" s="1"/>
  <c r="AO14" i="35"/>
  <c r="AS14" i="35" s="1"/>
  <c r="AN21" i="35"/>
  <c r="AR21" i="35" s="1"/>
  <c r="AP24" i="35"/>
  <c r="AT24" i="35" s="1"/>
  <c r="AN24" i="35"/>
  <c r="AR24" i="35" s="1"/>
  <c r="AP30" i="35"/>
  <c r="AT30" i="35" s="1"/>
  <c r="AP32" i="35"/>
  <c r="AT32" i="35" s="1"/>
  <c r="AP44" i="35"/>
  <c r="AT44" i="35" s="1"/>
  <c r="AN44" i="35"/>
  <c r="AR44" i="35" s="1"/>
  <c r="AQ49" i="35"/>
  <c r="AU49" i="35" s="1"/>
  <c r="V51" i="35"/>
  <c r="Q51" i="35" s="1"/>
  <c r="AN67" i="35"/>
  <c r="AR67" i="35" s="1"/>
  <c r="AP67" i="35"/>
  <c r="AT67" i="35" s="1"/>
  <c r="AO67" i="35"/>
  <c r="AS67" i="35" s="1"/>
  <c r="AN73" i="35"/>
  <c r="AR73" i="35" s="1"/>
  <c r="AP73" i="35"/>
  <c r="AT73" i="35" s="1"/>
  <c r="AO80" i="35"/>
  <c r="AS80" i="35" s="1"/>
  <c r="AP82" i="35"/>
  <c r="AT82" i="35" s="1"/>
  <c r="AN82" i="35"/>
  <c r="AR82" i="35" s="1"/>
  <c r="AO85" i="35"/>
  <c r="AS85" i="35" s="1"/>
  <c r="AP92" i="35"/>
  <c r="AT92" i="35" s="1"/>
  <c r="E68" i="35"/>
  <c r="D68" i="35"/>
  <c r="P68" i="35" s="1"/>
  <c r="AQ74" i="35"/>
  <c r="AU74" i="35" s="1"/>
  <c r="AO74" i="35"/>
  <c r="AS74" i="35" s="1"/>
  <c r="AP76" i="35"/>
  <c r="AT76" i="35" s="1"/>
  <c r="AN76" i="35"/>
  <c r="AR76" i="35" s="1"/>
  <c r="AQ81" i="35"/>
  <c r="AU81" i="35" s="1"/>
  <c r="AN83" i="35"/>
  <c r="AR83" i="35" s="1"/>
  <c r="AP83" i="35"/>
  <c r="AT83" i="35" s="1"/>
  <c r="E89" i="35"/>
  <c r="D89" i="35"/>
  <c r="P89" i="35" s="1"/>
  <c r="W64" i="35"/>
  <c r="V64" i="35"/>
  <c r="Q64" i="35" s="1"/>
  <c r="AN66" i="35"/>
  <c r="AR66" i="35" s="1"/>
  <c r="AQ89" i="35"/>
  <c r="AU89" i="35" s="1"/>
  <c r="AO91" i="35"/>
  <c r="AS91" i="35" s="1"/>
  <c r="F60" i="35"/>
  <c r="AP66" i="35"/>
  <c r="AT66" i="35" s="1"/>
  <c r="AN94" i="35"/>
  <c r="AR94" i="35" s="1"/>
  <c r="AN93" i="35"/>
  <c r="AR93" i="35" s="1"/>
  <c r="AP93" i="35"/>
  <c r="AT93" i="35" s="1"/>
  <c r="AQ90" i="35"/>
  <c r="AU90" i="35" s="1"/>
  <c r="E91" i="35"/>
  <c r="D91" i="35"/>
  <c r="P91" i="35" s="1"/>
  <c r="AO92" i="35"/>
  <c r="AS92" i="35" s="1"/>
  <c r="AQ94" i="35"/>
  <c r="AU94" i="35" s="1"/>
  <c r="AQ52" i="35" l="1"/>
  <c r="AU52" i="35" s="1"/>
  <c r="AI20" i="35"/>
  <c r="AQ47" i="35"/>
  <c r="AU47" i="35" s="1"/>
  <c r="AP15" i="35"/>
  <c r="AT15" i="35" s="1"/>
  <c r="AP14" i="35"/>
  <c r="AT14" i="35" s="1"/>
  <c r="AP26" i="35"/>
  <c r="AT26" i="35" s="1"/>
  <c r="AN45" i="35"/>
  <c r="AR45" i="35" s="1"/>
  <c r="AN40" i="35"/>
  <c r="AR40" i="35" s="1"/>
  <c r="AP34" i="35"/>
  <c r="AT34" i="35" s="1"/>
  <c r="P97" i="35"/>
  <c r="AP49" i="35"/>
  <c r="AT49" i="35" s="1"/>
  <c r="AO66" i="35"/>
  <c r="AS66" i="35" s="1"/>
  <c r="AQ63" i="35"/>
  <c r="AU63" i="35" s="1"/>
  <c r="AQ39" i="35"/>
  <c r="AU39" i="35" s="1"/>
  <c r="AO42" i="35"/>
  <c r="AS42" i="35" s="1"/>
  <c r="AO19" i="35"/>
  <c r="AS19" i="35" s="1"/>
  <c r="AO17" i="35"/>
  <c r="AS17" i="35" s="1"/>
  <c r="D20" i="35"/>
  <c r="P20" i="35" s="1"/>
  <c r="F89" i="35"/>
  <c r="AN89" i="35" s="1"/>
  <c r="AR89" i="35" s="1"/>
  <c r="G60" i="48"/>
  <c r="F90" i="35"/>
  <c r="AN90" i="35" s="1"/>
  <c r="AR90" i="35" s="1"/>
  <c r="G61" i="48"/>
  <c r="AO86" i="35"/>
  <c r="AS86" i="35" s="1"/>
  <c r="AO59" i="35"/>
  <c r="AS59" i="35" s="1"/>
  <c r="AP85" i="35"/>
  <c r="AT85" i="35" s="1"/>
  <c r="AQ58" i="35"/>
  <c r="AU58" i="35" s="1"/>
  <c r="AN31" i="35"/>
  <c r="AR31" i="35" s="1"/>
  <c r="AP35" i="35"/>
  <c r="AT35" i="35" s="1"/>
  <c r="AN81" i="35"/>
  <c r="AR81" i="35" s="1"/>
  <c r="X61" i="35"/>
  <c r="AQ61" i="35" s="1"/>
  <c r="AU61" i="35" s="1"/>
  <c r="G112" i="48"/>
  <c r="AN86" i="35"/>
  <c r="AR86" i="35" s="1"/>
  <c r="AO54" i="35"/>
  <c r="AS54" i="35" s="1"/>
  <c r="X56" i="35"/>
  <c r="AQ56" i="35" s="1"/>
  <c r="AU56" i="35" s="1"/>
  <c r="G107" i="48"/>
  <c r="X76" i="35"/>
  <c r="G125" i="48"/>
  <c r="X55" i="35"/>
  <c r="G106" i="48"/>
  <c r="F68" i="35"/>
  <c r="G41" i="48"/>
  <c r="X31" i="35"/>
  <c r="AO31" i="35" s="1"/>
  <c r="AS31" i="35" s="1"/>
  <c r="G84" i="48"/>
  <c r="X64" i="35"/>
  <c r="AO64" i="35" s="1"/>
  <c r="AS64" i="35" s="1"/>
  <c r="G115" i="48"/>
  <c r="AO50" i="35"/>
  <c r="AS50" i="35" s="1"/>
  <c r="AN36" i="35"/>
  <c r="AR36" i="35" s="1"/>
  <c r="AO57" i="35"/>
  <c r="AS57" i="35" s="1"/>
  <c r="AQ34" i="35"/>
  <c r="AU34" i="35" s="1"/>
  <c r="F91" i="35"/>
  <c r="AP91" i="35" s="1"/>
  <c r="AT91" i="35" s="1"/>
  <c r="G62" i="48"/>
  <c r="AO62" i="35"/>
  <c r="AS62" i="35" s="1"/>
  <c r="AP37" i="35"/>
  <c r="AT37" i="35" s="1"/>
  <c r="AQ75" i="35"/>
  <c r="AU75" i="35" s="1"/>
  <c r="AO15" i="35"/>
  <c r="AS15" i="35" s="1"/>
  <c r="AO35" i="35"/>
  <c r="AS35" i="35" s="1"/>
  <c r="AQ22" i="35"/>
  <c r="AU22" i="35" s="1"/>
  <c r="AN23" i="35"/>
  <c r="AR23" i="35" s="1"/>
  <c r="F88" i="35"/>
  <c r="AN88" i="35" s="1"/>
  <c r="AR88" i="35" s="1"/>
  <c r="G59" i="48"/>
  <c r="AN43" i="35"/>
  <c r="AR43" i="35" s="1"/>
  <c r="AP43" i="35"/>
  <c r="AT43" i="35" s="1"/>
  <c r="AP42" i="35"/>
  <c r="AT42" i="35" s="1"/>
  <c r="AN42" i="35"/>
  <c r="AR42" i="35" s="1"/>
  <c r="AQ10" i="35"/>
  <c r="AU10" i="35" s="1"/>
  <c r="AO10" i="35"/>
  <c r="AS10" i="35" s="1"/>
  <c r="AI29" i="35"/>
  <c r="D29" i="35" s="1"/>
  <c r="P29" i="35" s="1"/>
  <c r="AQ64" i="35"/>
  <c r="AU64" i="35" s="1"/>
  <c r="U101" i="35"/>
  <c r="U102" i="35"/>
  <c r="AP89" i="35" l="1"/>
  <c r="AT89" i="35" s="1"/>
  <c r="AP88" i="35"/>
  <c r="AT88" i="35" s="1"/>
  <c r="P96" i="35"/>
  <c r="N96" i="35" s="1"/>
  <c r="D53" i="50" s="1"/>
  <c r="E53" i="50" s="1"/>
  <c r="AP68" i="35"/>
  <c r="AT68" i="35" s="1"/>
  <c r="AN68" i="35"/>
  <c r="AR68" i="35" s="1"/>
  <c r="AO56" i="35"/>
  <c r="AS56" i="35" s="1"/>
  <c r="X96" i="35"/>
  <c r="W96" i="35" s="1"/>
  <c r="AQ31" i="35"/>
  <c r="AU31" i="35" s="1"/>
  <c r="AN91" i="35"/>
  <c r="AR91" i="35" s="1"/>
  <c r="AO61" i="35"/>
  <c r="AS61" i="35" s="1"/>
  <c r="AP90" i="35"/>
  <c r="AT90" i="35" s="1"/>
  <c r="AO55" i="35"/>
  <c r="AS55" i="35" s="1"/>
  <c r="AQ55" i="35"/>
  <c r="AU55" i="35" s="1"/>
  <c r="AO76" i="35"/>
  <c r="AS76" i="35" s="1"/>
  <c r="AQ76" i="35"/>
  <c r="AU76" i="35" s="1"/>
  <c r="X99" i="35"/>
  <c r="AJ90" i="35" s="1"/>
  <c r="X98" i="35"/>
  <c r="U103" i="35"/>
  <c r="P98" i="35" s="1"/>
  <c r="N98" i="35" s="1"/>
  <c r="D54" i="50" s="1"/>
  <c r="E54" i="50" s="1"/>
  <c r="O117" i="33"/>
  <c r="F117" i="33" s="1"/>
  <c r="O116" i="33"/>
  <c r="F116" i="33" s="1"/>
  <c r="O115" i="33"/>
  <c r="F115" i="33" s="1"/>
  <c r="O114" i="33"/>
  <c r="F114" i="33" s="1"/>
  <c r="O113" i="33"/>
  <c r="F113" i="33" s="1"/>
  <c r="O112" i="33"/>
  <c r="F112" i="33" s="1"/>
  <c r="O111" i="33"/>
  <c r="F111" i="33" s="1"/>
  <c r="O110" i="33"/>
  <c r="F110" i="33" s="1"/>
  <c r="O109" i="33"/>
  <c r="F109" i="33" s="1"/>
  <c r="O108" i="33"/>
  <c r="F108" i="33" s="1"/>
  <c r="O107" i="33"/>
  <c r="F107" i="33" s="1"/>
  <c r="O106" i="33"/>
  <c r="F106" i="33" s="1"/>
  <c r="F105" i="33"/>
  <c r="O91" i="49"/>
  <c r="N91" i="49"/>
  <c r="M91" i="49"/>
  <c r="L91" i="49"/>
  <c r="F103" i="33"/>
  <c r="B91" i="49" s="1"/>
  <c r="O90" i="49"/>
  <c r="AH24" i="49" s="1"/>
  <c r="N90" i="49"/>
  <c r="AG24" i="49" s="1"/>
  <c r="M90" i="49"/>
  <c r="AF24" i="49" s="1"/>
  <c r="L90" i="49"/>
  <c r="S24" i="49" s="1"/>
  <c r="F102" i="33"/>
  <c r="B90" i="49" s="1"/>
  <c r="O89" i="49"/>
  <c r="AH23" i="49" s="1"/>
  <c r="N89" i="49"/>
  <c r="AG23" i="49" s="1"/>
  <c r="M89" i="49"/>
  <c r="AF23" i="49" s="1"/>
  <c r="L89" i="49"/>
  <c r="S23" i="49" s="1"/>
  <c r="F101" i="33"/>
  <c r="B89" i="49" s="1"/>
  <c r="O88" i="49"/>
  <c r="AH22" i="49" s="1"/>
  <c r="N88" i="49"/>
  <c r="AG22" i="49" s="1"/>
  <c r="M88" i="49"/>
  <c r="AF22" i="49" s="1"/>
  <c r="L88" i="49"/>
  <c r="S22" i="49" s="1"/>
  <c r="F100" i="33"/>
  <c r="B88" i="49" s="1"/>
  <c r="O87" i="49"/>
  <c r="AH21" i="49" s="1"/>
  <c r="N87" i="49"/>
  <c r="AG21" i="49" s="1"/>
  <c r="M87" i="49"/>
  <c r="AF21" i="49" s="1"/>
  <c r="O86" i="49"/>
  <c r="AH20" i="49" s="1"/>
  <c r="N86" i="49"/>
  <c r="AG20" i="49" s="1"/>
  <c r="M86" i="49"/>
  <c r="AF20" i="49" s="1"/>
  <c r="L86" i="49"/>
  <c r="S20" i="49" s="1"/>
  <c r="O98" i="33"/>
  <c r="F98" i="33" s="1"/>
  <c r="B86" i="49" s="1"/>
  <c r="O85" i="49"/>
  <c r="AH19" i="49" s="1"/>
  <c r="N85" i="49"/>
  <c r="AG19" i="49" s="1"/>
  <c r="M85" i="49"/>
  <c r="AF19" i="49" s="1"/>
  <c r="L85" i="49"/>
  <c r="S19" i="49" s="1"/>
  <c r="O97" i="33"/>
  <c r="F97" i="33" s="1"/>
  <c r="B85" i="49" s="1"/>
  <c r="O84" i="49"/>
  <c r="AH18" i="49" s="1"/>
  <c r="N84" i="49"/>
  <c r="AG18" i="49" s="1"/>
  <c r="M84" i="49"/>
  <c r="AF18" i="49" s="1"/>
  <c r="L84" i="49"/>
  <c r="S18" i="49" s="1"/>
  <c r="O96" i="33"/>
  <c r="F96" i="33" s="1"/>
  <c r="B84" i="49" s="1"/>
  <c r="O83" i="49"/>
  <c r="AH17" i="49" s="1"/>
  <c r="N83" i="49"/>
  <c r="AG17" i="49" s="1"/>
  <c r="M83" i="49"/>
  <c r="AF17" i="49" s="1"/>
  <c r="L83" i="49"/>
  <c r="S17" i="49" s="1"/>
  <c r="O95" i="33"/>
  <c r="F95" i="33" s="1"/>
  <c r="B83" i="49" s="1"/>
  <c r="O82" i="49"/>
  <c r="AH16" i="49" s="1"/>
  <c r="N82" i="49"/>
  <c r="AG16" i="49" s="1"/>
  <c r="M82" i="49"/>
  <c r="AF16" i="49" s="1"/>
  <c r="L82" i="49"/>
  <c r="S16" i="49" s="1"/>
  <c r="O94" i="33"/>
  <c r="F94" i="33" s="1"/>
  <c r="B82" i="49" s="1"/>
  <c r="O81" i="49"/>
  <c r="AH15" i="49" s="1"/>
  <c r="N81" i="49"/>
  <c r="AG15" i="49" s="1"/>
  <c r="M81" i="49"/>
  <c r="AF15" i="49" s="1"/>
  <c r="L81" i="49"/>
  <c r="S15" i="49" s="1"/>
  <c r="O93" i="33"/>
  <c r="F93" i="33" s="1"/>
  <c r="B81" i="49" s="1"/>
  <c r="O80" i="49"/>
  <c r="AH14" i="49" s="1"/>
  <c r="N80" i="49"/>
  <c r="AG14" i="49" s="1"/>
  <c r="M80" i="49"/>
  <c r="AF14" i="49" s="1"/>
  <c r="L80" i="49"/>
  <c r="S14" i="49" s="1"/>
  <c r="O92" i="33"/>
  <c r="F92" i="33" s="1"/>
  <c r="B80" i="49" s="1"/>
  <c r="O79" i="49"/>
  <c r="AH13" i="49" s="1"/>
  <c r="N79" i="49"/>
  <c r="AG13" i="49" s="1"/>
  <c r="M79" i="49"/>
  <c r="AF13" i="49" s="1"/>
  <c r="L79" i="49"/>
  <c r="S13" i="49" s="1"/>
  <c r="O91" i="33"/>
  <c r="F91" i="33" s="1"/>
  <c r="B79" i="49" s="1"/>
  <c r="O78" i="49"/>
  <c r="AH12" i="49" s="1"/>
  <c r="N78" i="49"/>
  <c r="AG12" i="49" s="1"/>
  <c r="M78" i="49"/>
  <c r="AF12" i="49" s="1"/>
  <c r="L78" i="49"/>
  <c r="S12" i="49" s="1"/>
  <c r="O90" i="33"/>
  <c r="F90" i="33" s="1"/>
  <c r="B78" i="49" s="1"/>
  <c r="O77" i="49"/>
  <c r="AH11" i="49" s="1"/>
  <c r="N77" i="49"/>
  <c r="AG11" i="49" s="1"/>
  <c r="M77" i="49"/>
  <c r="AF11" i="49" s="1"/>
  <c r="L77" i="49"/>
  <c r="S11" i="49" s="1"/>
  <c r="O89" i="33"/>
  <c r="F89" i="33" s="1"/>
  <c r="B77" i="49" s="1"/>
  <c r="O76" i="49"/>
  <c r="AH10" i="49" s="1"/>
  <c r="N76" i="49"/>
  <c r="AG10" i="49" s="1"/>
  <c r="M76" i="49"/>
  <c r="AF10" i="49" s="1"/>
  <c r="L76" i="49"/>
  <c r="S10" i="49" s="1"/>
  <c r="O88" i="33"/>
  <c r="F88" i="33" s="1"/>
  <c r="B76" i="49" s="1"/>
  <c r="O75" i="49"/>
  <c r="AH9" i="49" s="1"/>
  <c r="N75" i="49"/>
  <c r="AG9" i="49" s="1"/>
  <c r="M75" i="49"/>
  <c r="AF9" i="49" s="1"/>
  <c r="L75" i="49"/>
  <c r="S9" i="49" s="1"/>
  <c r="O87" i="33"/>
  <c r="F87" i="33" s="1"/>
  <c r="B75" i="49" s="1"/>
  <c r="O74" i="49"/>
  <c r="AH8" i="49" s="1"/>
  <c r="N74" i="49"/>
  <c r="AG8" i="49" s="1"/>
  <c r="M74" i="49"/>
  <c r="AF8" i="49" s="1"/>
  <c r="L74" i="49"/>
  <c r="S8" i="49" s="1"/>
  <c r="O86" i="33"/>
  <c r="F86" i="33" s="1"/>
  <c r="B74" i="49" s="1"/>
  <c r="O73" i="49"/>
  <c r="N73" i="49"/>
  <c r="M73" i="49"/>
  <c r="L73" i="49"/>
  <c r="O85" i="33"/>
  <c r="F85" i="33" s="1"/>
  <c r="B73" i="49" s="1"/>
  <c r="O72" i="49"/>
  <c r="N72" i="49"/>
  <c r="AG6" i="49" s="1"/>
  <c r="M72" i="49"/>
  <c r="AF6" i="49" s="1"/>
  <c r="L72" i="49"/>
  <c r="W82" i="33"/>
  <c r="O71" i="49" s="1"/>
  <c r="V82" i="33"/>
  <c r="N71" i="49" s="1"/>
  <c r="U82" i="33"/>
  <c r="M71" i="49" s="1"/>
  <c r="T82" i="33"/>
  <c r="L71" i="49" s="1"/>
  <c r="O82" i="33"/>
  <c r="F82" i="33" s="1"/>
  <c r="B71" i="49" s="1"/>
  <c r="V5" i="49" s="1"/>
  <c r="W81" i="33"/>
  <c r="O70" i="49" s="1"/>
  <c r="V81" i="33"/>
  <c r="N70" i="49" s="1"/>
  <c r="U81" i="33"/>
  <c r="M70" i="49" s="1"/>
  <c r="T81" i="33"/>
  <c r="L70" i="49" s="1"/>
  <c r="O81" i="33"/>
  <c r="F81" i="33" s="1"/>
  <c r="B70" i="49" s="1"/>
  <c r="W80" i="33"/>
  <c r="O69" i="49" s="1"/>
  <c r="V80" i="33"/>
  <c r="N69" i="49" s="1"/>
  <c r="U80" i="33"/>
  <c r="M69" i="49" s="1"/>
  <c r="T80" i="33"/>
  <c r="L69" i="49" s="1"/>
  <c r="O80" i="33"/>
  <c r="F80" i="33" s="1"/>
  <c r="B69" i="49" s="1"/>
  <c r="W79" i="33"/>
  <c r="O68" i="49" s="1"/>
  <c r="V79" i="33"/>
  <c r="N68" i="49" s="1"/>
  <c r="U79" i="33"/>
  <c r="M68" i="49" s="1"/>
  <c r="T79" i="33"/>
  <c r="L68" i="49" s="1"/>
  <c r="O79" i="33"/>
  <c r="F79" i="33" s="1"/>
  <c r="B68" i="49" s="1"/>
  <c r="W78" i="33"/>
  <c r="O67" i="49" s="1"/>
  <c r="V78" i="33"/>
  <c r="N67" i="49" s="1"/>
  <c r="U78" i="33"/>
  <c r="M67" i="49" s="1"/>
  <c r="T78" i="33"/>
  <c r="L67" i="49" s="1"/>
  <c r="O78" i="33"/>
  <c r="F78" i="33" s="1"/>
  <c r="B67" i="49" s="1"/>
  <c r="W77" i="33"/>
  <c r="O66" i="49" s="1"/>
  <c r="V77" i="33"/>
  <c r="N66" i="49" s="1"/>
  <c r="U77" i="33"/>
  <c r="M66" i="49" s="1"/>
  <c r="T77" i="33"/>
  <c r="L66" i="49" s="1"/>
  <c r="O77" i="33"/>
  <c r="F77" i="33" s="1"/>
  <c r="B66" i="49" s="1"/>
  <c r="W76" i="33"/>
  <c r="O65" i="49" s="1"/>
  <c r="V76" i="33"/>
  <c r="N65" i="49" s="1"/>
  <c r="U76" i="33"/>
  <c r="M65" i="49" s="1"/>
  <c r="T76" i="33"/>
  <c r="L65" i="49" s="1"/>
  <c r="O76" i="33"/>
  <c r="F76" i="33" s="1"/>
  <c r="B65" i="49" s="1"/>
  <c r="W75" i="33"/>
  <c r="O64" i="49" s="1"/>
  <c r="V75" i="33"/>
  <c r="N64" i="49" s="1"/>
  <c r="U75" i="33"/>
  <c r="M64" i="49" s="1"/>
  <c r="T75" i="33"/>
  <c r="L64" i="49" s="1"/>
  <c r="O75" i="33"/>
  <c r="F75" i="33" s="1"/>
  <c r="B64" i="49" s="1"/>
  <c r="W74" i="33"/>
  <c r="O63" i="49" s="1"/>
  <c r="V74" i="33"/>
  <c r="N63" i="49" s="1"/>
  <c r="U74" i="33"/>
  <c r="M63" i="49" s="1"/>
  <c r="T74" i="33"/>
  <c r="L63" i="49" s="1"/>
  <c r="O74" i="33"/>
  <c r="F74" i="33" s="1"/>
  <c r="B63" i="49" s="1"/>
  <c r="W73" i="33"/>
  <c r="O62" i="49" s="1"/>
  <c r="V73" i="33"/>
  <c r="N62" i="49" s="1"/>
  <c r="U73" i="33"/>
  <c r="M62" i="49" s="1"/>
  <c r="T73" i="33"/>
  <c r="L62" i="49" s="1"/>
  <c r="O73" i="33"/>
  <c r="F73" i="33" s="1"/>
  <c r="B62" i="49" s="1"/>
  <c r="W72" i="33"/>
  <c r="O61" i="49" s="1"/>
  <c r="V72" i="33"/>
  <c r="N61" i="49" s="1"/>
  <c r="U72" i="33"/>
  <c r="M61" i="49" s="1"/>
  <c r="T72" i="33"/>
  <c r="L61" i="49" s="1"/>
  <c r="O72" i="33"/>
  <c r="F72" i="33" s="1"/>
  <c r="B61" i="49" s="1"/>
  <c r="W71" i="33"/>
  <c r="O60" i="49" s="1"/>
  <c r="V71" i="33"/>
  <c r="N60" i="49" s="1"/>
  <c r="U71" i="33"/>
  <c r="M60" i="49" s="1"/>
  <c r="T71" i="33"/>
  <c r="L60" i="49" s="1"/>
  <c r="O71" i="33"/>
  <c r="F71" i="33" s="1"/>
  <c r="B60" i="49" s="1"/>
  <c r="W70" i="33"/>
  <c r="O59" i="49" s="1"/>
  <c r="V70" i="33"/>
  <c r="N59" i="49" s="1"/>
  <c r="U70" i="33"/>
  <c r="M59" i="49" s="1"/>
  <c r="T70" i="33"/>
  <c r="L59" i="49" s="1"/>
  <c r="O70" i="33"/>
  <c r="F70" i="33" s="1"/>
  <c r="B59" i="49" s="1"/>
  <c r="W69" i="33"/>
  <c r="O58" i="49" s="1"/>
  <c r="V69" i="33"/>
  <c r="N58" i="49" s="1"/>
  <c r="U69" i="33"/>
  <c r="M58" i="49" s="1"/>
  <c r="T69" i="33"/>
  <c r="L58" i="49" s="1"/>
  <c r="O69" i="33"/>
  <c r="F69" i="33" s="1"/>
  <c r="B58" i="49" s="1"/>
  <c r="W68" i="33"/>
  <c r="O57" i="49" s="1"/>
  <c r="V68" i="33"/>
  <c r="N57" i="49" s="1"/>
  <c r="U68" i="33"/>
  <c r="M57" i="49" s="1"/>
  <c r="T68" i="33"/>
  <c r="L57" i="49" s="1"/>
  <c r="O68" i="33"/>
  <c r="F68" i="33" s="1"/>
  <c r="B57" i="49" s="1"/>
  <c r="W67" i="33"/>
  <c r="O56" i="49" s="1"/>
  <c r="V67" i="33"/>
  <c r="N56" i="49" s="1"/>
  <c r="U67" i="33"/>
  <c r="M56" i="49" s="1"/>
  <c r="T67" i="33"/>
  <c r="L56" i="49" s="1"/>
  <c r="O67" i="33"/>
  <c r="F67" i="33" s="1"/>
  <c r="B56" i="49" s="1"/>
  <c r="W66" i="33"/>
  <c r="O55" i="49" s="1"/>
  <c r="V66" i="33"/>
  <c r="N55" i="49" s="1"/>
  <c r="U66" i="33"/>
  <c r="M55" i="49" s="1"/>
  <c r="T66" i="33"/>
  <c r="L55" i="49" s="1"/>
  <c r="O66" i="33"/>
  <c r="F66" i="33" s="1"/>
  <c r="B55" i="49" s="1"/>
  <c r="W65" i="33"/>
  <c r="O54" i="49" s="1"/>
  <c r="V65" i="33"/>
  <c r="N54" i="49" s="1"/>
  <c r="U65" i="33"/>
  <c r="M54" i="49" s="1"/>
  <c r="T65" i="33"/>
  <c r="L54" i="49" s="1"/>
  <c r="O65" i="33"/>
  <c r="F65" i="33" s="1"/>
  <c r="B54" i="49" s="1"/>
  <c r="W64" i="33"/>
  <c r="O53" i="49" s="1"/>
  <c r="V64" i="33"/>
  <c r="N53" i="49" s="1"/>
  <c r="U64" i="33"/>
  <c r="M53" i="49" s="1"/>
  <c r="T64" i="33"/>
  <c r="L53" i="49" s="1"/>
  <c r="O64" i="33"/>
  <c r="F64" i="33" s="1"/>
  <c r="B53" i="49" s="1"/>
  <c r="W63" i="33"/>
  <c r="O52" i="49" s="1"/>
  <c r="V63" i="33"/>
  <c r="N52" i="49" s="1"/>
  <c r="U63" i="33"/>
  <c r="M52" i="49" s="1"/>
  <c r="T63" i="33"/>
  <c r="L52" i="49" s="1"/>
  <c r="O63" i="33"/>
  <c r="F63" i="33" s="1"/>
  <c r="B52" i="49" s="1"/>
  <c r="W62" i="33"/>
  <c r="O51" i="49" s="1"/>
  <c r="V62" i="33"/>
  <c r="N51" i="49" s="1"/>
  <c r="U62" i="33"/>
  <c r="M51" i="49" s="1"/>
  <c r="T62" i="33"/>
  <c r="L51" i="49" s="1"/>
  <c r="O62" i="33"/>
  <c r="F62" i="33" s="1"/>
  <c r="B51" i="49" s="1"/>
  <c r="W61" i="33"/>
  <c r="O50" i="49" s="1"/>
  <c r="V61" i="33"/>
  <c r="N50" i="49" s="1"/>
  <c r="U61" i="33"/>
  <c r="M50" i="49" s="1"/>
  <c r="T61" i="33"/>
  <c r="L50" i="49" s="1"/>
  <c r="O61" i="33"/>
  <c r="F61" i="33" s="1"/>
  <c r="B50" i="49" s="1"/>
  <c r="W60" i="33"/>
  <c r="O49" i="49" s="1"/>
  <c r="V60" i="33"/>
  <c r="N49" i="49" s="1"/>
  <c r="U60" i="33"/>
  <c r="M49" i="49" s="1"/>
  <c r="T60" i="33"/>
  <c r="L49" i="49" s="1"/>
  <c r="O60" i="33"/>
  <c r="F60" i="33" s="1"/>
  <c r="B49" i="49" s="1"/>
  <c r="W59" i="33"/>
  <c r="O48" i="49" s="1"/>
  <c r="V59" i="33"/>
  <c r="N48" i="49" s="1"/>
  <c r="U59" i="33"/>
  <c r="M48" i="49" s="1"/>
  <c r="T59" i="33"/>
  <c r="L48" i="49" s="1"/>
  <c r="O59" i="33"/>
  <c r="F59" i="33" s="1"/>
  <c r="B48" i="49" s="1"/>
  <c r="W58" i="33"/>
  <c r="O47" i="49" s="1"/>
  <c r="V58" i="33"/>
  <c r="N47" i="49" s="1"/>
  <c r="U58" i="33"/>
  <c r="M47" i="49" s="1"/>
  <c r="T58" i="33"/>
  <c r="L47" i="49" s="1"/>
  <c r="O58" i="33"/>
  <c r="F58" i="33" s="1"/>
  <c r="B47" i="49" s="1"/>
  <c r="W57" i="33"/>
  <c r="O46" i="49" s="1"/>
  <c r="V57" i="33"/>
  <c r="N46" i="49" s="1"/>
  <c r="U57" i="33"/>
  <c r="M46" i="49" s="1"/>
  <c r="T57" i="33"/>
  <c r="L46" i="49" s="1"/>
  <c r="O57" i="33"/>
  <c r="F57" i="33" s="1"/>
  <c r="B46" i="49" s="1"/>
  <c r="W56" i="33"/>
  <c r="O45" i="49" s="1"/>
  <c r="V56" i="33"/>
  <c r="N45" i="49" s="1"/>
  <c r="U56" i="33"/>
  <c r="M45" i="49" s="1"/>
  <c r="T56" i="33"/>
  <c r="L45" i="49" s="1"/>
  <c r="O56" i="33"/>
  <c r="F56" i="33" s="1"/>
  <c r="B45" i="49" s="1"/>
  <c r="W55" i="33"/>
  <c r="O44" i="49" s="1"/>
  <c r="V55" i="33"/>
  <c r="N44" i="49" s="1"/>
  <c r="U55" i="33"/>
  <c r="M44" i="49" s="1"/>
  <c r="T55" i="33"/>
  <c r="L44" i="49" s="1"/>
  <c r="O55" i="33"/>
  <c r="F55" i="33" s="1"/>
  <c r="B44" i="49" s="1"/>
  <c r="W54" i="33"/>
  <c r="O43" i="49" s="1"/>
  <c r="V54" i="33"/>
  <c r="N43" i="49" s="1"/>
  <c r="U54" i="33"/>
  <c r="M43" i="49" s="1"/>
  <c r="T54" i="33"/>
  <c r="L43" i="49" s="1"/>
  <c r="O54" i="33"/>
  <c r="F54" i="33" s="1"/>
  <c r="B43" i="49" s="1"/>
  <c r="W53" i="33"/>
  <c r="O42" i="49" s="1"/>
  <c r="V53" i="33"/>
  <c r="N42" i="49" s="1"/>
  <c r="U53" i="33"/>
  <c r="M42" i="49" s="1"/>
  <c r="T53" i="33"/>
  <c r="L42" i="49" s="1"/>
  <c r="O53" i="33"/>
  <c r="F53" i="33" s="1"/>
  <c r="B42" i="49" s="1"/>
  <c r="W52" i="33"/>
  <c r="O41" i="49" s="1"/>
  <c r="V52" i="33"/>
  <c r="N41" i="49" s="1"/>
  <c r="U52" i="33"/>
  <c r="M41" i="49" s="1"/>
  <c r="T52" i="33"/>
  <c r="L41" i="49" s="1"/>
  <c r="O52" i="33"/>
  <c r="F52" i="33" s="1"/>
  <c r="B41" i="49" s="1"/>
  <c r="W51" i="33"/>
  <c r="O40" i="49" s="1"/>
  <c r="V51" i="33"/>
  <c r="N40" i="49" s="1"/>
  <c r="U51" i="33"/>
  <c r="M40" i="49" s="1"/>
  <c r="T51" i="33"/>
  <c r="L40" i="49" s="1"/>
  <c r="O51" i="33"/>
  <c r="F51" i="33" s="1"/>
  <c r="B40" i="49" s="1"/>
  <c r="W50" i="33"/>
  <c r="O39" i="49" s="1"/>
  <c r="V50" i="33"/>
  <c r="N39" i="49" s="1"/>
  <c r="U50" i="33"/>
  <c r="M39" i="49" s="1"/>
  <c r="T50" i="33"/>
  <c r="L39" i="49" s="1"/>
  <c r="O50" i="33"/>
  <c r="F50" i="33" s="1"/>
  <c r="B39" i="49" s="1"/>
  <c r="W49" i="33"/>
  <c r="O38" i="49" s="1"/>
  <c r="V49" i="33"/>
  <c r="N38" i="49" s="1"/>
  <c r="U49" i="33"/>
  <c r="M38" i="49" s="1"/>
  <c r="T49" i="33"/>
  <c r="L38" i="49" s="1"/>
  <c r="O49" i="33"/>
  <c r="F49" i="33" s="1"/>
  <c r="B38" i="49" s="1"/>
  <c r="W48" i="33"/>
  <c r="O37" i="49" s="1"/>
  <c r="V48" i="33"/>
  <c r="N37" i="49" s="1"/>
  <c r="U48" i="33"/>
  <c r="M37" i="49" s="1"/>
  <c r="T48" i="33"/>
  <c r="L37" i="49" s="1"/>
  <c r="O48" i="33"/>
  <c r="F48" i="33" s="1"/>
  <c r="B37" i="49" s="1"/>
  <c r="W47" i="33"/>
  <c r="O36" i="49" s="1"/>
  <c r="V47" i="33"/>
  <c r="N36" i="49" s="1"/>
  <c r="U47" i="33"/>
  <c r="M36" i="49" s="1"/>
  <c r="T47" i="33"/>
  <c r="L36" i="49" s="1"/>
  <c r="O47" i="33"/>
  <c r="F47" i="33" s="1"/>
  <c r="B36" i="49" s="1"/>
  <c r="W46" i="33"/>
  <c r="O35" i="49" s="1"/>
  <c r="V46" i="33"/>
  <c r="N35" i="49" s="1"/>
  <c r="U46" i="33"/>
  <c r="M35" i="49" s="1"/>
  <c r="T46" i="33"/>
  <c r="L35" i="49" s="1"/>
  <c r="O46" i="33"/>
  <c r="F46" i="33" s="1"/>
  <c r="B35" i="49" s="1"/>
  <c r="W45" i="33"/>
  <c r="O34" i="49" s="1"/>
  <c r="V45" i="33"/>
  <c r="N34" i="49" s="1"/>
  <c r="U45" i="33"/>
  <c r="M34" i="49" s="1"/>
  <c r="T45" i="33"/>
  <c r="L34" i="49" s="1"/>
  <c r="O45" i="33"/>
  <c r="F45" i="33" s="1"/>
  <c r="B34" i="49" s="1"/>
  <c r="W44" i="33"/>
  <c r="O33" i="49" s="1"/>
  <c r="V44" i="33"/>
  <c r="N33" i="49" s="1"/>
  <c r="U44" i="33"/>
  <c r="M33" i="49" s="1"/>
  <c r="T44" i="33"/>
  <c r="L33" i="49" s="1"/>
  <c r="O44" i="33"/>
  <c r="F44" i="33" s="1"/>
  <c r="B33" i="49" s="1"/>
  <c r="W43" i="33"/>
  <c r="O32" i="49" s="1"/>
  <c r="V43" i="33"/>
  <c r="N32" i="49" s="1"/>
  <c r="U43" i="33"/>
  <c r="M32" i="49" s="1"/>
  <c r="T43" i="33"/>
  <c r="L32" i="49" s="1"/>
  <c r="O43" i="33"/>
  <c r="F43" i="33" s="1"/>
  <c r="B32" i="49" s="1"/>
  <c r="W42" i="33"/>
  <c r="O31" i="49" s="1"/>
  <c r="V42" i="33"/>
  <c r="N31" i="49" s="1"/>
  <c r="U42" i="33"/>
  <c r="M31" i="49" s="1"/>
  <c r="T42" i="33"/>
  <c r="L31" i="49" s="1"/>
  <c r="O42" i="33"/>
  <c r="F42" i="33" s="1"/>
  <c r="B31" i="49" s="1"/>
  <c r="W41" i="33"/>
  <c r="O30" i="49" s="1"/>
  <c r="V41" i="33"/>
  <c r="N30" i="49" s="1"/>
  <c r="U41" i="33"/>
  <c r="M30" i="49" s="1"/>
  <c r="T41" i="33"/>
  <c r="L30" i="49" s="1"/>
  <c r="O41" i="33"/>
  <c r="F41" i="33" s="1"/>
  <c r="B30" i="49" s="1"/>
  <c r="W40" i="33"/>
  <c r="O29" i="49" s="1"/>
  <c r="V40" i="33"/>
  <c r="N29" i="49" s="1"/>
  <c r="U40" i="33"/>
  <c r="M29" i="49" s="1"/>
  <c r="T40" i="33"/>
  <c r="L29" i="49" s="1"/>
  <c r="O40" i="33"/>
  <c r="F40" i="33" s="1"/>
  <c r="B29" i="49" s="1"/>
  <c r="W39" i="33"/>
  <c r="O28" i="49" s="1"/>
  <c r="V39" i="33"/>
  <c r="N28" i="49" s="1"/>
  <c r="U39" i="33"/>
  <c r="M28" i="49" s="1"/>
  <c r="T39" i="33"/>
  <c r="L28" i="49" s="1"/>
  <c r="O39" i="33"/>
  <c r="F39" i="33" s="1"/>
  <c r="B28" i="49" s="1"/>
  <c r="W38" i="33"/>
  <c r="O27" i="49" s="1"/>
  <c r="V38" i="33"/>
  <c r="N27" i="49" s="1"/>
  <c r="U38" i="33"/>
  <c r="M27" i="49" s="1"/>
  <c r="T38" i="33"/>
  <c r="L27" i="49" s="1"/>
  <c r="O38" i="33"/>
  <c r="F38" i="33" s="1"/>
  <c r="B27" i="49" s="1"/>
  <c r="W37" i="33"/>
  <c r="O26" i="49" s="1"/>
  <c r="V37" i="33"/>
  <c r="N26" i="49" s="1"/>
  <c r="U37" i="33"/>
  <c r="M26" i="49" s="1"/>
  <c r="T37" i="33"/>
  <c r="L26" i="49" s="1"/>
  <c r="O37" i="33"/>
  <c r="F37" i="33" s="1"/>
  <c r="B26" i="49" s="1"/>
  <c r="W36" i="33"/>
  <c r="O25" i="49" s="1"/>
  <c r="V36" i="33"/>
  <c r="N25" i="49" s="1"/>
  <c r="U36" i="33"/>
  <c r="M25" i="49" s="1"/>
  <c r="T36" i="33"/>
  <c r="L25" i="49" s="1"/>
  <c r="O36" i="33"/>
  <c r="F36" i="33" s="1"/>
  <c r="B25" i="49" s="1"/>
  <c r="W35" i="33"/>
  <c r="O24" i="49" s="1"/>
  <c r="V35" i="33"/>
  <c r="N24" i="49" s="1"/>
  <c r="U35" i="33"/>
  <c r="M24" i="49" s="1"/>
  <c r="T35" i="33"/>
  <c r="L24" i="49" s="1"/>
  <c r="O35" i="33"/>
  <c r="F35" i="33" s="1"/>
  <c r="B24" i="49" s="1"/>
  <c r="W34" i="33"/>
  <c r="O23" i="49" s="1"/>
  <c r="V34" i="33"/>
  <c r="N23" i="49" s="1"/>
  <c r="U34" i="33"/>
  <c r="M23" i="49" s="1"/>
  <c r="T34" i="33"/>
  <c r="L23" i="49" s="1"/>
  <c r="O34" i="33"/>
  <c r="F34" i="33" s="1"/>
  <c r="B23" i="49" s="1"/>
  <c r="W33" i="33"/>
  <c r="O22" i="49" s="1"/>
  <c r="V33" i="33"/>
  <c r="N22" i="49" s="1"/>
  <c r="U33" i="33"/>
  <c r="M22" i="49" s="1"/>
  <c r="T33" i="33"/>
  <c r="L22" i="49" s="1"/>
  <c r="O33" i="33"/>
  <c r="F33" i="33" s="1"/>
  <c r="B22" i="49" s="1"/>
  <c r="W32" i="33"/>
  <c r="O21" i="49" s="1"/>
  <c r="V32" i="33"/>
  <c r="N21" i="49" s="1"/>
  <c r="U32" i="33"/>
  <c r="M21" i="49" s="1"/>
  <c r="T32" i="33"/>
  <c r="L21" i="49" s="1"/>
  <c r="O32" i="33"/>
  <c r="F32" i="33" s="1"/>
  <c r="B21" i="49" s="1"/>
  <c r="W31" i="33"/>
  <c r="O20" i="49" s="1"/>
  <c r="V31" i="33"/>
  <c r="N20" i="49" s="1"/>
  <c r="U31" i="33"/>
  <c r="M20" i="49" s="1"/>
  <c r="T31" i="33"/>
  <c r="L20" i="49" s="1"/>
  <c r="O31" i="33"/>
  <c r="F31" i="33" s="1"/>
  <c r="B20" i="49" s="1"/>
  <c r="W30" i="33"/>
  <c r="O19" i="49" s="1"/>
  <c r="V30" i="33"/>
  <c r="N19" i="49" s="1"/>
  <c r="U30" i="33"/>
  <c r="M19" i="49" s="1"/>
  <c r="T30" i="33"/>
  <c r="L19" i="49" s="1"/>
  <c r="O30" i="33"/>
  <c r="F30" i="33" s="1"/>
  <c r="B19" i="49" s="1"/>
  <c r="W29" i="33"/>
  <c r="O18" i="49" s="1"/>
  <c r="V29" i="33"/>
  <c r="N18" i="49" s="1"/>
  <c r="U29" i="33"/>
  <c r="M18" i="49" s="1"/>
  <c r="T29" i="33"/>
  <c r="L18" i="49" s="1"/>
  <c r="O29" i="33"/>
  <c r="F29" i="33" s="1"/>
  <c r="B18" i="49" s="1"/>
  <c r="W28" i="33"/>
  <c r="O17" i="49" s="1"/>
  <c r="V28" i="33"/>
  <c r="N17" i="49" s="1"/>
  <c r="U28" i="33"/>
  <c r="M17" i="49" s="1"/>
  <c r="T28" i="33"/>
  <c r="L17" i="49" s="1"/>
  <c r="O28" i="33"/>
  <c r="F28" i="33" s="1"/>
  <c r="B17" i="49" s="1"/>
  <c r="W27" i="33"/>
  <c r="O16" i="49" s="1"/>
  <c r="V27" i="33"/>
  <c r="N16" i="49" s="1"/>
  <c r="U27" i="33"/>
  <c r="M16" i="49" s="1"/>
  <c r="T27" i="33"/>
  <c r="L16" i="49" s="1"/>
  <c r="O27" i="33"/>
  <c r="F27" i="33" s="1"/>
  <c r="B16" i="49" s="1"/>
  <c r="W26" i="33"/>
  <c r="O15" i="49" s="1"/>
  <c r="V26" i="33"/>
  <c r="N15" i="49" s="1"/>
  <c r="U26" i="33"/>
  <c r="M15" i="49" s="1"/>
  <c r="T26" i="33"/>
  <c r="L15" i="49" s="1"/>
  <c r="O26" i="33"/>
  <c r="F26" i="33" s="1"/>
  <c r="B15" i="49" s="1"/>
  <c r="W25" i="33"/>
  <c r="O14" i="49" s="1"/>
  <c r="V25" i="33"/>
  <c r="N14" i="49" s="1"/>
  <c r="U25" i="33"/>
  <c r="M14" i="49" s="1"/>
  <c r="T25" i="33"/>
  <c r="L14" i="49" s="1"/>
  <c r="O25" i="33"/>
  <c r="F25" i="33" s="1"/>
  <c r="B14" i="49" s="1"/>
  <c r="W24" i="33"/>
  <c r="O13" i="49" s="1"/>
  <c r="V24" i="33"/>
  <c r="N13" i="49" s="1"/>
  <c r="U24" i="33"/>
  <c r="M13" i="49" s="1"/>
  <c r="T24" i="33"/>
  <c r="L13" i="49" s="1"/>
  <c r="O24" i="33"/>
  <c r="F24" i="33" s="1"/>
  <c r="B13" i="49" s="1"/>
  <c r="W23" i="33"/>
  <c r="O12" i="49" s="1"/>
  <c r="V23" i="33"/>
  <c r="N12" i="49" s="1"/>
  <c r="U23" i="33"/>
  <c r="M12" i="49" s="1"/>
  <c r="T23" i="33"/>
  <c r="L12" i="49" s="1"/>
  <c r="O23" i="33"/>
  <c r="F23" i="33" s="1"/>
  <c r="B12" i="49" s="1"/>
  <c r="W22" i="33"/>
  <c r="O11" i="49" s="1"/>
  <c r="V22" i="33"/>
  <c r="N11" i="49" s="1"/>
  <c r="U22" i="33"/>
  <c r="M11" i="49" s="1"/>
  <c r="T22" i="33"/>
  <c r="L11" i="49" s="1"/>
  <c r="O22" i="33"/>
  <c r="F22" i="33" s="1"/>
  <c r="B11" i="49" s="1"/>
  <c r="W21" i="33"/>
  <c r="O10" i="49" s="1"/>
  <c r="V21" i="33"/>
  <c r="N10" i="49" s="1"/>
  <c r="U21" i="33"/>
  <c r="M10" i="49" s="1"/>
  <c r="T21" i="33"/>
  <c r="L10" i="49" s="1"/>
  <c r="W20" i="33"/>
  <c r="O9" i="49" s="1"/>
  <c r="V20" i="33"/>
  <c r="N9" i="49" s="1"/>
  <c r="U20" i="33"/>
  <c r="M9" i="49" s="1"/>
  <c r="T20" i="33"/>
  <c r="L9" i="49" s="1"/>
  <c r="W19" i="33"/>
  <c r="O8" i="49" s="1"/>
  <c r="V19" i="33"/>
  <c r="N8" i="49" s="1"/>
  <c r="U19" i="33"/>
  <c r="M8" i="49" s="1"/>
  <c r="T19" i="33"/>
  <c r="L8" i="49" s="1"/>
  <c r="W18" i="33"/>
  <c r="O7" i="49" s="1"/>
  <c r="V18" i="33"/>
  <c r="N7" i="49" s="1"/>
  <c r="U18" i="33"/>
  <c r="M7" i="49" s="1"/>
  <c r="T18" i="33"/>
  <c r="L7" i="49" s="1"/>
  <c r="W17" i="33"/>
  <c r="O6" i="49" s="1"/>
  <c r="V17" i="33"/>
  <c r="N6" i="49" s="1"/>
  <c r="U17" i="33"/>
  <c r="M6" i="49" s="1"/>
  <c r="T17" i="33"/>
  <c r="L6" i="49" s="1"/>
  <c r="W16" i="33"/>
  <c r="O5" i="49" s="1"/>
  <c r="V16" i="33"/>
  <c r="N5" i="49" s="1"/>
  <c r="U16" i="33"/>
  <c r="M5" i="49" s="1"/>
  <c r="T16" i="33"/>
  <c r="L5" i="49" s="1"/>
  <c r="W15" i="33"/>
  <c r="O4" i="49" s="1"/>
  <c r="AH4" i="49" s="1"/>
  <c r="V15" i="33"/>
  <c r="N4" i="49" s="1"/>
  <c r="AG4" i="49" s="1"/>
  <c r="U15" i="33"/>
  <c r="M4" i="49" s="1"/>
  <c r="AF4" i="49" s="1"/>
  <c r="T15" i="33"/>
  <c r="L4" i="49" s="1"/>
  <c r="S4" i="49" s="1"/>
  <c r="W14" i="33"/>
  <c r="O3" i="49" s="1"/>
  <c r="AH3" i="49" s="1"/>
  <c r="V14" i="33"/>
  <c r="N3" i="49" s="1"/>
  <c r="AG3" i="49" s="1"/>
  <c r="U14" i="33"/>
  <c r="M3" i="49" s="1"/>
  <c r="AF3" i="49" s="1"/>
  <c r="T14" i="33"/>
  <c r="L3" i="49" s="1"/>
  <c r="S3" i="49" s="1"/>
  <c r="W13" i="33"/>
  <c r="O2" i="49" s="1"/>
  <c r="AH2" i="49" s="1"/>
  <c r="V13" i="33"/>
  <c r="N2" i="49" s="1"/>
  <c r="AG2" i="49" s="1"/>
  <c r="U13" i="33"/>
  <c r="M2" i="49" s="1"/>
  <c r="AF2" i="49" s="1"/>
  <c r="T13" i="33"/>
  <c r="L2" i="49" s="1"/>
  <c r="S2" i="49" s="1"/>
  <c r="V7" i="49" l="1"/>
  <c r="V2" i="49"/>
  <c r="AT96" i="35"/>
  <c r="AR96" i="35"/>
  <c r="D55" i="50"/>
  <c r="E55" i="50" s="1"/>
  <c r="X97" i="35"/>
  <c r="W97" i="35" s="1"/>
  <c r="S7" i="49"/>
  <c r="S25" i="49"/>
  <c r="AF7" i="49"/>
  <c r="AF25" i="49"/>
  <c r="AG7" i="49"/>
  <c r="AG25" i="49"/>
  <c r="AH7" i="49"/>
  <c r="AH25" i="49"/>
  <c r="AH5" i="49"/>
  <c r="AH6" i="49"/>
  <c r="S5" i="49"/>
  <c r="S6" i="49"/>
  <c r="AF5" i="49"/>
  <c r="AG5" i="49"/>
  <c r="P99" i="35"/>
  <c r="AJ92" i="35"/>
  <c r="AJ91" i="35"/>
  <c r="W98" i="35"/>
  <c r="D57" i="50" s="1"/>
  <c r="AI90" i="35"/>
  <c r="U120" i="33"/>
  <c r="D67" i="50" s="1"/>
  <c r="U122" i="33"/>
  <c r="D69" i="50" s="1"/>
  <c r="J120" i="33"/>
  <c r="D65" i="50" s="1"/>
  <c r="J121" i="33"/>
  <c r="D66" i="50" s="1"/>
  <c r="U121" i="33"/>
  <c r="D68" i="50" s="1"/>
  <c r="AJ99" i="35" l="1"/>
  <c r="W99" i="35" s="1"/>
  <c r="D62" i="50" s="1"/>
  <c r="E62" i="50" s="1"/>
  <c r="AI79" i="35"/>
  <c r="Q99" i="35"/>
  <c r="AJ57" i="35" s="1"/>
  <c r="AI49" i="35"/>
  <c r="AI47" i="35"/>
  <c r="AI56" i="35"/>
  <c r="AI38" i="35"/>
  <c r="AI74" i="35"/>
  <c r="AI61" i="35"/>
  <c r="AI75" i="35"/>
  <c r="AI45" i="35"/>
  <c r="AI52" i="35"/>
  <c r="AI76" i="35"/>
  <c r="AI36" i="35"/>
  <c r="AI71" i="35"/>
  <c r="AI59" i="35"/>
  <c r="AI50" i="35"/>
  <c r="AI66" i="35"/>
  <c r="AI40" i="35"/>
  <c r="AI62" i="35"/>
  <c r="AI63" i="35"/>
  <c r="AI54" i="35"/>
  <c r="AI37" i="35"/>
  <c r="AI34" i="35"/>
  <c r="AI72" i="35"/>
  <c r="AI67" i="35"/>
  <c r="AI73" i="35"/>
  <c r="AI48" i="35"/>
  <c r="AI65" i="35"/>
  <c r="AI35" i="35"/>
  <c r="AI53" i="35"/>
  <c r="AI41" i="35"/>
  <c r="AI80" i="35"/>
  <c r="AI55" i="35"/>
  <c r="AI57" i="35"/>
  <c r="AI77" i="35"/>
  <c r="AI44" i="35"/>
  <c r="AI32" i="35"/>
  <c r="AI46" i="35"/>
  <c r="AI33" i="35"/>
  <c r="AI60" i="35"/>
  <c r="AI69" i="35"/>
  <c r="D56" i="50"/>
  <c r="AI39" i="35"/>
  <c r="AI68" i="35"/>
  <c r="AI51" i="35"/>
  <c r="AI78" i="35"/>
  <c r="AI43" i="35"/>
  <c r="AI70" i="35"/>
  <c r="AI42" i="35"/>
  <c r="AI31" i="35"/>
  <c r="AI58" i="35"/>
  <c r="AI64" i="35"/>
  <c r="AI91" i="35"/>
  <c r="AI92" i="35"/>
  <c r="AJ93" i="35"/>
  <c r="AJ42" i="35" l="1"/>
  <c r="AJ71" i="35"/>
  <c r="AJ78" i="35"/>
  <c r="AJ41" i="35"/>
  <c r="AJ68" i="35"/>
  <c r="AJ58" i="35"/>
  <c r="AJ69" i="35"/>
  <c r="AJ50" i="35"/>
  <c r="AJ61" i="35"/>
  <c r="AJ76" i="35"/>
  <c r="AJ40" i="35"/>
  <c r="AJ54" i="35"/>
  <c r="AJ59" i="35"/>
  <c r="AJ46" i="35"/>
  <c r="AJ73" i="35"/>
  <c r="AJ51" i="35"/>
  <c r="AJ72" i="35"/>
  <c r="AJ77" i="35"/>
  <c r="AJ80" i="35"/>
  <c r="AJ37" i="35"/>
  <c r="AJ67" i="35"/>
  <c r="AJ35" i="35"/>
  <c r="AJ32" i="35"/>
  <c r="AJ55" i="35"/>
  <c r="AJ38" i="35"/>
  <c r="AJ39" i="35"/>
  <c r="AJ75" i="35"/>
  <c r="AJ44" i="35"/>
  <c r="AJ34" i="35"/>
  <c r="AJ65" i="35"/>
  <c r="AJ48" i="35"/>
  <c r="AJ53" i="35"/>
  <c r="AJ66" i="35"/>
  <c r="AJ79" i="35"/>
  <c r="AJ49" i="35"/>
  <c r="AJ45" i="35"/>
  <c r="AJ60" i="35"/>
  <c r="AJ33" i="35"/>
  <c r="AJ64" i="35"/>
  <c r="AJ63" i="35"/>
  <c r="AJ43" i="35"/>
  <c r="AJ56" i="35"/>
  <c r="AJ31" i="35"/>
  <c r="AJ47" i="35"/>
  <c r="AJ62" i="35"/>
  <c r="AJ74" i="35"/>
  <c r="AI82" i="35"/>
  <c r="AI84" i="35" s="1"/>
  <c r="AI86" i="35" s="1"/>
  <c r="AJ70" i="35"/>
  <c r="AJ52" i="35"/>
  <c r="AJ36" i="35"/>
  <c r="AI93" i="35"/>
  <c r="AF97" i="35" s="1"/>
  <c r="D59" i="50" s="1"/>
  <c r="AJ82" i="35" l="1"/>
  <c r="AJ84" i="35" s="1"/>
  <c r="AJ86" i="35" s="1"/>
  <c r="AI85" i="35"/>
  <c r="AI87" i="35" s="1"/>
  <c r="AF96" i="35" s="1"/>
  <c r="D58" i="50" s="1"/>
  <c r="AJ85" i="35" l="1"/>
  <c r="AJ87" i="35" s="1"/>
  <c r="AJ98" i="35" s="1"/>
  <c r="AF99" i="35" s="1"/>
  <c r="D61" i="50" s="1"/>
  <c r="AI98" i="35"/>
  <c r="AF98" i="35" s="1"/>
  <c r="D60" i="50" s="1"/>
</calcChain>
</file>

<file path=xl/connections.xml><?xml version="1.0" encoding="utf-8"?>
<connections xmlns="http://schemas.openxmlformats.org/spreadsheetml/2006/main">
  <connection id="1" name="test12" type="4" refreshedVersion="0" deleted="1" background="1">
    <webPr xml="1" sourceData="1" url="N:\PROJETS\en_cours\Makrozoobenthos_CSCF_Buwal\fiche_excel\test1.xml" htmlTables="1" htmlFormat="all"/>
  </connection>
</connections>
</file>

<file path=xl/sharedStrings.xml><?xml version="1.0" encoding="utf-8"?>
<sst xmlns="http://schemas.openxmlformats.org/spreadsheetml/2006/main" count="8276" uniqueCount="1868">
  <si>
    <t>Lepidostomatidae</t>
  </si>
  <si>
    <t>Leptoceridae</t>
  </si>
  <si>
    <t>Limnephilidae</t>
  </si>
  <si>
    <t>Molannidae</t>
  </si>
  <si>
    <t>Odontoceridae</t>
  </si>
  <si>
    <t>Philopotamidae</t>
  </si>
  <si>
    <t>Phryganeidae</t>
  </si>
  <si>
    <t>Polycentropodidae</t>
  </si>
  <si>
    <t>Trichoptera</t>
  </si>
  <si>
    <t>Rhyacophilidae</t>
  </si>
  <si>
    <t>Beraeidae</t>
  </si>
  <si>
    <t>Sericostomatidae</t>
  </si>
  <si>
    <t>Brachycentridae</t>
  </si>
  <si>
    <t>Ecnomidae</t>
  </si>
  <si>
    <t>Glossosomatidae</t>
  </si>
  <si>
    <t>Goeridae</t>
  </si>
  <si>
    <t>Helicopsychidae</t>
  </si>
  <si>
    <t>Hydropsychidae</t>
  </si>
  <si>
    <t>Hydroptilidae</t>
  </si>
  <si>
    <t>Ptilocolepidae</t>
  </si>
  <si>
    <t>Ephemeroptera</t>
  </si>
  <si>
    <t>Ameletidae</t>
  </si>
  <si>
    <t>Baetidae</t>
  </si>
  <si>
    <t>Caenidae</t>
  </si>
  <si>
    <t>Ephemerellidae</t>
  </si>
  <si>
    <t>Ephemeridae</t>
  </si>
  <si>
    <t>Heptageniidae</t>
  </si>
  <si>
    <t>Leptophlebiidae</t>
  </si>
  <si>
    <t>Oligoneuriidae</t>
  </si>
  <si>
    <t>Polymitarcyidae</t>
  </si>
  <si>
    <t>Potamanthidae</t>
  </si>
  <si>
    <t>Siphlonuridae</t>
  </si>
  <si>
    <t>Plecoptera</t>
  </si>
  <si>
    <t>Capniidae</t>
  </si>
  <si>
    <t>Chloroperlidae</t>
  </si>
  <si>
    <t>Leuctridae</t>
  </si>
  <si>
    <t>Nemouridae</t>
  </si>
  <si>
    <t>Perlidae</t>
  </si>
  <si>
    <t>Perlodidae</t>
  </si>
  <si>
    <t>Taeniopterygidae</t>
  </si>
  <si>
    <t>Leptocerus lusitanicus</t>
  </si>
  <si>
    <t>Total</t>
  </si>
  <si>
    <t>Beraeamyia squamosa</t>
  </si>
  <si>
    <t>Beraeodes minutus</t>
  </si>
  <si>
    <t>Ernodes articularis</t>
  </si>
  <si>
    <t>Ernodes vicinus</t>
  </si>
  <si>
    <t>Brachycentrus maculatus</t>
  </si>
  <si>
    <t>Brachycentrus montanus</t>
  </si>
  <si>
    <t>Brachycentrus subnubilus</t>
  </si>
  <si>
    <t>Micrasema longulum</t>
  </si>
  <si>
    <t>Micrasema minimum</t>
  </si>
  <si>
    <t>Micrasema setiferum</t>
  </si>
  <si>
    <t>Ecnomus tenellus</t>
  </si>
  <si>
    <t>Agapetus laniger</t>
  </si>
  <si>
    <t>Agapetus nimbulus</t>
  </si>
  <si>
    <t>Agapetus ochripes</t>
  </si>
  <si>
    <t>Catagapetus nigrans</t>
  </si>
  <si>
    <t>Glossosoma bifidum</t>
  </si>
  <si>
    <t>Synagapetus dubitans</t>
  </si>
  <si>
    <t>Synagapetus iridipennis</t>
  </si>
  <si>
    <t>Goera pilosa</t>
  </si>
  <si>
    <t>Lithax niger</t>
  </si>
  <si>
    <t>Lithax obscurus</t>
  </si>
  <si>
    <t>Silo nigricornis</t>
  </si>
  <si>
    <t>Silo piceus</t>
  </si>
  <si>
    <t>Helicopsyche sperata</t>
  </si>
  <si>
    <t>Hydropsyche siltalai</t>
  </si>
  <si>
    <t>Agraylea multipunctata</t>
  </si>
  <si>
    <t>Agraylea sexmaculata</t>
  </si>
  <si>
    <t>Allotrichia pallicornis</t>
  </si>
  <si>
    <t>Stactobiella risi</t>
  </si>
  <si>
    <t>Tricholeiochiton fagesi</t>
  </si>
  <si>
    <t>Crunoecia irrorata</t>
  </si>
  <si>
    <t>Lepidostoma basale</t>
  </si>
  <si>
    <t>Lepidostoma hirtum</t>
  </si>
  <si>
    <t>Adicella filicornis</t>
  </si>
  <si>
    <t>Adicella reducta</t>
  </si>
  <si>
    <t>Athripsodes albifrons</t>
  </si>
  <si>
    <t>Athripsodes aterrimus</t>
  </si>
  <si>
    <t>Athripsodes bilineatus</t>
  </si>
  <si>
    <t>Athripsodes cinereus</t>
  </si>
  <si>
    <t>Athripsodes leucophaeus</t>
  </si>
  <si>
    <t>Ceraclea albimacula</t>
  </si>
  <si>
    <t>Ceraclea annulicornis</t>
  </si>
  <si>
    <t>Ceraclea aurea</t>
  </si>
  <si>
    <t>Ceraclea dissimilis</t>
  </si>
  <si>
    <t>Ceraclea fulva</t>
  </si>
  <si>
    <t>Ceraclea nigronervosa</t>
  </si>
  <si>
    <t>Ceraclea riparia</t>
  </si>
  <si>
    <t>Ceraclea senilis</t>
  </si>
  <si>
    <t>Erotesis baltica</t>
  </si>
  <si>
    <t>Leptocerus interruptus</t>
  </si>
  <si>
    <t>Leptocerus tineiformis</t>
  </si>
  <si>
    <t>Mystacides azurea</t>
  </si>
  <si>
    <t>Mystacides longicornis</t>
  </si>
  <si>
    <t>Oecetis furva</t>
  </si>
  <si>
    <t>Oecetis lacustris</t>
  </si>
  <si>
    <t>Oecetis notata</t>
  </si>
  <si>
    <t>Oecetis ochracea</t>
  </si>
  <si>
    <t>Setodes argentipunctellus</t>
  </si>
  <si>
    <t>Setodes punctatus</t>
  </si>
  <si>
    <t>Setodes viridis</t>
  </si>
  <si>
    <t>Anomalopterygella chauviniana</t>
  </si>
  <si>
    <t>Drusus alpinus</t>
  </si>
  <si>
    <t>Drusus chapmani</t>
  </si>
  <si>
    <t>Drusus melanchaetes</t>
  </si>
  <si>
    <t>Drusus nigrescens</t>
  </si>
  <si>
    <t>Drusus trifidus</t>
  </si>
  <si>
    <t>Glyphotaelius pellucidus</t>
  </si>
  <si>
    <t>Hydatophylax infumatus</t>
  </si>
  <si>
    <t>Leptotaulius gracilis</t>
  </si>
  <si>
    <t>Metanoea flavipennis</t>
  </si>
  <si>
    <t>Metanoea rhaetica</t>
  </si>
  <si>
    <t>Nemotaulius punctatolineatus</t>
  </si>
  <si>
    <t>Parachiona picicornis</t>
  </si>
  <si>
    <t>Molanna albicans</t>
  </si>
  <si>
    <t>Molanna angustata</t>
  </si>
  <si>
    <t>Odontocerum albicorne</t>
  </si>
  <si>
    <t>Philopotamus ludificatus</t>
  </si>
  <si>
    <t>Philopotamus montanus</t>
  </si>
  <si>
    <t>Philopotamus variegatus</t>
  </si>
  <si>
    <t>Agrypnia obsoleta</t>
  </si>
  <si>
    <t>Agrypnia pagetana</t>
  </si>
  <si>
    <t>Agrypnia picta</t>
  </si>
  <si>
    <t>Agrypnia varia</t>
  </si>
  <si>
    <t>Oligostomis reticulata</t>
  </si>
  <si>
    <t>Phryganea bipunctata</t>
  </si>
  <si>
    <t>Phryganea grandis</t>
  </si>
  <si>
    <t>Trichostegia minor</t>
  </si>
  <si>
    <t>Cyrnus crenaticornis</t>
  </si>
  <si>
    <t>Cyrnus flavidus</t>
  </si>
  <si>
    <t>Cyrnus insolutus</t>
  </si>
  <si>
    <t>Holocentropus dubius</t>
  </si>
  <si>
    <t>Holocentropus picicornis</t>
  </si>
  <si>
    <t>Holocentropus stagnalis</t>
  </si>
  <si>
    <t>Lype phaeopa</t>
  </si>
  <si>
    <t>Lype reducta</t>
  </si>
  <si>
    <t>Psychomyia pusilla</t>
  </si>
  <si>
    <t>Tinodes waeneri</t>
  </si>
  <si>
    <t>Ptilocolepus granulatus</t>
  </si>
  <si>
    <t>Rhyacophila bonaparti</t>
  </si>
  <si>
    <t>Rhyacophila intermedia</t>
  </si>
  <si>
    <t>Rhyacophila laevis</t>
  </si>
  <si>
    <t>Rhyacophila rectispina</t>
  </si>
  <si>
    <t>Notidobia ciliaris</t>
  </si>
  <si>
    <t>Oecismus monedula</t>
  </si>
  <si>
    <t>Acentrella sinaica</t>
  </si>
  <si>
    <t>Alainites muticus</t>
  </si>
  <si>
    <t>Ameletus inopinatus</t>
  </si>
  <si>
    <t>Arthroplea congener</t>
  </si>
  <si>
    <t>Baetis alpinus</t>
  </si>
  <si>
    <t>Baetis buceratus</t>
  </si>
  <si>
    <t>Baetis liebenauae</t>
  </si>
  <si>
    <t>Baetis lutheri</t>
  </si>
  <si>
    <t>Baetis melanonyx</t>
  </si>
  <si>
    <t>Baetis nubecularis</t>
  </si>
  <si>
    <t>Baetis pentaphlebodes</t>
  </si>
  <si>
    <t>Baetis rhodani</t>
  </si>
  <si>
    <t>Baetis vardarensis</t>
  </si>
  <si>
    <t>Baetis vernus</t>
  </si>
  <si>
    <t>Caenis beskidensis</t>
  </si>
  <si>
    <t>Caenis horaria</t>
  </si>
  <si>
    <t>Caenis lactea</t>
  </si>
  <si>
    <t>Caenis luctuosa</t>
  </si>
  <si>
    <t>Caenis macrura</t>
  </si>
  <si>
    <t>Caenis pusilla</t>
  </si>
  <si>
    <t>Caenis rivulorum</t>
  </si>
  <si>
    <t>Caenis robusta</t>
  </si>
  <si>
    <t>Centroptilum luteolum</t>
  </si>
  <si>
    <t>Choroterpes picteti</t>
  </si>
  <si>
    <t>Cloeon dipterum</t>
  </si>
  <si>
    <t>Cloeon simile</t>
  </si>
  <si>
    <t>Electrogena brulini</t>
  </si>
  <si>
    <t>Electrogena lateralis</t>
  </si>
  <si>
    <t>Electrogena ujhelyii</t>
  </si>
  <si>
    <t>Epeorus alpicola</t>
  </si>
  <si>
    <t>Epeorus assimilis</t>
  </si>
  <si>
    <t>Ephemera danica</t>
  </si>
  <si>
    <t>Ephemera glaucops</t>
  </si>
  <si>
    <t>Ephemera lineata</t>
  </si>
  <si>
    <t>Ephemera vulgata</t>
  </si>
  <si>
    <t>Ephemerella mucronata</t>
  </si>
  <si>
    <t>Ephemerella notata</t>
  </si>
  <si>
    <t>Ephoron virgo</t>
  </si>
  <si>
    <t>Habroleptoides auberti</t>
  </si>
  <si>
    <t>Habroleptoides confusa</t>
  </si>
  <si>
    <t>Habrophlebia eldae</t>
  </si>
  <si>
    <t>Habrophlebia fusca</t>
  </si>
  <si>
    <t>Habrophlebia lauta</t>
  </si>
  <si>
    <t>Heptagenia coerulans</t>
  </si>
  <si>
    <t>Heptagenia longicauda</t>
  </si>
  <si>
    <t>Heptagenia sulphurea</t>
  </si>
  <si>
    <t>Leptophlebia marginata</t>
  </si>
  <si>
    <t>Leptophlebia vespertina</t>
  </si>
  <si>
    <t>Metreletus balcanicus</t>
  </si>
  <si>
    <t>Nigrobaetis niger</t>
  </si>
  <si>
    <t>Oligoneuriella rhenana</t>
  </si>
  <si>
    <t>Paraleptophlebia submarginata</t>
  </si>
  <si>
    <t>Potamanthus luteus</t>
  </si>
  <si>
    <t>Procloeon bifidum</t>
  </si>
  <si>
    <t>Procloeon pennulatum</t>
  </si>
  <si>
    <t>Rhithrogena allobrogica</t>
  </si>
  <si>
    <t>Rhithrogena alpestris</t>
  </si>
  <si>
    <t>Rhithrogena beskidensis</t>
  </si>
  <si>
    <t>Rhithrogena savoiensis</t>
  </si>
  <si>
    <t>Rhithrogena hybrida</t>
  </si>
  <si>
    <t>Rhithrogena puthzi</t>
  </si>
  <si>
    <t>Rhithrogena degrangei</t>
  </si>
  <si>
    <t>Rhithrogena grischuna</t>
  </si>
  <si>
    <t>Rhithrogena gratianopolitana</t>
  </si>
  <si>
    <t>Rhithrogena landai</t>
  </si>
  <si>
    <t>Rhithrogena loyolaea</t>
  </si>
  <si>
    <t>Rhithrogena nivata</t>
  </si>
  <si>
    <t>Rhithrogena semicolorata</t>
  </si>
  <si>
    <t>Rhithrogena dorieri</t>
  </si>
  <si>
    <t>Rhithrogena carpatoalpina</t>
  </si>
  <si>
    <t>Rhithrogena picteti</t>
  </si>
  <si>
    <t>Rhithrogena puytoraci</t>
  </si>
  <si>
    <t>Rhithrogena germanica</t>
  </si>
  <si>
    <t>Serratella ignita</t>
  </si>
  <si>
    <t>Siphlonurus aestivalis</t>
  </si>
  <si>
    <t>Siphlonurus lacustris</t>
  </si>
  <si>
    <t>Torleya major</t>
  </si>
  <si>
    <t>Amphinemura standfussi</t>
  </si>
  <si>
    <t>Besdolus imhoffi</t>
  </si>
  <si>
    <t>Besdolus ventralis</t>
  </si>
  <si>
    <t>Brachyptera braueri</t>
  </si>
  <si>
    <t>Brachyptera monilicornis</t>
  </si>
  <si>
    <t>Brachyptera risi</t>
  </si>
  <si>
    <t>Brachyptera seticornis</t>
  </si>
  <si>
    <t>Brachyptera trifasciata</t>
  </si>
  <si>
    <t>Capnia nigra</t>
  </si>
  <si>
    <t>Capnia vidua</t>
  </si>
  <si>
    <t>Capnioneura nemuroides</t>
  </si>
  <si>
    <t>Chloroperla susemicheli</t>
  </si>
  <si>
    <t>Chloroperla tripunctata</t>
  </si>
  <si>
    <t>Dinocras cephalotes</t>
  </si>
  <si>
    <t>Dinocras ferreri</t>
  </si>
  <si>
    <t>Dinocras megacephala</t>
  </si>
  <si>
    <t>Isogenus nubecula</t>
  </si>
  <si>
    <t>Leuctra geniculata</t>
  </si>
  <si>
    <t>Leuctra major</t>
  </si>
  <si>
    <t>Leuctra nigra</t>
  </si>
  <si>
    <t>Leuctra schmidi</t>
  </si>
  <si>
    <t>Nemoura minima</t>
  </si>
  <si>
    <t>Nemoura mortoni</t>
  </si>
  <si>
    <t>Nemurella pictetii</t>
  </si>
  <si>
    <t>Perla abdominalis</t>
  </si>
  <si>
    <t>Perla grandis</t>
  </si>
  <si>
    <t>Perla marginata</t>
  </si>
  <si>
    <t>Perlodes dispar</t>
  </si>
  <si>
    <t>Perlodes intricatus</t>
  </si>
  <si>
    <t>Perlodes jurassicus</t>
  </si>
  <si>
    <t>Perlodes microcephalus</t>
  </si>
  <si>
    <t>Protonemura brevistyla</t>
  </si>
  <si>
    <t>Protonemura intricata</t>
  </si>
  <si>
    <t>Protonemura jurassica</t>
  </si>
  <si>
    <t>Protonemura lateralis</t>
  </si>
  <si>
    <t>Protonemura meyeri</t>
  </si>
  <si>
    <t>Protonemura nimborum</t>
  </si>
  <si>
    <t>Protonemura nitida</t>
  </si>
  <si>
    <t>Protonemura praecox</t>
  </si>
  <si>
    <t>Siphonoperla montana</t>
  </si>
  <si>
    <t>Taeniopteryx hubaulti</t>
  </si>
  <si>
    <t>Taeniopteryx kuehtreiberi</t>
  </si>
  <si>
    <t>Taeniopteryx nebulosa</t>
  </si>
  <si>
    <t>Taeniopteryx schoenemundi</t>
  </si>
  <si>
    <t>Xanthoperla apicalis</t>
  </si>
  <si>
    <t>Baetis fuscatus</t>
  </si>
  <si>
    <t>Baetis GR alpinus</t>
  </si>
  <si>
    <t>Baetis GR fuscatus</t>
  </si>
  <si>
    <t>Baetis GR lutheri</t>
  </si>
  <si>
    <t>Baetis scambus</t>
  </si>
  <si>
    <t>Baetis sp.</t>
  </si>
  <si>
    <t>Caenis CX beskidensis</t>
  </si>
  <si>
    <t>Caenis GR macrura</t>
  </si>
  <si>
    <t>Caenis sp.</t>
  </si>
  <si>
    <t>Cloeon sp.</t>
  </si>
  <si>
    <t>Ecdyonurus alpinus</t>
  </si>
  <si>
    <t>Ecdyonurus CX alpinus</t>
  </si>
  <si>
    <t>Ecdyonurus CX torrentis</t>
  </si>
  <si>
    <t>Ecdyonurus dispar</t>
  </si>
  <si>
    <t>Ecdyonurus GR helveticus</t>
  </si>
  <si>
    <t>Ecdyonurus GR venosus</t>
  </si>
  <si>
    <t>Ecdyonurus helveticus</t>
  </si>
  <si>
    <t>Ecdyonurus insignis</t>
  </si>
  <si>
    <t>Ecdyonurus parahelveticus</t>
  </si>
  <si>
    <t>Ecdyonurus picteti</t>
  </si>
  <si>
    <t>Ecdyonurus sp.</t>
  </si>
  <si>
    <t>Ecdyonurus torrentis</t>
  </si>
  <si>
    <t>Ecdyonurus venosus</t>
  </si>
  <si>
    <t>Ecdyonurus zelleri</t>
  </si>
  <si>
    <t>Electrogena affinis</t>
  </si>
  <si>
    <t>Electrogena sp.</t>
  </si>
  <si>
    <t>Epeorus sp.</t>
  </si>
  <si>
    <t>Ephemera sp.</t>
  </si>
  <si>
    <t>Ephemerella sp.</t>
  </si>
  <si>
    <t>Habroleptoides sp.</t>
  </si>
  <si>
    <t>Habrophlebia sp.</t>
  </si>
  <si>
    <t>Heptagenia sp.</t>
  </si>
  <si>
    <t>Labiobaetis atrebatinus</t>
  </si>
  <si>
    <t>Leptophlebia sp.</t>
  </si>
  <si>
    <t>Rhithrogena corcontica</t>
  </si>
  <si>
    <t>Rhithrogena CX grischuna</t>
  </si>
  <si>
    <t>Rhithrogena CX hybrida</t>
  </si>
  <si>
    <t>Rhithrogena CX loyolaea</t>
  </si>
  <si>
    <t>Rhithrogena GR alpestris</t>
  </si>
  <si>
    <t>Rhithrogena GR diaphana</t>
  </si>
  <si>
    <t>Rhithrogena GR hybrida</t>
  </si>
  <si>
    <t>Rhithrogena GR semicolorata</t>
  </si>
  <si>
    <t>Rhithrogena grischuna/corcontica aggr.</t>
  </si>
  <si>
    <t>Rhithrogena hercynia</t>
  </si>
  <si>
    <t>Rhithrogena sp.</t>
  </si>
  <si>
    <t>Siphlonurus sp.</t>
  </si>
  <si>
    <t>alpinus, melanonyx, nubecularis</t>
  </si>
  <si>
    <t>fuscatus, scambus</t>
  </si>
  <si>
    <t>lutheri, vardarensis</t>
  </si>
  <si>
    <t>beskidensis, pusilla, rivulorum</t>
  </si>
  <si>
    <t>macrura, luctuosa</t>
  </si>
  <si>
    <t>alpinus, parahelveticus</t>
  </si>
  <si>
    <t>venosus, torrentis</t>
  </si>
  <si>
    <t>helveticus, picteti, alpinus, parahelveticus</t>
  </si>
  <si>
    <t>venosus, torrentis, dispar, insignis</t>
  </si>
  <si>
    <t>Y compris E. zelleri*</t>
  </si>
  <si>
    <t>Tous les Ecdyonurus et Electrogena</t>
  </si>
  <si>
    <t>loyolaea, puthzi</t>
  </si>
  <si>
    <t>allobrogica, alpestris, landai</t>
  </si>
  <si>
    <t>beskidensis, savoiensis</t>
  </si>
  <si>
    <t>Amphinemura sp.</t>
  </si>
  <si>
    <t>Amphinemura CX sulcicollis</t>
  </si>
  <si>
    <t>Amphinemura sulcicollis</t>
  </si>
  <si>
    <t>Amphinemura triangularis</t>
  </si>
  <si>
    <t>Besdolus sp.</t>
  </si>
  <si>
    <t>Brachyptera sp.</t>
  </si>
  <si>
    <t>Capnia sp.</t>
  </si>
  <si>
    <t>Chloroperla sp.</t>
  </si>
  <si>
    <t>Dictyogenus sp.</t>
  </si>
  <si>
    <t>Dictyogenus alpinus</t>
  </si>
  <si>
    <t>Dictyogenus fontium</t>
  </si>
  <si>
    <t>Dictyogenus jurassicum</t>
  </si>
  <si>
    <t>Dinocras sp.</t>
  </si>
  <si>
    <t>Isoperla sp.</t>
  </si>
  <si>
    <t>Leuctra sp.</t>
  </si>
  <si>
    <t>Leuctra CX braueri</t>
  </si>
  <si>
    <t>Leuctra GR fusca</t>
  </si>
  <si>
    <t>Nemoura sp.</t>
  </si>
  <si>
    <t>Nemoura GR cinerea</t>
  </si>
  <si>
    <t>Nemoura avicularis</t>
  </si>
  <si>
    <t>Nemoura dubitans</t>
  </si>
  <si>
    <t>Nemoura flexuosa</t>
  </si>
  <si>
    <t>Nemoura CX marginata</t>
  </si>
  <si>
    <t>Nemoura sciurus</t>
  </si>
  <si>
    <t>Nemoura undulata</t>
  </si>
  <si>
    <t>Perla sp.</t>
  </si>
  <si>
    <t>Perlodes sp.</t>
  </si>
  <si>
    <t>Protonemura sp.</t>
  </si>
  <si>
    <t>Protonemura CX algovia</t>
  </si>
  <si>
    <t>Protonemura algovia</t>
  </si>
  <si>
    <t>Protonemura CX risi</t>
  </si>
  <si>
    <t>Protonemura auberti</t>
  </si>
  <si>
    <t>Protonemura risi</t>
  </si>
  <si>
    <t>Rhabdiopteryx sp.</t>
  </si>
  <si>
    <t>Rhabdiopteryx CX alpina</t>
  </si>
  <si>
    <t>Rhabdiopteryx neglecta</t>
  </si>
  <si>
    <t>Siphonoperla CX torrentium</t>
  </si>
  <si>
    <t>Taeniopteryx sp.</t>
  </si>
  <si>
    <t>Zwicknia sp.</t>
  </si>
  <si>
    <t>sulcicollis, triangularis</t>
  </si>
  <si>
    <t>braueri, muranyii*, schmidi</t>
  </si>
  <si>
    <t>marginata, sinuata</t>
  </si>
  <si>
    <t>algovia, nimborella</t>
  </si>
  <si>
    <t>auberti, risi</t>
  </si>
  <si>
    <t>Beraea sp.</t>
  </si>
  <si>
    <t>Beraea maurus</t>
  </si>
  <si>
    <t>Ernodes sp.</t>
  </si>
  <si>
    <t>Brachycentrus sp.</t>
  </si>
  <si>
    <t>Micrasema sp.</t>
  </si>
  <si>
    <t>Agapetinae</t>
  </si>
  <si>
    <t>Agapetus fuscipes</t>
  </si>
  <si>
    <t>Glossosoma CX conformis</t>
  </si>
  <si>
    <t>Lithax sp.</t>
  </si>
  <si>
    <t>Silo sp.</t>
  </si>
  <si>
    <t>Hydropsyche GR instabilis</t>
  </si>
  <si>
    <t>Agraylea sp.</t>
  </si>
  <si>
    <t>Hydroptila sp.</t>
  </si>
  <si>
    <t>Ithytrichia sp.</t>
  </si>
  <si>
    <t>Orthotrichia sp.</t>
  </si>
  <si>
    <t>Oxyethira sp.</t>
  </si>
  <si>
    <t>Stactobia sp.</t>
  </si>
  <si>
    <t>Adicella sp.</t>
  </si>
  <si>
    <t>Athripsodes sp.</t>
  </si>
  <si>
    <t>Ceraclea sp.</t>
  </si>
  <si>
    <t>Leptocerus sp.</t>
  </si>
  <si>
    <t>Mystacides sp.</t>
  </si>
  <si>
    <t>Oecetis sp.</t>
  </si>
  <si>
    <t>Setodes sp.</t>
  </si>
  <si>
    <t>Chaetopterygini-Stenophilacini GR auricollis</t>
  </si>
  <si>
    <t>Allogamus antennatus</t>
  </si>
  <si>
    <t>Allogamus auricollis</t>
  </si>
  <si>
    <t>Annitella obscurata</t>
  </si>
  <si>
    <t>Chaetopterygopsis maclachlani</t>
  </si>
  <si>
    <t>Chaetopteryx major</t>
  </si>
  <si>
    <t>Chaetopteryx villosa</t>
  </si>
  <si>
    <t>Consorophylax consors</t>
  </si>
  <si>
    <t>Halesus rubricollis</t>
  </si>
  <si>
    <t>Melampophylax melampus</t>
  </si>
  <si>
    <t>Pseudopsilopteryx zimmeri</t>
  </si>
  <si>
    <t>Apatania sp.</t>
  </si>
  <si>
    <t>Apatania fimbriata</t>
  </si>
  <si>
    <t>Drusinae</t>
  </si>
  <si>
    <t>Drusus sp.</t>
  </si>
  <si>
    <t>Ecclisopteryx sp.</t>
  </si>
  <si>
    <t>Enoicyla sp.</t>
  </si>
  <si>
    <t>Halesus GR digitatus</t>
  </si>
  <si>
    <t>Limnephilini GR</t>
  </si>
  <si>
    <t>Metanoea sp.</t>
  </si>
  <si>
    <t>Acrophylax zerberus</t>
  </si>
  <si>
    <t>Anisogamus difformis</t>
  </si>
  <si>
    <t>Potamophylax sp.</t>
  </si>
  <si>
    <t>Potamophylax cingulatus</t>
  </si>
  <si>
    <t>Potamophylax nigricornis</t>
  </si>
  <si>
    <t>Potamophylax rotundipennis</t>
  </si>
  <si>
    <t>Micropterna nycterobia</t>
  </si>
  <si>
    <t>Micropterna testacea</t>
  </si>
  <si>
    <t>Platyphylax frauenfeldi</t>
  </si>
  <si>
    <t>Stenophylax mitis</t>
  </si>
  <si>
    <t>Stenophylax permistus</t>
  </si>
  <si>
    <t>Stenophylax vibex</t>
  </si>
  <si>
    <t>Molanna sp.</t>
  </si>
  <si>
    <t>Philopotamus sp.</t>
  </si>
  <si>
    <t>Wormaldia sp.</t>
  </si>
  <si>
    <t>Agrypnia sp.</t>
  </si>
  <si>
    <t>Phryganea sp.</t>
  </si>
  <si>
    <t>Cyrnus sp.</t>
  </si>
  <si>
    <t>Holocentropus sp.</t>
  </si>
  <si>
    <t>Plectrocnemia sp.</t>
  </si>
  <si>
    <t>Polycentropus sp.</t>
  </si>
  <si>
    <t>Polycentropus excisus</t>
  </si>
  <si>
    <t>Polycentropus flavomaculatus</t>
  </si>
  <si>
    <t>Polycentropus irroratus</t>
  </si>
  <si>
    <t>Polycentropus kingi</t>
  </si>
  <si>
    <t>Lype sp.</t>
  </si>
  <si>
    <t>Psychomyia sp.</t>
  </si>
  <si>
    <t>Tinodes sp.</t>
  </si>
  <si>
    <t>Tinodes assimilis</t>
  </si>
  <si>
    <t>Tinodes dives</t>
  </si>
  <si>
    <t>Tinodes maclachlani</t>
  </si>
  <si>
    <t>Tinodes maculicornis</t>
  </si>
  <si>
    <t>Tinodes pallidulus</t>
  </si>
  <si>
    <t>Tinodes rostocki</t>
  </si>
  <si>
    <t>Tinodes unicolor</t>
  </si>
  <si>
    <t>Tinodes zelleri</t>
  </si>
  <si>
    <t>Rhyacophila sp.</t>
  </si>
  <si>
    <t>Rhyacophila GR Hyporhyacophila</t>
  </si>
  <si>
    <t>Rhyacophila aquitanica</t>
  </si>
  <si>
    <t>Rhyacophila glareosa</t>
  </si>
  <si>
    <t>Rhyacophila hirticornis</t>
  </si>
  <si>
    <t>Rhyacophila meyeri</t>
  </si>
  <si>
    <t>Rhyacophila philopotamoides</t>
  </si>
  <si>
    <t>Rhyacophila pubescens</t>
  </si>
  <si>
    <t>Rhyacophila stigmatica</t>
  </si>
  <si>
    <t>Rhyacophila tristis</t>
  </si>
  <si>
    <t>Rhyacophila GR sensu str.</t>
  </si>
  <si>
    <t>boltoni, conformis</t>
  </si>
  <si>
    <t>clavata*, lamellaris</t>
  </si>
  <si>
    <t>falcata*, flavicornis*, O.simplex*</t>
  </si>
  <si>
    <t>eatoniella, furcata*, moselyi</t>
  </si>
  <si>
    <t>Anabolia brevipennis, A. furcata, A. lombarda*, A. nervosa, Grammotaulius nigropunctatus, Limnephilus affinis, L. algosus*, L. auricula, L. binotatus, L. bipunctatus, L. borealis, L. centralis. L. coenosus, L. decipiens, L. elegans, L. extricatus, L. flavicornis, L. flavospinosus*, L. germanus, L. griseus, L. helveticus*, L. hirsutus, L. ignavus, L. incisus, L. italicus*, L. H. lunatus, L. marmoratus, L. nigriceps, L. politus, L. rhombicus, L. sericeus*, L. sparsus, L. stigma, L. subcentralis, L. tauricus, L. vittatus, Mesophylax aspersus, M. impunctatus, Rhadicoleptus alpestris</t>
  </si>
  <si>
    <t>copiosa, mediana*, occipitalis, pulla*, subnigra, variegata</t>
  </si>
  <si>
    <t>appennina*, brevis, conspersa, geniculata, praestans*</t>
  </si>
  <si>
    <t>antonioi*, assimilis, dives, luscinia*, maclachlani, maculicornis, pallidulus, rostocki, sylvia*, unicolor, zelleri</t>
  </si>
  <si>
    <t>aquitanica, glareosa, hirticornis, meyeri,  orobica*, philopotamoides, pubescens, stigmatica, tristis</t>
  </si>
  <si>
    <t xml:space="preserve">aurata, dorsalis, fasciata, obliterata, pascoei*, praemorsa, simulatrix, vulgaris </t>
  </si>
  <si>
    <t>personatum*, flavicorne*, galeatum*</t>
  </si>
  <si>
    <t>CX</t>
  </si>
  <si>
    <t>GR</t>
  </si>
  <si>
    <t>*</t>
  </si>
  <si>
    <t>Ecdyonurus/Electrogena</t>
  </si>
  <si>
    <t>Hydropsyche GR siltalai</t>
  </si>
  <si>
    <t>Halesus radiatus</t>
  </si>
  <si>
    <t>E</t>
  </si>
  <si>
    <t>P</t>
  </si>
  <si>
    <t>T</t>
  </si>
  <si>
    <t>Art</t>
  </si>
  <si>
    <t xml:space="preserve">Nemoura </t>
  </si>
  <si>
    <t>sinaica</t>
  </si>
  <si>
    <t>muticus</t>
  </si>
  <si>
    <t>inopinatus</t>
  </si>
  <si>
    <t>congener</t>
  </si>
  <si>
    <t>alpinus</t>
  </si>
  <si>
    <t>buceratus</t>
  </si>
  <si>
    <t>fuscatus</t>
  </si>
  <si>
    <t>liebenauae</t>
  </si>
  <si>
    <t>lutheri</t>
  </si>
  <si>
    <t>melanonyx</t>
  </si>
  <si>
    <t>nubecularis</t>
  </si>
  <si>
    <t>pentaphlebodes</t>
  </si>
  <si>
    <t>rhodani</t>
  </si>
  <si>
    <t>scambus</t>
  </si>
  <si>
    <t>vardarensis</t>
  </si>
  <si>
    <t>vernus</t>
  </si>
  <si>
    <t>beskidensis</t>
  </si>
  <si>
    <t>horaria</t>
  </si>
  <si>
    <t>lactea</t>
  </si>
  <si>
    <t>luctuosa</t>
  </si>
  <si>
    <t>macrura</t>
  </si>
  <si>
    <t>pusilla</t>
  </si>
  <si>
    <t>rivulorum</t>
  </si>
  <si>
    <t>robusta</t>
  </si>
  <si>
    <t>luteolum</t>
  </si>
  <si>
    <t>picteti</t>
  </si>
  <si>
    <t>dipterum</t>
  </si>
  <si>
    <t>simile</t>
  </si>
  <si>
    <t>dispar</t>
  </si>
  <si>
    <t>helveticus</t>
  </si>
  <si>
    <t>insignis</t>
  </si>
  <si>
    <t>parahelveticus</t>
  </si>
  <si>
    <t>torrentis</t>
  </si>
  <si>
    <t>venosus</t>
  </si>
  <si>
    <t>zelleri</t>
  </si>
  <si>
    <t>affinis</t>
  </si>
  <si>
    <t>brulini</t>
  </si>
  <si>
    <t>lateralis</t>
  </si>
  <si>
    <t>ujhelyii</t>
  </si>
  <si>
    <t>alpicola</t>
  </si>
  <si>
    <t>assimilis</t>
  </si>
  <si>
    <t>danica</t>
  </si>
  <si>
    <t>glaucops</t>
  </si>
  <si>
    <t>lineata</t>
  </si>
  <si>
    <t>vulgata</t>
  </si>
  <si>
    <t>mucronata</t>
  </si>
  <si>
    <t>notata</t>
  </si>
  <si>
    <t>virgo</t>
  </si>
  <si>
    <t>auberti</t>
  </si>
  <si>
    <t>confusa</t>
  </si>
  <si>
    <t>eldae</t>
  </si>
  <si>
    <t>fusca</t>
  </si>
  <si>
    <t>lauta</t>
  </si>
  <si>
    <t>coerulans</t>
  </si>
  <si>
    <t>longicauda</t>
  </si>
  <si>
    <t>sulphurea</t>
  </si>
  <si>
    <t>atrebatinus</t>
  </si>
  <si>
    <t>marginata</t>
  </si>
  <si>
    <t>vespertina</t>
  </si>
  <si>
    <t>balcanicus</t>
  </si>
  <si>
    <t>niger</t>
  </si>
  <si>
    <t>rhenana</t>
  </si>
  <si>
    <t>submarginata</t>
  </si>
  <si>
    <t>luteus</t>
  </si>
  <si>
    <t>bifidum</t>
  </si>
  <si>
    <t>pennulatum</t>
  </si>
  <si>
    <t>allobrogica</t>
  </si>
  <si>
    <t>alpestris</t>
  </si>
  <si>
    <t>carpatoalpina</t>
  </si>
  <si>
    <t>corcontica</t>
  </si>
  <si>
    <t>degrangei</t>
  </si>
  <si>
    <t>dorieri</t>
  </si>
  <si>
    <t>germanica</t>
  </si>
  <si>
    <t>gratianopolitana</t>
  </si>
  <si>
    <t>grischuna</t>
  </si>
  <si>
    <t>hercynia</t>
  </si>
  <si>
    <t>hybrida</t>
  </si>
  <si>
    <t>landai</t>
  </si>
  <si>
    <t>loyolaea</t>
  </si>
  <si>
    <t>nivata</t>
  </si>
  <si>
    <t>puthzi</t>
  </si>
  <si>
    <t>puytoraci</t>
  </si>
  <si>
    <t>savoiensis</t>
  </si>
  <si>
    <t>semicolorata</t>
  </si>
  <si>
    <t>ignita</t>
  </si>
  <si>
    <t>aestivalis</t>
  </si>
  <si>
    <t>lacustris</t>
  </si>
  <si>
    <t>major</t>
  </si>
  <si>
    <t>standfussi</t>
  </si>
  <si>
    <t>sulcicollis</t>
  </si>
  <si>
    <t>triangularis</t>
  </si>
  <si>
    <t>imhoffi</t>
  </si>
  <si>
    <t>ventralis</t>
  </si>
  <si>
    <t>braueri</t>
  </si>
  <si>
    <t>monilicornis</t>
  </si>
  <si>
    <t>risi</t>
  </si>
  <si>
    <t>seticornis</t>
  </si>
  <si>
    <t>trifasciata</t>
  </si>
  <si>
    <t>nigra</t>
  </si>
  <si>
    <t>vidua</t>
  </si>
  <si>
    <t>nemuroides</t>
  </si>
  <si>
    <t>susemicheli</t>
  </si>
  <si>
    <t>tripunctata</t>
  </si>
  <si>
    <t>fontium</t>
  </si>
  <si>
    <t>jurassicum</t>
  </si>
  <si>
    <t>cephalotes</t>
  </si>
  <si>
    <t>ferreri</t>
  </si>
  <si>
    <t>megacephala</t>
  </si>
  <si>
    <t>nubecula</t>
  </si>
  <si>
    <t>geniculata</t>
  </si>
  <si>
    <t>schmidi</t>
  </si>
  <si>
    <t>minima</t>
  </si>
  <si>
    <t>mortoni</t>
  </si>
  <si>
    <t>avicularis</t>
  </si>
  <si>
    <t>dubitans</t>
  </si>
  <si>
    <t>flexuosa</t>
  </si>
  <si>
    <t>sciurus</t>
  </si>
  <si>
    <t>undulata</t>
  </si>
  <si>
    <t>pictetii</t>
  </si>
  <si>
    <t>abdominalis</t>
  </si>
  <si>
    <t>grandis</t>
  </si>
  <si>
    <t>intricatus</t>
  </si>
  <si>
    <t>jurassicus</t>
  </si>
  <si>
    <t>microcephalus</t>
  </si>
  <si>
    <t>algovia</t>
  </si>
  <si>
    <t>brevistyla</t>
  </si>
  <si>
    <t>intricata</t>
  </si>
  <si>
    <t>jurassica</t>
  </si>
  <si>
    <t>meyeri</t>
  </si>
  <si>
    <t>nimborum</t>
  </si>
  <si>
    <t>nitida</t>
  </si>
  <si>
    <t>praecox</t>
  </si>
  <si>
    <t>neglecta</t>
  </si>
  <si>
    <t>montana</t>
  </si>
  <si>
    <t>hubaulti</t>
  </si>
  <si>
    <t>kuehtreiberi</t>
  </si>
  <si>
    <t>nebulosa</t>
  </si>
  <si>
    <t>schoenemundi</t>
  </si>
  <si>
    <t>apicalis</t>
  </si>
  <si>
    <t>maurus</t>
  </si>
  <si>
    <t>squamosa</t>
  </si>
  <si>
    <t>minutus</t>
  </si>
  <si>
    <t>articularis</t>
  </si>
  <si>
    <t>vicinus</t>
  </si>
  <si>
    <t>maculatus</t>
  </si>
  <si>
    <t>montanus</t>
  </si>
  <si>
    <t>subnubilus</t>
  </si>
  <si>
    <t>longulum</t>
  </si>
  <si>
    <t>minimum</t>
  </si>
  <si>
    <t>setiferum</t>
  </si>
  <si>
    <t>tenellus</t>
  </si>
  <si>
    <t>laniger</t>
  </si>
  <si>
    <t>nimbulus</t>
  </si>
  <si>
    <t>ochripes</t>
  </si>
  <si>
    <t>fuscipes</t>
  </si>
  <si>
    <t>nigrans</t>
  </si>
  <si>
    <t>iridipennis</t>
  </si>
  <si>
    <t>pilosa</t>
  </si>
  <si>
    <t>obscurus</t>
  </si>
  <si>
    <t>nigricornis</t>
  </si>
  <si>
    <t>piceus</t>
  </si>
  <si>
    <t>sperata</t>
  </si>
  <si>
    <t>siltalai</t>
  </si>
  <si>
    <t>multipunctata</t>
  </si>
  <si>
    <t>sexmaculata</t>
  </si>
  <si>
    <t>pallicornis</t>
  </si>
  <si>
    <t>fagesi</t>
  </si>
  <si>
    <t>irrorata</t>
  </si>
  <si>
    <t>basale</t>
  </si>
  <si>
    <t>hirtum</t>
  </si>
  <si>
    <t>filicornis</t>
  </si>
  <si>
    <t>reducta</t>
  </si>
  <si>
    <t>albifrons</t>
  </si>
  <si>
    <t>aterrimus</t>
  </si>
  <si>
    <t>bilineatus</t>
  </si>
  <si>
    <t>cinereus</t>
  </si>
  <si>
    <t>leucophaeus</t>
  </si>
  <si>
    <t>albimacula</t>
  </si>
  <si>
    <t>annulicornis</t>
  </si>
  <si>
    <t>aurea</t>
  </si>
  <si>
    <t>dissimilis</t>
  </si>
  <si>
    <t>fulva</t>
  </si>
  <si>
    <t>nigronervosa</t>
  </si>
  <si>
    <t>riparia</t>
  </si>
  <si>
    <t>senilis</t>
  </si>
  <si>
    <t>baltica</t>
  </si>
  <si>
    <t>interruptus</t>
  </si>
  <si>
    <t>lusitanicus</t>
  </si>
  <si>
    <t>tineiformis</t>
  </si>
  <si>
    <t>azurea</t>
  </si>
  <si>
    <t>longicornis</t>
  </si>
  <si>
    <t>furva</t>
  </si>
  <si>
    <t>ochracea</t>
  </si>
  <si>
    <t>argentipunctellus</t>
  </si>
  <si>
    <t>punctatus</t>
  </si>
  <si>
    <t>viridis</t>
  </si>
  <si>
    <t>antennatus</t>
  </si>
  <si>
    <t>auricollis</t>
  </si>
  <si>
    <t>obscurata</t>
  </si>
  <si>
    <t>maclachlani</t>
  </si>
  <si>
    <t>villosa</t>
  </si>
  <si>
    <t>consors</t>
  </si>
  <si>
    <t>rubricollis</t>
  </si>
  <si>
    <t>melampus</t>
  </si>
  <si>
    <t>zimmeri</t>
  </si>
  <si>
    <t>chauviniana</t>
  </si>
  <si>
    <t>fimbriata</t>
  </si>
  <si>
    <t>chapmani</t>
  </si>
  <si>
    <t>melanchaetes</t>
  </si>
  <si>
    <t>nigrescens</t>
  </si>
  <si>
    <t>trifidus</t>
  </si>
  <si>
    <t>pellucidus</t>
  </si>
  <si>
    <t>radiatus</t>
  </si>
  <si>
    <t>infumatus</t>
  </si>
  <si>
    <t>gracilis</t>
  </si>
  <si>
    <t>flavipennis</t>
  </si>
  <si>
    <t>rhaetica</t>
  </si>
  <si>
    <t>punctatolineatus</t>
  </si>
  <si>
    <t>picicornis</t>
  </si>
  <si>
    <t>zerberus</t>
  </si>
  <si>
    <t>difformis</t>
  </si>
  <si>
    <t>cingulatus</t>
  </si>
  <si>
    <t>rotundipennis</t>
  </si>
  <si>
    <t>nycterobia</t>
  </si>
  <si>
    <t>testacea</t>
  </si>
  <si>
    <t>frauenfeldi</t>
  </si>
  <si>
    <t>mitis</t>
  </si>
  <si>
    <t>permistus</t>
  </si>
  <si>
    <t>vibex</t>
  </si>
  <si>
    <t>albicans</t>
  </si>
  <si>
    <t>angustata</t>
  </si>
  <si>
    <t>albicorne</t>
  </si>
  <si>
    <t>ludificatus</t>
  </si>
  <si>
    <t>variegatus</t>
  </si>
  <si>
    <t>obsoleta</t>
  </si>
  <si>
    <t>pagetana</t>
  </si>
  <si>
    <t>picta</t>
  </si>
  <si>
    <t>varia</t>
  </si>
  <si>
    <t>reticulata</t>
  </si>
  <si>
    <t>bipunctata</t>
  </si>
  <si>
    <t>minor</t>
  </si>
  <si>
    <t>crenaticornis</t>
  </si>
  <si>
    <t>flavidus</t>
  </si>
  <si>
    <t>insolutus</t>
  </si>
  <si>
    <t>dubius</t>
  </si>
  <si>
    <t>stagnalis</t>
  </si>
  <si>
    <t>excisus</t>
  </si>
  <si>
    <t>flavomaculatus</t>
  </si>
  <si>
    <t>irroratus</t>
  </si>
  <si>
    <t>kingi</t>
  </si>
  <si>
    <t>phaeopa</t>
  </si>
  <si>
    <t>dives</t>
  </si>
  <si>
    <t>maculicornis</t>
  </si>
  <si>
    <t>pallidulus</t>
  </si>
  <si>
    <t>rostocki</t>
  </si>
  <si>
    <t>unicolor</t>
  </si>
  <si>
    <t>waeneri</t>
  </si>
  <si>
    <t>granulatus</t>
  </si>
  <si>
    <t>bonaparti</t>
  </si>
  <si>
    <t>aquitanica</t>
  </si>
  <si>
    <t>glareosa</t>
  </si>
  <si>
    <t>hirticornis</t>
  </si>
  <si>
    <t>philopotamoides</t>
  </si>
  <si>
    <t>pubescens</t>
  </si>
  <si>
    <t>stigmatica</t>
  </si>
  <si>
    <t>tristis</t>
  </si>
  <si>
    <t>intermedia</t>
  </si>
  <si>
    <t>laevis</t>
  </si>
  <si>
    <t>rectispina</t>
  </si>
  <si>
    <t>ciliaris</t>
  </si>
  <si>
    <t>monedula</t>
  </si>
  <si>
    <t>CR</t>
  </si>
  <si>
    <t>VU</t>
  </si>
  <si>
    <t>NT</t>
  </si>
  <si>
    <t>EN</t>
  </si>
  <si>
    <t>RE</t>
  </si>
  <si>
    <t>LC</t>
  </si>
  <si>
    <t>DD</t>
  </si>
  <si>
    <t>aggr.</t>
  </si>
  <si>
    <t>Leuctra braueri</t>
  </si>
  <si>
    <t>cinerea</t>
  </si>
  <si>
    <t>Nemoura cinerea</t>
  </si>
  <si>
    <t>Protonemura nimborella</t>
  </si>
  <si>
    <t>alpina*, harperi*</t>
  </si>
  <si>
    <t>torrentium*, italica*</t>
  </si>
  <si>
    <t>doehleri</t>
  </si>
  <si>
    <t>Hydropsyche doehleri</t>
  </si>
  <si>
    <t>angustipennis, bulbifera, contubernalis, dinarica, exocellata, fulvipes, guttata, incognita, instabilis, modesta, ornatula, pellucidula, saxonica, tenuis</t>
  </si>
  <si>
    <t>siltalai, doehleri</t>
  </si>
  <si>
    <t>Ordre</t>
  </si>
  <si>
    <t xml:space="preserve"> Liste rouge</t>
  </si>
  <si>
    <t xml:space="preserve"> Prior.nat.</t>
  </si>
  <si>
    <t xml:space="preserve"> Responsa.</t>
  </si>
  <si>
    <r>
      <t xml:space="preserve">Abkürzungen/
</t>
    </r>
    <r>
      <rPr>
        <i/>
        <sz val="10"/>
        <color indexed="23"/>
        <rFont val="Calibri"/>
        <family val="2"/>
      </rPr>
      <t>Abbréviations</t>
    </r>
    <r>
      <rPr>
        <sz val="10"/>
        <rFont val="Calibri"/>
        <family val="2"/>
      </rPr>
      <t xml:space="preserve"> :</t>
    </r>
  </si>
  <si>
    <r>
      <t xml:space="preserve">Ordnung/
</t>
    </r>
    <r>
      <rPr>
        <i/>
        <sz val="10"/>
        <rFont val="Calibri"/>
        <family val="2"/>
      </rPr>
      <t>Ordre</t>
    </r>
  </si>
  <si>
    <r>
      <t xml:space="preserve">Verantwortung/
</t>
    </r>
    <r>
      <rPr>
        <b/>
        <i/>
        <sz val="10"/>
        <rFont val="Calibri"/>
        <family val="2"/>
      </rPr>
      <t>responsabilité</t>
    </r>
  </si>
  <si>
    <r>
      <t xml:space="preserve">Zusätzliche Info/ </t>
    </r>
    <r>
      <rPr>
        <i/>
        <sz val="10"/>
        <rFont val="Calibri"/>
        <family val="2"/>
      </rPr>
      <t>Commentaire</t>
    </r>
  </si>
  <si>
    <r>
      <t xml:space="preserve">Familie/
</t>
    </r>
    <r>
      <rPr>
        <i/>
        <sz val="10"/>
        <rFont val="Calibri"/>
        <family val="2"/>
      </rPr>
      <t>Famille</t>
    </r>
  </si>
  <si>
    <r>
      <t xml:space="preserve">Gattung/
</t>
    </r>
    <r>
      <rPr>
        <i/>
        <sz val="10"/>
        <rFont val="Calibri"/>
        <family val="2"/>
      </rPr>
      <t>Genre</t>
    </r>
  </si>
  <si>
    <r>
      <t xml:space="preserve">Art/
</t>
    </r>
    <r>
      <rPr>
        <i/>
        <sz val="10"/>
        <rFont val="Calibri"/>
        <family val="2"/>
      </rPr>
      <t>Espèce</t>
    </r>
  </si>
  <si>
    <r>
      <t xml:space="preserve">Komplex: umfasst eine begrenzte Anzahl von Arten (2-3). Dabei handelt es sich um Arten, die sich immer oder je nach Entwicklungsstadium nur sehr schwer oder gar nicht trennen lassen.
</t>
    </r>
    <r>
      <rPr>
        <i/>
        <sz val="10"/>
        <color indexed="23"/>
        <rFont val="Calibri"/>
        <family val="2"/>
      </rPr>
      <t>Complexe: regroupe un nombre limité d'espèces (2-3). Ce sont des espèces qui sont toujours ou selon le stade de développement très difficiles voire impossibles à séparer.</t>
    </r>
  </si>
  <si>
    <r>
      <t xml:space="preserve">Sternchen: bezeichnet eine Art, die nur anhand der ausgewachsene Form (oder Nymphen) bestimmt werden kann.
</t>
    </r>
    <r>
      <rPr>
        <i/>
        <sz val="10"/>
        <color indexed="23"/>
        <rFont val="Calibri"/>
        <family val="2"/>
      </rPr>
      <t>astérisque: indique une espèce déterminable qu'à partir de l'insecte adulte (ou nymphe).</t>
    </r>
  </si>
  <si>
    <r>
      <t xml:space="preserve">Stand der Taxaliste (REVIT)/ 
</t>
    </r>
    <r>
      <rPr>
        <i/>
        <sz val="10"/>
        <color indexed="23"/>
        <rFont val="Calibri"/>
        <family val="2"/>
      </rPr>
      <t>Etat de la liste des taxa (REVIT)</t>
    </r>
    <r>
      <rPr>
        <sz val="10"/>
        <rFont val="Calibri"/>
        <family val="2"/>
      </rPr>
      <t xml:space="preserve"> : </t>
    </r>
  </si>
  <si>
    <r>
      <t>Autoren/</t>
    </r>
    <r>
      <rPr>
        <i/>
        <sz val="10"/>
        <color indexed="23"/>
        <rFont val="Calibri"/>
        <family val="2"/>
      </rPr>
      <t xml:space="preserve"> Auteur(e)s</t>
    </r>
    <r>
      <rPr>
        <sz val="10"/>
        <rFont val="Calibri"/>
        <family val="2"/>
      </rPr>
      <t>: A. Wagner [Ephemeroptera], S. Knispel [Plecoptera], P. Stucki [Trichoptera]</t>
    </r>
  </si>
  <si>
    <r>
      <t xml:space="preserve">Gruppe: umfasst eine größere Anzahl von Arten (&gt;3). Sie sind nicht unbedingt schwer zu bestimmen, aber sehr oft sind die Jungstadien schwer bestimmbar. Die Gruppe kann mehrere Gattungen enthalten, wie die "Limnephili GR", die 39 Arten von 5 Gattungen enthält.
</t>
    </r>
    <r>
      <rPr>
        <i/>
        <sz val="10"/>
        <color indexed="23"/>
        <rFont val="Calibri"/>
        <family val="2"/>
      </rPr>
      <t>Groupe: regroupe un nombre plus important d'espèces (&gt;3). Elles ne sont pas obligatoirement difficiles à identifier, mais très souvent les jeunes stades le sont.  Il peut contenir plusieurs genres comme le "Limnephili GR" qui contient 39 espèces de 5 genres.</t>
    </r>
  </si>
  <si>
    <r>
      <t xml:space="preserve">Vom CSCF ausgewählter Komplex mit Verteilungskarte auf dem Karten-Server
</t>
    </r>
    <r>
      <rPr>
        <i/>
        <sz val="10"/>
        <color indexed="23"/>
        <rFont val="Calibri"/>
        <family val="2"/>
      </rPr>
      <t>Complexe retenu par le CSCF avec carte de répartition sur le serveur cartographique</t>
    </r>
  </si>
  <si>
    <r>
      <t xml:space="preserve">EPT Taxaliste/
</t>
    </r>
    <r>
      <rPr>
        <b/>
        <i/>
        <sz val="10"/>
        <rFont val="Calibri"/>
        <family val="2"/>
      </rPr>
      <t>liste des taxons EPT</t>
    </r>
    <r>
      <rPr>
        <b/>
        <sz val="10"/>
        <rFont val="Calibri"/>
        <family val="2"/>
      </rPr>
      <t xml:space="preserve"> (Larvae)</t>
    </r>
  </si>
  <si>
    <r>
      <t xml:space="preserve">Rote Liste/
</t>
    </r>
    <r>
      <rPr>
        <b/>
        <i/>
        <sz val="10"/>
        <rFont val="Calibri"/>
        <family val="2"/>
      </rPr>
      <t>liste rouge</t>
    </r>
  </si>
  <si>
    <r>
      <t xml:space="preserve">Nationale Piorität/
</t>
    </r>
    <r>
      <rPr>
        <b/>
        <i/>
        <sz val="10"/>
        <rFont val="Calibri"/>
        <family val="2"/>
      </rPr>
      <t>priorité nationale</t>
    </r>
  </si>
  <si>
    <t>Version</t>
  </si>
  <si>
    <t xml:space="preserve">V &gt; 150 </t>
  </si>
  <si>
    <t xml:space="preserve">150 &gt; V &gt; 75 </t>
  </si>
  <si>
    <t xml:space="preserve">75 &gt; V &gt; 25 </t>
  </si>
  <si>
    <t xml:space="preserve">25 &gt; V &gt; 5 </t>
  </si>
  <si>
    <t>V &lt; 5</t>
  </si>
  <si>
    <t>V*</t>
  </si>
  <si>
    <t>S**</t>
  </si>
  <si>
    <t>SPEARclass</t>
  </si>
  <si>
    <t>SPEAR LOG(4*X+1)*y</t>
  </si>
  <si>
    <t>SPEAR_SI</t>
  </si>
  <si>
    <t>PORIFERA</t>
  </si>
  <si>
    <t>Heteroptera</t>
  </si>
  <si>
    <t>SPEAR LOG(4*X+1)</t>
  </si>
  <si>
    <t>CNIDARIA</t>
  </si>
  <si>
    <t>Aphelocheiridae</t>
  </si>
  <si>
    <t>BRYOZOA</t>
  </si>
  <si>
    <t>Corixidae</t>
  </si>
  <si>
    <t>Gerridae</t>
  </si>
  <si>
    <t>PLATYHELMINTHES</t>
  </si>
  <si>
    <t>Hebridae</t>
  </si>
  <si>
    <t>Dendrocoelidae</t>
  </si>
  <si>
    <t>Hydrometridae</t>
  </si>
  <si>
    <t>Dugesiidae</t>
  </si>
  <si>
    <t>Mesoveliidae</t>
  </si>
  <si>
    <t>Planariidae</t>
  </si>
  <si>
    <t>Naucoridae</t>
  </si>
  <si>
    <t>"NEMATHELMINTHES"</t>
  </si>
  <si>
    <t>Nepidae</t>
  </si>
  <si>
    <t>Notonectidae</t>
  </si>
  <si>
    <t>ANNELIDA</t>
  </si>
  <si>
    <t>Pleidae</t>
  </si>
  <si>
    <t>Hirudinea</t>
  </si>
  <si>
    <t>Veliidae</t>
  </si>
  <si>
    <t>Erpobdellidae</t>
  </si>
  <si>
    <t>Megaloptera</t>
  </si>
  <si>
    <t>Glossiphoniidae</t>
  </si>
  <si>
    <t>Sialidae</t>
  </si>
  <si>
    <t>Hirudidae (Tachet)</t>
  </si>
  <si>
    <t>Neuroptera</t>
  </si>
  <si>
    <t>Piscicolidae</t>
  </si>
  <si>
    <t>Osmylidae</t>
  </si>
  <si>
    <t>Sisyridae</t>
  </si>
  <si>
    <t>Oligochaeta</t>
  </si>
  <si>
    <t>Coleoptera</t>
  </si>
  <si>
    <t>Curculionidae</t>
  </si>
  <si>
    <t>MOLLUSCA</t>
  </si>
  <si>
    <t>Chrysomelidae</t>
  </si>
  <si>
    <t>Gastropoda</t>
  </si>
  <si>
    <t>Dryopidae</t>
  </si>
  <si>
    <t>Acroloxidae</t>
  </si>
  <si>
    <t>Dytiscidae</t>
  </si>
  <si>
    <t>Ancylidae (Tachet)</t>
  </si>
  <si>
    <t>Elmidae</t>
  </si>
  <si>
    <t>VT attribution</t>
  </si>
  <si>
    <t>Bithyniidae</t>
  </si>
  <si>
    <t>Gyrinidae</t>
  </si>
  <si>
    <t>Ferrissiidae (Tachet)</t>
  </si>
  <si>
    <t>Haliplidae</t>
  </si>
  <si>
    <t>Hydrobiidae</t>
  </si>
  <si>
    <t>Helophoridae (Tachet)</t>
  </si>
  <si>
    <t>Lymnaeidae</t>
  </si>
  <si>
    <t>Hydraenidae</t>
  </si>
  <si>
    <t>Neritidae</t>
  </si>
  <si>
    <t>Hydrochidae (Tachet)</t>
  </si>
  <si>
    <t>Physidae</t>
  </si>
  <si>
    <t>Hydrophilidae</t>
  </si>
  <si>
    <t>Planorbidae</t>
  </si>
  <si>
    <t>Hydroscaphidae</t>
  </si>
  <si>
    <t>Valvatidae</t>
  </si>
  <si>
    <t>Hygrobiidae</t>
  </si>
  <si>
    <t>Viviparidae</t>
  </si>
  <si>
    <t>Noteridae</t>
  </si>
  <si>
    <t>Bivalvia</t>
  </si>
  <si>
    <t>Psephenidae</t>
  </si>
  <si>
    <t>Corbiculidae*</t>
  </si>
  <si>
    <t>Scirtidae</t>
  </si>
  <si>
    <t>Dreissenidae*</t>
  </si>
  <si>
    <t>Spercheidae (Tachet)</t>
  </si>
  <si>
    <t>Sphaeriidae</t>
  </si>
  <si>
    <t>Unionidae</t>
  </si>
  <si>
    <t>Hymenoptera</t>
  </si>
  <si>
    <t>ARTHROPODA</t>
  </si>
  <si>
    <t>Apataniidae</t>
  </si>
  <si>
    <t>Arachnida (Inf.-Cl.) Acari</t>
  </si>
  <si>
    <t>Hydracarina</t>
  </si>
  <si>
    <t>Crustacea</t>
  </si>
  <si>
    <t>Branchiopoda</t>
  </si>
  <si>
    <t>Amphipoda</t>
  </si>
  <si>
    <t>Corophiidae*</t>
  </si>
  <si>
    <t>Gammaridae</t>
  </si>
  <si>
    <t>Niphargidae</t>
  </si>
  <si>
    <t>Isopoda</t>
  </si>
  <si>
    <t>Asellidae</t>
  </si>
  <si>
    <t>Janiridae*</t>
  </si>
  <si>
    <t>Mysida</t>
  </si>
  <si>
    <t>Mysidae*</t>
  </si>
  <si>
    <t>Decapoda</t>
  </si>
  <si>
    <t>Astacidae</t>
  </si>
  <si>
    <t>Cambaridae*</t>
  </si>
  <si>
    <t>Insecta</t>
  </si>
  <si>
    <t>Psychomyiidae</t>
  </si>
  <si>
    <t>Lepidoptera</t>
  </si>
  <si>
    <t>Diptera</t>
  </si>
  <si>
    <t>Anthomyiidae/Muscidae</t>
  </si>
  <si>
    <t>Athericidae</t>
  </si>
  <si>
    <t>Blephariceridae</t>
  </si>
  <si>
    <t>Ceratopogonidae</t>
  </si>
  <si>
    <t>Chaoboridae</t>
  </si>
  <si>
    <t>Chironomidae</t>
  </si>
  <si>
    <t>Odonata</t>
  </si>
  <si>
    <t>Culicidae</t>
  </si>
  <si>
    <t>Aeshnidae</t>
  </si>
  <si>
    <t>Cylindrotomidae</t>
  </si>
  <si>
    <t>Calopterygidae</t>
  </si>
  <si>
    <t>Dixidae</t>
  </si>
  <si>
    <t>Coenagrionidae</t>
  </si>
  <si>
    <t>Dolichopodidae</t>
  </si>
  <si>
    <t>Cordulegastridae</t>
  </si>
  <si>
    <t>Empididae</t>
  </si>
  <si>
    <t>Corduliidae</t>
  </si>
  <si>
    <t>Ephydridae</t>
  </si>
  <si>
    <t>Gomphidae</t>
  </si>
  <si>
    <t>Limoniidae/Pediciidae</t>
  </si>
  <si>
    <t>Lestidae</t>
  </si>
  <si>
    <t>Psychodidae</t>
  </si>
  <si>
    <t>VT converti 0-&gt;1</t>
  </si>
  <si>
    <t>Libellulidae</t>
  </si>
  <si>
    <t>Ptychopteridae</t>
  </si>
  <si>
    <t>Platycnemididae</t>
  </si>
  <si>
    <t>Rhagionidae</t>
  </si>
  <si>
    <t>Scathophagidae</t>
  </si>
  <si>
    <t>Sciomyzidae</t>
  </si>
  <si>
    <t>Simuliidae</t>
  </si>
  <si>
    <t>Stratiomyidae</t>
  </si>
  <si>
    <t>GI converti 0-&gt;1</t>
  </si>
  <si>
    <t>Syrphidae</t>
  </si>
  <si>
    <t>Tabanidae</t>
  </si>
  <si>
    <t>Thaumaleidae</t>
  </si>
  <si>
    <t>Tipulidae</t>
  </si>
  <si>
    <t>:</t>
  </si>
  <si>
    <t xml:space="preserve">Σ </t>
  </si>
  <si>
    <t>IBCH_2019</t>
  </si>
  <si>
    <t>calcul IBCH</t>
  </si>
  <si>
    <t>SPEAR_2019.11</t>
  </si>
  <si>
    <t>IBCH_2019_R</t>
  </si>
  <si>
    <t>calcul SPEAR</t>
  </si>
  <si>
    <t>Taxaliste_Neozoa_PS_20191129</t>
  </si>
  <si>
    <t>Neozoa*</t>
  </si>
  <si>
    <t>Abundanzen</t>
  </si>
  <si>
    <t>IBCH-Q-Regime</t>
  </si>
  <si>
    <t>Astacus leptodactylus</t>
  </si>
  <si>
    <t>Colonne E9:E94</t>
  </si>
  <si>
    <t>Atyaephyra desmaresti</t>
  </si>
  <si>
    <t>Colonne V9:V94</t>
  </si>
  <si>
    <t>Barbronia weberi</t>
  </si>
  <si>
    <t>Branchiura sowerbyi</t>
  </si>
  <si>
    <t>Caspiobdella fadejewi</t>
  </si>
  <si>
    <t>Chelicorophium curvispinum</t>
  </si>
  <si>
    <t>Chelicorophium robustum</t>
  </si>
  <si>
    <t>Chelicorophium sowinskyi</t>
  </si>
  <si>
    <t>Cherax destructor</t>
  </si>
  <si>
    <t>Congeria leucophaeata</t>
  </si>
  <si>
    <t>Corbicula fluminalis</t>
  </si>
  <si>
    <t>Corbicula fluminea</t>
  </si>
  <si>
    <t>Cordylophora caspia</t>
  </si>
  <si>
    <t>Crangonyx pseudogracilis</t>
  </si>
  <si>
    <t>Craspedacusta sowerbii</t>
  </si>
  <si>
    <t>Daphnia parvula</t>
  </si>
  <si>
    <t>Dendrocoelum romanodanubiale</t>
  </si>
  <si>
    <t>Dikerogammarus bispinosus</t>
  </si>
  <si>
    <t>Dikerogammarus haemobaphes</t>
  </si>
  <si>
    <t>Dikerogammarus robustus</t>
  </si>
  <si>
    <t>Dikerogammarus villosus</t>
  </si>
  <si>
    <t>Dreissena bugensis</t>
  </si>
  <si>
    <t>Dreissena polymorpha</t>
  </si>
  <si>
    <t>Dugesia tigrina</t>
  </si>
  <si>
    <t>Echinogammarus berilloni</t>
  </si>
  <si>
    <t>Echinogammarus ischnus</t>
  </si>
  <si>
    <t>Echinogammarus trichiatus</t>
  </si>
  <si>
    <t>Eriocheir sinensis</t>
  </si>
  <si>
    <t>Eunapius carteri</t>
  </si>
  <si>
    <t>Ferrissia clessiniana</t>
  </si>
  <si>
    <t>Gammarus roeseli</t>
  </si>
  <si>
    <t>Gammarus tigrinus</t>
  </si>
  <si>
    <t>Gammarus varsoviensis</t>
  </si>
  <si>
    <t>Gyraulus parvus</t>
  </si>
  <si>
    <t>Haitia acuta</t>
  </si>
  <si>
    <t>Haitia heterostropha</t>
  </si>
  <si>
    <t>Hemimysis anomala</t>
  </si>
  <si>
    <t>Hypania invalida</t>
  </si>
  <si>
    <t>Hyalella azteca</t>
  </si>
  <si>
    <t>Jaera istri</t>
  </si>
  <si>
    <t>Katamysis warpachowski</t>
  </si>
  <si>
    <t>Limnomysis benedeni</t>
  </si>
  <si>
    <t>Lithoglyphus naticoides</t>
  </si>
  <si>
    <t>Menetus dilatatus</t>
  </si>
  <si>
    <t>Musculium transversum</t>
  </si>
  <si>
    <t>Obesogammarus crassus</t>
  </si>
  <si>
    <t>Obesogammarus obesus</t>
  </si>
  <si>
    <t>Orconectes immunis</t>
  </si>
  <si>
    <t>Orconectes limosus</t>
  </si>
  <si>
    <t>Pacifastacus leniusculus</t>
  </si>
  <si>
    <t>Pectinatella magnifica</t>
  </si>
  <si>
    <t>Pontogammarus robustoides</t>
  </si>
  <si>
    <t>Potamopyrgus antipodarum</t>
  </si>
  <si>
    <t>Proasellus coxalis</t>
  </si>
  <si>
    <t>Proasellus meridianus</t>
  </si>
  <si>
    <t>Procambarus clarkii</t>
  </si>
  <si>
    <t>Procambarus fallax</t>
  </si>
  <si>
    <t>Procambarus spec.</t>
  </si>
  <si>
    <t>Pseudosuccinea columella</t>
  </si>
  <si>
    <t>Rhithropanopeus harrisii</t>
  </si>
  <si>
    <t>Sinanodonta woodiana</t>
  </si>
  <si>
    <t>Theodoxus fluviatilis</t>
  </si>
  <si>
    <t>Viviparus ater</t>
  </si>
  <si>
    <t>Viviparus viviparus</t>
  </si>
  <si>
    <t>1.03</t>
  </si>
  <si>
    <t>Eawag</t>
  </si>
  <si>
    <t>1.04</t>
  </si>
  <si>
    <t>Ameletus</t>
  </si>
  <si>
    <t>Metreletus</t>
  </si>
  <si>
    <t>Acentrella</t>
  </si>
  <si>
    <t>Alainites</t>
  </si>
  <si>
    <t/>
  </si>
  <si>
    <t>Baetis</t>
  </si>
  <si>
    <t>Centroptilum</t>
  </si>
  <si>
    <t>Cloeon</t>
  </si>
  <si>
    <t>Labiobaetis</t>
  </si>
  <si>
    <t>Nigrobaetis</t>
  </si>
  <si>
    <t>Procloeon</t>
  </si>
  <si>
    <t>Caenis</t>
  </si>
  <si>
    <t>Ephemerella</t>
  </si>
  <si>
    <t>Serratella</t>
  </si>
  <si>
    <t>Torleya</t>
  </si>
  <si>
    <t>Ephemera</t>
  </si>
  <si>
    <t>Arthroplea</t>
  </si>
  <si>
    <t>Ecdyonurus</t>
  </si>
  <si>
    <t>Electrogena</t>
  </si>
  <si>
    <t>Epeorus</t>
  </si>
  <si>
    <t>Heptagenia</t>
  </si>
  <si>
    <t>Rhithrogena</t>
  </si>
  <si>
    <t>fonticola</t>
  </si>
  <si>
    <t>Rhithrogena fonticola</t>
  </si>
  <si>
    <t>vaillanti</t>
  </si>
  <si>
    <t>Rhithrogena vaillanti</t>
  </si>
  <si>
    <t>Choroterpes</t>
  </si>
  <si>
    <t>Habroleptoides</t>
  </si>
  <si>
    <t>Habrophlebia</t>
  </si>
  <si>
    <t>Leptophlebia</t>
  </si>
  <si>
    <t>Paraleptophlebia</t>
  </si>
  <si>
    <t>Oligoneuriella</t>
  </si>
  <si>
    <t>Ephoron</t>
  </si>
  <si>
    <t>Potamanthus</t>
  </si>
  <si>
    <t>Siphlonurus</t>
  </si>
  <si>
    <t>Capnia</t>
  </si>
  <si>
    <t>Capnioneura</t>
  </si>
  <si>
    <t>Zwicknia</t>
  </si>
  <si>
    <t>bifrons*, ledoarei*, westermanni*, rupprechti*</t>
  </si>
  <si>
    <t>Capnopsis</t>
  </si>
  <si>
    <t>schilleri</t>
  </si>
  <si>
    <t>Capnopsis schilleri</t>
  </si>
  <si>
    <t>Chloroperla</t>
  </si>
  <si>
    <t>Siphonoperla</t>
  </si>
  <si>
    <t>Xanthoperla</t>
  </si>
  <si>
    <t>Leuctra</t>
  </si>
  <si>
    <t>Leuctra CX nigra</t>
  </si>
  <si>
    <t>nigra, biellensis*</t>
  </si>
  <si>
    <t>Amphinemura</t>
  </si>
  <si>
    <t>Nemoura</t>
  </si>
  <si>
    <t>Nemoura marginata</t>
  </si>
  <si>
    <t>juvéniles indéterminables à l'espèce</t>
  </si>
  <si>
    <t>sinuata</t>
  </si>
  <si>
    <t>Nemoura sinuata</t>
  </si>
  <si>
    <t>Nemurella</t>
  </si>
  <si>
    <t>Protonemura</t>
  </si>
  <si>
    <t>nimborella</t>
  </si>
  <si>
    <t>Dinocras</t>
  </si>
  <si>
    <t>Perla</t>
  </si>
  <si>
    <t>Besdolus</t>
  </si>
  <si>
    <t>Dictyogenus</t>
  </si>
  <si>
    <t>Isogenus</t>
  </si>
  <si>
    <t>Isoperla</t>
  </si>
  <si>
    <t>carbonaria</t>
  </si>
  <si>
    <t>Isoperla carbonaria</t>
  </si>
  <si>
    <t>uniquement larves matures typiques</t>
  </si>
  <si>
    <t>grammatica</t>
  </si>
  <si>
    <t>Isoperla grammatica</t>
  </si>
  <si>
    <t>lugens</t>
  </si>
  <si>
    <t>Isoperla lugens</t>
  </si>
  <si>
    <t>obscura</t>
  </si>
  <si>
    <t>Isoperla obscura</t>
  </si>
  <si>
    <t>Isoperla rivulorum</t>
  </si>
  <si>
    <t>Perlodes</t>
  </si>
  <si>
    <t>Brachyptera</t>
  </si>
  <si>
    <t>Rhabdiopteryx</t>
  </si>
  <si>
    <t>Taeniopteryx</t>
  </si>
  <si>
    <t>Beraea</t>
  </si>
  <si>
    <t>pullata</t>
  </si>
  <si>
    <t>Beraea pullata</t>
  </si>
  <si>
    <t>Beraeamyia</t>
  </si>
  <si>
    <t>Beraeodes</t>
  </si>
  <si>
    <t>Ernodes</t>
  </si>
  <si>
    <t>Brachycentrus</t>
  </si>
  <si>
    <t>Micrasema</t>
  </si>
  <si>
    <t>morosum</t>
  </si>
  <si>
    <t>Micrasema morosum</t>
  </si>
  <si>
    <t>Ecnomus</t>
  </si>
  <si>
    <t>Agapetus</t>
  </si>
  <si>
    <t>Catagapetus</t>
  </si>
  <si>
    <t>Glossosoma</t>
  </si>
  <si>
    <t>Synagapetus</t>
  </si>
  <si>
    <t>Goera</t>
  </si>
  <si>
    <t>Lithax</t>
  </si>
  <si>
    <t>Silo</t>
  </si>
  <si>
    <t>pallipes</t>
  </si>
  <si>
    <t>Silo pallipes</t>
  </si>
  <si>
    <t>Helicopsyche</t>
  </si>
  <si>
    <t>Cheumatopsyche</t>
  </si>
  <si>
    <t>lepida</t>
  </si>
  <si>
    <t>Cheumatopsyche lepida</t>
  </si>
  <si>
    <t>Diplectrona</t>
  </si>
  <si>
    <t>atra</t>
  </si>
  <si>
    <t>Diplectrona atra</t>
  </si>
  <si>
    <t>Hydropsyche</t>
  </si>
  <si>
    <t>angustipennis</t>
  </si>
  <si>
    <t>Hydropsyche angustipennis</t>
  </si>
  <si>
    <t>bulbifera</t>
  </si>
  <si>
    <t>Hydropsyche bulbifera</t>
  </si>
  <si>
    <t>contubernalis</t>
  </si>
  <si>
    <t>Hydropsyche contubernalis</t>
  </si>
  <si>
    <t>dinarica</t>
  </si>
  <si>
    <t>Hydropsyche dinarica</t>
  </si>
  <si>
    <t>exocellata</t>
  </si>
  <si>
    <t>Hydropsyche exocellata</t>
  </si>
  <si>
    <t>fulvipes</t>
  </si>
  <si>
    <t>Hydropsyche fulvipes</t>
  </si>
  <si>
    <t>guttata</t>
  </si>
  <si>
    <t>Hydropsyche guttata</t>
  </si>
  <si>
    <t>incognita</t>
  </si>
  <si>
    <t>Hydropsyche incognita</t>
  </si>
  <si>
    <t>instabilis</t>
  </si>
  <si>
    <t>Hydropsyche instabilis</t>
  </si>
  <si>
    <t>modesta</t>
  </si>
  <si>
    <t>Hydropsyche modesta</t>
  </si>
  <si>
    <t>ornatula</t>
  </si>
  <si>
    <t>Hydropsyche ornatula</t>
  </si>
  <si>
    <t>pellucidula</t>
  </si>
  <si>
    <t>Hydropsyche pellucidula</t>
  </si>
  <si>
    <t>saxonica</t>
  </si>
  <si>
    <t>Hydropsyche saxonica</t>
  </si>
  <si>
    <t>tenuis</t>
  </si>
  <si>
    <t>Hydropsyche tenuis</t>
  </si>
  <si>
    <t>Agraylea</t>
  </si>
  <si>
    <t>Allotrichia</t>
  </si>
  <si>
    <t>Hydroptila</t>
  </si>
  <si>
    <t>Ithytrichia</t>
  </si>
  <si>
    <t>Microptila</t>
  </si>
  <si>
    <t>minutissima</t>
  </si>
  <si>
    <t>Microptila minutissima</t>
  </si>
  <si>
    <t>Orthotrichia</t>
  </si>
  <si>
    <t>angustella*, costalis* , tragetti*</t>
  </si>
  <si>
    <t>Oxyethira</t>
  </si>
  <si>
    <t>Stactobia</t>
  </si>
  <si>
    <t>Stactobiella</t>
  </si>
  <si>
    <t>Tricholeiochiton</t>
  </si>
  <si>
    <t>Crunoecia</t>
  </si>
  <si>
    <t>Lepidostoma</t>
  </si>
  <si>
    <t>Adicella</t>
  </si>
  <si>
    <t>Athripsodes</t>
  </si>
  <si>
    <t>Ceraclea</t>
  </si>
  <si>
    <t>Erotesis</t>
  </si>
  <si>
    <t>Leptocerus</t>
  </si>
  <si>
    <t>Mystacides</t>
  </si>
  <si>
    <t>Mystacides nigra</t>
  </si>
  <si>
    <t>Oecetis</t>
  </si>
  <si>
    <t>Oecetis testacea</t>
  </si>
  <si>
    <t>Setodes</t>
  </si>
  <si>
    <t>Triaenodes</t>
  </si>
  <si>
    <t>bicolor</t>
  </si>
  <si>
    <t>Triaenodes bicolor</t>
  </si>
  <si>
    <t>Acrophylax</t>
  </si>
  <si>
    <t>Allogamus</t>
  </si>
  <si>
    <t>Anabolia</t>
  </si>
  <si>
    <t>Anabolia sp.</t>
  </si>
  <si>
    <t>Anabolia brevis, Anabolia furcata, Anabolia lombarda*, Anabolia nervosa</t>
  </si>
  <si>
    <t>brevis</t>
  </si>
  <si>
    <t>Anabolia brevis</t>
  </si>
  <si>
    <t>furcata</t>
  </si>
  <si>
    <t>Anabolia furcata</t>
  </si>
  <si>
    <t>nervosa</t>
  </si>
  <si>
    <t>Anabolia nervosa</t>
  </si>
  <si>
    <t>Anisogamus</t>
  </si>
  <si>
    <t>Annitella</t>
  </si>
  <si>
    <t>Anomalopterygella</t>
  </si>
  <si>
    <t>Apatania</t>
  </si>
  <si>
    <t>Chaetopterygini-Stenophilacini GR permistus</t>
  </si>
  <si>
    <t>Chaetopterygini-Stenophilacini GR cingulatus</t>
  </si>
  <si>
    <t>Chaetopterygopsis</t>
  </si>
  <si>
    <t>Chaetopteryx</t>
  </si>
  <si>
    <t>Consorophylax</t>
  </si>
  <si>
    <t>Cryptothrix</t>
  </si>
  <si>
    <t>nebulicola</t>
  </si>
  <si>
    <t>Cryptothrix nebulicola</t>
  </si>
  <si>
    <t>Drusus</t>
  </si>
  <si>
    <t>annulatus</t>
  </si>
  <si>
    <t>Drusus annulatus</t>
  </si>
  <si>
    <t>biguttatus</t>
  </si>
  <si>
    <t>Drusus biguttatus</t>
  </si>
  <si>
    <t>chrysotus</t>
  </si>
  <si>
    <t>Drusus chrysotus</t>
  </si>
  <si>
    <t>discolor</t>
  </si>
  <si>
    <t>Drusus discolor</t>
  </si>
  <si>
    <t>mixtus</t>
  </si>
  <si>
    <t>Drusus mixtus</t>
  </si>
  <si>
    <t>monticolus</t>
  </si>
  <si>
    <t>Drusus monticolus</t>
  </si>
  <si>
    <t>muelleri</t>
  </si>
  <si>
    <t>Drusus muelleri</t>
  </si>
  <si>
    <t>Ecclisopteryx</t>
  </si>
  <si>
    <t>guttulata</t>
  </si>
  <si>
    <t>Ecclisopteryx guttulata</t>
  </si>
  <si>
    <t>madida</t>
  </si>
  <si>
    <t>Ecclisopteryx madida</t>
  </si>
  <si>
    <t>Enoicyla</t>
  </si>
  <si>
    <t>Enoicyla pusilla</t>
  </si>
  <si>
    <t>reichenbachi</t>
  </si>
  <si>
    <t>Enoicyla reichenbachi</t>
  </si>
  <si>
    <t>Glyphotaelius</t>
  </si>
  <si>
    <t>Halesus</t>
  </si>
  <si>
    <t>Hydatophylax</t>
  </si>
  <si>
    <t>Ironoquia</t>
  </si>
  <si>
    <t>dubia</t>
  </si>
  <si>
    <t>Ironoquia dubia</t>
  </si>
  <si>
    <t>Leptotaulius</t>
  </si>
  <si>
    <t>Limnephilini</t>
  </si>
  <si>
    <t>Melampophylax</t>
  </si>
  <si>
    <t>mucoreus</t>
  </si>
  <si>
    <t>Melampophylax mucoreus</t>
  </si>
  <si>
    <t>Metanoea</t>
  </si>
  <si>
    <t>Micropterna</t>
  </si>
  <si>
    <t>Nemotaulius</t>
  </si>
  <si>
    <t>Parachiona</t>
  </si>
  <si>
    <t>Platyphylax</t>
  </si>
  <si>
    <t>Potamophylax</t>
  </si>
  <si>
    <t>Pseudopsilopteryx</t>
  </si>
  <si>
    <t>Stenophylax</t>
  </si>
  <si>
    <t>Molanna</t>
  </si>
  <si>
    <t>Odontocerum</t>
  </si>
  <si>
    <t>Chimarra</t>
  </si>
  <si>
    <t>Chimarra marginata</t>
  </si>
  <si>
    <t>Philopotamus</t>
  </si>
  <si>
    <t>Wormaldia</t>
  </si>
  <si>
    <t>Agrypnia</t>
  </si>
  <si>
    <t>Hagenella</t>
  </si>
  <si>
    <t>clathrata</t>
  </si>
  <si>
    <t>Hagenella clathrata</t>
  </si>
  <si>
    <t>Oligostomis</t>
  </si>
  <si>
    <t>Oligotricha</t>
  </si>
  <si>
    <t>striata</t>
  </si>
  <si>
    <t>Oligotricha striata</t>
  </si>
  <si>
    <t>Phryganea</t>
  </si>
  <si>
    <t>Trichostegia</t>
  </si>
  <si>
    <t>Cyrnus</t>
  </si>
  <si>
    <t>trimaculatus</t>
  </si>
  <si>
    <t>Cyrnus trimaculatus</t>
  </si>
  <si>
    <t>Holocentropus</t>
  </si>
  <si>
    <t>Neureclipsis</t>
  </si>
  <si>
    <t>bimaculata</t>
  </si>
  <si>
    <t>Neureclipsis bimaculata</t>
  </si>
  <si>
    <t>Plectrocnemia</t>
  </si>
  <si>
    <t>Plectrocnemia brevis</t>
  </si>
  <si>
    <t>conspersa</t>
  </si>
  <si>
    <t>Plectrocnemia conspersa</t>
  </si>
  <si>
    <t>Plectrocnemia geniculata</t>
  </si>
  <si>
    <t>Polycentropus</t>
  </si>
  <si>
    <t>corniger</t>
  </si>
  <si>
    <t>Polycentropus corniger</t>
  </si>
  <si>
    <t>Polycentropus schmidi</t>
  </si>
  <si>
    <t>corniger, excisus, flavomaculatus, irroratus, kingi, morettii*, schmidi</t>
  </si>
  <si>
    <t>Lype</t>
  </si>
  <si>
    <t>Psychomyia</t>
  </si>
  <si>
    <t>fragilis</t>
  </si>
  <si>
    <t>Psychomyia fragilis</t>
  </si>
  <si>
    <t>Tinodes</t>
  </si>
  <si>
    <t>Ptilocolepus</t>
  </si>
  <si>
    <t>Rhyacophila</t>
  </si>
  <si>
    <t>aurata</t>
  </si>
  <si>
    <t>Rhyacophila aurata</t>
  </si>
  <si>
    <t>fasciata</t>
  </si>
  <si>
    <t>Rhyacophila fasciata</t>
  </si>
  <si>
    <t>obliterata</t>
  </si>
  <si>
    <t>Rhyacophila obliterata</t>
  </si>
  <si>
    <t>praemorsa</t>
  </si>
  <si>
    <t>Rhyacophila praemorsa</t>
  </si>
  <si>
    <t>Notidobia</t>
  </si>
  <si>
    <t>Oecismus</t>
  </si>
  <si>
    <t>Sericostoma</t>
  </si>
  <si>
    <t>sp.</t>
  </si>
  <si>
    <t>A. Wagner [Ephemeroptera], S. Knispel [Plecoptera], P. Stucki [Trichoptera]</t>
  </si>
  <si>
    <t>1.05</t>
  </si>
  <si>
    <t>P. Stucki</t>
  </si>
  <si>
    <t>Type</t>
  </si>
  <si>
    <t>sT</t>
  </si>
  <si>
    <t>sZ</t>
  </si>
  <si>
    <t>Familie</t>
  </si>
  <si>
    <t>Niveau 3</t>
  </si>
  <si>
    <t>Berücksichtigtes Taxon</t>
  </si>
  <si>
    <t>Remarque Bestimmer:in</t>
  </si>
  <si>
    <t>Filter</t>
  </si>
  <si>
    <t>Taxon</t>
  </si>
  <si>
    <t>1</t>
  </si>
  <si>
    <t>2</t>
  </si>
  <si>
    <t>3</t>
  </si>
  <si>
    <t>4</t>
  </si>
  <si>
    <t>5</t>
  </si>
  <si>
    <t>6</t>
  </si>
  <si>
    <t>7</t>
  </si>
  <si>
    <t>8</t>
  </si>
  <si>
    <t>6_04</t>
  </si>
  <si>
    <t>FeldbearbeiterIn (leg)</t>
  </si>
  <si>
    <t>6_07</t>
  </si>
  <si>
    <t>Dominantes Substrat</t>
  </si>
  <si>
    <t>6_08</t>
  </si>
  <si>
    <t>6_09</t>
  </si>
  <si>
    <t>Σ EPT</t>
  </si>
  <si>
    <t>6_10</t>
  </si>
  <si>
    <t>Σ Abundanzen</t>
  </si>
  <si>
    <t>6_11</t>
  </si>
  <si>
    <t>Σ Taxa nbeobachtet</t>
  </si>
  <si>
    <t>6_12</t>
  </si>
  <si>
    <t>Taxa nkorrigiert</t>
  </si>
  <si>
    <t>6_13</t>
  </si>
  <si>
    <t>Zeigergruppe IG (max.)</t>
  </si>
  <si>
    <t>6_14</t>
  </si>
  <si>
    <t>DK</t>
  </si>
  <si>
    <t>6_15</t>
  </si>
  <si>
    <t>IG</t>
  </si>
  <si>
    <t>6_16</t>
  </si>
  <si>
    <t>6_17</t>
  </si>
  <si>
    <t>6_18</t>
  </si>
  <si>
    <t>6_19</t>
  </si>
  <si>
    <t>6_20</t>
  </si>
  <si>
    <t>6_21</t>
  </si>
  <si>
    <t>6_26</t>
  </si>
  <si>
    <t>Experte QK Ephemeroptera</t>
  </si>
  <si>
    <t>6_30</t>
  </si>
  <si>
    <t>Experte QK Plecoptera</t>
  </si>
  <si>
    <t>6_34</t>
  </si>
  <si>
    <t>Experte QK Trichoptera</t>
  </si>
  <si>
    <t>Variabelnr.</t>
  </si>
  <si>
    <t>Name</t>
  </si>
  <si>
    <t>0_01</t>
  </si>
  <si>
    <t>Projektcode (ID)</t>
  </si>
  <si>
    <t>0_02</t>
  </si>
  <si>
    <t>Fliessgewässer</t>
  </si>
  <si>
    <t>0_03</t>
  </si>
  <si>
    <t>Ortsname</t>
  </si>
  <si>
    <t>0_04</t>
  </si>
  <si>
    <t>Erhebungszeitpunkt</t>
  </si>
  <si>
    <t>0_05</t>
  </si>
  <si>
    <t>X-Koord. Unterabschnitt unten</t>
  </si>
  <si>
    <t>0_06</t>
  </si>
  <si>
    <t>Y-Koord. Unterabschnitt unten</t>
  </si>
  <si>
    <t>Placette</t>
  </si>
  <si>
    <t>Reihe</t>
  </si>
  <si>
    <t>Kolonne</t>
  </si>
  <si>
    <t>Reihe alleine</t>
  </si>
  <si>
    <t>Reihe in Kombination</t>
  </si>
  <si>
    <t>Kolonne alleine</t>
  </si>
  <si>
    <t>Kolonne in Kombination</t>
  </si>
  <si>
    <t>Arbeitsblatt</t>
  </si>
  <si>
    <t>0_10</t>
  </si>
  <si>
    <t>Mittlere benetzte Breite</t>
  </si>
  <si>
    <t>6_01/_02/_03</t>
  </si>
  <si>
    <t>6_05_IBCH</t>
  </si>
  <si>
    <t>6_05_E</t>
  </si>
  <si>
    <t>6_05_P</t>
  </si>
  <si>
    <t>6_05_T</t>
  </si>
  <si>
    <t>BestimmerIn IBCH</t>
  </si>
  <si>
    <t>6_06_E</t>
  </si>
  <si>
    <t>6_06_P</t>
  </si>
  <si>
    <t>6_06_T</t>
  </si>
  <si>
    <t>0_09</t>
  </si>
  <si>
    <t>Länge Unterabschnitt</t>
  </si>
  <si>
    <t>Joséphine Invertebrate</t>
  </si>
  <si>
    <t>Prioritäre Arten E</t>
  </si>
  <si>
    <t>Prioritäre Arten P</t>
  </si>
  <si>
    <t>Prioritäre Arten T</t>
  </si>
  <si>
    <t>6_23_E</t>
  </si>
  <si>
    <t>6_23_P</t>
  </si>
  <si>
    <t>6_23_T</t>
  </si>
  <si>
    <t>Rote Liste Arten E</t>
  </si>
  <si>
    <t>Rote Liste Arten P</t>
  </si>
  <si>
    <t>Rote Liste Arten T</t>
  </si>
  <si>
    <t>6_24_E</t>
  </si>
  <si>
    <t>6_24_P</t>
  </si>
  <si>
    <t>6_24_T</t>
  </si>
  <si>
    <t>6_25_E</t>
  </si>
  <si>
    <t>Baetis CX melanonyx</t>
  </si>
  <si>
    <t>alpinus, melanonyx</t>
  </si>
  <si>
    <t>Baetis CX nubecularis</t>
  </si>
  <si>
    <t>alpinus, nubecularis</t>
  </si>
  <si>
    <t>sp</t>
  </si>
  <si>
    <t>Procloeon sp</t>
  </si>
  <si>
    <t>corcontica, grischuna, hercynia, kaesermanni</t>
  </si>
  <si>
    <t>gratianopolitana, jouxensis, hybrida, puthzi</t>
  </si>
  <si>
    <t>Rhithrogena CX semicolorata-diaphana</t>
  </si>
  <si>
    <t>GR semicolorata + GR diaphana</t>
  </si>
  <si>
    <t>corcontica, degrangei, gratianopolitana, grischuna, hercynia, hybrida, jouxensis, kaesermanni, nivata, puthzi</t>
  </si>
  <si>
    <t>Taxon Infofauna: carpatoalpina, dorieri, fonticola, germanica, picteti, puytoraci, semicolorata, stuckii, vuatazi</t>
  </si>
  <si>
    <t>Taxon Infofauna: grischuna, corcontica</t>
  </si>
  <si>
    <t>kaesermanni</t>
  </si>
  <si>
    <t>Rhithrogena kaesermanni</t>
  </si>
  <si>
    <t>stuckii</t>
  </si>
  <si>
    <t>Rhithrogena stuckii</t>
  </si>
  <si>
    <t>vuatazi</t>
  </si>
  <si>
    <t>Rhithrogena vuatazi</t>
  </si>
  <si>
    <t>bifrons</t>
  </si>
  <si>
    <t>Zwicknia bifrons</t>
  </si>
  <si>
    <t>ledoarei</t>
  </si>
  <si>
    <t>Zwicknia ledoarei</t>
  </si>
  <si>
    <t>rupprechti</t>
  </si>
  <si>
    <t>Zwicknia rupprechti</t>
  </si>
  <si>
    <t>westermanni</t>
  </si>
  <si>
    <t>Zwicknia westermanni</t>
  </si>
  <si>
    <t>italica</t>
  </si>
  <si>
    <t>Siphonoperla italica</t>
  </si>
  <si>
    <t>torrentium</t>
  </si>
  <si>
    <t>Siphonoperla torrentium</t>
  </si>
  <si>
    <t>albida</t>
  </si>
  <si>
    <t>Leuctra albida</t>
  </si>
  <si>
    <t>alpina</t>
  </si>
  <si>
    <t>Leuctra alpina</t>
  </si>
  <si>
    <t>ameliae</t>
  </si>
  <si>
    <t>Leuctra ameliae</t>
  </si>
  <si>
    <t>armata</t>
  </si>
  <si>
    <t>Leuctra armata</t>
  </si>
  <si>
    <t>aurita</t>
  </si>
  <si>
    <t>Leuctra aurita</t>
  </si>
  <si>
    <t>autumnalis</t>
  </si>
  <si>
    <t>Leuctra autumnalis</t>
  </si>
  <si>
    <t>biellensis</t>
  </si>
  <si>
    <t>Leuctra biellensis</t>
  </si>
  <si>
    <t>caprai</t>
  </si>
  <si>
    <t>Leuctra caprai</t>
  </si>
  <si>
    <t>cingulata</t>
  </si>
  <si>
    <t>Leuctra cingulata</t>
  </si>
  <si>
    <t>dolasilla</t>
  </si>
  <si>
    <t>Leuctra dolasilla</t>
  </si>
  <si>
    <t>elisabethae</t>
  </si>
  <si>
    <t>Leuctra elisabethae</t>
  </si>
  <si>
    <t>festai</t>
  </si>
  <si>
    <t>Leuctra festai</t>
  </si>
  <si>
    <t>Leuctra fusca</t>
  </si>
  <si>
    <t>Toutes les espèces sauf braueri, geniculata, muranyii, nigra, biellensis*, schmidi (espèces très poilues) et major (glabre): albida*, alpina*, ameliae*, armata*, aurita*, autumnalis*, caprai*, cingulata*, dolasilla*, elisabethae*, festai*, fusca*, handlirschi*, helvetica*, hexacantha*, hippopus*, inermis*, insubrica*, leptogaster*, meridionalis*, mortoni*, moselyi*, niveola*, prima*, pseudorosinae*, pseudosignifera*, rauscheri*, ravizzai*, rosinae*, sesvenna*, subalpina*, teriolensis*, vinconi*, zwicki*</t>
  </si>
  <si>
    <t>handlirschi</t>
  </si>
  <si>
    <t>Leuctra handlirschi</t>
  </si>
  <si>
    <t>helvetica</t>
  </si>
  <si>
    <t>Leuctra helvetica</t>
  </si>
  <si>
    <t>hexacantha</t>
  </si>
  <si>
    <t>Leuctra hexacantha</t>
  </si>
  <si>
    <t>hippopus</t>
  </si>
  <si>
    <t>Leuctra hippopus</t>
  </si>
  <si>
    <t>inermis</t>
  </si>
  <si>
    <t>Leuctra inermis</t>
  </si>
  <si>
    <t>insubrica</t>
  </si>
  <si>
    <t>Leuctra insubrica</t>
  </si>
  <si>
    <t>leptogaster</t>
  </si>
  <si>
    <t>Leuctra leptogaster</t>
  </si>
  <si>
    <t>meridionalis</t>
  </si>
  <si>
    <t>Leuctra meridionalis</t>
  </si>
  <si>
    <t>Leuctra mortoni</t>
  </si>
  <si>
    <t>moselyi</t>
  </si>
  <si>
    <t>Leuctra moselyi</t>
  </si>
  <si>
    <t>muranyii</t>
  </si>
  <si>
    <t>Leuctra muranyii</t>
  </si>
  <si>
    <t>niveola</t>
  </si>
  <si>
    <t>Leuctra niveola</t>
  </si>
  <si>
    <t>prima</t>
  </si>
  <si>
    <t>Leuctra prima</t>
  </si>
  <si>
    <t>pseudorosinae</t>
  </si>
  <si>
    <t>Leuctra pseudorosinae</t>
  </si>
  <si>
    <t>pseudosignifera</t>
  </si>
  <si>
    <t>Leuctra pseudosignifera</t>
  </si>
  <si>
    <t>rauscheri</t>
  </si>
  <si>
    <t>Leuctra rauscheri</t>
  </si>
  <si>
    <t>ravizzai</t>
  </si>
  <si>
    <t>Leuctra ravizzai</t>
  </si>
  <si>
    <t>rosinae</t>
  </si>
  <si>
    <t>Leuctra rosinae</t>
  </si>
  <si>
    <t>sesvenna</t>
  </si>
  <si>
    <t>Leuctra sesvenna</t>
  </si>
  <si>
    <t>subalpina</t>
  </si>
  <si>
    <t>Leuctra subalpina</t>
  </si>
  <si>
    <t>teriolensis</t>
  </si>
  <si>
    <t>Leuctra teriolensis</t>
  </si>
  <si>
    <t>vinconi</t>
  </si>
  <si>
    <t>Leuctra vinconi</t>
  </si>
  <si>
    <t>zwicki</t>
  </si>
  <si>
    <t>Leuctra zwicki</t>
  </si>
  <si>
    <t>cambrica</t>
  </si>
  <si>
    <t>Nemoura cambrica</t>
  </si>
  <si>
    <r>
      <t>Toutes les espèces sauf mortoni et minima</t>
    </r>
    <r>
      <rPr>
        <b/>
        <sz val="10"/>
        <rFont val="Calibri"/>
        <family val="2"/>
        <scheme val="minor"/>
      </rPr>
      <t>:</t>
    </r>
    <r>
      <rPr>
        <sz val="10"/>
        <rFont val="Calibri"/>
        <family val="2"/>
        <scheme val="minor"/>
      </rPr>
      <t xml:space="preserve"> avicularis, cambrica*, cinerea, dubitans, flexuosa, marginata, obtusa*, pesarinii*, sciurus, sinuata, uncinata*, undulata</t>
    </r>
  </si>
  <si>
    <t>Nemoura GR obtusa</t>
  </si>
  <si>
    <t>cambrica*, obtusa*, pesarinii*, uncinata*</t>
  </si>
  <si>
    <t>obtusa</t>
  </si>
  <si>
    <t>Nemoura obtusa</t>
  </si>
  <si>
    <t>pesarinii</t>
  </si>
  <si>
    <t>Nemoura pesarinii</t>
  </si>
  <si>
    <t>uncinata</t>
  </si>
  <si>
    <t>Nemoura uncinata</t>
  </si>
  <si>
    <t>austriaca</t>
  </si>
  <si>
    <t>Protonemura austriaca</t>
  </si>
  <si>
    <t>* uniquement</t>
  </si>
  <si>
    <t>Perla bipunctata</t>
  </si>
  <si>
    <t>Perla ravizzaorum</t>
  </si>
  <si>
    <t>felderorum</t>
  </si>
  <si>
    <t>Isoperla felderorum</t>
  </si>
  <si>
    <t xml:space="preserve">pas de critères morphologiques </t>
  </si>
  <si>
    <t>orobica</t>
  </si>
  <si>
    <t>Isoperla orobica</t>
  </si>
  <si>
    <t>carbonaria,  felderorum*,  grammatica, lugens, obscura, orobica, oxylepis, rivulorum</t>
  </si>
  <si>
    <t>Rhabdiopteryx alpina</t>
  </si>
  <si>
    <t>Rhabdiopteryx harperi</t>
  </si>
  <si>
    <t xml:space="preserve">angulata*, brissaga*, dampfi*, forcipata*, insubrica*, ivisa*, lotensis*, martini*, occulta*, pulchricornis*, rheni*, simulans*, sparsa*, tigurina*, tineoides*, valesiaca* , vectis*
</t>
  </si>
  <si>
    <t>eatoniella</t>
  </si>
  <si>
    <t>Stactobia eatoniella</t>
  </si>
  <si>
    <t>Stactobia moselyi</t>
  </si>
  <si>
    <t>Apatania helvetica</t>
  </si>
  <si>
    <t>Allogamus antennatus , A. auricollis , A. hilaris* , A. mendax*, A. uncatus* , Alpopsyche ucenorum* , Annitella obscurata , Chaetopterygopsis maclachlani , Chaetopteryx major , C. villosa , Consorophylax consors , Halesus rubricollis , Melampophylax melampus , Pseudopsilopteryx zimmeri</t>
  </si>
  <si>
    <t>Acrophylax zerberus, Anisogamus difformis, Potamophylax cingulatus, P. latipennis*, P. luctuosus*, P. nigricornis, P. rotundipennis</t>
  </si>
  <si>
    <t>Micropterna lateralis*, M. nycterobia, M. sequax*, Platyphylax frauenfeldi, Stenophylax mitis, S. permistus, S. vibex</t>
  </si>
  <si>
    <t>Grammotaulius</t>
  </si>
  <si>
    <t>nigropunctatus</t>
  </si>
  <si>
    <t>Grammotaulius nigropunctatus</t>
  </si>
  <si>
    <t>digitatus, radiatus, tesselatus</t>
  </si>
  <si>
    <t>Halesus CX digitatus</t>
  </si>
  <si>
    <t>digitatus, tesselatus</t>
  </si>
  <si>
    <t>Limnephilus</t>
  </si>
  <si>
    <t xml:space="preserve">affinis </t>
  </si>
  <si>
    <t xml:space="preserve">Limnephilus affinis </t>
  </si>
  <si>
    <t xml:space="preserve">auricula </t>
  </si>
  <si>
    <t xml:space="preserve">Limnephilus auricula </t>
  </si>
  <si>
    <t xml:space="preserve">binotatus </t>
  </si>
  <si>
    <t xml:space="preserve">Limnephilus binotatus </t>
  </si>
  <si>
    <t xml:space="preserve">bipunctatus </t>
  </si>
  <si>
    <t xml:space="preserve">Limnephilus bipunctatus </t>
  </si>
  <si>
    <t xml:space="preserve">borealis </t>
  </si>
  <si>
    <t xml:space="preserve">Limnephilus borealis </t>
  </si>
  <si>
    <t xml:space="preserve">centralis </t>
  </si>
  <si>
    <t xml:space="preserve">Limnephilus centralis </t>
  </si>
  <si>
    <t xml:space="preserve">coenosus </t>
  </si>
  <si>
    <t xml:space="preserve">Limnephilus coenosus </t>
  </si>
  <si>
    <t xml:space="preserve">decipiens </t>
  </si>
  <si>
    <t xml:space="preserve">Limnephilus decipiens </t>
  </si>
  <si>
    <t xml:space="preserve">elegans </t>
  </si>
  <si>
    <t xml:space="preserve">Limnephilus elegans </t>
  </si>
  <si>
    <t xml:space="preserve">extricatus </t>
  </si>
  <si>
    <t xml:space="preserve">Limnephilus extricatus </t>
  </si>
  <si>
    <t xml:space="preserve">flavicornis </t>
  </si>
  <si>
    <t xml:space="preserve">Limnephilus flavicornis </t>
  </si>
  <si>
    <t xml:space="preserve">germanus </t>
  </si>
  <si>
    <t xml:space="preserve">Limnephilus germanus </t>
  </si>
  <si>
    <t xml:space="preserve">griseus </t>
  </si>
  <si>
    <t xml:space="preserve">Limnephilus griseus </t>
  </si>
  <si>
    <t xml:space="preserve">hirsutus </t>
  </si>
  <si>
    <t xml:space="preserve">Limnephilus hirsutus </t>
  </si>
  <si>
    <t xml:space="preserve">ignavus </t>
  </si>
  <si>
    <t xml:space="preserve">Limnephilus ignavus </t>
  </si>
  <si>
    <t xml:space="preserve">incisus </t>
  </si>
  <si>
    <t xml:space="preserve">Limnephilus incisus </t>
  </si>
  <si>
    <t xml:space="preserve">lunatus </t>
  </si>
  <si>
    <t xml:space="preserve">Limnephilus lunatus </t>
  </si>
  <si>
    <t xml:space="preserve">marmoratus </t>
  </si>
  <si>
    <t xml:space="preserve">Limnephilus marmoratus </t>
  </si>
  <si>
    <t xml:space="preserve">nigriceps </t>
  </si>
  <si>
    <t xml:space="preserve">Limnephilus nigriceps </t>
  </si>
  <si>
    <t xml:space="preserve">politus </t>
  </si>
  <si>
    <t xml:space="preserve">Limnephilus politus </t>
  </si>
  <si>
    <t xml:space="preserve">rhombicus </t>
  </si>
  <si>
    <t xml:space="preserve">Limnephilus rhombicus </t>
  </si>
  <si>
    <t xml:space="preserve">sparsus </t>
  </si>
  <si>
    <t xml:space="preserve">Limnephilus sparsus </t>
  </si>
  <si>
    <t xml:space="preserve">stigma </t>
  </si>
  <si>
    <t xml:space="preserve">Limnephilus stigma </t>
  </si>
  <si>
    <t xml:space="preserve">subcentralis </t>
  </si>
  <si>
    <t xml:space="preserve">Limnephilus subcentralis </t>
  </si>
  <si>
    <t xml:space="preserve">vittatus </t>
  </si>
  <si>
    <t xml:space="preserve">Limnephilus vittatus </t>
  </si>
  <si>
    <t>Micropterna CX sequax</t>
  </si>
  <si>
    <t>lateralis, sequax</t>
  </si>
  <si>
    <t>Potamophylax CX latipennis</t>
  </si>
  <si>
    <t>latipennis, luctuosus</t>
  </si>
  <si>
    <t>Paduniella</t>
  </si>
  <si>
    <t>vandeli</t>
  </si>
  <si>
    <t>Paduniella vandeli</t>
  </si>
  <si>
    <t>Sericostoma sp</t>
  </si>
  <si>
    <r>
      <t xml:space="preserve">Kolonne F bis H
</t>
    </r>
    <r>
      <rPr>
        <i/>
        <sz val="10"/>
        <color theme="0" tint="-0.34998626667073579"/>
        <rFont val="Calibri"/>
        <family val="2"/>
        <scheme val="minor"/>
      </rPr>
      <t>Colonnes F à H</t>
    </r>
  </si>
  <si>
    <r>
      <t xml:space="preserve">Informationen über Nationale Piorität, Rote Liste, Verantwortung stammen aus BAFU 2019_Liste der National Prioritären Arten und Lebensräum: Liste der National Prioritären Arten und Lebensräume, Umwelt-Vollzug. 98 S. Anhang excel Listen (siehe lien)
</t>
    </r>
    <r>
      <rPr>
        <i/>
        <sz val="10"/>
        <color indexed="23"/>
        <rFont val="Calibri"/>
        <family val="2"/>
      </rPr>
      <t xml:space="preserve">Les informations concernant la </t>
    </r>
    <r>
      <rPr>
        <sz val="10"/>
        <color theme="0" tint="-0.34998626667073579"/>
        <rFont val="Calibri"/>
        <family val="2"/>
        <scheme val="minor"/>
      </rPr>
      <t>priorité nationale, liste rouge, responsabilité proviennent de OFEV 2019: Liste des espèces et des milieux prioritaires au niveau national, l'environnement pratique, 98 p. annexes listes excel (cf. lien)</t>
    </r>
  </si>
  <si>
    <t>lien</t>
  </si>
  <si>
    <t>Siphonoperla sp.</t>
  </si>
  <si>
    <t>ravizzaorum</t>
  </si>
  <si>
    <t>nadigi</t>
  </si>
  <si>
    <t>Dictyogenus nadigi</t>
  </si>
  <si>
    <t>padanum</t>
  </si>
  <si>
    <t>Dictyogenus padanum</t>
  </si>
  <si>
    <t>oxylepis</t>
  </si>
  <si>
    <t>Isoperla oxylepis</t>
  </si>
  <si>
    <t>Perla CX grandis</t>
  </si>
  <si>
    <t>grandis*, bipunctata*, ravizzaorum*</t>
  </si>
  <si>
    <t>Dictyogenus CX fontium</t>
  </si>
  <si>
    <t>fontium, nadigi, padanum</t>
  </si>
  <si>
    <t>albardana</t>
  </si>
  <si>
    <t>Rhyacophila albardana</t>
  </si>
  <si>
    <t>Rhyacophila torrentium</t>
  </si>
  <si>
    <t>cf. dorsalis</t>
  </si>
  <si>
    <t>ok, puppe mâle avec génitalias développés</t>
  </si>
  <si>
    <t>cf. conformis</t>
  </si>
  <si>
    <t>non, dessin intermédiaire conformis/boltoni confirmer par adultes</t>
  </si>
  <si>
    <t>petites larves cf. C. villosa</t>
  </si>
  <si>
    <t>ok, trop petites pour détermination à l'espèce</t>
  </si>
  <si>
    <t>non, actuellement pas séparable à l'espèces</t>
  </si>
  <si>
    <t>S. personatum</t>
  </si>
  <si>
    <t xml:space="preserve">Hydropsyche angustipennis, </t>
  </si>
  <si>
    <t>ok</t>
  </si>
  <si>
    <r>
      <t xml:space="preserve">AQ/ps_ver_20240126
</t>
    </r>
    <r>
      <rPr>
        <i/>
        <sz val="8"/>
        <color indexed="23"/>
        <rFont val="Calibri"/>
        <family val="2"/>
      </rPr>
      <t>Eawag_ls_20220131</t>
    </r>
  </si>
  <si>
    <t>Substrat</t>
  </si>
  <si>
    <t>6_25_P</t>
  </si>
  <si>
    <t>6_25_T</t>
  </si>
  <si>
    <t>Fliessgeschwindigkeit Probestelle 1</t>
  </si>
  <si>
    <t>Fliessgeschwindigkeit Probestelle 2</t>
  </si>
  <si>
    <t>Fliessgeschwindigkeit Probestelle 3</t>
  </si>
  <si>
    <t>Fliessgeschwindigkeit Probestelle 4</t>
  </si>
  <si>
    <t>Fliessgeschwindigkeit Probestelle 5</t>
  </si>
  <si>
    <t>Fliessgeschwindigkeit Probestelle 6</t>
  </si>
  <si>
    <t>Fliessgeschwindigkeit Probestelle 7</t>
  </si>
  <si>
    <t>Fliessgeschwindigkeit Probestelle 8</t>
  </si>
  <si>
    <t>Substrat Probestelle 8</t>
  </si>
  <si>
    <t>Substrat Probestelle 7</t>
  </si>
  <si>
    <t>Substrat Probestelle 6</t>
  </si>
  <si>
    <t>Substrat Probestelle 5</t>
  </si>
  <si>
    <t>Substrat Probestelle 4</t>
  </si>
  <si>
    <t>Substrat Probestelle 3</t>
  </si>
  <si>
    <t>Substrat Probestelle 2</t>
  </si>
  <si>
    <t>Substrat Probestelle 1</t>
  </si>
  <si>
    <t>6_40_1</t>
  </si>
  <si>
    <t>6_39_1</t>
  </si>
  <si>
    <t>6_40_2</t>
  </si>
  <si>
    <t>6_39_2</t>
  </si>
  <si>
    <t>6_40_3</t>
  </si>
  <si>
    <t>6_39_3</t>
  </si>
  <si>
    <t>6_40_4</t>
  </si>
  <si>
    <t>6_39_4</t>
  </si>
  <si>
    <t>6_40_5</t>
  </si>
  <si>
    <t>6_39_5</t>
  </si>
  <si>
    <t>6_40_6</t>
  </si>
  <si>
    <t>6_39_6</t>
  </si>
  <si>
    <t>6_40_7</t>
  </si>
  <si>
    <t>6_39_7</t>
  </si>
  <si>
    <t>6_40_8</t>
  </si>
  <si>
    <t>6_39_8</t>
  </si>
  <si>
    <t>6_38_E</t>
  </si>
  <si>
    <t>6_38_P</t>
  </si>
  <si>
    <t>6_38_T</t>
  </si>
  <si>
    <t>Name Worksheet</t>
  </si>
  <si>
    <t>Datum (mm/yy)</t>
  </si>
  <si>
    <t>Änderung</t>
  </si>
  <si>
    <t>Verantwortung</t>
  </si>
  <si>
    <t>Alle</t>
  </si>
  <si>
    <t>Zusammenzug aller relevanten Formulare zu Set 6:
1) Raster IBCH (leicht modifiziert für Kopfdaten)
2) Abgeändertes IBCH-Laborprotokoll
3) EPT Taxaliste</t>
  </si>
  <si>
    <t>EPT Taxaliste</t>
  </si>
  <si>
    <t>Neu müssen auch folgende Namen angegeben werden:
- 6_05: Name der Organisation oder des Ökobüros, welche/s bei Rückfragen zu den Daten Auskunft geben kann (meist Organisation der/s BestimmerIn oder FeldbearbeiterIn)
- Datum und Name des/r Taxonexperten/in, jeweils für Ephemeroptera, Plecotera, Trichoptera</t>
  </si>
  <si>
    <t xml:space="preserve">Raster_WiKo
</t>
  </si>
  <si>
    <t>Korrekturen der Data Validation der Variablen 0_04 und 6_01-03. Kleine Anpassungen bei Variablen 0_09 und 0_10.</t>
  </si>
  <si>
    <t>Kleine Anpassungen im Wording bezgl. Qualitätskontrolle (anstatt Verifizierung)</t>
  </si>
  <si>
    <t>Aktualisierung der EPT-Taxaliste</t>
  </si>
  <si>
    <t>Korrekturen in der Formel</t>
  </si>
  <si>
    <t>LaborProtokoll_IBCH_geänd_8x</t>
  </si>
  <si>
    <t>Anpassung der Margins damit der SPEAR-Index wieder ersichtlich ist</t>
  </si>
  <si>
    <t>Ordnung</t>
  </si>
  <si>
    <t>Bemerkung Bestimmer:in</t>
  </si>
  <si>
    <t>Nationale Priorität</t>
  </si>
  <si>
    <t>Rote Liste</t>
  </si>
  <si>
    <t>Typ</t>
  </si>
  <si>
    <t>Vorher</t>
  </si>
  <si>
    <t>Nachher 1</t>
  </si>
  <si>
    <t>Nachher 2</t>
  </si>
  <si>
    <t>VERTIEFT</t>
  </si>
  <si>
    <t>Moose (Bryophyten)</t>
  </si>
  <si>
    <t>Algen oder (falls fehlend) Mergel und Ton</t>
  </si>
  <si>
    <t xml:space="preserve">Kies 25 mm &gt; Ø &gt; 2,5 mm </t>
  </si>
  <si>
    <t>Amphibische Samenpflanzen (Helophyten)</t>
  </si>
  <si>
    <t xml:space="preserve">Sand und Schluff Ø &lt; 2,5 mm </t>
  </si>
  <si>
    <t xml:space="preserve">Natürliche und künstliche Oberflächen (Fels, Steinplatten, Boden, Wand) Block &gt;  Ø 250 mm </t>
  </si>
  <si>
    <t>Fliessgeschwindigkeit (Klassen in ~ cm/s)</t>
  </si>
  <si>
    <t>Bewohnbarkeit</t>
  </si>
  <si>
    <r>
      <t xml:space="preserve">Substrate              Deckungsgrad </t>
    </r>
    <r>
      <rPr>
        <sz val="11"/>
        <rFont val="Wingdings"/>
        <charset val="2"/>
      </rPr>
      <t>â</t>
    </r>
  </si>
  <si>
    <r>
      <rPr>
        <sz val="10"/>
        <rFont val="Arial"/>
        <family val="2"/>
      </rPr>
      <t xml:space="preserve">   </t>
    </r>
    <r>
      <rPr>
        <u/>
        <sz val="10"/>
        <rFont val="Arial"/>
        <family val="2"/>
      </rPr>
      <t xml:space="preserve"> </t>
    </r>
    <r>
      <rPr>
        <u/>
        <sz val="10"/>
        <rFont val="Wingdings"/>
        <charset val="2"/>
      </rPr>
      <t>á</t>
    </r>
    <r>
      <rPr>
        <u/>
        <sz val="10"/>
        <rFont val="Wingdings"/>
        <charset val="2"/>
      </rPr>
      <t xml:space="preserve"> </t>
    </r>
    <r>
      <rPr>
        <u/>
        <sz val="10"/>
        <rFont val="Arial"/>
        <family val="2"/>
      </rPr>
      <t xml:space="preserve"> Substrate nach abnehmender Bewohnbarkeit von 10 (sehr gut) bis 0 (minimal) geordnet</t>
    </r>
  </si>
  <si>
    <r>
      <rPr>
        <sz val="10"/>
        <rFont val="Arial"/>
        <family val="2"/>
      </rPr>
      <t xml:space="preserve">    </t>
    </r>
    <r>
      <rPr>
        <u/>
        <sz val="10"/>
        <rFont val="Wingdings"/>
        <charset val="2"/>
      </rPr>
      <t>á</t>
    </r>
    <r>
      <rPr>
        <u/>
        <sz val="10"/>
        <rFont val="Wingdings"/>
        <charset val="2"/>
      </rPr>
      <t xml:space="preserve"> </t>
    </r>
    <r>
      <rPr>
        <u/>
        <sz val="10"/>
        <rFont val="Arial"/>
        <family val="2"/>
      </rPr>
      <t xml:space="preserve"> Deckungsgrad : (1) wenig  (1-5%) / (2) mittel (6-10%) / (3) häufig (11-50%) / (4) sehr häufig (&gt;50%)</t>
    </r>
  </si>
  <si>
    <r>
      <rPr>
        <b/>
        <sz val="10"/>
        <rFont val="Arial"/>
        <family val="2"/>
      </rPr>
      <t>0_10</t>
    </r>
    <r>
      <rPr>
        <b/>
        <sz val="12"/>
        <rFont val="Arial"/>
        <family val="2"/>
      </rPr>
      <t xml:space="preserve"> Unterabschnitt /  mittlere Breite [m] :</t>
    </r>
  </si>
  <si>
    <t>V*Fliessgeschwindigkeit, S**Substrate</t>
  </si>
  <si>
    <r>
      <rPr>
        <b/>
        <sz val="10"/>
        <rFont val="Arial"/>
        <family val="2"/>
      </rPr>
      <t>6_07</t>
    </r>
    <r>
      <rPr>
        <b/>
        <sz val="12"/>
        <rFont val="Arial"/>
        <family val="2"/>
      </rPr>
      <t xml:space="preserve"> dominantes Substrat :</t>
    </r>
  </si>
  <si>
    <r>
      <rPr>
        <b/>
        <sz val="10"/>
        <rFont val="Arial"/>
        <family val="2"/>
      </rPr>
      <t>0_09</t>
    </r>
    <r>
      <rPr>
        <b/>
        <sz val="12"/>
        <rFont val="Arial"/>
        <family val="2"/>
      </rPr>
      <t xml:space="preserve"> Länge Unterabschnitt [m] :</t>
    </r>
  </si>
  <si>
    <t>Bemerkungen</t>
  </si>
  <si>
    <t>Indikator-Set 6: Makrozoobenthos</t>
  </si>
  <si>
    <r>
      <rPr>
        <b/>
        <sz val="8"/>
        <rFont val="Arial"/>
        <family val="2"/>
      </rPr>
      <t>0_02</t>
    </r>
    <r>
      <rPr>
        <b/>
        <sz val="12"/>
        <rFont val="Arial"/>
        <family val="2"/>
      </rPr>
      <t xml:space="preserve"> Fliessgewässer :</t>
    </r>
  </si>
  <si>
    <r>
      <rPr>
        <b/>
        <sz val="8"/>
        <rFont val="Arial"/>
        <family val="2"/>
      </rPr>
      <t>0_03</t>
    </r>
    <r>
      <rPr>
        <b/>
        <sz val="12"/>
        <rFont val="Arial"/>
        <family val="2"/>
      </rPr>
      <t xml:space="preserve"> Ortsname :</t>
    </r>
  </si>
  <si>
    <r>
      <rPr>
        <b/>
        <sz val="8"/>
        <rFont val="Arial"/>
        <family val="2"/>
      </rPr>
      <t>6_01-03</t>
    </r>
    <r>
      <rPr>
        <b/>
        <sz val="12"/>
        <rFont val="Arial"/>
        <family val="2"/>
      </rPr>
      <t xml:space="preserve"> Datum* :</t>
    </r>
  </si>
  <si>
    <r>
      <rPr>
        <b/>
        <sz val="8"/>
        <rFont val="Arial"/>
        <family val="2"/>
      </rPr>
      <t>0_04</t>
    </r>
    <r>
      <rPr>
        <b/>
        <sz val="10"/>
        <rFont val="Arial"/>
        <family val="2"/>
      </rPr>
      <t xml:space="preserve"> </t>
    </r>
    <r>
      <rPr>
        <b/>
        <sz val="12"/>
        <rFont val="Arial"/>
        <family val="2"/>
      </rPr>
      <t>Erhebungszeitpunkt* :</t>
    </r>
  </si>
  <si>
    <r>
      <rPr>
        <b/>
        <sz val="8"/>
        <rFont val="Arial"/>
        <family val="2"/>
      </rPr>
      <t>0_05-06</t>
    </r>
    <r>
      <rPr>
        <b/>
        <sz val="12"/>
        <rFont val="Arial"/>
        <family val="2"/>
      </rPr>
      <t xml:space="preserve"> Startpunkt unten (X/Y):</t>
    </r>
  </si>
  <si>
    <r>
      <rPr>
        <b/>
        <sz val="8"/>
        <rFont val="Arial"/>
        <family val="2"/>
      </rPr>
      <t>0_01</t>
    </r>
    <r>
      <rPr>
        <b/>
        <sz val="12"/>
        <rFont val="Arial"/>
        <family val="2"/>
      </rPr>
      <t xml:space="preserve"> Projektcode (ID)* :</t>
    </r>
  </si>
  <si>
    <r>
      <rPr>
        <b/>
        <sz val="8"/>
        <rFont val="Arial"/>
        <family val="2"/>
      </rPr>
      <t>6_05</t>
    </r>
    <r>
      <rPr>
        <b/>
        <sz val="11"/>
        <rFont val="Arial"/>
        <family val="2"/>
      </rPr>
      <t xml:space="preserve"> </t>
    </r>
    <r>
      <rPr>
        <b/>
        <sz val="12"/>
        <rFont val="Arial"/>
        <family val="2"/>
      </rPr>
      <t>Bestimmer:in IBCH</t>
    </r>
    <r>
      <rPr>
        <b/>
        <sz val="11"/>
        <rFont val="Arial"/>
        <family val="2"/>
      </rPr>
      <t>:</t>
    </r>
  </si>
  <si>
    <t>TAXALISTE</t>
  </si>
  <si>
    <t>Abgeändertes Labor-Protokollblatt</t>
  </si>
  <si>
    <t xml:space="preserve">IBCH-Q-Regime: </t>
  </si>
  <si>
    <t>Ergebnisse IBCH</t>
  </si>
  <si>
    <r>
      <rPr>
        <sz val="8"/>
        <rFont val="Arial"/>
        <family val="2"/>
      </rPr>
      <t>6_04</t>
    </r>
    <r>
      <rPr>
        <sz val="10"/>
        <rFont val="Arial"/>
        <family val="2"/>
      </rPr>
      <t xml:space="preserve"> </t>
    </r>
    <r>
      <rPr>
        <b/>
        <sz val="10"/>
        <rFont val="Arial"/>
        <family val="2"/>
      </rPr>
      <t>FeldbearbeiterIn (leg)</t>
    </r>
    <r>
      <rPr>
        <sz val="10"/>
        <rFont val="Arial"/>
        <family val="2"/>
      </rPr>
      <t xml:space="preserve"> ändern falls anders</t>
    </r>
  </si>
  <si>
    <t>Σ EPT:</t>
  </si>
  <si>
    <t>Σ Abundanzen:</t>
  </si>
  <si>
    <r>
      <t>Σ Taxa n</t>
    </r>
    <r>
      <rPr>
        <vertAlign val="subscript"/>
        <sz val="11"/>
        <rFont val="Arial"/>
        <family val="2"/>
      </rPr>
      <t>beobachtet</t>
    </r>
  </si>
  <si>
    <r>
      <t>Taxa n</t>
    </r>
    <r>
      <rPr>
        <vertAlign val="subscript"/>
        <sz val="11"/>
        <rFont val="Arial"/>
        <family val="2"/>
      </rPr>
      <t>korrigiert</t>
    </r>
  </si>
  <si>
    <t>Werte</t>
  </si>
  <si>
    <t>0 bis 1</t>
  </si>
  <si>
    <t>Bemerkung QK</t>
  </si>
  <si>
    <t>Taxaliste E</t>
  </si>
  <si>
    <t>Taxaliste P</t>
  </si>
  <si>
    <t>Taxaliste T</t>
  </si>
  <si>
    <r>
      <rPr>
        <b/>
        <sz val="8"/>
        <rFont val="Calibri"/>
        <family val="2"/>
        <scheme val="minor"/>
      </rPr>
      <t xml:space="preserve">0_0 </t>
    </r>
    <r>
      <rPr>
        <b/>
        <sz val="12"/>
        <rFont val="Calibri"/>
        <family val="2"/>
        <scheme val="minor"/>
      </rPr>
      <t>Projektcode (ID)*:</t>
    </r>
  </si>
  <si>
    <t>Bitte Abundanzen der Art für jede Teilprobe angeben (gleiche Nummerierung der Teilproben wie im Raster sowie im abgeändertem IBCH-Labor-Protokoll).</t>
  </si>
  <si>
    <r>
      <rPr>
        <b/>
        <sz val="8"/>
        <rFont val="Calibri"/>
        <family val="2"/>
        <scheme val="minor"/>
      </rPr>
      <t xml:space="preserve">0_02 </t>
    </r>
    <r>
      <rPr>
        <b/>
        <sz val="10"/>
        <rFont val="Calibri"/>
        <family val="2"/>
        <scheme val="minor"/>
      </rPr>
      <t>Fliessgewässer* :</t>
    </r>
  </si>
  <si>
    <r>
      <rPr>
        <b/>
        <sz val="8"/>
        <rFont val="Calibri"/>
        <family val="2"/>
        <scheme val="minor"/>
      </rPr>
      <t xml:space="preserve">0_03 </t>
    </r>
    <r>
      <rPr>
        <b/>
        <sz val="10"/>
        <rFont val="Calibri"/>
        <family val="2"/>
        <scheme val="minor"/>
      </rPr>
      <t>Ort* :</t>
    </r>
  </si>
  <si>
    <t>*Feld wird automatisch ausgefüllt via Raster_WiKo</t>
  </si>
  <si>
    <t>Taxaliste</t>
  </si>
  <si>
    <t>Nat. Prio.</t>
  </si>
  <si>
    <t>Verantw.</t>
  </si>
  <si>
    <r>
      <rPr>
        <b/>
        <sz val="8"/>
        <rFont val="Calibri"/>
        <family val="2"/>
        <scheme val="minor"/>
      </rPr>
      <t xml:space="preserve">6_01-03 </t>
    </r>
    <r>
      <rPr>
        <b/>
        <sz val="10"/>
        <rFont val="Calibri"/>
        <family val="2"/>
        <scheme val="minor"/>
      </rPr>
      <t>Datum*:</t>
    </r>
  </si>
  <si>
    <r>
      <rPr>
        <b/>
        <sz val="8"/>
        <rFont val="Calibri"/>
        <family val="2"/>
        <scheme val="minor"/>
      </rPr>
      <t xml:space="preserve">0_04 </t>
    </r>
    <r>
      <rPr>
        <b/>
        <sz val="10"/>
        <rFont val="Calibri"/>
        <family val="2"/>
        <scheme val="minor"/>
      </rPr>
      <t>Erhebungszeitpunkt*:</t>
    </r>
  </si>
  <si>
    <r>
      <rPr>
        <b/>
        <sz val="8"/>
        <rFont val="Calibri"/>
        <family val="2"/>
        <scheme val="minor"/>
      </rPr>
      <t xml:space="preserve">0_05-06 </t>
    </r>
    <r>
      <rPr>
        <b/>
        <sz val="10"/>
        <rFont val="Calibri"/>
        <family val="2"/>
        <scheme val="minor"/>
      </rPr>
      <t>Startpunkt unten (X/Y)*:</t>
    </r>
  </si>
  <si>
    <r>
      <rPr>
        <b/>
        <sz val="8"/>
        <rFont val="Calibri"/>
        <family val="2"/>
        <scheme val="minor"/>
      </rPr>
      <t xml:space="preserve">6_05 </t>
    </r>
    <r>
      <rPr>
        <b/>
        <sz val="10"/>
        <rFont val="Calibri"/>
        <family val="2"/>
        <scheme val="minor"/>
      </rPr>
      <t>Bestimmer:in:</t>
    </r>
  </si>
  <si>
    <r>
      <rPr>
        <b/>
        <sz val="8"/>
        <rFont val="Calibri"/>
        <family val="2"/>
        <scheme val="minor"/>
      </rPr>
      <t xml:space="preserve">6_06 </t>
    </r>
    <r>
      <rPr>
        <b/>
        <sz val="10"/>
        <rFont val="Calibri"/>
        <family val="2"/>
        <scheme val="minor"/>
      </rPr>
      <t>Org./Büro zuständig für Erhebung/Bestimmung:</t>
    </r>
  </si>
  <si>
    <t>Ergebnis</t>
  </si>
  <si>
    <t>Sichere Zusatztaxa E</t>
  </si>
  <si>
    <t>Qualitätskontrolle (QK)</t>
  </si>
  <si>
    <t>Datum QK [t;m;j]</t>
  </si>
  <si>
    <t>Expert:in QK T</t>
  </si>
  <si>
    <t>Sichere Zusatztaxa T</t>
  </si>
  <si>
    <t>Pot. gefährdete Arten (NT) T</t>
  </si>
  <si>
    <t>Sichere Zusatztaxa P</t>
  </si>
  <si>
    <t>Pot. gefährdete Arten (NT) P</t>
  </si>
  <si>
    <t>Pot. gefährdete Arten (NT) E</t>
  </si>
  <si>
    <t>Expert:in QK P</t>
  </si>
  <si>
    <t>Expert:in QK E</t>
  </si>
  <si>
    <t>Raster_WiKo</t>
  </si>
  <si>
    <t>Taxaliste E/P/T</t>
  </si>
  <si>
    <t>Sicher identifizierte Arten E</t>
  </si>
  <si>
    <t>Sicher identifizierte Arten P</t>
  </si>
  <si>
    <t>Sicher identifizierte Arten T</t>
  </si>
  <si>
    <t>Anpassung der Struktur des protokolls zur Unterscheidung von "Sicher identifizierten Arten", "Sicheren Zusatztaxa" sowie "Unsicheren Taxa".</t>
  </si>
  <si>
    <t>Korrektur einzelner Formeln</t>
  </si>
  <si>
    <t>Aufheben der versteckten Kolonne AF</t>
  </si>
  <si>
    <t>Automatisiertes Ausfüllen der Kopfdaten in den Protokollen basierend auf den Eingaben im Raster_WiKo. Achtung, wenn die Arbeitsblätter entkoppelt werden, funktioniert das automatische ausfüllen nicht mehr.</t>
  </si>
  <si>
    <t>Anpassung des Texts aufgrund der Veränderungen der Taxalisten.</t>
  </si>
  <si>
    <t>Erklärungen EPT Taxaliste</t>
  </si>
  <si>
    <t>AQ/ps_ver_20220131; 
modif. Eawag/20240206</t>
  </si>
  <si>
    <t>AQ/ps_ver_20200414; modif. Eawag/20240206</t>
  </si>
  <si>
    <t>AQ/ps_ver_20240126/ modif. Eawag/20240206</t>
  </si>
  <si>
    <t>AQ/ps_ver_20240115; modif. Eawag/20240206</t>
  </si>
  <si>
    <t>2.01</t>
  </si>
  <si>
    <t>Dropdown-Liste EPT</t>
  </si>
  <si>
    <t>Taxaliste EPT</t>
  </si>
  <si>
    <t>Taxaliste EPT
Taxaliste E/P/T</t>
  </si>
  <si>
    <t>Autrennung der "Taxaliste EPT" in drei nach Ordnung getrennte Listen</t>
  </si>
  <si>
    <t>Raster_WiKo
LaborProtokoll_IBCH_geänd_8x
Taxaliste E/P/T</t>
  </si>
  <si>
    <t>Dropdown-Liste EPT Taxaliste</t>
  </si>
  <si>
    <t xml:space="preserve">Namensänderung (von "Dropdown-Liste EPT Taxaliste" zu "Dropdown-Liste EPT" </t>
  </si>
  <si>
    <t>Zusammenzug_Kopfdaten
Zusammenzug_IBCH
Zusammenzug_EPT</t>
  </si>
  <si>
    <t>Schaffung von drei neune Arbeitsblättern mit einem Zusammenzug der Daten, die in das Raster, das IBCH-Protokoll sowie die Taxalisten E, P und T eingegeben wurden.</t>
  </si>
  <si>
    <t>Mobile Blöcke &gt; 250 mm</t>
  </si>
  <si>
    <t>Untergetauchte Samenpflanzen (Hydrophyten)</t>
  </si>
  <si>
    <t>Grobes organisches Material (Laub, Holz, Wurzeln)</t>
  </si>
  <si>
    <t xml:space="preserve">Grössere mineralische Sedimente (Steine, Kieselsteine) 250 mm &gt; Ø &gt; 25 mm </t>
  </si>
  <si>
    <t>Feine Sedimente +/- organisch "Schlamm" Ø &lt; 0.1 mm Randpfützen</t>
  </si>
  <si>
    <r>
      <t>Sichere Zusatztaxa</t>
    </r>
    <r>
      <rPr>
        <sz val="12"/>
        <rFont val="Calibri"/>
        <family val="2"/>
        <scheme val="minor"/>
      </rPr>
      <t xml:space="preserve"> =&gt;  Niveau CX, GR, Gattung, Familie</t>
    </r>
  </si>
  <si>
    <r>
      <t xml:space="preserve">Sichere Zusatztaxa </t>
    </r>
    <r>
      <rPr>
        <sz val="12"/>
        <rFont val="Calibri"/>
        <family val="2"/>
        <scheme val="minor"/>
      </rPr>
      <t>=&gt;  Niveau CX, GR, Gattung, Familie</t>
    </r>
  </si>
  <si>
    <r>
      <t>Sicher identifizierte Arten</t>
    </r>
    <r>
      <rPr>
        <sz val="12"/>
        <rFont val="Calibri"/>
        <family val="2"/>
        <scheme val="minor"/>
      </rPr>
      <t xml:space="preserve"> =&gt; auf Artniveau</t>
    </r>
  </si>
  <si>
    <r>
      <t xml:space="preserve">Sicher identifizierte Arten </t>
    </r>
    <r>
      <rPr>
        <sz val="12"/>
        <rFont val="Calibri"/>
        <family val="2"/>
        <scheme val="minor"/>
      </rPr>
      <t>=&gt; auf Artniveau</t>
    </r>
  </si>
  <si>
    <r>
      <t xml:space="preserve">Unsichere Taxa </t>
    </r>
    <r>
      <rPr>
        <sz val="12"/>
        <rFont val="Calibri"/>
        <family val="2"/>
        <scheme val="minor"/>
      </rPr>
      <t>=&gt; Weitere EPT's (CX, GR, Gattung, Familie)</t>
    </r>
  </si>
  <si>
    <t>Modifiziertes IBCH-Aufnahmeraster</t>
  </si>
  <si>
    <r>
      <rPr>
        <b/>
        <sz val="11"/>
        <rFont val="Arial"/>
        <family val="2"/>
      </rPr>
      <t>0_01</t>
    </r>
    <r>
      <rPr>
        <b/>
        <sz val="14"/>
        <rFont val="Arial"/>
        <family val="2"/>
      </rPr>
      <t xml:space="preserve"> Projektcode (ID):</t>
    </r>
  </si>
  <si>
    <r>
      <rPr>
        <b/>
        <sz val="10"/>
        <rFont val="Arial"/>
        <family val="2"/>
      </rPr>
      <t>6_04</t>
    </r>
    <r>
      <rPr>
        <b/>
        <sz val="12"/>
        <rFont val="Arial"/>
        <family val="2"/>
      </rPr>
      <t xml:space="preserve"> FeldbearbeiterIn
 (leg):</t>
    </r>
  </si>
  <si>
    <r>
      <rPr>
        <b/>
        <sz val="10"/>
        <rFont val="Arial"/>
        <family val="2"/>
      </rPr>
      <t>0_02</t>
    </r>
    <r>
      <rPr>
        <b/>
        <sz val="12"/>
        <rFont val="Arial"/>
        <family val="2"/>
      </rPr>
      <t xml:space="preserve"> Gewässer:</t>
    </r>
  </si>
  <si>
    <r>
      <rPr>
        <b/>
        <sz val="10"/>
        <rFont val="Arial"/>
        <family val="2"/>
      </rPr>
      <t>0_03</t>
    </r>
    <r>
      <rPr>
        <b/>
        <sz val="12"/>
        <rFont val="Arial"/>
        <family val="2"/>
      </rPr>
      <t xml:space="preserve"> Ortname:</t>
    </r>
  </si>
  <si>
    <r>
      <rPr>
        <b/>
        <sz val="10"/>
        <rFont val="Arial"/>
        <family val="2"/>
      </rPr>
      <t xml:space="preserve">0_04 </t>
    </r>
    <r>
      <rPr>
        <b/>
        <sz val="12"/>
        <rFont val="Arial"/>
        <family val="2"/>
      </rPr>
      <t>Erhebungszeitpunkt:</t>
    </r>
  </si>
  <si>
    <r>
      <t xml:space="preserve">6_01-03 </t>
    </r>
    <r>
      <rPr>
        <b/>
        <sz val="12"/>
        <rFont val="Arial"/>
        <family val="2"/>
      </rPr>
      <t>Datum</t>
    </r>
    <r>
      <rPr>
        <b/>
        <sz val="10"/>
        <rFont val="Arial"/>
        <family val="2"/>
      </rPr>
      <t>:</t>
    </r>
  </si>
  <si>
    <r>
      <t xml:space="preserve">0_05-06 </t>
    </r>
    <r>
      <rPr>
        <b/>
        <sz val="12"/>
        <rFont val="Arial"/>
        <family val="2"/>
      </rPr>
      <t>Startpunkt 
unten (X/Y):</t>
    </r>
  </si>
  <si>
    <t>Datum Erhebung Makrozoobenthos</t>
  </si>
  <si>
    <t>6_27/_28/_29</t>
  </si>
  <si>
    <t>Datum QK Ephemeroptera</t>
  </si>
  <si>
    <t>6_31/_32/_33</t>
  </si>
  <si>
    <t>Datum QK Plecoptera</t>
  </si>
  <si>
    <t>Datum QK Trichoptera</t>
  </si>
  <si>
    <t>6_35/_36/_37</t>
  </si>
  <si>
    <t>BestimmerIn Ephemeroptera</t>
  </si>
  <si>
    <t>Org./Büro zuständig für Erhebung/Bestimmung Ephemeroptera</t>
  </si>
  <si>
    <t>Anzahl sicher identifizierte Arten Ephemeroptera</t>
  </si>
  <si>
    <t>Anzahl sichere Zusatztaxa Ephemeroptera</t>
  </si>
  <si>
    <t>Prioritäre Arten Ephemeroptera</t>
  </si>
  <si>
    <t>Rote Liste Arten Ephemeroptera</t>
  </si>
  <si>
    <t>Pot. gefährdete Arten Ephemeroptera</t>
  </si>
  <si>
    <t>Pot. gefährdete Arten Plecoptera</t>
  </si>
  <si>
    <t>Rote Liste Arten Plecoptera</t>
  </si>
  <si>
    <t>Prioritäre Arten Plecoptera</t>
  </si>
  <si>
    <t>Anzahl sichere Zusatztaxa Plecoptera</t>
  </si>
  <si>
    <t>Anzahl sicher identifizierte Arten Plecoptera</t>
  </si>
  <si>
    <t>Org./Büro zuständig für Erhebung/Bestimmung Plecoptera</t>
  </si>
  <si>
    <t>BestimmerIn Plecoptera</t>
  </si>
  <si>
    <t>Pot. gefährdete Arten Trichoptera</t>
  </si>
  <si>
    <t>Rote Liste Arten Trichoptera</t>
  </si>
  <si>
    <t>Prioritäre Arten Trichoptera</t>
  </si>
  <si>
    <t>Anzahl sichere Zusatztaxa Trichoptera</t>
  </si>
  <si>
    <t>Anzahl sicher identifizierte Arten Trichoptera</t>
  </si>
  <si>
    <t>Org./Büro zuständig für Erhebung/Bestimmung Trichoptera</t>
  </si>
  <si>
    <t>BestimmerIn Trichoptera</t>
  </si>
  <si>
    <t>sT/sZ</t>
  </si>
  <si>
    <r>
      <t xml:space="preserve">sT = Taxon unter "Sicher identifizierte Arten" aufgeführt. sZ = Taxon unter "Sichere Zusatztaxa" aufgeführt.
</t>
    </r>
    <r>
      <rPr>
        <i/>
        <sz val="10"/>
        <color theme="0" tint="-0.499984740745262"/>
        <rFont val="Calibri"/>
        <family val="2"/>
        <scheme val="minor"/>
      </rPr>
      <t>sT = taxon listé sous "Espèces certaines"; sZ = taxon listé sous "Taxons supplémentaires certains"</t>
    </r>
  </si>
  <si>
    <t>6_42_1</t>
  </si>
  <si>
    <t>6_42_2</t>
  </si>
  <si>
    <t>6_42_3</t>
  </si>
  <si>
    <t>6_42_4</t>
  </si>
  <si>
    <t>6_42_5</t>
  </si>
  <si>
    <t>6_42_6</t>
  </si>
  <si>
    <t>6_42_7</t>
  </si>
  <si>
    <t>6_42_8</t>
  </si>
  <si>
    <t>6_42_9</t>
  </si>
  <si>
    <t>6_42_10</t>
  </si>
  <si>
    <t>Deckung Mobile Blöcke (10)</t>
  </si>
  <si>
    <t>Deckung Moose (9)</t>
  </si>
  <si>
    <t>Deckung Untergetauchte Samenpflanzen (8)</t>
  </si>
  <si>
    <t>Deckung Grobes organisches Material (7)</t>
  </si>
  <si>
    <t>Deckung Grössere mineralische Sedimente (6)</t>
  </si>
  <si>
    <t>Deckung Kies (5)</t>
  </si>
  <si>
    <t>Deckung Amphibische Samenpflanzen (4)</t>
  </si>
  <si>
    <t>6_42_0</t>
  </si>
  <si>
    <t>Deckung Feine Sedimente (3)</t>
  </si>
  <si>
    <t>Deckung Sand und Schluff (2)</t>
  </si>
  <si>
    <t>Deckung Natürliche und künstliche Oberflächen (1)</t>
  </si>
  <si>
    <t>Deckung Algen oder (falls fehlend) Mergel und Ton (0)</t>
  </si>
  <si>
    <t>6_41_10</t>
  </si>
  <si>
    <t>6_41_9</t>
  </si>
  <si>
    <t>6_41_8</t>
  </si>
  <si>
    <t>6_41_7</t>
  </si>
  <si>
    <t>6_41_6</t>
  </si>
  <si>
    <t>6_41_5</t>
  </si>
  <si>
    <t>6_41_4</t>
  </si>
  <si>
    <t>6_41_3</t>
  </si>
  <si>
    <t>6_41_2</t>
  </si>
  <si>
    <t>6_41_1</t>
  </si>
  <si>
    <t>6_41_0</t>
  </si>
  <si>
    <t>Bemerkung Mobile Blöcke (10)</t>
  </si>
  <si>
    <t>Bemerkung Moose (9)</t>
  </si>
  <si>
    <t>Bemerkung Untergetauchte Samenpflanzen (8)</t>
  </si>
  <si>
    <t>Bemerkung Grobes organisches Material (7)</t>
  </si>
  <si>
    <t>Bemerkung Grössere mineralische Sedimente (6)</t>
  </si>
  <si>
    <t>Bemerkung Kies (5)</t>
  </si>
  <si>
    <t>Bemerkung Amphibische Samenpflanzen (4)</t>
  </si>
  <si>
    <t>Bemerkung Feine Sedimente (3)</t>
  </si>
  <si>
    <t>Bemerkung Sand und Schluff (2)</t>
  </si>
  <si>
    <t>Bemerkung Natürliche und künstliche Oberflächen (1)</t>
  </si>
  <si>
    <t>Bemerkung Algen oder (falls fehlend) Mergel und Ton (0)</t>
  </si>
  <si>
    <t>Wert</t>
  </si>
  <si>
    <t>Niveau 1
(meist Klasse)</t>
  </si>
  <si>
    <t>Niveau 2 
(meist Ordnung)</t>
  </si>
  <si>
    <t>Check Vollständigkeit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</si>
</sst>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quot;-&quot;;&quot;-&quot;;&quot;-&quot;"/>
    <numFmt numFmtId="165" formatCode="#,##0.000_ ;\-#,##0.000\ "/>
    <numFmt numFmtId="166" formatCode="_ * #,##0.0_ ;_ * \-#,##0.0_ ;_ * &quot;-&quot;??_ ;_ @_ "/>
    <numFmt numFmtId="167" formatCode="_-* #,##0.0\ _f_r_._-;\-* #,##0.0\ _f_r_._-;_-* &quot;-&quot;?\ _f_r_.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indexed="12"/>
      <name val="Calibri"/>
      <family val="2"/>
    </font>
    <font>
      <sz val="10"/>
      <name val="MS Sans Serif"/>
      <family val="2"/>
    </font>
    <font>
      <sz val="12"/>
      <color indexed="8"/>
      <name val="Calibri"/>
      <family val="2"/>
    </font>
    <font>
      <sz val="10"/>
      <name val="Calibri"/>
      <family val="2"/>
    </font>
    <font>
      <b/>
      <sz val="10"/>
      <name val="Calibri"/>
      <family val="2"/>
    </font>
    <font>
      <i/>
      <sz val="10"/>
      <name val="Calibri"/>
      <family val="2"/>
    </font>
    <font>
      <i/>
      <sz val="10"/>
      <color indexed="23"/>
      <name val="Calibri"/>
      <family val="2"/>
    </font>
    <font>
      <i/>
      <sz val="8"/>
      <color indexed="23"/>
      <name val="Calibri"/>
      <family val="2"/>
    </font>
    <font>
      <b/>
      <i/>
      <sz val="10"/>
      <name val="Calibri"/>
      <family val="2"/>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1"/>
      <name val="Calibri"/>
      <family val="2"/>
      <scheme val="minor"/>
    </font>
    <font>
      <sz val="8"/>
      <name val="Calibri"/>
      <family val="2"/>
      <scheme val="minor"/>
    </font>
    <font>
      <b/>
      <sz val="12"/>
      <name val="Calibri"/>
      <family val="2"/>
      <scheme val="minor"/>
    </font>
    <font>
      <strike/>
      <sz val="10"/>
      <name val="Calibri"/>
      <family val="2"/>
      <scheme val="minor"/>
    </font>
    <font>
      <i/>
      <sz val="8"/>
      <name val="Calibri"/>
      <family val="2"/>
      <scheme val="minor"/>
    </font>
    <font>
      <b/>
      <sz val="14"/>
      <name val="Calibri"/>
      <family val="2"/>
      <scheme val="minor"/>
    </font>
    <font>
      <b/>
      <sz val="10"/>
      <color theme="1"/>
      <name val="Calibri"/>
      <family val="2"/>
      <scheme val="minor"/>
    </font>
    <font>
      <sz val="10"/>
      <color theme="1"/>
      <name val="Arial"/>
      <family val="2"/>
    </font>
    <font>
      <b/>
      <sz val="14"/>
      <name val="Arial"/>
      <family val="2"/>
    </font>
    <font>
      <b/>
      <sz val="12"/>
      <name val="Arial"/>
      <family val="2"/>
    </font>
    <font>
      <b/>
      <sz val="10"/>
      <name val="Arial"/>
      <family val="2"/>
    </font>
    <font>
      <sz val="11"/>
      <name val="Wingdings"/>
      <charset val="2"/>
    </font>
    <font>
      <sz val="11"/>
      <name val="Arial"/>
      <family val="2"/>
    </font>
    <font>
      <b/>
      <sz val="11"/>
      <name val="Arial"/>
      <family val="2"/>
    </font>
    <font>
      <sz val="8"/>
      <name val="Arial"/>
      <family val="2"/>
    </font>
    <font>
      <u/>
      <sz val="10"/>
      <name val="Arial"/>
      <family val="2"/>
    </font>
    <font>
      <u/>
      <sz val="10"/>
      <name val="Wingdings"/>
      <charset val="2"/>
    </font>
    <font>
      <u/>
      <sz val="11"/>
      <name val="Arial"/>
      <family val="2"/>
    </font>
    <font>
      <b/>
      <sz val="20"/>
      <name val="Arial"/>
      <family val="2"/>
    </font>
    <font>
      <sz val="12"/>
      <name val="Arial"/>
      <family val="2"/>
    </font>
    <font>
      <b/>
      <sz val="16"/>
      <name val="Arial"/>
      <family val="2"/>
    </font>
    <font>
      <b/>
      <sz val="8"/>
      <name val="Arial"/>
      <family val="2"/>
    </font>
    <font>
      <sz val="16"/>
      <name val="Arial"/>
      <family val="2"/>
    </font>
    <font>
      <sz val="9"/>
      <name val="Arial"/>
      <family val="2"/>
    </font>
    <font>
      <i/>
      <sz val="8"/>
      <name val="Arial"/>
      <family val="2"/>
    </font>
    <font>
      <i/>
      <sz val="11"/>
      <name val="Arial"/>
      <family val="2"/>
    </font>
    <font>
      <b/>
      <i/>
      <sz val="9"/>
      <name val="Arial"/>
      <family val="2"/>
    </font>
    <font>
      <b/>
      <i/>
      <sz val="11"/>
      <name val="Arial"/>
      <family val="2"/>
    </font>
    <font>
      <vertAlign val="subscript"/>
      <sz val="11"/>
      <name val="Arial"/>
      <family val="2"/>
    </font>
    <font>
      <b/>
      <i/>
      <sz val="10"/>
      <name val="Arial"/>
      <family val="2"/>
    </font>
    <font>
      <i/>
      <sz val="10"/>
      <name val="Arial"/>
      <family val="2"/>
    </font>
    <font>
      <sz val="11"/>
      <name val="Calibri"/>
      <family val="2"/>
      <scheme val="minor"/>
    </font>
    <font>
      <sz val="10"/>
      <color indexed="8"/>
      <name val="Calibri"/>
      <family val="2"/>
      <scheme val="minor"/>
    </font>
    <font>
      <sz val="12"/>
      <name val="Calibri"/>
      <family val="2"/>
      <scheme val="minor"/>
    </font>
    <font>
      <b/>
      <sz val="8"/>
      <name val="Calibri"/>
      <family val="2"/>
      <scheme val="minor"/>
    </font>
    <font>
      <i/>
      <sz val="7"/>
      <name val="Calibri"/>
      <family val="2"/>
      <scheme val="minor"/>
    </font>
    <font>
      <sz val="10"/>
      <color theme="0" tint="-0.249977111117893"/>
      <name val="Arial"/>
      <family val="2"/>
    </font>
    <font>
      <u/>
      <sz val="10"/>
      <color theme="10"/>
      <name val="Arial"/>
      <family val="2"/>
    </font>
    <font>
      <i/>
      <sz val="10"/>
      <color theme="0" tint="-0.34998626667073579"/>
      <name val="Calibri"/>
      <family val="2"/>
      <scheme val="minor"/>
    </font>
    <font>
      <sz val="10"/>
      <color theme="0" tint="-0.34998626667073579"/>
      <name val="Calibri"/>
      <family val="2"/>
      <scheme val="minor"/>
    </font>
    <font>
      <i/>
      <sz val="10"/>
      <name val="Calibri"/>
      <family val="2"/>
      <scheme val="minor"/>
    </font>
    <font>
      <b/>
      <sz val="11"/>
      <color theme="1"/>
      <name val="Calibri"/>
      <family val="2"/>
      <scheme val="minor"/>
    </font>
    <font>
      <i/>
      <sz val="10"/>
      <color theme="0" tint="-0.499984740745262"/>
      <name val="Calibri"/>
      <family val="2"/>
      <scheme val="minor"/>
    </font>
  </fonts>
  <fills count="16">
    <fill>
      <patternFill patternType="none"/>
    </fill>
    <fill>
      <patternFill patternType="gray125"/>
    </fill>
    <fill>
      <patternFill patternType="solid">
        <fgColor rgb="FFA47B76"/>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theme="0"/>
        <bgColor indexed="22"/>
      </patternFill>
    </fill>
    <fill>
      <patternFill patternType="solid">
        <fgColor indexed="26"/>
        <bgColor indexed="22"/>
      </patternFill>
    </fill>
    <fill>
      <patternFill patternType="solid">
        <fgColor rgb="FFFFFF00"/>
        <bgColor indexed="64"/>
      </patternFill>
    </fill>
    <fill>
      <patternFill patternType="solid">
        <fgColor theme="0"/>
        <bgColor indexed="64"/>
      </patternFill>
    </fill>
    <fill>
      <patternFill patternType="solid">
        <fgColor indexed="9"/>
        <bgColor indexed="22"/>
      </patternFill>
    </fill>
    <fill>
      <patternFill patternType="solid">
        <fgColor rgb="FFCDB6B3"/>
        <bgColor indexed="64"/>
      </patternFill>
    </fill>
    <fill>
      <patternFill patternType="solid">
        <fgColor rgb="FFFFFF00"/>
        <bgColor indexed="22"/>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medium">
        <color indexed="64"/>
      </bottom>
      <diagonal/>
    </border>
  </borders>
  <cellStyleXfs count="15">
    <xf numFmtId="0" fontId="0"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0" fontId="8" fillId="0" borderId="0"/>
    <xf numFmtId="0" fontId="10" fillId="0" borderId="0"/>
    <xf numFmtId="0" fontId="18" fillId="0" borderId="0"/>
    <xf numFmtId="0" fontId="11" fillId="0" borderId="0"/>
    <xf numFmtId="0" fontId="10" fillId="0" borderId="0"/>
    <xf numFmtId="0" fontId="8" fillId="0" borderId="0"/>
    <xf numFmtId="0" fontId="7" fillId="0" borderId="0"/>
    <xf numFmtId="0" fontId="6" fillId="0" borderId="0"/>
    <xf numFmtId="0" fontId="5" fillId="0" borderId="0"/>
    <xf numFmtId="0" fontId="59" fillId="0" borderId="0" applyNumberFormat="0" applyFill="0" applyBorder="0" applyAlignment="0" applyProtection="0"/>
    <xf numFmtId="0" fontId="4" fillId="0" borderId="0"/>
    <xf numFmtId="0" fontId="1" fillId="0" borderId="0"/>
  </cellStyleXfs>
  <cellXfs count="562">
    <xf numFmtId="0" fontId="0" fillId="0" borderId="0" xfId="0"/>
    <xf numFmtId="0" fontId="19" fillId="0" borderId="0" xfId="0" applyFont="1"/>
    <xf numFmtId="0" fontId="19" fillId="2" borderId="0" xfId="0" applyFont="1" applyFill="1"/>
    <xf numFmtId="0" fontId="19" fillId="0" borderId="2" xfId="0" applyFont="1" applyBorder="1" applyProtection="1">
      <protection locked="0"/>
    </xf>
    <xf numFmtId="0" fontId="19" fillId="0" borderId="3" xfId="0" applyFont="1" applyBorder="1" applyProtection="1">
      <protection locked="0"/>
    </xf>
    <xf numFmtId="0" fontId="19" fillId="0" borderId="4" xfId="0" applyFont="1" applyBorder="1" applyProtection="1">
      <protection locked="0"/>
    </xf>
    <xf numFmtId="0" fontId="20" fillId="0" borderId="0" xfId="3" applyFont="1" applyAlignment="1">
      <alignment vertical="center"/>
    </xf>
    <xf numFmtId="0" fontId="22" fillId="0" borderId="0" xfId="0" applyFont="1"/>
    <xf numFmtId="0" fontId="22" fillId="0" borderId="7" xfId="0" applyFont="1" applyBorder="1" applyAlignment="1">
      <alignment horizontal="center"/>
    </xf>
    <xf numFmtId="0" fontId="19" fillId="0" borderId="0" xfId="0" applyFont="1" applyAlignment="1">
      <alignment vertical="center"/>
    </xf>
    <xf numFmtId="0" fontId="19" fillId="0" borderId="0" xfId="6" applyFont="1" applyAlignment="1">
      <alignment vertical="center"/>
    </xf>
    <xf numFmtId="0" fontId="19" fillId="0" borderId="0" xfId="0" applyFont="1" applyAlignment="1">
      <alignment horizontal="center"/>
    </xf>
    <xf numFmtId="0" fontId="19" fillId="0" borderId="0" xfId="0" applyFont="1" applyAlignment="1">
      <alignment horizontal="center" vertical="center"/>
    </xf>
    <xf numFmtId="0" fontId="19" fillId="0" borderId="0" xfId="6" applyFont="1" applyAlignment="1">
      <alignment horizontal="center" vertical="center"/>
    </xf>
    <xf numFmtId="0" fontId="19" fillId="0" borderId="0" xfId="7" applyFont="1" applyAlignment="1">
      <alignment horizontal="center"/>
    </xf>
    <xf numFmtId="0" fontId="21" fillId="0" borderId="0" xfId="0" applyFont="1"/>
    <xf numFmtId="0" fontId="21" fillId="0" borderId="0" xfId="0" applyFont="1" applyAlignment="1">
      <alignment horizontal="center"/>
    </xf>
    <xf numFmtId="0" fontId="19" fillId="0" borderId="0" xfId="0" applyFont="1" applyAlignment="1">
      <alignment textRotation="90"/>
    </xf>
    <xf numFmtId="0" fontId="19" fillId="0" borderId="1" xfId="0" applyFont="1" applyBorder="1" applyAlignment="1">
      <alignment horizontal="center"/>
    </xf>
    <xf numFmtId="0" fontId="23" fillId="0" borderId="0" xfId="3" applyFont="1" applyProtection="1">
      <protection hidden="1"/>
    </xf>
    <xf numFmtId="0" fontId="19" fillId="0" borderId="0" xfId="0" applyFont="1" applyAlignment="1" applyProtection="1">
      <alignment horizontal="center"/>
      <protection hidden="1"/>
    </xf>
    <xf numFmtId="0" fontId="20" fillId="0" borderId="0" xfId="3" applyFont="1" applyAlignment="1" applyProtection="1">
      <alignment vertical="center"/>
      <protection hidden="1"/>
    </xf>
    <xf numFmtId="0" fontId="20" fillId="0" borderId="0" xfId="3" applyFont="1" applyAlignment="1" applyProtection="1">
      <alignment horizontal="center" vertical="center"/>
      <protection hidden="1"/>
    </xf>
    <xf numFmtId="0" fontId="19" fillId="0" borderId="0" xfId="0" applyFont="1" applyProtection="1">
      <protection hidden="1"/>
    </xf>
    <xf numFmtId="0" fontId="22" fillId="0" borderId="0" xfId="0" applyFont="1" applyAlignment="1" applyProtection="1">
      <alignment horizontal="center" textRotation="90"/>
      <protection hidden="1"/>
    </xf>
    <xf numFmtId="0" fontId="19" fillId="0" borderId="0" xfId="0" applyFont="1" applyAlignment="1" applyProtection="1">
      <alignment horizontal="center" textRotation="90"/>
      <protection hidden="1"/>
    </xf>
    <xf numFmtId="0" fontId="19" fillId="3" borderId="0" xfId="0" applyFont="1" applyFill="1" applyProtection="1">
      <protection hidden="1"/>
    </xf>
    <xf numFmtId="0" fontId="19" fillId="3" borderId="0" xfId="0" applyFont="1" applyFill="1" applyAlignment="1" applyProtection="1">
      <alignment horizontal="center"/>
      <protection hidden="1"/>
    </xf>
    <xf numFmtId="0" fontId="23" fillId="0" borderId="0" xfId="0" applyFont="1" applyProtection="1">
      <protection hidden="1"/>
    </xf>
    <xf numFmtId="0" fontId="19" fillId="0" borderId="0" xfId="0" applyFont="1" applyProtection="1">
      <protection locked="0"/>
    </xf>
    <xf numFmtId="0" fontId="19" fillId="5" borderId="4" xfId="0" applyFont="1" applyFill="1" applyBorder="1" applyProtection="1">
      <protection hidden="1"/>
    </xf>
    <xf numFmtId="0" fontId="19" fillId="0" borderId="0" xfId="3" applyFont="1"/>
    <xf numFmtId="0" fontId="19" fillId="0" borderId="0" xfId="3" applyFont="1" applyAlignment="1">
      <alignment horizontal="center"/>
    </xf>
    <xf numFmtId="0" fontId="19" fillId="0" borderId="0" xfId="3" applyFont="1" applyAlignment="1">
      <alignment vertical="center"/>
    </xf>
    <xf numFmtId="0" fontId="19" fillId="0" borderId="0" xfId="3" applyFont="1" applyAlignment="1">
      <alignment horizontal="center" vertical="center"/>
    </xf>
    <xf numFmtId="0" fontId="19" fillId="0" borderId="0" xfId="3" applyFont="1" applyAlignment="1">
      <alignment vertical="center" wrapText="1"/>
    </xf>
    <xf numFmtId="0" fontId="19" fillId="0" borderId="0" xfId="3" applyFont="1" applyAlignment="1">
      <alignment horizontal="center" vertical="center" wrapText="1"/>
    </xf>
    <xf numFmtId="1" fontId="19" fillId="0" borderId="1" xfId="0" applyNumberFormat="1" applyFont="1" applyBorder="1" applyAlignment="1" applyProtection="1">
      <alignment horizontal="center"/>
      <protection locked="0"/>
    </xf>
    <xf numFmtId="0" fontId="21" fillId="3" borderId="0" xfId="0" applyFont="1" applyFill="1" applyAlignment="1" applyProtection="1">
      <alignment horizontal="right"/>
      <protection hidden="1"/>
    </xf>
    <xf numFmtId="0" fontId="21" fillId="3" borderId="0" xfId="0" applyFont="1" applyFill="1" applyAlignment="1" applyProtection="1">
      <alignment horizontal="right" vertical="center" indent="1"/>
      <protection hidden="1"/>
    </xf>
    <xf numFmtId="0" fontId="19" fillId="0" borderId="0" xfId="0" applyFont="1" applyAlignment="1">
      <alignment horizontal="right"/>
    </xf>
    <xf numFmtId="0" fontId="22" fillId="0" borderId="0" xfId="0" applyFont="1" applyAlignment="1">
      <alignment horizontal="center"/>
    </xf>
    <xf numFmtId="0" fontId="28" fillId="0" borderId="1" xfId="0" applyFont="1" applyBorder="1"/>
    <xf numFmtId="0" fontId="28" fillId="0" borderId="1" xfId="0" applyFont="1" applyBorder="1" applyAlignment="1">
      <alignment vertical="center" wrapText="1"/>
    </xf>
    <xf numFmtId="0" fontId="28" fillId="6" borderId="0" xfId="0" applyFont="1" applyFill="1"/>
    <xf numFmtId="0" fontId="31" fillId="7" borderId="8" xfId="0" applyFont="1" applyFill="1" applyBorder="1" applyAlignment="1">
      <alignment horizontal="right" vertical="center"/>
    </xf>
    <xf numFmtId="14" fontId="31" fillId="7" borderId="8" xfId="0" applyNumberFormat="1" applyFont="1" applyFill="1" applyBorder="1" applyAlignment="1">
      <alignment horizontal="center" vertical="center"/>
    </xf>
    <xf numFmtId="0" fontId="30" fillId="7" borderId="8" xfId="0" applyFont="1" applyFill="1" applyBorder="1" applyAlignment="1">
      <alignment horizontal="right" vertical="center"/>
    </xf>
    <xf numFmtId="0" fontId="31" fillId="0" borderId="0" xfId="0" applyFont="1" applyAlignment="1">
      <alignment horizontal="right" vertical="center"/>
    </xf>
    <xf numFmtId="0" fontId="32" fillId="0" borderId="0" xfId="0" applyFont="1"/>
    <xf numFmtId="0" fontId="31" fillId="0" borderId="0" xfId="0" applyFont="1" applyAlignment="1">
      <alignment horizontal="right"/>
    </xf>
    <xf numFmtId="0" fontId="31" fillId="0" borderId="0" xfId="8" applyFont="1" applyAlignment="1">
      <alignment horizontal="right"/>
    </xf>
    <xf numFmtId="0" fontId="33" fillId="0" borderId="0" xfId="0" applyFont="1" applyAlignment="1">
      <alignment horizontal="center"/>
    </xf>
    <xf numFmtId="0" fontId="34" fillId="7" borderId="2" xfId="0" quotePrefix="1" applyFont="1" applyFill="1" applyBorder="1" applyAlignment="1">
      <alignment horizontal="left" vertical="center" wrapText="1"/>
    </xf>
    <xf numFmtId="0" fontId="34" fillId="7" borderId="4" xfId="0" applyFont="1" applyFill="1" applyBorder="1" applyAlignment="1">
      <alignment horizontal="center"/>
    </xf>
    <xf numFmtId="0" fontId="34" fillId="7" borderId="1" xfId="0" applyFont="1" applyFill="1" applyBorder="1" applyAlignment="1">
      <alignment horizontal="center"/>
    </xf>
    <xf numFmtId="0" fontId="34" fillId="7" borderId="1" xfId="0" quotePrefix="1" applyFont="1" applyFill="1" applyBorder="1" applyAlignment="1">
      <alignment horizontal="center"/>
    </xf>
    <xf numFmtId="0" fontId="34" fillId="0" borderId="0" xfId="0" applyFont="1"/>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1" xfId="0" quotePrefix="1"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6" xfId="0" applyFont="1" applyBorder="1" applyAlignment="1">
      <alignment horizontal="center" vertical="center"/>
    </xf>
    <xf numFmtId="0" fontId="34" fillId="0" borderId="6" xfId="0" quotePrefix="1" applyFont="1" applyBorder="1" applyAlignment="1">
      <alignment horizontal="center" vertical="center"/>
    </xf>
    <xf numFmtId="0" fontId="34" fillId="7" borderId="11" xfId="0" applyFont="1" applyFill="1" applyBorder="1" applyAlignment="1">
      <alignment horizontal="left" vertical="center" wrapText="1"/>
    </xf>
    <xf numFmtId="0" fontId="35" fillId="0" borderId="18" xfId="0" applyFont="1" applyBorder="1" applyAlignment="1" applyProtection="1">
      <alignment horizontal="center" vertical="center" wrapText="1"/>
      <protection locked="0"/>
    </xf>
    <xf numFmtId="0" fontId="34" fillId="0" borderId="18" xfId="0" applyFont="1" applyBorder="1" applyAlignment="1">
      <alignment horizontal="center" vertical="center" wrapText="1"/>
    </xf>
    <xf numFmtId="0" fontId="34" fillId="0" borderId="0" xfId="0" applyFont="1" applyAlignment="1">
      <alignment horizontal="center" vertical="center" wrapText="1"/>
    </xf>
    <xf numFmtId="0" fontId="35" fillId="0" borderId="1" xfId="0" applyFont="1" applyBorder="1" applyAlignment="1" applyProtection="1">
      <alignment horizontal="center" vertical="center" wrapText="1"/>
      <protection locked="0"/>
    </xf>
    <xf numFmtId="0" fontId="34" fillId="7" borderId="11" xfId="0" applyFont="1" applyFill="1" applyBorder="1" applyAlignment="1">
      <alignment vertical="center" wrapText="1"/>
    </xf>
    <xf numFmtId="0" fontId="34" fillId="7" borderId="11" xfId="0" quotePrefix="1" applyFont="1" applyFill="1" applyBorder="1" applyAlignment="1">
      <alignment horizontal="left" vertical="center" wrapText="1"/>
    </xf>
    <xf numFmtId="0" fontId="34" fillId="7" borderId="11" xfId="8" quotePrefix="1" applyFont="1" applyFill="1" applyBorder="1" applyAlignment="1">
      <alignment horizontal="left" vertical="center" wrapText="1"/>
    </xf>
    <xf numFmtId="0" fontId="34" fillId="7" borderId="1" xfId="0" quotePrefix="1" applyFont="1" applyFill="1" applyBorder="1" applyAlignment="1">
      <alignment horizontal="left" vertical="center" wrapText="1"/>
    </xf>
    <xf numFmtId="166" fontId="31" fillId="0" borderId="15" xfId="2" applyNumberFormat="1" applyFont="1" applyBorder="1" applyAlignment="1" applyProtection="1">
      <alignment horizontal="center"/>
      <protection locked="0"/>
    </xf>
    <xf numFmtId="0" fontId="31" fillId="0" borderId="0" xfId="0" applyFont="1" applyAlignment="1">
      <alignment horizontal="left"/>
    </xf>
    <xf numFmtId="0" fontId="32" fillId="0" borderId="0" xfId="0" applyFont="1" applyAlignment="1">
      <alignment vertical="center"/>
    </xf>
    <xf numFmtId="0" fontId="34" fillId="0" borderId="0" xfId="0" applyFont="1" applyAlignment="1">
      <alignment vertical="center"/>
    </xf>
    <xf numFmtId="0" fontId="39" fillId="0" borderId="0" xfId="0" applyFont="1" applyAlignment="1">
      <alignment vertical="center"/>
    </xf>
    <xf numFmtId="0" fontId="8" fillId="0" borderId="0" xfId="0" applyFont="1" applyAlignment="1">
      <alignment horizontal="right"/>
    </xf>
    <xf numFmtId="0" fontId="0" fillId="0" borderId="0" xfId="0" applyAlignment="1">
      <alignment vertical="center"/>
    </xf>
    <xf numFmtId="0" fontId="39" fillId="0" borderId="0" xfId="0" applyFont="1"/>
    <xf numFmtId="0" fontId="33" fillId="0" borderId="0" xfId="0" applyFont="1" applyAlignment="1">
      <alignment horizontal="center" vertical="center"/>
    </xf>
    <xf numFmtId="0" fontId="31" fillId="0" borderId="0" xfId="0" applyFont="1" applyAlignment="1">
      <alignment horizontal="left" wrapText="1"/>
    </xf>
    <xf numFmtId="0" fontId="31" fillId="0" borderId="0" xfId="0" applyFont="1"/>
    <xf numFmtId="167" fontId="31" fillId="0" borderId="15" xfId="0" applyNumberFormat="1" applyFont="1" applyBorder="1" applyAlignment="1" applyProtection="1">
      <alignment horizontal="center"/>
      <protection locked="0"/>
    </xf>
    <xf numFmtId="0" fontId="23" fillId="3" borderId="0" xfId="0" applyFont="1" applyFill="1" applyProtection="1">
      <protection hidden="1"/>
    </xf>
    <xf numFmtId="0" fontId="19" fillId="4" borderId="0" xfId="0" applyFont="1" applyFill="1"/>
    <xf numFmtId="0" fontId="31" fillId="2" borderId="8" xfId="3" applyFont="1" applyFill="1" applyBorder="1" applyAlignment="1">
      <alignment horizontal="left" vertical="center"/>
    </xf>
    <xf numFmtId="0" fontId="31" fillId="0" borderId="0" xfId="3" applyFont="1" applyAlignment="1">
      <alignment horizontal="right"/>
    </xf>
    <xf numFmtId="49" fontId="31" fillId="0" borderId="0" xfId="3" applyNumberFormat="1" applyFont="1"/>
    <xf numFmtId="49" fontId="31" fillId="0" borderId="19" xfId="3" applyNumberFormat="1" applyFont="1" applyBorder="1"/>
    <xf numFmtId="0" fontId="35" fillId="0" borderId="0" xfId="3" applyFont="1" applyAlignment="1">
      <alignment horizontal="right"/>
    </xf>
    <xf numFmtId="0" fontId="34" fillId="0" borderId="19" xfId="3" applyFont="1" applyBorder="1" applyProtection="1">
      <protection locked="0"/>
    </xf>
    <xf numFmtId="0" fontId="34" fillId="0" borderId="20" xfId="3" applyFont="1" applyBorder="1" applyProtection="1">
      <protection locked="0"/>
    </xf>
    <xf numFmtId="0" fontId="34" fillId="0" borderId="21" xfId="3" applyFont="1" applyBorder="1" applyProtection="1">
      <protection locked="0"/>
    </xf>
    <xf numFmtId="0" fontId="34" fillId="0" borderId="22" xfId="3" applyFont="1" applyBorder="1" applyProtection="1">
      <protection locked="0"/>
    </xf>
    <xf numFmtId="0" fontId="34" fillId="0" borderId="23" xfId="3" applyFont="1" applyBorder="1" applyProtection="1">
      <protection locked="0"/>
    </xf>
    <xf numFmtId="0" fontId="34" fillId="0" borderId="24" xfId="3" applyFont="1" applyBorder="1" applyProtection="1">
      <protection locked="0"/>
    </xf>
    <xf numFmtId="0" fontId="34" fillId="0" borderId="6" xfId="3" applyFont="1" applyBorder="1" applyProtection="1">
      <protection locked="0"/>
    </xf>
    <xf numFmtId="0" fontId="34" fillId="0" borderId="25" xfId="3" applyFont="1" applyBorder="1" applyProtection="1">
      <protection locked="0"/>
    </xf>
    <xf numFmtId="0" fontId="34" fillId="0" borderId="26" xfId="3" applyFont="1" applyBorder="1" applyProtection="1">
      <protection locked="0"/>
    </xf>
    <xf numFmtId="0" fontId="34" fillId="0" borderId="27" xfId="3" applyFont="1" applyBorder="1" applyProtection="1">
      <protection locked="0"/>
    </xf>
    <xf numFmtId="0" fontId="34" fillId="0" borderId="28" xfId="3" applyFont="1" applyBorder="1" applyProtection="1">
      <protection locked="0"/>
    </xf>
    <xf numFmtId="0" fontId="34" fillId="0" borderId="29" xfId="3" applyFont="1" applyBorder="1" applyProtection="1">
      <protection locked="0"/>
    </xf>
    <xf numFmtId="0" fontId="34" fillId="0" borderId="31" xfId="3" applyFont="1" applyBorder="1" applyProtection="1">
      <protection locked="0"/>
    </xf>
    <xf numFmtId="0" fontId="34" fillId="0" borderId="18" xfId="3" applyFont="1" applyBorder="1" applyProtection="1">
      <protection locked="0"/>
    </xf>
    <xf numFmtId="0" fontId="34" fillId="0" borderId="32" xfId="3" applyFont="1" applyBorder="1" applyProtection="1">
      <protection locked="0"/>
    </xf>
    <xf numFmtId="0" fontId="34" fillId="0" borderId="33" xfId="3" applyFont="1" applyBorder="1" applyProtection="1">
      <protection locked="0"/>
    </xf>
    <xf numFmtId="0" fontId="34" fillId="0" borderId="34" xfId="3" applyFont="1" applyBorder="1" applyProtection="1">
      <protection locked="0"/>
    </xf>
    <xf numFmtId="0" fontId="34" fillId="0" borderId="35" xfId="3" applyFont="1" applyBorder="1" applyProtection="1">
      <protection locked="0"/>
    </xf>
    <xf numFmtId="0" fontId="34" fillId="0" borderId="36" xfId="3" applyFont="1" applyBorder="1" applyProtection="1">
      <protection locked="0"/>
    </xf>
    <xf numFmtId="0" fontId="34" fillId="0" borderId="37" xfId="3" applyFont="1" applyBorder="1" applyProtection="1">
      <protection locked="0"/>
    </xf>
    <xf numFmtId="0" fontId="20" fillId="0" borderId="1" xfId="0" applyFont="1" applyBorder="1" applyAlignment="1">
      <alignment horizontal="left" vertical="top"/>
    </xf>
    <xf numFmtId="49" fontId="20" fillId="0" borderId="1" xfId="0" applyNumberFormat="1" applyFont="1" applyBorder="1" applyAlignment="1">
      <alignment horizontal="left" vertical="top"/>
    </xf>
    <xf numFmtId="0" fontId="20" fillId="0" borderId="1" xfId="0" applyFont="1" applyBorder="1" applyAlignment="1">
      <alignment horizontal="left" vertical="top" wrapText="1"/>
    </xf>
    <xf numFmtId="0" fontId="40" fillId="2" borderId="8" xfId="3" applyFont="1" applyFill="1" applyBorder="1" applyAlignment="1">
      <alignment horizontal="left" vertical="center"/>
    </xf>
    <xf numFmtId="0" fontId="41" fillId="2" borderId="8" xfId="3" applyFont="1" applyFill="1" applyBorder="1" applyAlignment="1">
      <alignment horizontal="left" vertical="center"/>
    </xf>
    <xf numFmtId="16" fontId="41" fillId="2" borderId="8" xfId="3" applyNumberFormat="1" applyFont="1" applyFill="1" applyBorder="1" applyAlignment="1">
      <alignment horizontal="left"/>
    </xf>
    <xf numFmtId="16" fontId="42" fillId="2" borderId="8" xfId="3" applyNumberFormat="1" applyFont="1" applyFill="1" applyBorder="1" applyAlignment="1">
      <alignment horizontal="left" vertical="center"/>
    </xf>
    <xf numFmtId="0" fontId="31" fillId="2" borderId="8" xfId="3" applyFont="1" applyFill="1" applyBorder="1" applyAlignment="1">
      <alignment horizontal="left"/>
    </xf>
    <xf numFmtId="0" fontId="41" fillId="2" borderId="8" xfId="3" applyFont="1" applyFill="1" applyBorder="1" applyAlignment="1">
      <alignment horizontal="left"/>
    </xf>
    <xf numFmtId="0" fontId="31" fillId="0" borderId="0" xfId="3" applyFont="1" applyAlignment="1">
      <alignment horizontal="left"/>
    </xf>
    <xf numFmtId="0" fontId="41" fillId="0" borderId="0" xfId="3" applyFont="1"/>
    <xf numFmtId="16" fontId="41" fillId="0" borderId="5" xfId="3" applyNumberFormat="1" applyFont="1" applyBorder="1"/>
    <xf numFmtId="16" fontId="41" fillId="0" borderId="0" xfId="3" applyNumberFormat="1" applyFont="1"/>
    <xf numFmtId="0" fontId="31" fillId="0" borderId="0" xfId="3" applyFont="1" applyAlignment="1">
      <alignment horizontal="right" vertical="center"/>
    </xf>
    <xf numFmtId="0" fontId="31" fillId="0" borderId="0" xfId="3" applyFont="1"/>
    <xf numFmtId="0" fontId="31" fillId="0" borderId="0" xfId="3" applyFont="1" applyAlignment="1">
      <alignment horizontal="left" vertical="center"/>
    </xf>
    <xf numFmtId="16" fontId="41" fillId="0" borderId="19" xfId="3" applyNumberFormat="1" applyFont="1" applyBorder="1"/>
    <xf numFmtId="0" fontId="41" fillId="0" borderId="0" xfId="3" applyFont="1" applyAlignment="1">
      <alignment horizontal="center"/>
    </xf>
    <xf numFmtId="0" fontId="34" fillId="0" borderId="0" xfId="3" applyFont="1"/>
    <xf numFmtId="43" fontId="8" fillId="0" borderId="0" xfId="2" applyProtection="1"/>
    <xf numFmtId="43" fontId="32" fillId="0" borderId="0" xfId="2" applyFont="1" applyProtection="1"/>
    <xf numFmtId="43" fontId="35" fillId="0" borderId="0" xfId="2" applyFont="1" applyProtection="1"/>
    <xf numFmtId="43" fontId="34" fillId="0" borderId="0" xfId="2" applyFont="1" applyProtection="1"/>
    <xf numFmtId="2" fontId="32" fillId="11" borderId="5" xfId="2" applyNumberFormat="1" applyFont="1" applyFill="1" applyBorder="1" applyAlignment="1" applyProtection="1">
      <alignment horizontal="right"/>
    </xf>
    <xf numFmtId="2" fontId="29" fillId="0" borderId="0" xfId="2" applyNumberFormat="1" applyFont="1" applyAlignment="1" applyProtection="1">
      <alignment horizontal="right"/>
    </xf>
    <xf numFmtId="2" fontId="8" fillId="0" borderId="0" xfId="2" applyNumberFormat="1" applyFont="1" applyAlignment="1" applyProtection="1">
      <alignment horizontal="right"/>
    </xf>
    <xf numFmtId="165" fontId="35" fillId="12" borderId="39" xfId="2" applyNumberFormat="1" applyFont="1" applyFill="1" applyBorder="1" applyAlignment="1" applyProtection="1">
      <alignment horizontal="right"/>
    </xf>
    <xf numFmtId="2" fontId="8" fillId="0" borderId="0" xfId="2" applyNumberFormat="1" applyFont="1" applyProtection="1"/>
    <xf numFmtId="43" fontId="8" fillId="7" borderId="0" xfId="2" applyFont="1" applyFill="1" applyProtection="1"/>
    <xf numFmtId="165" fontId="35" fillId="12" borderId="43" xfId="2" applyNumberFormat="1" applyFont="1" applyFill="1" applyBorder="1" applyAlignment="1" applyProtection="1">
      <alignment horizontal="right"/>
    </xf>
    <xf numFmtId="0" fontId="20" fillId="6" borderId="0" xfId="0" applyFont="1" applyFill="1" applyAlignment="1">
      <alignment horizontal="left" vertical="top"/>
    </xf>
    <xf numFmtId="0" fontId="19" fillId="3" borderId="0" xfId="0" applyFont="1" applyFill="1" applyAlignment="1" applyProtection="1">
      <alignment horizontal="right"/>
      <protection hidden="1"/>
    </xf>
    <xf numFmtId="0" fontId="19" fillId="3" borderId="0" xfId="0" applyFont="1" applyFill="1" applyAlignment="1" applyProtection="1">
      <alignment horizontal="left"/>
      <protection hidden="1"/>
    </xf>
    <xf numFmtId="0" fontId="19" fillId="0" borderId="0" xfId="0" applyFont="1" applyAlignment="1">
      <alignment vertical="top" wrapText="1"/>
    </xf>
    <xf numFmtId="14" fontId="20" fillId="0" borderId="1" xfId="0" applyNumberFormat="1" applyFont="1" applyBorder="1" applyAlignment="1">
      <alignment horizontal="left" vertical="top"/>
    </xf>
    <xf numFmtId="0" fontId="20" fillId="0" borderId="0" xfId="10" applyFont="1" applyAlignment="1">
      <alignment vertical="center"/>
    </xf>
    <xf numFmtId="0" fontId="24" fillId="7" borderId="2" xfId="0" applyFont="1" applyFill="1" applyBorder="1" applyAlignment="1">
      <alignment horizontal="left"/>
    </xf>
    <xf numFmtId="0" fontId="27" fillId="7" borderId="8" xfId="0" applyFont="1" applyFill="1" applyBorder="1" applyAlignment="1">
      <alignment horizontal="left"/>
    </xf>
    <xf numFmtId="0" fontId="22" fillId="7" borderId="8" xfId="0" applyFont="1" applyFill="1" applyBorder="1"/>
    <xf numFmtId="0" fontId="22" fillId="7" borderId="8" xfId="0" applyFont="1" applyFill="1" applyBorder="1" applyAlignment="1">
      <alignment horizontal="center"/>
    </xf>
    <xf numFmtId="0" fontId="22" fillId="7" borderId="8" xfId="0" applyFont="1" applyFill="1" applyBorder="1" applyAlignment="1" applyProtection="1">
      <alignment horizontal="center" textRotation="90"/>
      <protection hidden="1"/>
    </xf>
    <xf numFmtId="0" fontId="19" fillId="7" borderId="8" xfId="0" applyFont="1" applyFill="1" applyBorder="1" applyAlignment="1" applyProtection="1">
      <alignment horizontal="center" textRotation="90"/>
      <protection hidden="1"/>
    </xf>
    <xf numFmtId="0" fontId="19" fillId="7" borderId="4" xfId="0" applyFont="1" applyFill="1" applyBorder="1" applyAlignment="1" applyProtection="1">
      <alignment horizontal="center" textRotation="90"/>
      <protection hidden="1"/>
    </xf>
    <xf numFmtId="0" fontId="19" fillId="0" borderId="0" xfId="0" applyFont="1" applyAlignment="1" applyProtection="1">
      <alignment horizontal="center" wrapText="1"/>
      <protection hidden="1"/>
    </xf>
    <xf numFmtId="0" fontId="19" fillId="0" borderId="11" xfId="0" applyFont="1" applyBorder="1" applyAlignment="1" applyProtection="1">
      <alignment horizontal="center"/>
      <protection hidden="1"/>
    </xf>
    <xf numFmtId="0" fontId="19" fillId="7" borderId="0" xfId="0" applyFont="1" applyFill="1" applyAlignment="1">
      <alignment textRotation="90"/>
    </xf>
    <xf numFmtId="0" fontId="21" fillId="4" borderId="0" xfId="10" applyFont="1" applyFill="1" applyAlignment="1" applyProtection="1">
      <alignment horizontal="left" vertical="center"/>
      <protection hidden="1"/>
    </xf>
    <xf numFmtId="0" fontId="24" fillId="3" borderId="0" xfId="10" applyFont="1" applyFill="1" applyAlignment="1" applyProtection="1">
      <alignment horizontal="left" vertical="center"/>
      <protection hidden="1"/>
    </xf>
    <xf numFmtId="0" fontId="21" fillId="4" borderId="0" xfId="10" applyFont="1" applyFill="1" applyAlignment="1" applyProtection="1">
      <alignment horizontal="right" vertical="center"/>
      <protection hidden="1"/>
    </xf>
    <xf numFmtId="0" fontId="21" fillId="4" borderId="0" xfId="10" applyFont="1" applyFill="1" applyAlignment="1" applyProtection="1">
      <alignment horizontal="right" vertical="center" indent="1"/>
      <protection hidden="1"/>
    </xf>
    <xf numFmtId="0" fontId="19" fillId="4" borderId="1" xfId="10" applyFont="1" applyFill="1" applyBorder="1" applyAlignment="1" applyProtection="1">
      <alignment horizontal="center" vertical="center"/>
      <protection hidden="1"/>
    </xf>
    <xf numFmtId="0" fontId="19" fillId="0" borderId="44" xfId="0" applyFont="1" applyBorder="1"/>
    <xf numFmtId="0" fontId="19" fillId="0" borderId="44" xfId="0" applyFont="1" applyBorder="1" applyAlignment="1">
      <alignment vertical="center"/>
    </xf>
    <xf numFmtId="0" fontId="19" fillId="0" borderId="44" xfId="0" applyFont="1" applyBorder="1" applyAlignment="1">
      <alignment horizontal="center" vertical="center"/>
    </xf>
    <xf numFmtId="0" fontId="19" fillId="0" borderId="0" xfId="0" applyFont="1" applyAlignment="1">
      <alignment horizontal="left"/>
    </xf>
    <xf numFmtId="0" fontId="19" fillId="2" borderId="0" xfId="0" applyFont="1" applyFill="1" applyAlignment="1">
      <alignment wrapText="1"/>
    </xf>
    <xf numFmtId="0" fontId="21" fillId="2" borderId="0" xfId="0" applyFont="1" applyFill="1" applyAlignment="1">
      <alignment wrapText="1"/>
    </xf>
    <xf numFmtId="0" fontId="21" fillId="2" borderId="0" xfId="0" applyFont="1" applyFill="1" applyAlignment="1">
      <alignment horizontal="center" wrapText="1"/>
    </xf>
    <xf numFmtId="0" fontId="22" fillId="2" borderId="8" xfId="3" applyFont="1" applyFill="1" applyBorder="1" applyAlignment="1">
      <alignment horizontal="left" vertical="center"/>
    </xf>
    <xf numFmtId="0" fontId="53" fillId="2" borderId="8" xfId="3" applyFont="1" applyFill="1" applyBorder="1" applyAlignment="1">
      <alignment horizontal="left" vertical="center"/>
    </xf>
    <xf numFmtId="16" fontId="53" fillId="2" borderId="8" xfId="3" applyNumberFormat="1" applyFont="1" applyFill="1" applyBorder="1" applyAlignment="1">
      <alignment horizontal="left"/>
    </xf>
    <xf numFmtId="0" fontId="22" fillId="2" borderId="8" xfId="3" applyFont="1" applyFill="1" applyBorder="1" applyAlignment="1">
      <alignment horizontal="left"/>
    </xf>
    <xf numFmtId="0" fontId="22" fillId="0" borderId="0" xfId="3" applyFont="1" applyAlignment="1">
      <alignment horizontal="left"/>
    </xf>
    <xf numFmtId="0" fontId="53" fillId="0" borderId="0" xfId="3" applyFont="1"/>
    <xf numFmtId="16" fontId="53" fillId="0" borderId="5" xfId="3" applyNumberFormat="1" applyFont="1" applyBorder="1"/>
    <xf numFmtId="16" fontId="53" fillId="0" borderId="0" xfId="3" applyNumberFormat="1" applyFont="1"/>
    <xf numFmtId="0" fontId="22" fillId="0" borderId="0" xfId="3" applyFont="1" applyAlignment="1">
      <alignment horizontal="right" vertical="center"/>
    </xf>
    <xf numFmtId="0" fontId="22" fillId="0" borderId="0" xfId="3" applyFont="1"/>
    <xf numFmtId="0" fontId="22" fillId="0" borderId="0" xfId="3" applyFont="1" applyAlignment="1">
      <alignment horizontal="right"/>
    </xf>
    <xf numFmtId="0" fontId="19" fillId="0" borderId="0" xfId="10" applyFont="1"/>
    <xf numFmtId="16" fontId="27" fillId="2" borderId="8" xfId="3" applyNumberFormat="1" applyFont="1" applyFill="1" applyBorder="1" applyAlignment="1">
      <alignment horizontal="left" vertical="center"/>
    </xf>
    <xf numFmtId="0" fontId="22" fillId="0" borderId="0" xfId="3" applyFont="1" applyAlignment="1">
      <alignment horizontal="left" vertical="center"/>
    </xf>
    <xf numFmtId="1" fontId="22" fillId="0" borderId="0" xfId="3" applyNumberFormat="1" applyFont="1" applyAlignment="1">
      <alignment vertical="center"/>
    </xf>
    <xf numFmtId="0" fontId="21" fillId="0" borderId="0" xfId="3" applyFont="1" applyAlignment="1">
      <alignment horizontal="left" vertical="center"/>
    </xf>
    <xf numFmtId="16" fontId="19" fillId="0" borderId="0" xfId="3" applyNumberFormat="1" applyFont="1"/>
    <xf numFmtId="0" fontId="21" fillId="0" borderId="0" xfId="3" applyFont="1" applyAlignment="1">
      <alignment horizontal="right"/>
    </xf>
    <xf numFmtId="0" fontId="21" fillId="0" borderId="0" xfId="8" applyFont="1" applyAlignment="1">
      <alignment horizontal="right"/>
    </xf>
    <xf numFmtId="0" fontId="19" fillId="0" borderId="0" xfId="3" applyFont="1" applyProtection="1">
      <protection locked="0"/>
    </xf>
    <xf numFmtId="0" fontId="21" fillId="0" borderId="0" xfId="0" applyFont="1" applyAlignment="1" applyProtection="1">
      <alignment horizontal="center"/>
      <protection locked="0"/>
    </xf>
    <xf numFmtId="0" fontId="21" fillId="0" borderId="0" xfId="2" applyNumberFormat="1" applyFont="1" applyFill="1" applyBorder="1" applyAlignment="1" applyProtection="1">
      <alignment horizontal="center"/>
      <protection locked="0"/>
    </xf>
    <xf numFmtId="0" fontId="21" fillId="0" borderId="0" xfId="3" applyFont="1"/>
    <xf numFmtId="0" fontId="21" fillId="0" borderId="0" xfId="3" applyFont="1" applyAlignment="1">
      <alignment horizontal="right" vertical="center"/>
    </xf>
    <xf numFmtId="0" fontId="21" fillId="0" borderId="0" xfId="0" applyFont="1" applyAlignment="1">
      <alignment horizontal="right"/>
    </xf>
    <xf numFmtId="0" fontId="21" fillId="0" borderId="0" xfId="3" applyFont="1" applyProtection="1">
      <protection locked="0"/>
    </xf>
    <xf numFmtId="0" fontId="21" fillId="0" borderId="0" xfId="3" applyFont="1" applyAlignment="1">
      <alignment horizontal="left"/>
    </xf>
    <xf numFmtId="0" fontId="31" fillId="0" borderId="0" xfId="3" applyFont="1" applyAlignment="1">
      <alignment vertical="center"/>
    </xf>
    <xf numFmtId="14" fontId="35" fillId="0" borderId="15" xfId="0" applyNumberFormat="1" applyFont="1" applyBorder="1" applyAlignment="1" applyProtection="1">
      <alignment horizontal="center"/>
      <protection locked="0"/>
    </xf>
    <xf numFmtId="0" fontId="35" fillId="0" borderId="16" xfId="0" applyFont="1" applyBorder="1" applyAlignment="1" applyProtection="1">
      <alignment horizontal="center"/>
      <protection locked="0"/>
    </xf>
    <xf numFmtId="0" fontId="35" fillId="7" borderId="8" xfId="0" applyFont="1" applyFill="1" applyBorder="1" applyAlignment="1" applyProtection="1">
      <alignment horizontal="center" vertical="center"/>
      <protection locked="0"/>
    </xf>
    <xf numFmtId="0" fontId="35" fillId="0" borderId="15" xfId="2" applyNumberFormat="1" applyFont="1" applyFill="1" applyBorder="1" applyAlignment="1" applyProtection="1">
      <alignment horizontal="center"/>
      <protection locked="0"/>
    </xf>
    <xf numFmtId="0" fontId="26" fillId="0" borderId="0" xfId="3" applyFont="1" applyAlignment="1">
      <alignment vertical="center"/>
    </xf>
    <xf numFmtId="0" fontId="57" fillId="0" borderId="0" xfId="3" applyFont="1" applyAlignment="1">
      <alignment vertical="center"/>
    </xf>
    <xf numFmtId="0" fontId="8" fillId="0" borderId="0" xfId="3"/>
    <xf numFmtId="0" fontId="44" fillId="0" borderId="0" xfId="3" applyFont="1"/>
    <xf numFmtId="0" fontId="32" fillId="7" borderId="0" xfId="3" applyFont="1" applyFill="1"/>
    <xf numFmtId="0" fontId="45" fillId="8" borderId="0" xfId="3" applyFont="1" applyFill="1" applyAlignment="1">
      <alignment horizontal="center"/>
    </xf>
    <xf numFmtId="0" fontId="8" fillId="7" borderId="0" xfId="3" applyFill="1" applyAlignment="1">
      <alignment horizontal="center"/>
    </xf>
    <xf numFmtId="0" fontId="32" fillId="0" borderId="0" xfId="3" applyFont="1"/>
    <xf numFmtId="0" fontId="36" fillId="0" borderId="0" xfId="3" applyFont="1"/>
    <xf numFmtId="0" fontId="43" fillId="0" borderId="0" xfId="3" applyFont="1"/>
    <xf numFmtId="0" fontId="36" fillId="0" borderId="0" xfId="3" applyFont="1" applyAlignment="1">
      <alignment horizontal="center"/>
    </xf>
    <xf numFmtId="0" fontId="43" fillId="0" borderId="0" xfId="3" applyFont="1" applyAlignment="1">
      <alignment horizontal="center"/>
    </xf>
    <xf numFmtId="0" fontId="46" fillId="0" borderId="0" xfId="3" applyFont="1" applyAlignment="1">
      <alignment horizontal="center"/>
    </xf>
    <xf numFmtId="0" fontId="35" fillId="0" borderId="0" xfId="3" applyFont="1"/>
    <xf numFmtId="0" fontId="35" fillId="10" borderId="1" xfId="3" applyFont="1" applyFill="1" applyBorder="1" applyAlignment="1">
      <alignment horizontal="center"/>
    </xf>
    <xf numFmtId="0" fontId="34" fillId="0" borderId="19" xfId="3" applyFont="1" applyBorder="1"/>
    <xf numFmtId="0" fontId="34" fillId="0" borderId="13" xfId="3" applyFont="1" applyBorder="1"/>
    <xf numFmtId="0" fontId="35" fillId="0" borderId="0" xfId="3" applyFont="1" applyAlignment="1">
      <alignment horizontal="center"/>
    </xf>
    <xf numFmtId="0" fontId="8" fillId="0" borderId="0" xfId="3" applyAlignment="1">
      <alignment horizontal="center"/>
    </xf>
    <xf numFmtId="0" fontId="35" fillId="0" borderId="13" xfId="3" applyFont="1" applyBorder="1"/>
    <xf numFmtId="0" fontId="35" fillId="0" borderId="6" xfId="3" applyFont="1" applyBorder="1"/>
    <xf numFmtId="0" fontId="34" fillId="0" borderId="6" xfId="3" applyFont="1" applyBorder="1"/>
    <xf numFmtId="0" fontId="35" fillId="0" borderId="0" xfId="3" applyFont="1" applyAlignment="1">
      <alignment horizontal="left"/>
    </xf>
    <xf numFmtId="0" fontId="47" fillId="0" borderId="6" xfId="3" applyFont="1" applyBorder="1"/>
    <xf numFmtId="0" fontId="35" fillId="0" borderId="5" xfId="3" applyFont="1" applyBorder="1"/>
    <xf numFmtId="0" fontId="34" fillId="0" borderId="5" xfId="3" applyFont="1" applyBorder="1"/>
    <xf numFmtId="0" fontId="47" fillId="0" borderId="0" xfId="3" applyFont="1"/>
    <xf numFmtId="0" fontId="34" fillId="0" borderId="30" xfId="3" applyFont="1" applyBorder="1"/>
    <xf numFmtId="0" fontId="34" fillId="0" borderId="8" xfId="3" applyFont="1" applyBorder="1"/>
    <xf numFmtId="0" fontId="8" fillId="0" borderId="5" xfId="3" applyBorder="1"/>
    <xf numFmtId="0" fontId="48" fillId="0" borderId="5" xfId="3" applyFont="1" applyBorder="1" applyAlignment="1">
      <alignment horizontal="left" indent="1"/>
    </xf>
    <xf numFmtId="0" fontId="34" fillId="0" borderId="18" xfId="3" applyFont="1" applyBorder="1"/>
    <xf numFmtId="0" fontId="49" fillId="0" borderId="6" xfId="3" applyFont="1" applyBorder="1"/>
    <xf numFmtId="0" fontId="8" fillId="0" borderId="0" xfId="3" applyAlignment="1">
      <alignment horizontal="right" vertical="center"/>
    </xf>
    <xf numFmtId="0" fontId="44" fillId="0" borderId="0" xfId="3" applyFont="1" applyAlignment="1">
      <alignment vertical="center"/>
    </xf>
    <xf numFmtId="0" fontId="34" fillId="7" borderId="5" xfId="3" applyFont="1" applyFill="1" applyBorder="1"/>
    <xf numFmtId="0" fontId="34" fillId="7" borderId="1" xfId="3" applyFont="1" applyFill="1" applyBorder="1" applyAlignment="1">
      <alignment horizontal="center"/>
    </xf>
    <xf numFmtId="0" fontId="34" fillId="7" borderId="5" xfId="3" applyFont="1" applyFill="1" applyBorder="1" applyAlignment="1">
      <alignment horizontal="right"/>
    </xf>
    <xf numFmtId="0" fontId="35" fillId="7" borderId="5" xfId="3" applyFont="1" applyFill="1" applyBorder="1" applyAlignment="1">
      <alignment horizontal="left"/>
    </xf>
    <xf numFmtId="0" fontId="35" fillId="7" borderId="38" xfId="3" applyFont="1" applyFill="1" applyBorder="1" applyAlignment="1">
      <alignment horizontal="right" indent="1"/>
    </xf>
    <xf numFmtId="43" fontId="8" fillId="0" borderId="0" xfId="3" applyNumberFormat="1" applyAlignment="1">
      <alignment vertical="center"/>
    </xf>
    <xf numFmtId="0" fontId="8" fillId="0" borderId="0" xfId="3" applyAlignment="1">
      <alignment vertical="center"/>
    </xf>
    <xf numFmtId="0" fontId="34" fillId="7" borderId="0" xfId="3" applyFont="1" applyFill="1"/>
    <xf numFmtId="0" fontId="34" fillId="7" borderId="8" xfId="3" applyFont="1" applyFill="1" applyBorder="1" applyAlignment="1">
      <alignment horizontal="center"/>
    </xf>
    <xf numFmtId="0" fontId="35" fillId="7" borderId="0" xfId="3" applyFont="1" applyFill="1" applyAlignment="1">
      <alignment horizontal="left"/>
    </xf>
    <xf numFmtId="0" fontId="35" fillId="7" borderId="40" xfId="3" applyFont="1" applyFill="1" applyBorder="1" applyAlignment="1">
      <alignment horizontal="right" indent="1"/>
    </xf>
    <xf numFmtId="43" fontId="34" fillId="0" borderId="0" xfId="3" applyNumberFormat="1" applyFont="1"/>
    <xf numFmtId="0" fontId="34" fillId="7" borderId="6" xfId="3" applyFont="1" applyFill="1" applyBorder="1" applyAlignment="1">
      <alignment horizontal="left"/>
    </xf>
    <xf numFmtId="0" fontId="34" fillId="7" borderId="6" xfId="3" applyFont="1" applyFill="1" applyBorder="1"/>
    <xf numFmtId="3" fontId="34" fillId="7" borderId="1" xfId="3" applyNumberFormat="1" applyFont="1" applyFill="1" applyBorder="1" applyAlignment="1">
      <alignment horizontal="center"/>
    </xf>
    <xf numFmtId="0" fontId="8" fillId="7" borderId="6" xfId="3" applyFill="1" applyBorder="1"/>
    <xf numFmtId="0" fontId="35" fillId="7" borderId="6" xfId="3" applyFont="1" applyFill="1" applyBorder="1" applyAlignment="1">
      <alignment horizontal="left"/>
    </xf>
    <xf numFmtId="0" fontId="35" fillId="7" borderId="6" xfId="3" applyFont="1" applyFill="1" applyBorder="1" applyAlignment="1">
      <alignment horizontal="right" indent="1"/>
    </xf>
    <xf numFmtId="2" fontId="32" fillId="11" borderId="42" xfId="3" applyNumberFormat="1" applyFont="1" applyFill="1" applyBorder="1"/>
    <xf numFmtId="2" fontId="32" fillId="11" borderId="5" xfId="3" applyNumberFormat="1" applyFont="1" applyFill="1" applyBorder="1"/>
    <xf numFmtId="0" fontId="51" fillId="0" borderId="5" xfId="3" applyFont="1" applyBorder="1" applyAlignment="1">
      <alignment horizontal="left" indent="1"/>
    </xf>
    <xf numFmtId="0" fontId="36" fillId="0" borderId="0" xfId="3" applyFont="1" applyAlignment="1">
      <alignment vertical="top"/>
    </xf>
    <xf numFmtId="0" fontId="34" fillId="0" borderId="0" xfId="3" applyFont="1" applyAlignment="1">
      <alignment horizontal="right"/>
    </xf>
    <xf numFmtId="43" fontId="8" fillId="0" borderId="0" xfId="2" applyFont="1" applyProtection="1"/>
    <xf numFmtId="0" fontId="34" fillId="0" borderId="0" xfId="3" applyFont="1" applyAlignment="1">
      <alignment horizontal="right" indent="1"/>
    </xf>
    <xf numFmtId="2" fontId="8" fillId="0" borderId="0" xfId="3" applyNumberFormat="1"/>
    <xf numFmtId="0" fontId="51" fillId="0" borderId="0" xfId="3" applyFont="1" applyAlignment="1">
      <alignment horizontal="left" indent="1"/>
    </xf>
    <xf numFmtId="0" fontId="8" fillId="0" borderId="0" xfId="3" applyAlignment="1">
      <alignment horizontal="right"/>
    </xf>
    <xf numFmtId="0" fontId="45" fillId="0" borderId="0" xfId="3" applyFont="1"/>
    <xf numFmtId="0" fontId="36" fillId="13" borderId="0" xfId="3" applyFont="1" applyFill="1"/>
    <xf numFmtId="0" fontId="46" fillId="13" borderId="0" xfId="3" applyFont="1" applyFill="1"/>
    <xf numFmtId="0" fontId="52" fillId="13" borderId="0" xfId="3" applyFont="1" applyFill="1" applyAlignment="1">
      <alignment horizontal="right"/>
    </xf>
    <xf numFmtId="14" fontId="31" fillId="0" borderId="19" xfId="3" applyNumberFormat="1" applyFont="1" applyBorder="1"/>
    <xf numFmtId="14" fontId="31" fillId="0" borderId="0" xfId="0" applyNumberFormat="1" applyFont="1" applyAlignment="1">
      <alignment horizontal="center"/>
    </xf>
    <xf numFmtId="49" fontId="21" fillId="0" borderId="0" xfId="3" applyNumberFormat="1" applyFont="1"/>
    <xf numFmtId="14" fontId="21" fillId="0" borderId="0" xfId="3" applyNumberFormat="1" applyFont="1"/>
    <xf numFmtId="0" fontId="54" fillId="0" borderId="0" xfId="10" applyFont="1" applyAlignment="1">
      <alignment horizontal="right" vertical="center"/>
    </xf>
    <xf numFmtId="0" fontId="20" fillId="0" borderId="0" xfId="3" applyFont="1" applyAlignment="1">
      <alignment horizontal="right" vertical="center"/>
    </xf>
    <xf numFmtId="0" fontId="54" fillId="0" borderId="0" xfId="3" applyFont="1" applyAlignment="1">
      <alignment horizontal="right" vertical="center"/>
    </xf>
    <xf numFmtId="0" fontId="21" fillId="0" borderId="0" xfId="3" applyFont="1" applyAlignment="1" applyProtection="1">
      <alignment horizontal="center"/>
      <protection locked="0"/>
    </xf>
    <xf numFmtId="0" fontId="19" fillId="0" borderId="0" xfId="3" applyFont="1" applyProtection="1">
      <protection hidden="1"/>
    </xf>
    <xf numFmtId="0" fontId="19" fillId="0" borderId="0" xfId="3" applyFont="1" applyAlignment="1">
      <alignment vertical="top" wrapText="1"/>
    </xf>
    <xf numFmtId="0" fontId="19" fillId="0" borderId="0" xfId="3" applyFont="1" applyAlignment="1" applyProtection="1">
      <alignment horizontal="center"/>
      <protection hidden="1"/>
    </xf>
    <xf numFmtId="0" fontId="22" fillId="0" borderId="7" xfId="3" applyFont="1" applyBorder="1" applyAlignment="1">
      <alignment horizontal="center"/>
    </xf>
    <xf numFmtId="0" fontId="22" fillId="0" borderId="0" xfId="3" applyFont="1" applyAlignment="1" applyProtection="1">
      <alignment horizontal="center" textRotation="90"/>
      <protection hidden="1"/>
    </xf>
    <xf numFmtId="0" fontId="19" fillId="0" borderId="0" xfId="3" applyFont="1" applyAlignment="1" applyProtection="1">
      <alignment horizontal="center" textRotation="90"/>
      <protection hidden="1"/>
    </xf>
    <xf numFmtId="0" fontId="19" fillId="0" borderId="0" xfId="3" applyFont="1" applyAlignment="1">
      <alignment textRotation="90"/>
    </xf>
    <xf numFmtId="0" fontId="24" fillId="7" borderId="2" xfId="3" applyFont="1" applyFill="1" applyBorder="1" applyAlignment="1">
      <alignment horizontal="left"/>
    </xf>
    <xf numFmtId="0" fontId="27" fillId="7" borderId="8" xfId="3" applyFont="1" applyFill="1" applyBorder="1" applyAlignment="1">
      <alignment horizontal="left"/>
    </xf>
    <xf numFmtId="0" fontId="22" fillId="7" borderId="8" xfId="3" applyFont="1" applyFill="1" applyBorder="1"/>
    <xf numFmtId="0" fontId="22" fillId="7" borderId="8" xfId="3" applyFont="1" applyFill="1" applyBorder="1" applyAlignment="1">
      <alignment horizontal="center"/>
    </xf>
    <xf numFmtId="0" fontId="22" fillId="7" borderId="8" xfId="3" applyFont="1" applyFill="1" applyBorder="1" applyAlignment="1" applyProtection="1">
      <alignment horizontal="center" textRotation="90"/>
      <protection hidden="1"/>
    </xf>
    <xf numFmtId="0" fontId="19" fillId="7" borderId="8" xfId="3" applyFont="1" applyFill="1" applyBorder="1" applyAlignment="1" applyProtection="1">
      <alignment horizontal="center" textRotation="90"/>
      <protection hidden="1"/>
    </xf>
    <xf numFmtId="0" fontId="19" fillId="7" borderId="4" xfId="3" applyFont="1" applyFill="1" applyBorder="1" applyAlignment="1" applyProtection="1">
      <alignment horizontal="center" textRotation="90"/>
      <protection hidden="1"/>
    </xf>
    <xf numFmtId="0" fontId="19" fillId="5" borderId="4" xfId="3" applyFont="1" applyFill="1" applyBorder="1" applyProtection="1">
      <protection hidden="1"/>
    </xf>
    <xf numFmtId="0" fontId="19" fillId="0" borderId="2" xfId="3" applyFont="1" applyBorder="1" applyProtection="1">
      <protection locked="0"/>
    </xf>
    <xf numFmtId="0" fontId="19" fillId="0" borderId="3" xfId="3" applyFont="1" applyBorder="1" applyProtection="1">
      <protection locked="0"/>
    </xf>
    <xf numFmtId="0" fontId="19" fillId="0" borderId="4" xfId="3" applyFont="1" applyBorder="1" applyProtection="1">
      <protection locked="0"/>
    </xf>
    <xf numFmtId="0" fontId="19" fillId="0" borderId="0" xfId="3" applyFont="1" applyAlignment="1" applyProtection="1">
      <alignment horizontal="center" wrapText="1"/>
      <protection hidden="1"/>
    </xf>
    <xf numFmtId="0" fontId="19" fillId="0" borderId="11" xfId="3" applyFont="1" applyBorder="1" applyAlignment="1" applyProtection="1">
      <alignment horizontal="center"/>
      <protection hidden="1"/>
    </xf>
    <xf numFmtId="0" fontId="19" fillId="0" borderId="1" xfId="3" applyFont="1" applyBorder="1" applyAlignment="1">
      <alignment horizontal="center"/>
    </xf>
    <xf numFmtId="0" fontId="19" fillId="7" borderId="0" xfId="3" applyFont="1" applyFill="1" applyAlignment="1">
      <alignment textRotation="90"/>
    </xf>
    <xf numFmtId="0" fontId="19" fillId="3" borderId="0" xfId="3" applyFont="1" applyFill="1" applyProtection="1">
      <protection hidden="1"/>
    </xf>
    <xf numFmtId="0" fontId="19" fillId="3" borderId="0" xfId="3" applyFont="1" applyFill="1" applyAlignment="1" applyProtection="1">
      <alignment horizontal="center"/>
      <protection hidden="1"/>
    </xf>
    <xf numFmtId="0" fontId="19" fillId="4" borderId="0" xfId="3" applyFont="1" applyFill="1"/>
    <xf numFmtId="0" fontId="21" fillId="3" borderId="0" xfId="3" applyFont="1" applyFill="1" applyAlignment="1" applyProtection="1">
      <alignment horizontal="right" vertical="center" indent="1"/>
      <protection hidden="1"/>
    </xf>
    <xf numFmtId="0" fontId="19" fillId="3" borderId="0" xfId="3" applyFont="1" applyFill="1" applyAlignment="1" applyProtection="1">
      <alignment horizontal="left"/>
      <protection hidden="1"/>
    </xf>
    <xf numFmtId="0" fontId="21" fillId="3" borderId="0" xfId="3" applyFont="1" applyFill="1" applyAlignment="1" applyProtection="1">
      <alignment horizontal="right"/>
      <protection hidden="1"/>
    </xf>
    <xf numFmtId="0" fontId="23" fillId="3" borderId="0" xfId="3" applyFont="1" applyFill="1" applyProtection="1">
      <protection hidden="1"/>
    </xf>
    <xf numFmtId="0" fontId="19" fillId="3" borderId="0" xfId="3" applyFont="1" applyFill="1" applyAlignment="1" applyProtection="1">
      <alignment horizontal="right"/>
      <protection hidden="1"/>
    </xf>
    <xf numFmtId="1" fontId="19" fillId="0" borderId="1" xfId="3" applyNumberFormat="1" applyFont="1" applyBorder="1" applyAlignment="1" applyProtection="1">
      <alignment horizontal="center"/>
      <protection locked="0"/>
    </xf>
    <xf numFmtId="0" fontId="58" fillId="0" borderId="0" xfId="0" applyFont="1"/>
    <xf numFmtId="0" fontId="8" fillId="0" borderId="0" xfId="0" applyFont="1"/>
    <xf numFmtId="0" fontId="32" fillId="12" borderId="0" xfId="3" applyFont="1" applyFill="1" applyAlignment="1">
      <alignment horizontal="left" vertical="center"/>
    </xf>
    <xf numFmtId="0" fontId="19" fillId="12" borderId="0" xfId="3" applyFont="1" applyFill="1"/>
    <xf numFmtId="49" fontId="32" fillId="12" borderId="0" xfId="3" applyNumberFormat="1" applyFont="1" applyFill="1" applyAlignment="1">
      <alignment horizontal="left" vertical="center"/>
    </xf>
    <xf numFmtId="0" fontId="19" fillId="12" borderId="0" xfId="0" applyFont="1" applyFill="1" applyProtection="1">
      <protection locked="0"/>
    </xf>
    <xf numFmtId="0" fontId="8" fillId="12" borderId="0" xfId="3" applyFill="1" applyAlignment="1" applyProtection="1">
      <alignment horizontal="left" vertical="center" wrapText="1"/>
      <protection locked="0"/>
    </xf>
    <xf numFmtId="0" fontId="19" fillId="12" borderId="0" xfId="3" applyFont="1" applyFill="1" applyAlignment="1">
      <alignment vertical="center" wrapText="1"/>
    </xf>
    <xf numFmtId="0" fontId="31" fillId="11" borderId="8" xfId="3" applyFont="1" applyFill="1" applyBorder="1" applyAlignment="1">
      <alignment horizontal="left" vertical="center"/>
    </xf>
    <xf numFmtId="0" fontId="31" fillId="11" borderId="0" xfId="3" applyFont="1" applyFill="1" applyAlignment="1">
      <alignment horizontal="right" vertical="center"/>
    </xf>
    <xf numFmtId="14" fontId="31" fillId="11" borderId="19" xfId="3" applyNumberFormat="1" applyFont="1" applyFill="1" applyBorder="1"/>
    <xf numFmtId="0" fontId="41" fillId="11" borderId="0" xfId="3" applyFont="1" applyFill="1"/>
    <xf numFmtId="0" fontId="8" fillId="11" borderId="0" xfId="3" applyFill="1" applyAlignment="1">
      <alignment horizontal="center"/>
    </xf>
    <xf numFmtId="0" fontId="36" fillId="11" borderId="0" xfId="3" applyFont="1" applyFill="1" applyAlignment="1">
      <alignment horizontal="center"/>
    </xf>
    <xf numFmtId="0" fontId="34" fillId="11" borderId="13" xfId="3" applyFont="1" applyFill="1" applyBorder="1"/>
    <xf numFmtId="0" fontId="34" fillId="11" borderId="0" xfId="3" applyFont="1" applyFill="1"/>
    <xf numFmtId="0" fontId="35" fillId="11" borderId="0" xfId="3" applyFont="1" applyFill="1"/>
    <xf numFmtId="0" fontId="34" fillId="11" borderId="5" xfId="3" applyFont="1" applyFill="1" applyBorder="1"/>
    <xf numFmtId="0" fontId="34" fillId="11" borderId="6" xfId="3" applyFont="1" applyFill="1" applyBorder="1"/>
    <xf numFmtId="0" fontId="8" fillId="11" borderId="6" xfId="3" applyFill="1" applyBorder="1"/>
    <xf numFmtId="0" fontId="8" fillId="11" borderId="0" xfId="3" applyFill="1"/>
    <xf numFmtId="0" fontId="46" fillId="15" borderId="0" xfId="3" applyFont="1" applyFill="1"/>
    <xf numFmtId="0" fontId="36" fillId="15" borderId="0" xfId="3" applyFont="1" applyFill="1"/>
    <xf numFmtId="0" fontId="36" fillId="11" borderId="0" xfId="3" applyFont="1" applyFill="1"/>
    <xf numFmtId="0" fontId="31" fillId="11" borderId="6" xfId="3" applyFont="1" applyFill="1" applyBorder="1" applyAlignment="1">
      <alignment vertical="center"/>
    </xf>
    <xf numFmtId="1" fontId="31" fillId="11" borderId="0" xfId="3" applyNumberFormat="1" applyFont="1" applyFill="1" applyAlignment="1">
      <alignment horizontal="center" vertical="center"/>
    </xf>
    <xf numFmtId="0" fontId="31" fillId="11" borderId="19" xfId="3" applyFont="1" applyFill="1" applyBorder="1" applyAlignment="1">
      <alignment vertical="center"/>
    </xf>
    <xf numFmtId="0" fontId="41" fillId="11" borderId="0" xfId="3" applyFont="1" applyFill="1" applyAlignment="1">
      <alignment horizontal="center"/>
    </xf>
    <xf numFmtId="0" fontId="31" fillId="11" borderId="19" xfId="3" applyFont="1" applyFill="1" applyBorder="1" applyProtection="1">
      <protection locked="0"/>
    </xf>
    <xf numFmtId="49" fontId="31" fillId="11" borderId="0" xfId="3" applyNumberFormat="1" applyFont="1" applyFill="1" applyAlignment="1">
      <alignment horizontal="left"/>
    </xf>
    <xf numFmtId="0" fontId="45" fillId="15" borderId="0" xfId="3" applyFont="1" applyFill="1" applyAlignment="1">
      <alignment horizontal="center"/>
    </xf>
    <xf numFmtId="165" fontId="35" fillId="11" borderId="0" xfId="2" applyNumberFormat="1" applyFont="1" applyFill="1" applyBorder="1" applyAlignment="1" applyProtection="1">
      <alignment horizontal="right"/>
    </xf>
    <xf numFmtId="165" fontId="35" fillId="11" borderId="41" xfId="2" applyNumberFormat="1" applyFont="1" applyFill="1" applyBorder="1" applyAlignment="1" applyProtection="1">
      <alignment horizontal="right"/>
    </xf>
    <xf numFmtId="0" fontId="45" fillId="11" borderId="0" xfId="3" applyFont="1" applyFill="1"/>
    <xf numFmtId="0" fontId="32" fillId="11" borderId="0" xfId="3" applyFont="1" applyFill="1"/>
    <xf numFmtId="0" fontId="43" fillId="11" borderId="0" xfId="3" applyFont="1" applyFill="1"/>
    <xf numFmtId="0" fontId="8" fillId="11" borderId="5" xfId="3" applyFill="1" applyBorder="1"/>
    <xf numFmtId="0" fontId="8" fillId="11" borderId="0" xfId="3" applyFill="1" applyAlignment="1">
      <alignment horizontal="right" vertical="center"/>
    </xf>
    <xf numFmtId="2" fontId="29" fillId="11" borderId="0" xfId="2" applyNumberFormat="1" applyFont="1" applyFill="1" applyAlignment="1" applyProtection="1">
      <alignment horizontal="right"/>
    </xf>
    <xf numFmtId="2" fontId="8" fillId="11" borderId="0" xfId="2" applyNumberFormat="1" applyFont="1" applyFill="1" applyAlignment="1" applyProtection="1">
      <alignment horizontal="right"/>
    </xf>
    <xf numFmtId="2" fontId="8" fillId="11" borderId="0" xfId="2" applyNumberFormat="1" applyFont="1" applyFill="1" applyProtection="1"/>
    <xf numFmtId="2" fontId="34" fillId="11" borderId="0" xfId="3" applyNumberFormat="1" applyFont="1" applyFill="1"/>
    <xf numFmtId="0" fontId="19" fillId="0" borderId="3" xfId="0" quotePrefix="1" applyFont="1" applyBorder="1" applyProtection="1">
      <protection locked="0"/>
    </xf>
    <xf numFmtId="0" fontId="21" fillId="3" borderId="0" xfId="0" applyFont="1" applyFill="1" applyAlignment="1" applyProtection="1">
      <alignment horizontal="left"/>
      <protection hidden="1"/>
    </xf>
    <xf numFmtId="0" fontId="31" fillId="0" borderId="8" xfId="3" applyFont="1" applyBorder="1" applyAlignment="1">
      <alignment horizontal="left"/>
    </xf>
    <xf numFmtId="0" fontId="45" fillId="0" borderId="0" xfId="3" applyFont="1" applyAlignment="1">
      <alignment horizontal="center"/>
    </xf>
    <xf numFmtId="0" fontId="34" fillId="0" borderId="17" xfId="3" applyFont="1" applyBorder="1"/>
    <xf numFmtId="0" fontId="34" fillId="0" borderId="6" xfId="3" applyFont="1" applyBorder="1" applyAlignment="1">
      <alignment horizontal="left"/>
    </xf>
    <xf numFmtId="0" fontId="34" fillId="0" borderId="0" xfId="3" applyFont="1" applyAlignment="1">
      <alignment horizontal="left"/>
    </xf>
    <xf numFmtId="0" fontId="34" fillId="0" borderId="0" xfId="0" applyFont="1" applyAlignment="1">
      <alignment vertical="top"/>
    </xf>
    <xf numFmtId="0" fontId="35" fillId="0" borderId="0" xfId="0" applyFont="1" applyAlignment="1">
      <alignment vertical="top"/>
    </xf>
    <xf numFmtId="0" fontId="35" fillId="0" borderId="0" xfId="0" applyFont="1"/>
    <xf numFmtId="49" fontId="35" fillId="0" borderId="15" xfId="0" applyNumberFormat="1" applyFont="1" applyBorder="1" applyProtection="1">
      <protection locked="0"/>
    </xf>
    <xf numFmtId="0" fontId="19" fillId="7" borderId="0" xfId="0" applyFont="1" applyFill="1"/>
    <xf numFmtId="0" fontId="21" fillId="7" borderId="0" xfId="0" applyFont="1" applyFill="1"/>
    <xf numFmtId="0" fontId="21" fillId="7" borderId="0" xfId="0" applyFont="1" applyFill="1" applyAlignment="1">
      <alignment horizontal="center"/>
    </xf>
    <xf numFmtId="0" fontId="19" fillId="0" borderId="46" xfId="0" applyFont="1" applyBorder="1"/>
    <xf numFmtId="0" fontId="19" fillId="0" borderId="46" xfId="0" applyFont="1" applyBorder="1" applyAlignment="1">
      <alignment vertical="center"/>
    </xf>
    <xf numFmtId="0" fontId="19" fillId="0" borderId="46" xfId="0" applyFont="1" applyBorder="1" applyAlignment="1">
      <alignment horizontal="center" vertical="center"/>
    </xf>
    <xf numFmtId="0" fontId="19" fillId="0" borderId="46" xfId="3" applyFont="1" applyBorder="1" applyAlignment="1">
      <alignment vertical="center"/>
    </xf>
    <xf numFmtId="0" fontId="19" fillId="0" borderId="46" xfId="3" applyFont="1" applyBorder="1" applyAlignment="1">
      <alignment horizontal="center" vertical="center"/>
    </xf>
    <xf numFmtId="0" fontId="19" fillId="12" borderId="1" xfId="0" applyFont="1" applyFill="1" applyBorder="1" applyAlignment="1" applyProtection="1">
      <alignment horizontal="left"/>
      <protection locked="0"/>
    </xf>
    <xf numFmtId="0" fontId="32" fillId="12" borderId="0" xfId="3" applyFont="1" applyFill="1" applyAlignment="1">
      <alignment vertical="center"/>
    </xf>
    <xf numFmtId="0" fontId="22" fillId="12" borderId="0" xfId="3" applyFont="1" applyFill="1"/>
    <xf numFmtId="49" fontId="32" fillId="12" borderId="0" xfId="3" applyNumberFormat="1" applyFont="1" applyFill="1" applyAlignment="1">
      <alignment vertical="center"/>
    </xf>
    <xf numFmtId="0" fontId="8" fillId="12" borderId="0" xfId="3" applyFill="1" applyAlignment="1" applyProtection="1">
      <alignment vertical="center" wrapText="1"/>
      <protection locked="0"/>
    </xf>
    <xf numFmtId="0" fontId="20" fillId="12" borderId="0" xfId="3" applyFont="1" applyFill="1" applyAlignment="1" applyProtection="1">
      <alignment vertical="center"/>
      <protection hidden="1"/>
    </xf>
    <xf numFmtId="0" fontId="19" fillId="12" borderId="0" xfId="0" applyFont="1" applyFill="1" applyProtection="1">
      <protection hidden="1"/>
    </xf>
    <xf numFmtId="0" fontId="19" fillId="12" borderId="1" xfId="0" applyFont="1" applyFill="1" applyBorder="1" applyProtection="1">
      <protection locked="0"/>
    </xf>
    <xf numFmtId="0" fontId="22" fillId="12" borderId="0" xfId="3" applyFont="1" applyFill="1" applyAlignment="1">
      <alignment horizontal="left"/>
    </xf>
    <xf numFmtId="0" fontId="19" fillId="12" borderId="0" xfId="3" applyFont="1" applyFill="1" applyAlignment="1">
      <alignment horizontal="left"/>
    </xf>
    <xf numFmtId="0" fontId="19" fillId="12" borderId="0" xfId="0" applyFont="1" applyFill="1" applyAlignment="1" applyProtection="1">
      <alignment horizontal="left"/>
      <protection locked="0"/>
    </xf>
    <xf numFmtId="0" fontId="19" fillId="12" borderId="0" xfId="3" applyFont="1" applyFill="1" applyAlignment="1">
      <alignment horizontal="left" vertical="center" wrapText="1"/>
    </xf>
    <xf numFmtId="0" fontId="20" fillId="12" borderId="0" xfId="3" applyFont="1" applyFill="1" applyAlignment="1" applyProtection="1">
      <alignment horizontal="left" vertical="center"/>
      <protection hidden="1"/>
    </xf>
    <xf numFmtId="0" fontId="19" fillId="12" borderId="0" xfId="0" applyFont="1" applyFill="1" applyAlignment="1" applyProtection="1">
      <alignment horizontal="left"/>
      <protection hidden="1"/>
    </xf>
    <xf numFmtId="0" fontId="19" fillId="0" borderId="6" xfId="0" applyFont="1" applyBorder="1"/>
    <xf numFmtId="0" fontId="19" fillId="0" borderId="6" xfId="0" applyFont="1" applyBorder="1" applyAlignment="1">
      <alignment vertical="center"/>
    </xf>
    <xf numFmtId="0" fontId="19" fillId="0" borderId="6" xfId="0" applyFont="1" applyBorder="1" applyAlignment="1">
      <alignment horizontal="center" vertical="center"/>
    </xf>
    <xf numFmtId="0" fontId="19" fillId="0" borderId="0" xfId="0" applyFont="1" applyAlignment="1">
      <alignment vertical="top"/>
    </xf>
    <xf numFmtId="0" fontId="19" fillId="0" borderId="6" xfId="0" applyFont="1" applyBorder="1" applyAlignment="1">
      <alignment horizontal="center"/>
    </xf>
    <xf numFmtId="0" fontId="19" fillId="12" borderId="11" xfId="0" applyFont="1" applyFill="1" applyBorder="1" applyAlignment="1" applyProtection="1">
      <alignment horizontal="left"/>
      <protection locked="0"/>
    </xf>
    <xf numFmtId="0" fontId="19" fillId="12" borderId="0" xfId="0" applyFont="1" applyFill="1" applyAlignment="1" applyProtection="1">
      <alignment horizontal="left" textRotation="90"/>
      <protection locked="0"/>
    </xf>
    <xf numFmtId="0" fontId="19" fillId="12" borderId="0" xfId="0" applyFont="1" applyFill="1" applyAlignment="1" applyProtection="1">
      <alignment textRotation="90"/>
      <protection locked="0"/>
    </xf>
    <xf numFmtId="0" fontId="19" fillId="12" borderId="11" xfId="0" applyFont="1" applyFill="1" applyBorder="1" applyProtection="1">
      <protection locked="0"/>
    </xf>
    <xf numFmtId="0" fontId="25" fillId="0" borderId="0" xfId="3" applyFont="1"/>
    <xf numFmtId="0" fontId="62" fillId="0" borderId="0" xfId="0" applyFont="1"/>
    <xf numFmtId="0" fontId="63" fillId="0" borderId="0" xfId="13" applyFont="1" applyProtection="1"/>
    <xf numFmtId="0" fontId="63" fillId="0" borderId="0" xfId="13" applyFont="1" applyFill="1" applyBorder="1" applyAlignment="1" applyProtection="1">
      <alignment vertical="top"/>
    </xf>
    <xf numFmtId="0" fontId="4" fillId="0" borderId="0" xfId="13" applyProtection="1"/>
    <xf numFmtId="0" fontId="22" fillId="12" borderId="0" xfId="0" applyFont="1" applyFill="1" applyAlignment="1" applyProtection="1">
      <alignment horizontal="center"/>
      <protection hidden="1"/>
    </xf>
    <xf numFmtId="0" fontId="63" fillId="0" borderId="0" xfId="0" applyFont="1" applyFill="1" applyAlignment="1">
      <alignment horizontal="left" vertical="top"/>
    </xf>
    <xf numFmtId="0" fontId="3" fillId="0" borderId="0" xfId="13" applyFont="1" applyProtection="1"/>
    <xf numFmtId="0" fontId="30" fillId="7" borderId="8" xfId="0" applyFont="1" applyFill="1" applyBorder="1" applyAlignment="1" applyProtection="1">
      <alignment horizontal="left" vertical="center"/>
    </xf>
    <xf numFmtId="0" fontId="31" fillId="0" borderId="0" xfId="0" applyFont="1" applyFill="1" applyBorder="1" applyAlignment="1" applyProtection="1">
      <alignment horizontal="right"/>
    </xf>
    <xf numFmtId="0" fontId="37" fillId="0" borderId="0" xfId="0" applyFont="1" applyBorder="1" applyAlignment="1" applyProtection="1">
      <alignment vertical="center"/>
    </xf>
    <xf numFmtId="0" fontId="37" fillId="0" borderId="0" xfId="0" applyFont="1" applyAlignment="1" applyProtection="1">
      <alignment vertical="center"/>
    </xf>
    <xf numFmtId="0" fontId="35" fillId="0" borderId="0" xfId="0" applyFont="1" applyAlignment="1" applyProtection="1"/>
    <xf numFmtId="0" fontId="31" fillId="0" borderId="0" xfId="0" applyFont="1" applyAlignment="1" applyProtection="1">
      <alignment horizontal="right"/>
    </xf>
    <xf numFmtId="0" fontId="8" fillId="0" borderId="0" xfId="0" applyFont="1" applyAlignment="1" applyProtection="1">
      <alignment vertical="center"/>
    </xf>
    <xf numFmtId="0" fontId="34" fillId="0" borderId="0" xfId="0" applyFont="1" applyAlignment="1" applyProtection="1">
      <alignment horizontal="center"/>
    </xf>
    <xf numFmtId="0" fontId="31" fillId="2" borderId="8" xfId="3" applyFont="1" applyFill="1" applyBorder="1" applyAlignment="1" applyProtection="1">
      <alignment horizontal="left" vertical="center"/>
    </xf>
    <xf numFmtId="0" fontId="31" fillId="2" borderId="8" xfId="3" applyFont="1" applyFill="1" applyBorder="1" applyAlignment="1">
      <alignment horizontal="right" vertical="center"/>
    </xf>
    <xf numFmtId="0" fontId="8" fillId="8" borderId="0" xfId="3" applyFill="1" applyAlignment="1" applyProtection="1">
      <alignment horizontal="right"/>
    </xf>
    <xf numFmtId="0" fontId="30" fillId="7" borderId="5" xfId="3" applyFont="1" applyFill="1" applyBorder="1" applyAlignment="1" applyProtection="1">
      <alignment horizontal="left" vertical="center"/>
    </xf>
    <xf numFmtId="0" fontId="8" fillId="7" borderId="0" xfId="3" applyFill="1" applyAlignment="1" applyProtection="1">
      <alignment vertical="center"/>
    </xf>
    <xf numFmtId="0" fontId="36" fillId="0" borderId="0" xfId="3" applyFont="1" applyAlignment="1" applyProtection="1">
      <alignment vertical="top"/>
    </xf>
    <xf numFmtId="0" fontId="34" fillId="7" borderId="17" xfId="3" applyFont="1" applyFill="1" applyBorder="1" applyAlignment="1" applyProtection="1">
      <alignment horizontal="right" indent="1"/>
    </xf>
    <xf numFmtId="0" fontId="34" fillId="7" borderId="0" xfId="3" applyFont="1" applyFill="1" applyBorder="1" applyAlignment="1" applyProtection="1">
      <alignment horizontal="right" indent="1"/>
    </xf>
    <xf numFmtId="0" fontId="34" fillId="7" borderId="18" xfId="3" applyFont="1" applyFill="1" applyBorder="1" applyAlignment="1" applyProtection="1">
      <alignment horizontal="right" indent="1"/>
    </xf>
    <xf numFmtId="0" fontId="34" fillId="7" borderId="6" xfId="3" applyFont="1" applyFill="1" applyBorder="1" applyAlignment="1" applyProtection="1">
      <alignment horizontal="right"/>
    </xf>
    <xf numFmtId="0" fontId="22" fillId="2" borderId="8" xfId="3" applyFont="1" applyFill="1" applyBorder="1" applyAlignment="1">
      <alignment horizontal="right" vertical="center"/>
    </xf>
    <xf numFmtId="0" fontId="35" fillId="2" borderId="8" xfId="3" applyFont="1" applyFill="1" applyBorder="1" applyAlignment="1" applyProtection="1">
      <alignment horizontal="left" vertical="center"/>
    </xf>
    <xf numFmtId="0" fontId="20" fillId="0" borderId="1" xfId="0" applyFont="1" applyFill="1" applyBorder="1" applyAlignment="1">
      <alignment horizontal="left" vertical="top"/>
    </xf>
    <xf numFmtId="49" fontId="20" fillId="0" borderId="1" xfId="0" applyNumberFormat="1" applyFont="1" applyFill="1" applyBorder="1" applyAlignment="1">
      <alignment horizontal="left" vertical="top"/>
    </xf>
    <xf numFmtId="0" fontId="20" fillId="0" borderId="1" xfId="0" applyFont="1" applyFill="1" applyBorder="1" applyAlignment="1">
      <alignment horizontal="left" vertical="top" wrapText="1"/>
    </xf>
    <xf numFmtId="0" fontId="2" fillId="0" borderId="0" xfId="13" applyFont="1" applyProtection="1"/>
    <xf numFmtId="49" fontId="34" fillId="7" borderId="11" xfId="0" quotePrefix="1" applyNumberFormat="1" applyFont="1" applyFill="1" applyBorder="1" applyAlignment="1">
      <alignment horizontal="left" vertical="center" wrapText="1"/>
    </xf>
    <xf numFmtId="0" fontId="22" fillId="0" borderId="0" xfId="3" applyFont="1" applyAlignment="1">
      <alignment horizontal="center"/>
    </xf>
    <xf numFmtId="0" fontId="20" fillId="0" borderId="0" xfId="14" applyFont="1" applyAlignment="1">
      <alignment vertical="center"/>
    </xf>
    <xf numFmtId="0" fontId="19" fillId="0" borderId="0" xfId="14" applyFont="1"/>
    <xf numFmtId="0" fontId="19" fillId="12" borderId="0" xfId="3" applyFont="1" applyFill="1" applyAlignment="1" applyProtection="1">
      <alignment horizontal="left"/>
      <protection hidden="1"/>
    </xf>
    <xf numFmtId="0" fontId="22" fillId="12" borderId="0" xfId="3" applyFont="1" applyFill="1" applyAlignment="1" applyProtection="1">
      <alignment horizontal="center"/>
      <protection hidden="1"/>
    </xf>
    <xf numFmtId="0" fontId="19" fillId="12" borderId="0" xfId="3" applyFont="1" applyFill="1" applyAlignment="1" applyProtection="1">
      <alignment horizontal="left" textRotation="90"/>
      <protection locked="0"/>
    </xf>
    <xf numFmtId="0" fontId="19" fillId="0" borderId="3" xfId="3" quotePrefix="1" applyFont="1" applyBorder="1" applyProtection="1">
      <protection locked="0"/>
    </xf>
    <xf numFmtId="0" fontId="19" fillId="12" borderId="1" xfId="3" applyFont="1" applyFill="1" applyBorder="1" applyAlignment="1" applyProtection="1">
      <alignment horizontal="left"/>
      <protection locked="0"/>
    </xf>
    <xf numFmtId="0" fontId="19" fillId="12" borderId="11" xfId="3" applyFont="1" applyFill="1" applyBorder="1" applyAlignment="1" applyProtection="1">
      <alignment horizontal="left"/>
      <protection locked="0"/>
    </xf>
    <xf numFmtId="0" fontId="19" fillId="12" borderId="11" xfId="3" applyFont="1" applyFill="1" applyBorder="1" applyAlignment="1" applyProtection="1">
      <alignment horizontal="left"/>
      <protection hidden="1"/>
    </xf>
    <xf numFmtId="0" fontId="19" fillId="12" borderId="1" xfId="3" applyFont="1" applyFill="1" applyBorder="1" applyAlignment="1" applyProtection="1">
      <alignment horizontal="left"/>
      <protection hidden="1"/>
    </xf>
    <xf numFmtId="0" fontId="21" fillId="4" borderId="0" xfId="14" applyFont="1" applyFill="1" applyAlignment="1" applyProtection="1">
      <alignment horizontal="left" vertical="center"/>
      <protection hidden="1"/>
    </xf>
    <xf numFmtId="0" fontId="24" fillId="3" borderId="0" xfId="14" applyFont="1" applyFill="1" applyAlignment="1" applyProtection="1">
      <alignment horizontal="left" vertical="center"/>
      <protection hidden="1"/>
    </xf>
    <xf numFmtId="0" fontId="21" fillId="4" borderId="0" xfId="14" applyFont="1" applyFill="1" applyAlignment="1" applyProtection="1">
      <alignment horizontal="right" vertical="center"/>
      <protection hidden="1"/>
    </xf>
    <xf numFmtId="0" fontId="21" fillId="4" borderId="0" xfId="14" applyFont="1" applyFill="1" applyAlignment="1" applyProtection="1">
      <alignment horizontal="right" vertical="center" indent="1"/>
      <protection hidden="1"/>
    </xf>
    <xf numFmtId="0" fontId="19" fillId="4" borderId="1" xfId="14" applyFont="1" applyFill="1" applyBorder="1" applyAlignment="1" applyProtection="1">
      <alignment horizontal="center" vertical="center"/>
      <protection hidden="1"/>
    </xf>
    <xf numFmtId="0" fontId="21" fillId="3" borderId="0" xfId="3" applyFont="1" applyFill="1" applyAlignment="1" applyProtection="1">
      <alignment horizontal="left"/>
      <protection hidden="1"/>
    </xf>
    <xf numFmtId="0" fontId="19" fillId="0" borderId="0" xfId="3" applyFont="1" applyAlignment="1">
      <alignment horizontal="left"/>
    </xf>
    <xf numFmtId="0" fontId="19" fillId="0" borderId="46" xfId="3" applyFont="1" applyBorder="1"/>
    <xf numFmtId="0" fontId="19" fillId="0" borderId="6" xfId="3" applyFont="1" applyBorder="1"/>
    <xf numFmtId="0" fontId="19" fillId="0" borderId="6" xfId="3" applyFont="1" applyBorder="1" applyAlignment="1">
      <alignment horizontal="center"/>
    </xf>
    <xf numFmtId="0" fontId="22" fillId="2" borderId="8" xfId="3" applyFont="1" applyFill="1" applyBorder="1" applyAlignment="1" applyProtection="1">
      <alignment horizontal="left" vertical="center"/>
      <protection hidden="1"/>
    </xf>
    <xf numFmtId="0" fontId="53" fillId="2" borderId="8" xfId="3" applyFont="1" applyFill="1" applyBorder="1" applyAlignment="1" applyProtection="1">
      <alignment horizontal="left" vertical="center"/>
      <protection hidden="1"/>
    </xf>
    <xf numFmtId="0" fontId="35" fillId="2" borderId="8" xfId="3" applyFont="1" applyFill="1" applyBorder="1" applyAlignment="1" applyProtection="1">
      <alignment horizontal="left" vertical="center"/>
      <protection hidden="1"/>
    </xf>
    <xf numFmtId="16" fontId="27" fillId="2" borderId="8" xfId="3" applyNumberFormat="1" applyFont="1" applyFill="1" applyBorder="1" applyAlignment="1" applyProtection="1">
      <alignment horizontal="left" vertical="center"/>
      <protection hidden="1"/>
    </xf>
    <xf numFmtId="16" fontId="53" fillId="2" borderId="8" xfId="3" applyNumberFormat="1" applyFont="1" applyFill="1" applyBorder="1" applyAlignment="1" applyProtection="1">
      <alignment horizontal="left"/>
      <protection hidden="1"/>
    </xf>
    <xf numFmtId="0" fontId="22" fillId="2" borderId="8" xfId="3" applyFont="1" applyFill="1" applyBorder="1" applyAlignment="1" applyProtection="1">
      <alignment horizontal="right" vertical="center"/>
      <protection hidden="1"/>
    </xf>
    <xf numFmtId="0" fontId="32" fillId="12" borderId="0" xfId="3" applyFont="1" applyFill="1" applyAlignment="1" applyProtection="1">
      <alignment horizontal="left" vertical="center"/>
      <protection hidden="1"/>
    </xf>
    <xf numFmtId="0" fontId="22" fillId="0" borderId="0" xfId="3" applyFont="1" applyAlignment="1" applyProtection="1">
      <alignment horizontal="left"/>
      <protection hidden="1"/>
    </xf>
    <xf numFmtId="0" fontId="53" fillId="0" borderId="0" xfId="3" applyFont="1" applyProtection="1">
      <protection hidden="1"/>
    </xf>
    <xf numFmtId="16" fontId="53" fillId="0" borderId="5" xfId="3" applyNumberFormat="1" applyFont="1" applyBorder="1" applyProtection="1">
      <protection hidden="1"/>
    </xf>
    <xf numFmtId="16" fontId="53" fillId="0" borderId="0" xfId="3" applyNumberFormat="1" applyFont="1" applyProtection="1">
      <protection hidden="1"/>
    </xf>
    <xf numFmtId="0" fontId="22" fillId="0" borderId="0" xfId="3" applyFont="1" applyAlignment="1" applyProtection="1">
      <alignment horizontal="right" vertical="center"/>
      <protection hidden="1"/>
    </xf>
    <xf numFmtId="0" fontId="22" fillId="0" borderId="0" xfId="3" applyFont="1" applyProtection="1">
      <protection hidden="1"/>
    </xf>
    <xf numFmtId="0" fontId="22" fillId="0" borderId="0" xfId="3" applyFont="1" applyAlignment="1" applyProtection="1">
      <alignment horizontal="right"/>
      <protection hidden="1"/>
    </xf>
    <xf numFmtId="0" fontId="22" fillId="12" borderId="0" xfId="3" applyFont="1" applyFill="1" applyAlignment="1" applyProtection="1">
      <alignment horizontal="left"/>
      <protection hidden="1"/>
    </xf>
    <xf numFmtId="0" fontId="21" fillId="0" borderId="0" xfId="3" applyFont="1" applyAlignment="1" applyProtection="1">
      <alignment horizontal="left" vertical="center"/>
      <protection hidden="1"/>
    </xf>
    <xf numFmtId="0" fontId="21" fillId="0" borderId="0" xfId="3" applyFont="1" applyAlignment="1" applyProtection="1">
      <alignment horizontal="left"/>
      <protection hidden="1"/>
    </xf>
    <xf numFmtId="16" fontId="19" fillId="0" borderId="0" xfId="3" applyNumberFormat="1" applyFont="1" applyProtection="1">
      <protection hidden="1"/>
    </xf>
    <xf numFmtId="0" fontId="21" fillId="0" borderId="0" xfId="3" applyFont="1" applyAlignment="1" applyProtection="1">
      <alignment horizontal="right"/>
      <protection hidden="1"/>
    </xf>
    <xf numFmtId="49" fontId="21" fillId="0" borderId="0" xfId="3" applyNumberFormat="1" applyFont="1" applyProtection="1">
      <protection hidden="1"/>
    </xf>
    <xf numFmtId="14" fontId="21" fillId="0" borderId="0" xfId="3" applyNumberFormat="1" applyFont="1" applyProtection="1">
      <protection hidden="1"/>
    </xf>
    <xf numFmtId="0" fontId="21" fillId="0" borderId="0" xfId="8" applyFont="1" applyAlignment="1" applyProtection="1">
      <alignment horizontal="right"/>
      <protection hidden="1"/>
    </xf>
    <xf numFmtId="0" fontId="21" fillId="0" borderId="0" xfId="3" applyFont="1" applyAlignment="1" applyProtection="1">
      <alignment horizontal="right" vertical="center"/>
      <protection hidden="1"/>
    </xf>
    <xf numFmtId="49" fontId="32" fillId="12" borderId="0" xfId="3" applyNumberFormat="1" applyFont="1" applyFill="1" applyAlignment="1" applyProtection="1">
      <alignment horizontal="left" vertical="center"/>
      <protection hidden="1"/>
    </xf>
    <xf numFmtId="0" fontId="57" fillId="0" borderId="0" xfId="3" applyFont="1" applyAlignment="1" applyProtection="1">
      <alignment vertical="center"/>
      <protection hidden="1"/>
    </xf>
    <xf numFmtId="0" fontId="20" fillId="0" borderId="0" xfId="14" applyFont="1" applyAlignment="1" applyProtection="1">
      <alignment vertical="center"/>
      <protection hidden="1"/>
    </xf>
    <xf numFmtId="0" fontId="54" fillId="0" borderId="0" xfId="14" applyFont="1" applyAlignment="1" applyProtection="1">
      <alignment horizontal="right" vertical="center"/>
      <protection hidden="1"/>
    </xf>
    <xf numFmtId="0" fontId="20" fillId="0" borderId="0" xfId="3" applyFont="1" applyAlignment="1" applyProtection="1">
      <alignment horizontal="right" vertical="center"/>
      <protection hidden="1"/>
    </xf>
    <xf numFmtId="0" fontId="19" fillId="0" borderId="0" xfId="3" applyFont="1" applyAlignment="1" applyProtection="1">
      <alignment horizontal="right"/>
      <protection hidden="1"/>
    </xf>
    <xf numFmtId="0" fontId="54" fillId="0" borderId="0" xfId="3" applyFont="1" applyAlignment="1" applyProtection="1">
      <alignment horizontal="right" vertical="center"/>
      <protection hidden="1"/>
    </xf>
    <xf numFmtId="0" fontId="19" fillId="0" borderId="0" xfId="3" applyFont="1" applyAlignment="1" applyProtection="1">
      <alignment vertical="center" wrapText="1"/>
      <protection hidden="1"/>
    </xf>
    <xf numFmtId="0" fontId="8" fillId="12" borderId="0" xfId="3" applyFill="1" applyAlignment="1" applyProtection="1">
      <alignment horizontal="left" vertical="center" wrapText="1"/>
      <protection hidden="1"/>
    </xf>
    <xf numFmtId="0" fontId="26" fillId="0" borderId="0" xfId="3" applyFont="1" applyAlignment="1" applyProtection="1">
      <alignment vertical="center"/>
      <protection hidden="1"/>
    </xf>
    <xf numFmtId="0" fontId="31" fillId="0" borderId="0" xfId="3" applyFont="1" applyAlignment="1" applyProtection="1">
      <alignment vertical="center"/>
      <protection hidden="1"/>
    </xf>
    <xf numFmtId="0" fontId="19" fillId="12" borderId="0" xfId="3" applyFont="1" applyFill="1" applyAlignment="1" applyProtection="1">
      <alignment horizontal="left" vertical="center" wrapText="1"/>
      <protection hidden="1"/>
    </xf>
    <xf numFmtId="0" fontId="32" fillId="0" borderId="0" xfId="0" applyFont="1" applyFill="1" applyBorder="1" applyAlignment="1" applyProtection="1">
      <alignment horizontal="right"/>
    </xf>
    <xf numFmtId="0" fontId="32" fillId="0" borderId="0" xfId="8" applyFont="1" applyFill="1" applyBorder="1" applyAlignment="1" applyProtection="1">
      <alignment horizontal="right" wrapText="1"/>
    </xf>
    <xf numFmtId="0" fontId="31" fillId="0" borderId="0" xfId="8" applyFont="1" applyFill="1" applyBorder="1" applyAlignment="1" applyProtection="1">
      <alignment horizontal="right" wrapText="1"/>
    </xf>
    <xf numFmtId="0" fontId="8" fillId="0" borderId="0" xfId="0" applyFont="1" applyFill="1"/>
    <xf numFmtId="14" fontId="8" fillId="0" borderId="0" xfId="0" applyNumberFormat="1" applyFont="1" applyFill="1"/>
    <xf numFmtId="0" fontId="0" fillId="0" borderId="0" xfId="0" applyFill="1"/>
    <xf numFmtId="14" fontId="19" fillId="0" borderId="0" xfId="0" applyNumberFormat="1" applyFont="1" applyAlignment="1">
      <alignment horizontal="center" vertical="top"/>
    </xf>
    <xf numFmtId="14" fontId="19" fillId="0" borderId="0" xfId="0" applyNumberFormat="1" applyFont="1" applyAlignment="1">
      <alignment horizontal="left" vertical="top"/>
    </xf>
    <xf numFmtId="0" fontId="19" fillId="0" borderId="0" xfId="0" applyFont="1" applyAlignment="1">
      <alignment horizontal="center" vertical="top"/>
    </xf>
    <xf numFmtId="0" fontId="23" fillId="0" borderId="0" xfId="0" applyFont="1" applyAlignment="1">
      <alignment horizontal="right" vertical="top" wrapText="1"/>
    </xf>
    <xf numFmtId="0" fontId="19" fillId="0" borderId="0" xfId="0" applyFont="1" applyAlignment="1">
      <alignment horizontal="left" vertical="top" wrapText="1"/>
    </xf>
    <xf numFmtId="14" fontId="19" fillId="0" borderId="0" xfId="0" applyNumberFormat="1" applyFont="1" applyAlignment="1">
      <alignment horizontal="center" vertical="top" wrapText="1"/>
    </xf>
    <xf numFmtId="0" fontId="59" fillId="0" borderId="0" xfId="12" applyAlignment="1">
      <alignment vertical="top"/>
    </xf>
    <xf numFmtId="0" fontId="19" fillId="0" borderId="0" xfId="0" applyFont="1" applyAlignment="1">
      <alignment horizontal="left" vertical="top"/>
    </xf>
    <xf numFmtId="0" fontId="19" fillId="0" borderId="0" xfId="0" applyFont="1" applyAlignment="1">
      <alignment horizontal="right" vertical="top"/>
    </xf>
    <xf numFmtId="0" fontId="36" fillId="0" borderId="5"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34" fillId="7" borderId="2" xfId="0" applyFont="1" applyFill="1" applyBorder="1" applyAlignment="1" applyProtection="1">
      <alignment horizontal="left" vertical="center" wrapText="1"/>
    </xf>
    <xf numFmtId="0" fontId="34" fillId="7" borderId="4" xfId="0" applyFont="1" applyFill="1" applyBorder="1" applyAlignment="1" applyProtection="1">
      <alignment horizontal="left" vertical="center" wrapText="1"/>
    </xf>
    <xf numFmtId="49" fontId="35" fillId="0" borderId="15" xfId="0" applyNumberFormat="1" applyFont="1" applyBorder="1" applyAlignment="1" applyProtection="1">
      <alignment horizontal="left"/>
      <protection locked="0"/>
    </xf>
    <xf numFmtId="0" fontId="34" fillId="7" borderId="2" xfId="0" applyFont="1" applyFill="1" applyBorder="1" applyAlignment="1" applyProtection="1">
      <alignment horizontal="right" vertical="center" wrapText="1"/>
    </xf>
    <xf numFmtId="0" fontId="34" fillId="7" borderId="8" xfId="0" quotePrefix="1" applyFont="1" applyFill="1" applyBorder="1" applyAlignment="1" applyProtection="1">
      <alignment horizontal="right" vertical="center" wrapText="1"/>
    </xf>
    <xf numFmtId="0" fontId="34" fillId="7" borderId="4" xfId="0" quotePrefix="1" applyFont="1" applyFill="1" applyBorder="1" applyAlignment="1" applyProtection="1">
      <alignment horizontal="right" vertical="center" wrapText="1"/>
    </xf>
    <xf numFmtId="0" fontId="34" fillId="0" borderId="2" xfId="0" applyFont="1" applyBorder="1" applyAlignment="1" applyProtection="1">
      <alignment horizontal="right" vertical="center" wrapText="1"/>
    </xf>
    <xf numFmtId="0" fontId="34" fillId="0" borderId="8" xfId="0" applyFont="1" applyBorder="1" applyAlignment="1" applyProtection="1">
      <alignment horizontal="right" vertical="center" wrapText="1"/>
    </xf>
    <xf numFmtId="0" fontId="35" fillId="14" borderId="6" xfId="3" applyFont="1" applyFill="1" applyBorder="1" applyAlignment="1">
      <alignment horizontal="left" vertical="center"/>
    </xf>
    <xf numFmtId="0" fontId="45" fillId="9" borderId="8" xfId="3" applyFont="1" applyFill="1" applyBorder="1" applyAlignment="1" applyProtection="1">
      <alignment horizontal="center"/>
      <protection locked="0"/>
    </xf>
    <xf numFmtId="164" fontId="34" fillId="0" borderId="2" xfId="3" applyNumberFormat="1" applyFont="1" applyBorder="1" applyAlignment="1" applyProtection="1">
      <alignment horizontal="left"/>
      <protection locked="0"/>
    </xf>
    <xf numFmtId="164" fontId="34" fillId="0" borderId="8" xfId="3" applyNumberFormat="1" applyFont="1" applyBorder="1" applyAlignment="1" applyProtection="1">
      <alignment horizontal="left"/>
      <protection locked="0"/>
    </xf>
    <xf numFmtId="164" fontId="34" fillId="0" borderId="4" xfId="3" applyNumberFormat="1" applyFont="1" applyBorder="1" applyAlignment="1" applyProtection="1">
      <alignment horizontal="left"/>
      <protection locked="0"/>
    </xf>
    <xf numFmtId="0" fontId="35" fillId="14" borderId="19" xfId="3" applyFont="1" applyFill="1" applyBorder="1" applyAlignment="1">
      <alignment horizontal="left" vertical="center"/>
    </xf>
    <xf numFmtId="0" fontId="35" fillId="0" borderId="19" xfId="3" applyFont="1" applyBorder="1" applyAlignment="1" applyProtection="1">
      <alignment horizontal="left"/>
      <protection locked="0"/>
    </xf>
    <xf numFmtId="0" fontId="35" fillId="14" borderId="45" xfId="3" applyFont="1" applyFill="1" applyBorder="1" applyAlignment="1">
      <alignment horizontal="left" vertical="center"/>
    </xf>
    <xf numFmtId="14" fontId="35" fillId="14" borderId="19" xfId="3" applyNumberFormat="1" applyFont="1" applyFill="1" applyBorder="1" applyAlignment="1">
      <alignment horizontal="left" vertical="center"/>
    </xf>
    <xf numFmtId="0" fontId="32" fillId="0" borderId="19" xfId="3" applyFont="1" applyBorder="1" applyAlignment="1" applyProtection="1">
      <alignment horizontal="left" vertical="center" wrapText="1"/>
      <protection locked="0"/>
    </xf>
    <xf numFmtId="0" fontId="19" fillId="3" borderId="1" xfId="0" applyFont="1" applyFill="1" applyBorder="1" applyAlignment="1" applyProtection="1">
      <alignment horizontal="center"/>
      <protection hidden="1"/>
    </xf>
    <xf numFmtId="0" fontId="19" fillId="0" borderId="2" xfId="3" applyFont="1" applyBorder="1" applyAlignment="1" applyProtection="1">
      <alignment horizontal="left"/>
      <protection locked="0"/>
    </xf>
    <xf numFmtId="0" fontId="19" fillId="0" borderId="8" xfId="3" applyFont="1" applyBorder="1" applyAlignment="1" applyProtection="1">
      <alignment horizontal="left"/>
      <protection locked="0"/>
    </xf>
    <xf numFmtId="0" fontId="19" fillId="0" borderId="4" xfId="3" applyFont="1" applyBorder="1" applyAlignment="1" applyProtection="1">
      <alignment horizontal="left"/>
      <protection locked="0"/>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32" fillId="14" borderId="6" xfId="3" applyFont="1" applyFill="1" applyBorder="1" applyAlignment="1">
      <alignment horizontal="left" vertical="center"/>
    </xf>
    <xf numFmtId="1" fontId="22" fillId="0" borderId="0" xfId="3" applyNumberFormat="1" applyFont="1" applyAlignment="1" applyProtection="1">
      <alignment horizontal="center" vertical="center"/>
      <protection locked="0"/>
    </xf>
    <xf numFmtId="0" fontId="32" fillId="14" borderId="19" xfId="3" applyFont="1" applyFill="1" applyBorder="1" applyAlignment="1">
      <alignment horizontal="left" vertical="center"/>
    </xf>
    <xf numFmtId="14" fontId="32" fillId="14" borderId="19" xfId="3" applyNumberFormat="1" applyFont="1" applyFill="1" applyBorder="1" applyAlignment="1">
      <alignment horizontal="left" vertical="center"/>
    </xf>
    <xf numFmtId="0" fontId="32" fillId="14" borderId="21" xfId="3" applyFont="1" applyFill="1" applyBorder="1" applyAlignment="1">
      <alignment horizontal="left" vertical="center"/>
    </xf>
    <xf numFmtId="49" fontId="32" fillId="0" borderId="19" xfId="3" applyNumberFormat="1" applyFont="1" applyBorder="1" applyAlignment="1" applyProtection="1">
      <alignment horizontal="left" vertical="center"/>
      <protection locked="0"/>
    </xf>
    <xf numFmtId="0" fontId="26" fillId="0" borderId="0" xfId="0" applyFont="1" applyAlignment="1" applyProtection="1">
      <alignment horizontal="center" wrapText="1"/>
      <protection hidden="1"/>
    </xf>
    <xf numFmtId="0" fontId="19" fillId="0" borderId="2" xfId="0" applyFont="1" applyBorder="1" applyAlignment="1" applyProtection="1">
      <alignment horizontal="left"/>
      <protection locked="0"/>
    </xf>
    <xf numFmtId="0" fontId="19" fillId="0" borderId="8"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7" fillId="0" borderId="0" xfId="0" applyFont="1" applyAlignment="1">
      <alignment horizontal="left"/>
    </xf>
    <xf numFmtId="0" fontId="22" fillId="0" borderId="0" xfId="0" applyFont="1" applyAlignment="1">
      <alignment horizontal="center" wrapText="1"/>
    </xf>
    <xf numFmtId="0" fontId="22" fillId="0" borderId="0" xfId="0" applyFont="1" applyAlignment="1">
      <alignment horizontal="center"/>
    </xf>
    <xf numFmtId="0" fontId="22" fillId="0" borderId="6" xfId="0" applyFont="1" applyBorder="1" applyAlignment="1">
      <alignment horizontal="center" wrapText="1"/>
    </xf>
    <xf numFmtId="0" fontId="19" fillId="0" borderId="9" xfId="3" applyFont="1" applyBorder="1" applyAlignment="1" applyProtection="1">
      <alignment horizontal="center" wrapText="1"/>
      <protection locked="0"/>
    </xf>
    <xf numFmtId="0" fontId="19" fillId="0" borderId="10" xfId="3" applyFont="1" applyBorder="1" applyAlignment="1" applyProtection="1">
      <alignment horizontal="center" wrapText="1"/>
      <protection locked="0"/>
    </xf>
    <xf numFmtId="0" fontId="19" fillId="3" borderId="1" xfId="3" applyFont="1" applyFill="1" applyBorder="1" applyAlignment="1" applyProtection="1">
      <alignment horizontal="center"/>
      <protection hidden="1"/>
    </xf>
    <xf numFmtId="0" fontId="32" fillId="14" borderId="19" xfId="3" applyFont="1" applyFill="1" applyBorder="1" applyAlignment="1" applyProtection="1">
      <alignment horizontal="left" vertical="center"/>
      <protection hidden="1"/>
    </xf>
    <xf numFmtId="49" fontId="32" fillId="0" borderId="19" xfId="3" applyNumberFormat="1" applyFont="1" applyBorder="1" applyAlignment="1" applyProtection="1">
      <alignment horizontal="left" vertical="center"/>
      <protection hidden="1"/>
    </xf>
    <xf numFmtId="0" fontId="32" fillId="0" borderId="19" xfId="3" applyFont="1" applyBorder="1" applyAlignment="1" applyProtection="1">
      <alignment horizontal="left" vertical="center" wrapText="1"/>
      <protection hidden="1"/>
    </xf>
    <xf numFmtId="0" fontId="26" fillId="0" borderId="0" xfId="3" applyFont="1" applyAlignment="1" applyProtection="1">
      <alignment horizontal="center" wrapText="1"/>
      <protection hidden="1"/>
    </xf>
    <xf numFmtId="0" fontId="27" fillId="0" borderId="0" xfId="3" applyFont="1" applyAlignment="1">
      <alignment horizontal="left"/>
    </xf>
    <xf numFmtId="0" fontId="22" fillId="0" borderId="6" xfId="3" applyFont="1" applyBorder="1" applyAlignment="1">
      <alignment horizontal="center" wrapText="1"/>
    </xf>
    <xf numFmtId="0" fontId="32" fillId="14" borderId="6" xfId="3" applyFont="1" applyFill="1" applyBorder="1" applyAlignment="1" applyProtection="1">
      <alignment horizontal="left" vertical="center"/>
      <protection hidden="1"/>
    </xf>
    <xf numFmtId="14" fontId="32" fillId="14" borderId="19" xfId="3" applyNumberFormat="1" applyFont="1" applyFill="1" applyBorder="1" applyAlignment="1" applyProtection="1">
      <alignment horizontal="left" vertical="center"/>
      <protection hidden="1"/>
    </xf>
    <xf numFmtId="0" fontId="32" fillId="14" borderId="21" xfId="3" applyFont="1" applyFill="1" applyBorder="1" applyAlignment="1" applyProtection="1">
      <alignment horizontal="left" vertical="center"/>
      <protection hidden="1"/>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vertical="top" wrapText="1"/>
    </xf>
    <xf numFmtId="0" fontId="63" fillId="0" borderId="0" xfId="13" applyFont="1" applyAlignment="1" applyProtection="1">
      <alignment horizontal="left"/>
    </xf>
    <xf numFmtId="0" fontId="34" fillId="0" borderId="14" xfId="0" applyFont="1" applyBorder="1" applyAlignment="1" applyProtection="1">
      <alignment horizontal="left" vertical="top" wrapText="1"/>
      <protection locked="0"/>
    </xf>
    <xf numFmtId="0" fontId="32" fillId="0" borderId="0" xfId="0" applyFont="1" applyAlignment="1">
      <alignment vertical="top" wrapText="1"/>
    </xf>
    <xf numFmtId="0" fontId="32" fillId="0" borderId="0" xfId="0" applyFont="1" applyAlignment="1">
      <alignment vertical="top"/>
    </xf>
    <xf numFmtId="0" fontId="32" fillId="0" borderId="0" xfId="0" applyFont="1" applyAlignment="1">
      <alignment horizontal="left"/>
    </xf>
    <xf numFmtId="0" fontId="8" fillId="0" borderId="0" xfId="0" applyFont="1" applyAlignment="1">
      <alignment horizontal="left"/>
    </xf>
    <xf numFmtId="2" fontId="8" fillId="0" borderId="0" xfId="0" applyNumberFormat="1" applyFont="1" applyAlignment="1">
      <alignment horizontal="left"/>
    </xf>
    <xf numFmtId="14" fontId="8" fillId="0" borderId="0" xfId="0" applyNumberFormat="1" applyFont="1" applyFill="1" applyAlignment="1">
      <alignment horizontal="left"/>
    </xf>
  </cellXfs>
  <cellStyles count="15">
    <cellStyle name="Hyperlink" xfId="12" builtinId="8"/>
    <cellStyle name="Lien hypertexte 2" xfId="1"/>
    <cellStyle name="Milliers 2" xfId="2"/>
    <cellStyle name="Normal" xfId="0" builtinId="0"/>
    <cellStyle name="Normal 2" xfId="3"/>
    <cellStyle name="Normal 2 2" xfId="4"/>
    <cellStyle name="Normal 2 3 2" xfId="8"/>
    <cellStyle name="Normal 3" xfId="5"/>
    <cellStyle name="Normal 3 2" xfId="10"/>
    <cellStyle name="Normal 3 2 2" xfId="11"/>
    <cellStyle name="Normal 3 2 3" xfId="14"/>
    <cellStyle name="Normal 4" xfId="9"/>
    <cellStyle name="Normal 5" xfId="13"/>
    <cellStyle name="Normal_1360 Prot  Z9-EPT Ephemeroptera V10" xfId="6"/>
    <cellStyle name="Standard 13" xfId="7"/>
  </cellStyles>
  <dxfs count="3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patternType="none">
          <bgColor indexed="65"/>
        </patternFill>
      </fill>
    </dxf>
    <dxf>
      <font>
        <color theme="1"/>
      </font>
      <fill>
        <patternFill>
          <bgColor rgb="FFFF5050"/>
        </patternFill>
      </fill>
    </dxf>
    <dxf>
      <font>
        <color theme="1"/>
      </font>
      <fill>
        <patternFill>
          <bgColor rgb="FFFF9900"/>
        </patternFill>
      </fill>
    </dxf>
    <dxf>
      <font>
        <color theme="1"/>
      </font>
      <fill>
        <patternFill>
          <bgColor rgb="FFFFFF66"/>
        </patternFill>
      </fill>
    </dxf>
    <dxf>
      <font>
        <color theme="1"/>
      </font>
      <fill>
        <patternFill>
          <bgColor rgb="FF92D050"/>
        </patternFill>
      </fill>
    </dxf>
    <dxf>
      <font>
        <color theme="1"/>
      </font>
      <fill>
        <patternFill>
          <bgColor theme="3" tint="0.59996337778862885"/>
        </patternFill>
      </fill>
    </dxf>
  </dxfs>
  <tableStyles count="0" defaultTableStyle="TableStyleMedium9" defaultPivotStyle="PivotStyleLight16"/>
  <colors>
    <mruColors>
      <color rgb="FFFF3399"/>
      <color rgb="FFCDB6B3"/>
      <color rgb="FFE6C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illable="true" name="Root">
        <xsd:complexType>
          <xsd:sequence minOccurs="0">
            <xsd:element minOccurs="0" nillable="true" name="md_monitoringpoint" form="unqualified">
              <xsd:complexType>
                <xsd:sequence minOccurs="0">
                  <xsd:element minOccurs="0" nillable="true" type="xsd:string" name="OID" form="unqualified"/>
                  <xsd:element minOccurs="0" nillable="true" type="xsd:string" name="Label" form="unqualified"/>
                  <xsd:element minOccurs="0" nillable="true" type="xsd:string" name="Description" form="unqualified"/>
                  <xsd:element minOccurs="0" nillable="true" type="xsd:integer" name="Coord_X" form="unqualified"/>
                  <xsd:element minOccurs="0" nillable="true" type="xsd:integer" name="Coord_Y" form="unqualified"/>
                  <xsd:element minOccurs="0" nillable="true" type="xsd:integer" name="Altitude" form="unqualified"/>
                  <xsd:element minOccurs="0" nillable="true" name="td_sample" form="unqualified">
                    <xsd:complexType>
                      <xsd:sequence minOccurs="0">
                        <xsd:element minOccurs="0" nillable="true" type="xsd:string" name="ResponsibleParty" form="unqualified"/>
                        <xsd:element minOccurs="0" nillable="true" type="xsd:string" name="Date" form="unqualified"/>
                        <xsd:element minOccurs="0" nillable="true" type="xsd:integer" name="Porifera" form="unqualified"/>
                        <xsd:element minOccurs="0" nillable="true" type="xsd:integer" name="Cnidaria" form="unqualified"/>
                        <xsd:element minOccurs="0" nillable="true" type="xsd:integer" name="Bryozoa" form="unqualified"/>
                        <xsd:element minOccurs="0" nillable="true" type="xsd:integer" name="Dendrocoelidae" form="unqualified"/>
                        <xsd:element minOccurs="0" nillable="true" type="xsd:integer" name="Dugesiidae" form="unqualified"/>
                        <xsd:element minOccurs="0" nillable="true" type="xsd:integer" name="Planariidae" form="unqualified"/>
                        <xsd:element minOccurs="0" nillable="true" type="xsd:integer" name="Nemathelminthes" form="unqualified"/>
                        <xsd:element minOccurs="0" nillable="true" type="xsd:integer" name="Erpobdellidae" form="unqualified"/>
                        <xsd:element minOccurs="0" nillable="true" type="xsd:integer" name="Glossiphoniidae" form="unqualified"/>
                        <xsd:element minOccurs="0" nillable="true" type="xsd:integer" name="Hirudidae" form="unqualified"/>
                        <xsd:element minOccurs="0" nillable="true" type="xsd:integer" name="Piscicolidae" form="unqualified"/>
                        <xsd:element minOccurs="0" nillable="true" type="xsd:integer" name="Oligochaeta" form="unqualified"/>
                        <xsd:element minOccurs="0" nillable="true" type="xsd:integer" name="Acroloxidae" form="unqualified"/>
                        <xsd:element minOccurs="0" nillable="true" type="xsd:integer" name="Ancylidae" form="unqualified"/>
                        <xsd:element minOccurs="0" nillable="true" type="xsd:integer" name="Bithyniidae" form="unqualified"/>
                        <xsd:element minOccurs="0" nillable="true" type="xsd:integer" name="Ferrissiidae" form="unqualified"/>
                        <xsd:element minOccurs="0" nillable="true" type="xsd:integer" name="Hydrobiidae" form="unqualified"/>
                        <xsd:element minOccurs="0" nillable="true" type="xsd:integer" name="Lymnaeidae" form="unqualified"/>
                        <xsd:element minOccurs="0" nillable="true" type="xsd:integer" name="Neritidae" form="unqualified"/>
                        <xsd:element minOccurs="0" nillable="true" type="xsd:integer" name="Physidae" form="unqualified"/>
                        <xsd:element minOccurs="0" nillable="true" type="xsd:integer" name="Planorbidae" form="unqualified"/>
                        <xsd:element minOccurs="0" nillable="true" type="xsd:integer" name="Valvatidae" form="unqualified"/>
                        <xsd:element minOccurs="0" nillable="true" type="xsd:integer" name="Viviparidae" form="unqualified"/>
                        <xsd:element minOccurs="0" nillable="true" type="xsd:integer" name="Corbiculidae" form="unqualified"/>
                        <xsd:element minOccurs="0" nillable="true" type="xsd:integer" name="Dreissenidae" form="unqualified"/>
                        <xsd:element minOccurs="0" nillable="true" type="xsd:integer" name="Sphaeriidae" form="unqualified"/>
                        <xsd:element minOccurs="0" nillable="true" type="xsd:integer" name="Unionidae" form="unqualified"/>
                        <xsd:element minOccurs="0" nillable="true" type="xsd:integer" name="Hydracarina" form="unqualified"/>
                        <xsd:element minOccurs="0" nillable="true" type="xsd:integer" name="Branchiopoda" form="unqualified"/>
                        <xsd:element minOccurs="0" nillable="true" type="xsd:integer" name="Corophiidae" form="unqualified"/>
                        <xsd:element minOccurs="0" nillable="true" type="xsd:integer" name="Gammaridae" form="unqualified"/>
                        <xsd:element minOccurs="0" nillable="true" type="xsd:integer" name="Niphargidae" form="unqualified"/>
                        <xsd:element minOccurs="0" nillable="true" type="xsd:integer" name="Asellidae" form="unqualified"/>
                        <xsd:element minOccurs="0" nillable="true" type="xsd:integer" name="Janiridae" form="unqualified"/>
                        <xsd:element minOccurs="0" nillable="true" type="xsd:integer" name="Mysidae" form="unqualified"/>
                        <xsd:element minOccurs="0" nillable="true" type="xsd:integer" name="Astacidae" form="unqualified"/>
                        <xsd:element minOccurs="0" nillable="true" type="xsd:integer" name="Cambaridae" form="unqualified"/>
                        <xsd:element minOccurs="0" nillable="true" type="xsd:integer" name="Ameletidae" form="unqualified"/>
                        <xsd:element minOccurs="0" nillable="true" type="xsd:integer" name="Baetidae" form="unqualified"/>
                        <xsd:element minOccurs="0" nillable="true" type="xsd:integer" name="Caenidae" form="unqualified"/>
                        <xsd:element minOccurs="0" nillable="true" type="xsd:integer" name="Ephemerellidae" form="unqualified"/>
                        <xsd:element minOccurs="0" nillable="true" type="xsd:integer" name="Ephemeridae" form="unqualified"/>
                        <xsd:element minOccurs="0" nillable="true" type="xsd:integer" name="Heptageniidae" form="unqualified"/>
                        <xsd:element minOccurs="0" nillable="true" type="xsd:integer" name="Leptophlebiidae" form="unqualified"/>
                        <xsd:element minOccurs="0" nillable="true" type="xsd:integer" name="Oligoneuriidae" form="unqualified"/>
                        <xsd:element minOccurs="0" nillable="true" type="xsd:integer" name="Polymitarcyidae" form="unqualified"/>
                        <xsd:element minOccurs="0" nillable="true" type="xsd:integer" name="Potamanthidae" form="unqualified"/>
                        <xsd:element minOccurs="0" nillable="true" type="xsd:integer" name="Siphlonuridae" form="unqualified"/>
                        <xsd:element minOccurs="0" nillable="true" type="xsd:integer" name="Aeshnidae" form="unqualified"/>
                        <xsd:element minOccurs="0" nillable="true" type="xsd:integer" name="Calopterygidae" form="unqualified"/>
                        <xsd:element minOccurs="0" nillable="true" type="xsd:integer" name="Coenagrionidae" form="unqualified"/>
                        <xsd:element minOccurs="0" nillable="true" type="xsd:integer" name="Cordulegasteridae" form="unqualified"/>
                        <xsd:element minOccurs="0" nillable="true" type="xsd:integer" name="Corduliidae" form="unqualified"/>
                        <xsd:element minOccurs="0" nillable="true" type="xsd:integer" name="Gomphidae" form="unqualified"/>
                        <xsd:element minOccurs="0" nillable="true" type="xsd:integer" name="Lestidae" form="unqualified"/>
                        <xsd:element minOccurs="0" nillable="true" type="xsd:integer" name="Libellulidae" form="unqualified"/>
                        <xsd:element minOccurs="0" nillable="true" type="xsd:integer" name="Platycnemididae" form="unqualified"/>
                        <xsd:element minOccurs="0" nillable="true" type="xsd:integer" name="Capniidae" form="unqualified"/>
                        <xsd:element minOccurs="0" nillable="true" type="xsd:integer" name="Chloroperlidae" form="unqualified"/>
                        <xsd:element minOccurs="0" nillable="true" type="xsd:integer" name="Leuctridae" form="unqualified"/>
                        <xsd:element minOccurs="0" nillable="true" type="xsd:integer" name="Nemouridae" form="unqualified"/>
                        <xsd:element minOccurs="0" nillable="true" type="xsd:integer" name="Perlidae" form="unqualified"/>
                        <xsd:element minOccurs="0" nillable="true" type="xsd:integer" name="Perlodidae" form="unqualified"/>
                        <xsd:element minOccurs="0" nillable="true" type="xsd:integer" name="Taeniopterygidae" form="unqualified"/>
                        <xsd:element minOccurs="0" nillable="true" type="xsd:integer" name="Aphelocheiridae" form="unqualified"/>
                        <xsd:element minOccurs="0" nillable="true" type="xsd:integer" name="Corixidae" form="unqualified"/>
                        <xsd:element minOccurs="0" nillable="true" type="xsd:integer" name="Gerridae" form="unqualified"/>
                        <xsd:element minOccurs="0" nillable="true" type="xsd:integer" name="Hebridae" form="unqualified"/>
                        <xsd:element minOccurs="0" nillable="true" type="xsd:integer" name="Hydrometridae" form="unqualified"/>
                        <xsd:element minOccurs="0" nillable="true" type="xsd:integer" name="Mesoveliidae" form="unqualified"/>
                        <xsd:element minOccurs="0" nillable="true" type="xsd:integer" name="Naucoridae" form="unqualified"/>
                        <xsd:element minOccurs="0" nillable="true" type="xsd:integer" name="Nepidae" form="unqualified"/>
                        <xsd:element minOccurs="0" nillable="true" type="xsd:integer" name="Notonectidae" form="unqualified"/>
                        <xsd:element minOccurs="0" nillable="true" type="xsd:integer" name="Pleidae" form="unqualified"/>
                        <xsd:element minOccurs="0" nillable="true" type="xsd:integer" name="Veliidae" form="unqualified"/>
                        <xsd:element minOccurs="0" nillable="true" type="xsd:integer" name="Sialidae" form="unqualified"/>
                        <xsd:element minOccurs="0" nillable="true" type="xsd:integer" name="Osmylidae" form="unqualified"/>
                        <xsd:element minOccurs="0" nillable="true" type="xsd:integer" name="Sisyridae" form="unqualified"/>
                        <xsd:element minOccurs="0" nillable="true" type="xsd:integer" name="Curculionidae" form="unqualified"/>
                        <xsd:element minOccurs="0" nillable="true" type="xsd:integer" name="Chrysomelidae" form="unqualified"/>
                        <xsd:element minOccurs="0" nillable="true" type="xsd:integer" name="Dryopidae" form="unqualified"/>
                        <xsd:element minOccurs="0" nillable="true" type="xsd:integer" name="Dytiscidae" form="unqualified"/>
                        <xsd:element minOccurs="0" nillable="true" type="xsd:integer" name="Elmidae" form="unqualified"/>
                        <xsd:element minOccurs="0" nillable="true" type="xsd:integer" name="Gyrinidae" form="unqualified"/>
                        <xsd:element minOccurs="0" nillable="true" type="xsd:integer" name="Haliplidae" form="unqualified"/>
                        <xsd:element minOccurs="0" nillable="true" type="xsd:integer" name="Helophoridae" form="unqualified"/>
                        <xsd:element minOccurs="0" nillable="true" type="xsd:integer" name="Hydraenidae" form="unqualified"/>
                        <xsd:element minOccurs="0" nillable="true" type="xsd:integer" name="Hydrochidae" form="unqualified"/>
                        <xsd:element minOccurs="0" nillable="true" type="xsd:integer" name="Hydrophilidae" form="unqualified"/>
                        <xsd:element minOccurs="0" nillable="true" type="xsd:integer" name="Hydroscaphidae" form="unqualified"/>
                        <xsd:element minOccurs="0" nillable="true" type="xsd:integer" name="Hygrobiidae" form="unqualified"/>
                        <xsd:element minOccurs="0" nillable="true" type="xsd:integer" name="Noteridae" form="unqualified"/>
                        <xsd:element minOccurs="0" nillable="true" type="xsd:integer" name="Psephenidae" form="unqualified"/>
                        <xsd:element minOccurs="0" nillable="true" type="xsd:integer" name="Scirtidae" form="unqualified"/>
                        <xsd:element minOccurs="0" nillable="true" type="xsd:integer" name="Spercheidae" form="unqualified"/>
                        <xsd:element minOccurs="0" nillable="true" type="xsd:integer" name="Hymenoptera" form="unqualified"/>
                        <xsd:element minOccurs="0" nillable="true" type="xsd:integer" name="Apataniidae" form="unqualified"/>
                        <xsd:element minOccurs="0" nillable="true" type="xsd:integer" name="Beraeidae" form="unqualified"/>
                        <xsd:element minOccurs="0" nillable="true" type="xsd:integer" name="Brachycentridae" form="unqualified"/>
                        <xsd:element minOccurs="0" nillable="true" type="xsd:integer" name="Ecnomidae" form="unqualified"/>
                        <xsd:element minOccurs="0" nillable="true" type="xsd:integer" name="Glossosomatidae" form="unqualified"/>
                        <xsd:element minOccurs="0" nillable="true" type="xsd:integer" name="Goeridae" form="unqualified"/>
                        <xsd:element minOccurs="0" nillable="true" type="xsd:integer" name="Helicopsychidae" form="unqualified"/>
                        <xsd:element minOccurs="0" nillable="true" type="xsd:integer" name="Hydropsychidae" form="unqualified"/>
                        <xsd:element minOccurs="0" nillable="true" type="xsd:integer" name="Hydroptilidae" form="unqualified"/>
                        <xsd:element minOccurs="0" nillable="true" type="xsd:integer" name="Lepidostomatidae" form="unqualified"/>
                        <xsd:element minOccurs="0" nillable="true" type="xsd:integer" name="Leptoceridae" form="unqualified"/>
                        <xsd:element minOccurs="0" nillable="true" type="xsd:integer" name="Limnephilidae" form="unqualified"/>
                        <xsd:element minOccurs="0" nillable="true" type="xsd:integer" name="Molannidae" form="unqualified"/>
                        <xsd:element minOccurs="0" nillable="true" type="xsd:integer" name="Odontoceridae" form="unqualified"/>
                        <xsd:element minOccurs="0" nillable="true" type="xsd:integer" name="Philopotamidae" form="unqualified"/>
                        <xsd:element minOccurs="0" nillable="true" type="xsd:integer" name="Phryganeidae" form="unqualified"/>
                        <xsd:element minOccurs="0" nillable="true" type="xsd:integer" name="Polycentropodidae" form="unqualified"/>
                        <xsd:element minOccurs="0" nillable="true" type="xsd:integer" name="Psychomyiidae" form="unqualified"/>
                        <xsd:element minOccurs="0" nillable="true" type="xsd:integer" name="Ptilocolepidae" form="unqualified"/>
                        <xsd:element minOccurs="0" nillable="true" type="xsd:integer" name="Rhyacophilidae" form="unqualified"/>
                        <xsd:element minOccurs="0" nillable="true" type="xsd:integer" name="Sericostomatidae" form="unqualified"/>
                        <xsd:element minOccurs="0" nillable="true" type="xsd:integer" name="Lepidoptera" form="unqualified"/>
                        <xsd:element minOccurs="0" nillable="true" type="xsd:integer" name="Anthomyiidae" form="unqualified"/>
                        <xsd:element minOccurs="0" nillable="true" type="xsd:integer" name="Athericidae" form="unqualified"/>
                        <xsd:element minOccurs="0" nillable="true" type="xsd:integer" name="Blephariceridae" form="unqualified"/>
                        <xsd:element minOccurs="0" nillable="true" type="xsd:integer" name="Ceratopogonidae" form="unqualified"/>
                        <xsd:element minOccurs="0" nillable="true" type="xsd:integer" name="Chaoboridae" form="unqualified"/>
                        <xsd:element minOccurs="0" nillable="true" type="xsd:integer" name="Chironomidae" form="unqualified"/>
                        <xsd:element minOccurs="0" nillable="true" type="xsd:integer" name="Culicidae" form="unqualified"/>
                        <xsd:element minOccurs="0" nillable="true" type="xsd:integer" name="Cylindrotomidae" form="unqualified"/>
                        <xsd:element minOccurs="0" nillable="true" type="xsd:integer" name="Dixidae" form="unqualified"/>
                        <xsd:element minOccurs="0" nillable="true" type="xsd:integer" name="Dolichopodidae" form="unqualified"/>
                        <xsd:element minOccurs="0" nillable="true" type="xsd:integer" name="Empididae" form="unqualified"/>
                        <xsd:element minOccurs="0" nillable="true" type="xsd:integer" name="Ephydridae" form="unqualified"/>
                        <xsd:element minOccurs="0" nillable="true" type="xsd:integer" name="Limoniidae" form="unqualified"/>
                        <xsd:element minOccurs="0" nillable="true" type="xsd:integer" name="Psychodidae" form="unqualified"/>
                        <xsd:element minOccurs="0" nillable="true" type="xsd:integer" name="Ptychopteridae" form="unqualified"/>
                        <xsd:element minOccurs="0" nillable="true" type="xsd:integer" name="Rhagionidae" form="unqualified"/>
                        <xsd:element minOccurs="0" nillable="true" type="xsd:integer" name="Scatophagidae" form="unqualified"/>
                        <xsd:element minOccurs="0" nillable="true" type="xsd:integer" name="Sciomyzidae" form="unqualified"/>
                        <xsd:element minOccurs="0" nillable="true" type="xsd:integer" name="Simuliidae" form="unqualified"/>
                        <xsd:element minOccurs="0" nillable="true" type="xsd:integer" name="Stratiomyidae" form="unqualified"/>
                        <xsd:element minOccurs="0" nillable="true" type="xsd:integer" name="Syrphidae" form="unqualified"/>
                        <xsd:element minOccurs="0" nillable="true" type="xsd:integer" name="Tabanidae" form="unqualified"/>
                        <xsd:element minOccurs="0" nillable="true" type="xsd:integer" name="Thaumaleidae" form="unqualified"/>
                        <xsd:element minOccurs="0" nillable="true" type="xsd:integer" name="Tipulidae" form="unqualified"/>
                      </xsd:sequence>
                    </xsd:complexType>
                  </xsd:element>
                </xsd:sequence>
              </xsd:complexType>
            </xsd:element>
          </xsd:sequence>
        </xsd:complexType>
      </xsd:element>
    </xsd:schema>
  </Schema>
  <Map ID="3" Name="Root_Mappage" RootElement="Root" SchemaID="Schema3"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27215</xdr:colOff>
      <xdr:row>0</xdr:row>
      <xdr:rowOff>18143</xdr:rowOff>
    </xdr:from>
    <xdr:to>
      <xdr:col>1</xdr:col>
      <xdr:colOff>571500</xdr:colOff>
      <xdr:row>4</xdr:row>
      <xdr:rowOff>0</xdr:rowOff>
    </xdr:to>
    <xdr:pic>
      <xdr:nvPicPr>
        <xdr:cNvPr id="2" name="Picture 1" descr="de BAFU Revitalisierung Gewaser RGB 191216 Set 0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215" y="18143"/>
          <a:ext cx="716642" cy="743857"/>
        </a:xfrm>
        <a:prstGeom prst="roundRect">
          <a:avLst/>
        </a:prstGeom>
        <a:solidFill>
          <a:srgbClr val="A47B76"/>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3" name="Picture 1" descr="de BAFU Revitalisierung Gewaser RGB 191216 Set 0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78970" cy="610207"/>
        </a:xfrm>
        <a:prstGeom prst="roundRect">
          <a:avLst/>
        </a:prstGeom>
        <a:solidFill>
          <a:srgbClr val="A47B76"/>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69445" cy="581632"/>
        </a:xfrm>
        <a:prstGeom prst="roundRect">
          <a:avLst/>
        </a:prstGeom>
        <a:solidFill>
          <a:srgbClr val="A47B76"/>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69445" cy="581632"/>
        </a:xfrm>
        <a:prstGeom prst="roundRect">
          <a:avLst/>
        </a:prstGeom>
        <a:solidFill>
          <a:srgbClr val="A47B76"/>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369420</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569445" cy="581632"/>
        </a:xfrm>
        <a:prstGeom prst="roundRect">
          <a:avLst/>
        </a:prstGeom>
        <a:solidFill>
          <a:srgbClr val="A47B76"/>
        </a:solidFill>
        <a:ln>
          <a:noFill/>
        </a:ln>
      </xdr:spPr>
    </xdr:pic>
    <xdr:clientData/>
  </xdr:twoCellAnchor>
  <xdr:twoCellAnchor editAs="oneCell">
    <xdr:from>
      <xdr:col>1</xdr:col>
      <xdr:colOff>9525</xdr:colOff>
      <xdr:row>14</xdr:row>
      <xdr:rowOff>0</xdr:rowOff>
    </xdr:from>
    <xdr:to>
      <xdr:col>5</xdr:col>
      <xdr:colOff>189366</xdr:colOff>
      <xdr:row>21</xdr:row>
      <xdr:rowOff>91337</xdr:rowOff>
    </xdr:to>
    <xdr:pic>
      <xdr:nvPicPr>
        <xdr:cNvPr id="3"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209550" y="2762250"/>
          <a:ext cx="1627641" cy="1224812"/>
        </a:xfrm>
        <a:prstGeom prst="rect">
          <a:avLst/>
        </a:prstGeom>
      </xdr:spPr>
    </xdr:pic>
    <xdr:clientData/>
  </xdr:twoCellAnchor>
  <xdr:twoCellAnchor editAs="oneCell">
    <xdr:from>
      <xdr:col>1</xdr:col>
      <xdr:colOff>51707</xdr:colOff>
      <xdr:row>27</xdr:row>
      <xdr:rowOff>99332</xdr:rowOff>
    </xdr:from>
    <xdr:to>
      <xdr:col>6</xdr:col>
      <xdr:colOff>53068</xdr:colOff>
      <xdr:row>35</xdr:row>
      <xdr:rowOff>80282</xdr:rowOff>
    </xdr:to>
    <xdr:pic>
      <xdr:nvPicPr>
        <xdr:cNvPr id="4" name="Image 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732" y="4966607"/>
          <a:ext cx="1792061"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308882</xdr:colOff>
      <xdr:row>19</xdr:row>
      <xdr:rowOff>107497</xdr:rowOff>
    </xdr:from>
    <xdr:to>
      <xdr:col>4</xdr:col>
      <xdr:colOff>247028</xdr:colOff>
      <xdr:row>21</xdr:row>
      <xdr:rowOff>47662</xdr:rowOff>
    </xdr:to>
    <xdr:sp macro="" textlink="">
      <xdr:nvSpPr>
        <xdr:cNvPr id="5" name="Ellipse 5">
          <a:extLst>
            <a:ext uri="{FF2B5EF4-FFF2-40B4-BE49-F238E27FC236}">
              <a16:creationId xmlns:a16="http://schemas.microsoft.com/office/drawing/2014/main" id="{00000000-0008-0000-0500-000006000000}"/>
            </a:ext>
          </a:extLst>
        </xdr:cNvPr>
        <xdr:cNvSpPr/>
      </xdr:nvSpPr>
      <xdr:spPr>
        <a:xfrm>
          <a:off x="1270907" y="3679372"/>
          <a:ext cx="281046" cy="26401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xdr:from>
      <xdr:col>3</xdr:col>
      <xdr:colOff>337457</xdr:colOff>
      <xdr:row>31</xdr:row>
      <xdr:rowOff>8165</xdr:rowOff>
    </xdr:from>
    <xdr:to>
      <xdr:col>4</xdr:col>
      <xdr:colOff>264812</xdr:colOff>
      <xdr:row>32</xdr:row>
      <xdr:rowOff>116658</xdr:rowOff>
    </xdr:to>
    <xdr:sp macro="" textlink="">
      <xdr:nvSpPr>
        <xdr:cNvPr id="6" name="Ellipse 6">
          <a:extLst>
            <a:ext uri="{FF2B5EF4-FFF2-40B4-BE49-F238E27FC236}">
              <a16:creationId xmlns:a16="http://schemas.microsoft.com/office/drawing/2014/main" id="{00000000-0008-0000-0500-000007000000}"/>
            </a:ext>
          </a:extLst>
        </xdr:cNvPr>
        <xdr:cNvSpPr/>
      </xdr:nvSpPr>
      <xdr:spPr>
        <a:xfrm>
          <a:off x="1299482" y="5523140"/>
          <a:ext cx="270255" cy="2704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xdr:from>
      <xdr:col>10</xdr:col>
      <xdr:colOff>175532</xdr:colOff>
      <xdr:row>15</xdr:row>
      <xdr:rowOff>57150</xdr:rowOff>
    </xdr:from>
    <xdr:to>
      <xdr:col>11</xdr:col>
      <xdr:colOff>110291</xdr:colOff>
      <xdr:row>16</xdr:row>
      <xdr:rowOff>142734</xdr:rowOff>
    </xdr:to>
    <xdr:sp macro="" textlink="">
      <xdr:nvSpPr>
        <xdr:cNvPr id="7" name="Ellipse 7">
          <a:extLst>
            <a:ext uri="{FF2B5EF4-FFF2-40B4-BE49-F238E27FC236}">
              <a16:creationId xmlns:a16="http://schemas.microsoft.com/office/drawing/2014/main" id="{00000000-0008-0000-0500-000008000000}"/>
            </a:ext>
          </a:extLst>
        </xdr:cNvPr>
        <xdr:cNvSpPr/>
      </xdr:nvSpPr>
      <xdr:spPr>
        <a:xfrm>
          <a:off x="3537857" y="2981325"/>
          <a:ext cx="277659" cy="24750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2</a:t>
          </a:r>
        </a:p>
      </xdr:txBody>
    </xdr:sp>
    <xdr:clientData/>
  </xdr:twoCellAnchor>
  <xdr:twoCellAnchor>
    <xdr:from>
      <xdr:col>20</xdr:col>
      <xdr:colOff>103414</xdr:colOff>
      <xdr:row>15</xdr:row>
      <xdr:rowOff>102054</xdr:rowOff>
    </xdr:from>
    <xdr:to>
      <xdr:col>22</xdr:col>
      <xdr:colOff>21300</xdr:colOff>
      <xdr:row>17</xdr:row>
      <xdr:rowOff>47915</xdr:rowOff>
    </xdr:to>
    <xdr:sp macro="" textlink="">
      <xdr:nvSpPr>
        <xdr:cNvPr id="8" name="Ellipse 8">
          <a:extLst>
            <a:ext uri="{FF2B5EF4-FFF2-40B4-BE49-F238E27FC236}">
              <a16:creationId xmlns:a16="http://schemas.microsoft.com/office/drawing/2014/main" id="{00000000-0008-0000-0500-000009000000}"/>
            </a:ext>
          </a:extLst>
        </xdr:cNvPr>
        <xdr:cNvSpPr/>
      </xdr:nvSpPr>
      <xdr:spPr>
        <a:xfrm>
          <a:off x="6456589" y="3026229"/>
          <a:ext cx="279836" cy="2697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3</a:t>
          </a:r>
        </a:p>
      </xdr:txBody>
    </xdr:sp>
    <xdr:clientData/>
  </xdr:twoCellAnchor>
  <xdr:twoCellAnchor>
    <xdr:from>
      <xdr:col>16</xdr:col>
      <xdr:colOff>177905</xdr:colOff>
      <xdr:row>48</xdr:row>
      <xdr:rowOff>27004</xdr:rowOff>
    </xdr:from>
    <xdr:to>
      <xdr:col>17</xdr:col>
      <xdr:colOff>105389</xdr:colOff>
      <xdr:row>49</xdr:row>
      <xdr:rowOff>141733</xdr:rowOff>
    </xdr:to>
    <xdr:sp macro="" textlink="">
      <xdr:nvSpPr>
        <xdr:cNvPr id="9" name="Ellipse 9">
          <a:extLst>
            <a:ext uri="{FF2B5EF4-FFF2-40B4-BE49-F238E27FC236}">
              <a16:creationId xmlns:a16="http://schemas.microsoft.com/office/drawing/2014/main" id="{00000000-0008-0000-0500-00000A000000}"/>
            </a:ext>
          </a:extLst>
        </xdr:cNvPr>
        <xdr:cNvSpPr/>
      </xdr:nvSpPr>
      <xdr:spPr>
        <a:xfrm>
          <a:off x="5254730" y="8294704"/>
          <a:ext cx="270384" cy="27665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4</a:t>
          </a:r>
        </a:p>
      </xdr:txBody>
    </xdr:sp>
    <xdr:clientData/>
  </xdr:twoCellAnchor>
  <xdr:twoCellAnchor>
    <xdr:from>
      <xdr:col>1</xdr:col>
      <xdr:colOff>340631</xdr:colOff>
      <xdr:row>72</xdr:row>
      <xdr:rowOff>42410</xdr:rowOff>
    </xdr:from>
    <xdr:to>
      <xdr:col>2</xdr:col>
      <xdr:colOff>209510</xdr:colOff>
      <xdr:row>73</xdr:row>
      <xdr:rowOff>161081</xdr:rowOff>
    </xdr:to>
    <xdr:sp macro="" textlink="">
      <xdr:nvSpPr>
        <xdr:cNvPr id="10" name="Ellipse 12">
          <a:extLst>
            <a:ext uri="{FF2B5EF4-FFF2-40B4-BE49-F238E27FC236}">
              <a16:creationId xmlns:a16="http://schemas.microsoft.com/office/drawing/2014/main" id="{00000000-0008-0000-0500-00000D000000}"/>
            </a:ext>
          </a:extLst>
        </xdr:cNvPr>
        <xdr:cNvSpPr/>
      </xdr:nvSpPr>
      <xdr:spPr>
        <a:xfrm>
          <a:off x="540656" y="12348710"/>
          <a:ext cx="287979" cy="28059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6</a:t>
          </a:r>
        </a:p>
      </xdr:txBody>
    </xdr:sp>
    <xdr:clientData/>
  </xdr:twoCellAnchor>
  <xdr:twoCellAnchor>
    <xdr:from>
      <xdr:col>22</xdr:col>
      <xdr:colOff>122464</xdr:colOff>
      <xdr:row>86</xdr:row>
      <xdr:rowOff>72118</xdr:rowOff>
    </xdr:from>
    <xdr:to>
      <xdr:col>23</xdr:col>
      <xdr:colOff>217787</xdr:colOff>
      <xdr:row>87</xdr:row>
      <xdr:rowOff>142518</xdr:rowOff>
    </xdr:to>
    <xdr:sp macro="" textlink="">
      <xdr:nvSpPr>
        <xdr:cNvPr id="11" name="Ellipse 13">
          <a:extLst>
            <a:ext uri="{FF2B5EF4-FFF2-40B4-BE49-F238E27FC236}">
              <a16:creationId xmlns:a16="http://schemas.microsoft.com/office/drawing/2014/main" id="{00000000-0008-0000-0500-00000E000000}"/>
            </a:ext>
          </a:extLst>
        </xdr:cNvPr>
        <xdr:cNvSpPr/>
      </xdr:nvSpPr>
      <xdr:spPr>
        <a:xfrm>
          <a:off x="6837589" y="14416768"/>
          <a:ext cx="276298" cy="270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7</a:t>
          </a:r>
        </a:p>
      </xdr:txBody>
    </xdr:sp>
    <xdr:clientData/>
  </xdr:twoCellAnchor>
  <xdr:twoCellAnchor>
    <xdr:from>
      <xdr:col>11</xdr:col>
      <xdr:colOff>61860</xdr:colOff>
      <xdr:row>90</xdr:row>
      <xdr:rowOff>68664</xdr:rowOff>
    </xdr:from>
    <xdr:to>
      <xdr:col>11</xdr:col>
      <xdr:colOff>340983</xdr:colOff>
      <xdr:row>92</xdr:row>
      <xdr:rowOff>125142</xdr:rowOff>
    </xdr:to>
    <xdr:sp macro="" textlink="">
      <xdr:nvSpPr>
        <xdr:cNvPr id="12" name="Ellipse 14">
          <a:extLst>
            <a:ext uri="{FF2B5EF4-FFF2-40B4-BE49-F238E27FC236}">
              <a16:creationId xmlns:a16="http://schemas.microsoft.com/office/drawing/2014/main" id="{00000000-0008-0000-0500-00000F000000}"/>
            </a:ext>
          </a:extLst>
        </xdr:cNvPr>
        <xdr:cNvSpPr/>
      </xdr:nvSpPr>
      <xdr:spPr>
        <a:xfrm>
          <a:off x="3767085" y="15041964"/>
          <a:ext cx="279123" cy="26602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8</a:t>
          </a:r>
        </a:p>
      </xdr:txBody>
    </xdr:sp>
    <xdr:clientData/>
  </xdr:twoCellAnchor>
  <xdr:twoCellAnchor>
    <xdr:from>
      <xdr:col>1</xdr:col>
      <xdr:colOff>413657</xdr:colOff>
      <xdr:row>57</xdr:row>
      <xdr:rowOff>104775</xdr:rowOff>
    </xdr:from>
    <xdr:to>
      <xdr:col>2</xdr:col>
      <xdr:colOff>273220</xdr:colOff>
      <xdr:row>59</xdr:row>
      <xdr:rowOff>51997</xdr:rowOff>
    </xdr:to>
    <xdr:sp macro="" textlink="">
      <xdr:nvSpPr>
        <xdr:cNvPr id="13" name="Ellipse 15">
          <a:extLst>
            <a:ext uri="{FF2B5EF4-FFF2-40B4-BE49-F238E27FC236}">
              <a16:creationId xmlns:a16="http://schemas.microsoft.com/office/drawing/2014/main" id="{00000000-0008-0000-0500-000010000000}"/>
            </a:ext>
          </a:extLst>
        </xdr:cNvPr>
        <xdr:cNvSpPr/>
      </xdr:nvSpPr>
      <xdr:spPr>
        <a:xfrm>
          <a:off x="613682" y="9906000"/>
          <a:ext cx="278663" cy="27107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5</a:t>
          </a:r>
        </a:p>
      </xdr:txBody>
    </xdr:sp>
    <xdr:clientData/>
  </xdr:twoCellAnchor>
  <xdr:oneCellAnchor>
    <xdr:from>
      <xdr:col>7</xdr:col>
      <xdr:colOff>95250</xdr:colOff>
      <xdr:row>18</xdr:row>
      <xdr:rowOff>66675</xdr:rowOff>
    </xdr:from>
    <xdr:ext cx="4010025" cy="4524375"/>
    <xdr:sp macro="" textlink="">
      <xdr:nvSpPr>
        <xdr:cNvPr id="14" name="ZoneTexte 2">
          <a:extLst>
            <a:ext uri="{FF2B5EF4-FFF2-40B4-BE49-F238E27FC236}">
              <a16:creationId xmlns:a16="http://schemas.microsoft.com/office/drawing/2014/main" id="{00000000-0008-0000-0300-000003000000}"/>
            </a:ext>
          </a:extLst>
        </xdr:cNvPr>
        <xdr:cNvSpPr txBox="1"/>
      </xdr:nvSpPr>
      <xdr:spPr>
        <a:xfrm>
          <a:off x="2428875" y="3476625"/>
          <a:ext cx="4010025" cy="4524375"/>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algn="ctr"/>
          <a:endParaRPr lang="fr-FR" sz="1300" b="1">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Labor-Protokoll Indikator-Set 6 : </a:t>
          </a:r>
        </a:p>
        <a:p>
          <a:pPr marL="0" marR="0" lvl="0" indent="0" algn="l" defTabSz="914400" eaLnBrk="1" fontAlgn="auto" latinLnBrk="0" hangingPunct="1">
            <a:lnSpc>
              <a:spcPct val="100000"/>
            </a:lnSpc>
            <a:spcBef>
              <a:spcPts val="0"/>
            </a:spcBef>
            <a:spcAft>
              <a:spcPts val="0"/>
            </a:spcAft>
            <a:buClrTx/>
            <a:buSzTx/>
            <a:buFontTx/>
            <a:buNone/>
            <a:tabLst/>
            <a:defRPr/>
          </a:pPr>
          <a:r>
            <a:rPr lang="de-CH" sz="1300" b="1">
              <a:solidFill>
                <a:schemeClr val="tx1"/>
              </a:solidFill>
              <a:effectLst/>
              <a:latin typeface="+mn-lt"/>
              <a:ea typeface="+mn-ea"/>
              <a:cs typeface="+mn-cs"/>
            </a:rPr>
            <a:t>E/P/T Taxaliste; Version 2.01</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300">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300" b="1">
              <a:solidFill>
                <a:sysClr val="windowText" lastClr="000000"/>
              </a:solidFill>
              <a:effectLst/>
              <a:latin typeface="+mn-lt"/>
              <a:ea typeface="+mn-ea"/>
              <a:cs typeface="Arial" panose="020B0604020202020204" pitchFamily="34" charset="0"/>
            </a:rPr>
            <a:t>Sicher identifizierte Arten (auf Artniveau bestimmt)</a:t>
          </a:r>
        </a:p>
        <a:p>
          <a:pPr lvl="0"/>
          <a:r>
            <a:rPr lang="fr-FR" sz="1600" b="1">
              <a:solidFill>
                <a:schemeClr val="tx1"/>
              </a:solidFill>
              <a:effectLst/>
              <a:latin typeface="+mn-lt"/>
              <a:ea typeface="+mn-ea"/>
              <a:cs typeface="Arial" panose="020B0604020202020204" pitchFamily="34" charset="0"/>
            </a:rPr>
            <a:t>1</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a:t>
          </a:r>
          <a:r>
            <a:rPr lang="de-CH" sz="1300">
              <a:solidFill>
                <a:schemeClr val="tx1"/>
              </a:solidFill>
              <a:effectLst/>
              <a:latin typeface="+mn-lt"/>
              <a:ea typeface="+mn-ea"/>
              <a:cs typeface="+mn-cs"/>
            </a:rPr>
            <a:t>Bestimmte Art/Taxon in der Dropdown-Liste</a:t>
          </a:r>
        </a:p>
        <a:p>
          <a:r>
            <a:rPr lang="de-CH" sz="1300">
              <a:solidFill>
                <a:schemeClr val="tx1"/>
              </a:solidFill>
              <a:effectLst/>
              <a:latin typeface="+mn-lt"/>
              <a:ea typeface="+mn-ea"/>
              <a:cs typeface="+mn-cs"/>
            </a:rPr>
            <a:t>auswählen</a:t>
          </a:r>
          <a:r>
            <a:rPr lang="de-CH" sz="1300" baseline="0">
              <a:solidFill>
                <a:schemeClr val="tx1"/>
              </a:solidFill>
              <a:effectLst/>
              <a:latin typeface="+mn-lt"/>
              <a:ea typeface="+mn-ea"/>
              <a:cs typeface="+mn-cs"/>
            </a:rPr>
            <a:t> (1 Arbeitsblatt pro Ordnung).</a:t>
          </a:r>
          <a:endParaRPr lang="de-CH" sz="1300">
            <a:solidFill>
              <a:schemeClr val="tx1"/>
            </a:solidFill>
            <a:effectLst/>
            <a:latin typeface="+mn-lt"/>
            <a:ea typeface="+mn-ea"/>
            <a:cs typeface="+mn-cs"/>
          </a:endParaRPr>
        </a:p>
        <a:p>
          <a:r>
            <a:rPr lang="fr-FR" sz="1600" b="1">
              <a:solidFill>
                <a:schemeClr val="tx1"/>
              </a:solidFill>
              <a:effectLst/>
              <a:latin typeface="+mn-lt"/>
              <a:ea typeface="+mn-ea"/>
              <a:cs typeface="+mn-cs"/>
            </a:rPr>
            <a:t>1'.</a:t>
          </a:r>
          <a:r>
            <a:rPr lang="fr-FR" sz="1100">
              <a:solidFill>
                <a:schemeClr val="tx1"/>
              </a:solidFill>
              <a:effectLst/>
              <a:latin typeface="+mn-lt"/>
              <a:ea typeface="+mn-ea"/>
              <a:cs typeface="+mn-cs"/>
            </a:rPr>
            <a:t> </a:t>
          </a:r>
          <a:r>
            <a:rPr lang="de-CH" sz="1300">
              <a:solidFill>
                <a:schemeClr val="tx1"/>
              </a:solidFill>
              <a:effectLst/>
              <a:latin typeface="+mn-lt"/>
              <a:ea typeface="+mn-ea"/>
              <a:cs typeface="+mn-cs"/>
            </a:rPr>
            <a:t>Alternative: erste Buchstaben eintippen und Art/Taxon in der Dropdown-Liste auswählen.</a:t>
          </a:r>
          <a:endParaRPr lang="fr-FR" sz="1300">
            <a:solidFill>
              <a:schemeClr val="tx1"/>
            </a:solidFill>
            <a:effectLst/>
            <a:latin typeface="+mn-lt"/>
            <a:ea typeface="+mn-ea"/>
            <a:cs typeface="Arial" panose="020B0604020202020204" pitchFamily="34" charset="0"/>
          </a:endParaRPr>
        </a:p>
        <a:p>
          <a:pPr lvl="0"/>
          <a:r>
            <a:rPr lang="fr-FR" sz="1600" b="1">
              <a:solidFill>
                <a:schemeClr val="tx1"/>
              </a:solidFill>
              <a:effectLst/>
              <a:latin typeface="+mn-lt"/>
              <a:ea typeface="+mn-ea"/>
              <a:cs typeface="Arial" panose="020B0604020202020204" pitchFamily="34" charset="0"/>
            </a:rPr>
            <a:t>2</a:t>
          </a:r>
          <a:r>
            <a:rPr lang="fr-FR" sz="1300" b="1">
              <a:solidFill>
                <a:schemeClr val="tx1"/>
              </a:solidFill>
              <a:effectLst/>
              <a:latin typeface="+mn-lt"/>
              <a:ea typeface="+mn-ea"/>
              <a:cs typeface="Arial" panose="020B0604020202020204" pitchFamily="34" charset="0"/>
            </a:rPr>
            <a:t>. </a:t>
          </a:r>
          <a:r>
            <a:rPr lang="fr-FR" sz="1300">
              <a:solidFill>
                <a:schemeClr val="tx1"/>
              </a:solidFill>
              <a:effectLst/>
              <a:latin typeface="+mn-lt"/>
              <a:ea typeface="+mn-ea"/>
              <a:cs typeface="Arial" panose="020B0604020202020204" pitchFamily="34" charset="0"/>
            </a:rPr>
            <a:t> Abundanzen der Art für jede Teilprobe angeben,</a:t>
          </a:r>
          <a:r>
            <a:rPr lang="fr-FR" sz="1300" baseline="0">
              <a:solidFill>
                <a:schemeClr val="tx1"/>
              </a:solidFill>
              <a:effectLst/>
              <a:latin typeface="+mn-lt"/>
              <a:ea typeface="+mn-ea"/>
              <a:cs typeface="Arial" panose="020B0604020202020204" pitchFamily="34" charset="0"/>
            </a:rPr>
            <a:t> g</a:t>
          </a:r>
          <a:r>
            <a:rPr lang="fr-FR" sz="1300">
              <a:solidFill>
                <a:schemeClr val="tx1"/>
              </a:solidFill>
              <a:effectLst/>
              <a:latin typeface="+mn-lt"/>
              <a:ea typeface="+mn-ea"/>
              <a:cs typeface="Arial" panose="020B0604020202020204" pitchFamily="34" charset="0"/>
            </a:rPr>
            <a:t>leiche Nummerierung der Teilproben (1 bis 8) wie im </a:t>
          </a:r>
          <a:r>
            <a:rPr lang="fr-FR" sz="1300">
              <a:solidFill>
                <a:sysClr val="windowText" lastClr="000000"/>
              </a:solidFill>
              <a:effectLst/>
              <a:latin typeface="+mn-lt"/>
              <a:ea typeface="+mn-ea"/>
              <a:cs typeface="Arial" panose="020B0604020202020204" pitchFamily="34" charset="0"/>
            </a:rPr>
            <a:t>Raster sowie im abgeändertem IBCH-Labor-Protokoll</a:t>
          </a:r>
          <a:r>
            <a:rPr lang="fr-FR" sz="1300" baseline="0">
              <a:solidFill>
                <a:sysClr val="windowText" lastClr="000000"/>
              </a:solidFill>
              <a:effectLst/>
              <a:latin typeface="+mn-lt"/>
              <a:ea typeface="+mn-ea"/>
              <a:cs typeface="Arial" panose="020B0604020202020204" pitchFamily="34" charset="0"/>
            </a:rPr>
            <a:t> verwenden.</a:t>
          </a:r>
          <a:endParaRPr lang="fr-FR" sz="1300">
            <a:solidFill>
              <a:sysClr val="windowText" lastClr="000000"/>
            </a:solidFill>
            <a:effectLst/>
            <a:latin typeface="+mn-lt"/>
            <a:ea typeface="+mn-ea"/>
            <a:cs typeface="Arial" panose="020B0604020202020204" pitchFamily="34" charset="0"/>
          </a:endParaRPr>
        </a:p>
        <a:p>
          <a:pPr lvl="0"/>
          <a:r>
            <a:rPr lang="fr-FR" sz="1600" b="1">
              <a:solidFill>
                <a:schemeClr val="tx1"/>
              </a:solidFill>
              <a:effectLst/>
              <a:latin typeface="+mn-lt"/>
              <a:ea typeface="+mn-ea"/>
              <a:cs typeface="Arial" panose="020B0604020202020204" pitchFamily="34" charset="0"/>
            </a:rPr>
            <a:t>3</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Infos zur Ordnung</a:t>
          </a:r>
          <a:r>
            <a:rPr lang="fr-FR" sz="1300" baseline="0">
              <a:solidFill>
                <a:schemeClr val="tx1"/>
              </a:solidFill>
              <a:effectLst/>
              <a:latin typeface="+mn-lt"/>
              <a:ea typeface="+mn-ea"/>
              <a:cs typeface="Arial" panose="020B0604020202020204" pitchFamily="34" charset="0"/>
            </a:rPr>
            <a:t> und Status de Art (nationale Priorität</a:t>
          </a:r>
          <a:r>
            <a:rPr lang="fr-FR" sz="1300">
              <a:solidFill>
                <a:schemeClr val="tx1"/>
              </a:solidFill>
              <a:effectLst/>
              <a:latin typeface="+mn-lt"/>
              <a:ea typeface="+mn-ea"/>
              <a:cs typeface="Arial" panose="020B0604020202020204" pitchFamily="34" charset="0"/>
            </a:rPr>
            <a:t>, Rote</a:t>
          </a:r>
          <a:r>
            <a:rPr lang="fr-FR" sz="1300" baseline="0">
              <a:solidFill>
                <a:schemeClr val="tx1"/>
              </a:solidFill>
              <a:effectLst/>
              <a:latin typeface="+mn-lt"/>
              <a:ea typeface="+mn-ea"/>
              <a:cs typeface="Arial" panose="020B0604020202020204" pitchFamily="34" charset="0"/>
            </a:rPr>
            <a:t> Listen, Verantwortung) werden, falls vorhanden, automatisch generiert.</a:t>
          </a:r>
          <a:r>
            <a:rPr lang="fr-FR" sz="1300">
              <a:solidFill>
                <a:schemeClr val="tx1"/>
              </a:solidFill>
              <a:effectLst/>
              <a:latin typeface="+mn-lt"/>
              <a:ea typeface="+mn-ea"/>
              <a:cs typeface="Arial" panose="020B0604020202020204" pitchFamily="34" charset="0"/>
            </a:rPr>
            <a:t> </a:t>
          </a:r>
        </a:p>
        <a:p>
          <a:pPr lvl="0"/>
          <a:r>
            <a:rPr lang="fr-FR" sz="1600" b="1">
              <a:solidFill>
                <a:schemeClr val="tx1"/>
              </a:solidFill>
              <a:effectLst/>
              <a:latin typeface="+mn-lt"/>
              <a:ea typeface="+mn-ea"/>
              <a:cs typeface="Arial" panose="020B0604020202020204" pitchFamily="34" charset="0"/>
            </a:rPr>
            <a:t>4</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Bemerkungen zur Bestimmung hier eingeben.</a:t>
          </a:r>
          <a:r>
            <a:rPr lang="fr-FR" sz="1300" baseline="0">
              <a:solidFill>
                <a:schemeClr val="tx1"/>
              </a:solidFill>
              <a:effectLst/>
              <a:latin typeface="+mn-lt"/>
              <a:ea typeface="+mn-ea"/>
              <a:cs typeface="Arial" panose="020B0604020202020204" pitchFamily="34" charset="0"/>
            </a:rPr>
            <a:t> Die Kolonne Y wird vom Taxonexperte für die Qualitätskontrolle verwendet (gleiche Linie für die Antwort).</a:t>
          </a:r>
        </a:p>
      </xdr:txBody>
    </xdr:sp>
    <xdr:clientData/>
  </xdr:oneCellAnchor>
  <xdr:oneCellAnchor>
    <xdr:from>
      <xdr:col>6</xdr:col>
      <xdr:colOff>238125</xdr:colOff>
      <xdr:row>58</xdr:row>
      <xdr:rowOff>0</xdr:rowOff>
    </xdr:from>
    <xdr:ext cx="3807416" cy="1419226"/>
    <xdr:sp macro="" textlink="">
      <xdr:nvSpPr>
        <xdr:cNvPr id="15" name="ZoneTexte 14">
          <a:extLst>
            <a:ext uri="{FF2B5EF4-FFF2-40B4-BE49-F238E27FC236}">
              <a16:creationId xmlns:a16="http://schemas.microsoft.com/office/drawing/2014/main" id="{00000000-0008-0000-0300-00000F000000}"/>
            </a:ext>
          </a:extLst>
        </xdr:cNvPr>
        <xdr:cNvSpPr txBox="1"/>
      </xdr:nvSpPr>
      <xdr:spPr>
        <a:xfrm>
          <a:off x="2228850" y="9963150"/>
          <a:ext cx="3807416" cy="1419226"/>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300" b="1">
              <a:solidFill>
                <a:schemeClr val="tx1"/>
              </a:solidFill>
              <a:effectLst/>
              <a:latin typeface="+mn-lt"/>
              <a:ea typeface="+mn-ea"/>
              <a:cs typeface="+mn-cs"/>
            </a:rPr>
            <a:t>Sichere Zusatztaxa (Individuen, die nicht auf Artniveau bestimmt werden konnten)</a:t>
          </a:r>
        </a:p>
        <a:p>
          <a:pPr marL="0" marR="0" lvl="0" indent="0" defTabSz="914400" eaLnBrk="1" fontAlgn="auto" latinLnBrk="0" hangingPunct="1">
            <a:lnSpc>
              <a:spcPct val="100000"/>
            </a:lnSpc>
            <a:spcBef>
              <a:spcPts val="0"/>
            </a:spcBef>
            <a:spcAft>
              <a:spcPts val="0"/>
            </a:spcAft>
            <a:buClrTx/>
            <a:buSzTx/>
            <a:buFontTx/>
            <a:buNone/>
            <a:tabLst/>
            <a:defRPr/>
          </a:pPr>
          <a:r>
            <a:rPr lang="fr-FR" sz="1600" b="1">
              <a:solidFill>
                <a:sysClr val="windowText" lastClr="000000"/>
              </a:solidFill>
              <a:effectLst/>
              <a:latin typeface="+mn-lt"/>
              <a:ea typeface="+mn-ea"/>
              <a:cs typeface="+mn-cs"/>
            </a:rPr>
            <a:t>5.</a:t>
          </a:r>
          <a:r>
            <a:rPr lang="fr-FR" sz="1100" b="1">
              <a:solidFill>
                <a:sysClr val="windowText" lastClr="000000"/>
              </a:solidFill>
              <a:effectLst/>
              <a:latin typeface="+mn-lt"/>
              <a:ea typeface="+mn-ea"/>
              <a:cs typeface="+mn-cs"/>
            </a:rPr>
            <a:t> </a:t>
          </a:r>
          <a:r>
            <a:rPr lang="fr-FR" sz="1300">
              <a:solidFill>
                <a:sysClr val="windowText" lastClr="000000"/>
              </a:solidFill>
              <a:effectLst/>
              <a:latin typeface="+mn-lt"/>
              <a:ea typeface="+mn-ea"/>
              <a:cs typeface="+mn-cs"/>
            </a:rPr>
            <a:t>Hier zusätzliche</a:t>
          </a:r>
          <a:r>
            <a:rPr lang="fr-FR" sz="1300" baseline="0">
              <a:solidFill>
                <a:sysClr val="windowText" lastClr="000000"/>
              </a:solidFill>
              <a:effectLst/>
              <a:latin typeface="+mn-lt"/>
              <a:ea typeface="+mn-ea"/>
              <a:cs typeface="+mn-cs"/>
            </a:rPr>
            <a:t> Txa eingeben, die nicht auf Art bestimmt wurden, die aber eindeutig ein zusätzliches Taxon darstellen bezogen auf die Liste der sicher bestimmten Arten.</a:t>
          </a:r>
          <a:endParaRPr lang="fr-CH" sz="1300">
            <a:solidFill>
              <a:sysClr val="windowText" lastClr="000000"/>
            </a:solidFill>
            <a:effectLst/>
          </a:endParaRPr>
        </a:p>
      </xdr:txBody>
    </xdr:sp>
    <xdr:clientData/>
  </xdr:oneCellAnchor>
  <xdr:oneCellAnchor>
    <xdr:from>
      <xdr:col>6</xdr:col>
      <xdr:colOff>19050</xdr:colOff>
      <xdr:row>72</xdr:row>
      <xdr:rowOff>114300</xdr:rowOff>
    </xdr:from>
    <xdr:ext cx="4972050" cy="1695450"/>
    <xdr:sp macro="" textlink="">
      <xdr:nvSpPr>
        <xdr:cNvPr id="16" name="ZoneTexte 14">
          <a:extLst>
            <a:ext uri="{FF2B5EF4-FFF2-40B4-BE49-F238E27FC236}">
              <a16:creationId xmlns:a16="http://schemas.microsoft.com/office/drawing/2014/main" id="{00000000-0008-0000-0300-00000F000000}"/>
            </a:ext>
          </a:extLst>
        </xdr:cNvPr>
        <xdr:cNvSpPr txBox="1"/>
      </xdr:nvSpPr>
      <xdr:spPr>
        <a:xfrm>
          <a:off x="2009775" y="12420600"/>
          <a:ext cx="4972050" cy="169545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6.</a:t>
          </a:r>
          <a:r>
            <a:rPr lang="fr-FR" sz="1100" b="1">
              <a:solidFill>
                <a:schemeClr val="tx1"/>
              </a:solidFill>
              <a:effectLst/>
              <a:latin typeface="+mn-lt"/>
              <a:ea typeface="+mn-ea"/>
              <a:cs typeface="+mn-cs"/>
            </a:rPr>
            <a:t> </a:t>
          </a:r>
          <a:r>
            <a:rPr lang="fr-FR" sz="1300" baseline="0">
              <a:solidFill>
                <a:schemeClr val="tx1"/>
              </a:solidFill>
              <a:effectLst/>
              <a:latin typeface="+mn-lt"/>
              <a:ea typeface="+mn-ea"/>
              <a:cs typeface="+mn-cs"/>
            </a:rPr>
            <a:t> Hier können Arten eingegeben werden, die </a:t>
          </a:r>
          <a:r>
            <a:rPr lang="fr-FR" sz="1300" baseline="0">
              <a:solidFill>
                <a:sysClr val="windowText" lastClr="000000"/>
              </a:solidFill>
              <a:effectLst/>
              <a:latin typeface="+mn-lt"/>
              <a:ea typeface="+mn-ea"/>
              <a:cs typeface="+mn-cs"/>
            </a:rPr>
            <a:t>nicht in der Dropdown-Liste aufgeführt sind</a:t>
          </a:r>
          <a:r>
            <a:rPr lang="de-CH" sz="1300" baseline="0">
              <a:solidFill>
                <a:sysClr val="windowText" lastClr="000000"/>
              </a:solidFill>
              <a:effectLst/>
              <a:latin typeface="+mn-lt"/>
              <a:ea typeface="+mn-ea"/>
              <a:cs typeface="+mn-cs"/>
            </a:rPr>
            <a:t> oder die nicht eindeutig ein zusätzliches Taxon darstellen verglichen mit den zwei vorhergehenden Listen.</a:t>
          </a:r>
          <a:endParaRPr lang="fr-CH" sz="1300">
            <a:solidFill>
              <a:sysClr val="windowText" lastClr="000000"/>
            </a:solidFill>
            <a:effectLst/>
          </a:endParaRPr>
        </a:p>
        <a:p>
          <a:pPr lvl="0"/>
          <a:r>
            <a:rPr lang="fr-CH" sz="1600" b="1">
              <a:solidFill>
                <a:schemeClr val="tx1"/>
              </a:solidFill>
              <a:effectLst/>
              <a:latin typeface="+mn-lt"/>
              <a:ea typeface="+mn-ea"/>
              <a:cs typeface="Arial" panose="020B0604020202020204" pitchFamily="34" charset="0"/>
            </a:rPr>
            <a:t>7</a:t>
          </a:r>
          <a:r>
            <a:rPr lang="fr-CH" sz="1300" b="1">
              <a:solidFill>
                <a:schemeClr val="tx1"/>
              </a:solidFill>
              <a:effectLst/>
              <a:latin typeface="+mn-lt"/>
              <a:ea typeface="+mn-ea"/>
              <a:cs typeface="Arial" panose="020B0604020202020204" pitchFamily="34" charset="0"/>
            </a:rPr>
            <a:t>.</a:t>
          </a:r>
          <a:r>
            <a:rPr lang="fr-CH" sz="1300">
              <a:solidFill>
                <a:schemeClr val="tx1"/>
              </a:solidFill>
              <a:effectLst/>
              <a:latin typeface="+mn-lt"/>
              <a:ea typeface="+mn-ea"/>
              <a:cs typeface="Arial" panose="020B0604020202020204" pitchFamily="34" charset="0"/>
            </a:rPr>
            <a:t> Automatische Berechnung von Taxazahlen,</a:t>
          </a:r>
          <a:r>
            <a:rPr lang="fr-CH" sz="1300" baseline="0">
              <a:solidFill>
                <a:schemeClr val="tx1"/>
              </a:solidFill>
              <a:effectLst/>
              <a:latin typeface="+mn-lt"/>
              <a:ea typeface="+mn-ea"/>
              <a:cs typeface="Arial" panose="020B0604020202020204" pitchFamily="34" charset="0"/>
            </a:rPr>
            <a:t> sicheren Zusatztaxa, national prioritären Arten und Rote Liste Arten</a:t>
          </a:r>
          <a:r>
            <a:rPr lang="fr-CH" sz="1300">
              <a:solidFill>
                <a:schemeClr val="tx1"/>
              </a:solidFill>
              <a:effectLst/>
              <a:latin typeface="+mn-lt"/>
              <a:ea typeface="+mn-ea"/>
              <a:cs typeface="Arial" panose="020B0604020202020204" pitchFamily="34" charset="0"/>
            </a:rPr>
            <a:t> </a:t>
          </a:r>
        </a:p>
        <a:p>
          <a:r>
            <a:rPr lang="fr-CH" sz="1600" b="1">
              <a:solidFill>
                <a:schemeClr val="tx1"/>
              </a:solidFill>
              <a:effectLst/>
              <a:latin typeface="+mn-lt"/>
              <a:ea typeface="+mn-ea"/>
              <a:cs typeface="Arial" panose="020B0604020202020204" pitchFamily="34" charset="0"/>
            </a:rPr>
            <a:t>8</a:t>
          </a:r>
          <a:r>
            <a:rPr lang="fr-CH" sz="1300" b="1">
              <a:solidFill>
                <a:schemeClr val="tx1"/>
              </a:solidFill>
              <a:effectLst/>
              <a:latin typeface="+mn-lt"/>
              <a:ea typeface="+mn-ea"/>
              <a:cs typeface="Arial" panose="020B0604020202020204" pitchFamily="34" charset="0"/>
            </a:rPr>
            <a:t>.</a:t>
          </a:r>
          <a:r>
            <a:rPr lang="fr-CH" sz="1300" b="1" baseline="0">
              <a:solidFill>
                <a:schemeClr val="tx1"/>
              </a:solidFill>
              <a:effectLst/>
              <a:latin typeface="+mn-lt"/>
              <a:ea typeface="+mn-ea"/>
              <a:cs typeface="Arial" panose="020B0604020202020204" pitchFamily="34" charset="0"/>
            </a:rPr>
            <a:t> </a:t>
          </a:r>
          <a:r>
            <a:rPr lang="fr-CH" sz="1300" baseline="0">
              <a:solidFill>
                <a:schemeClr val="tx1"/>
              </a:solidFill>
              <a:effectLst/>
              <a:latin typeface="+mn-lt"/>
              <a:ea typeface="+mn-ea"/>
              <a:cs typeface="Arial" panose="020B0604020202020204" pitchFamily="34" charset="0"/>
            </a:rPr>
            <a:t>Angaben zur Qualitätskontrolle der Bestimmungen</a:t>
          </a:r>
        </a:p>
      </xdr:txBody>
    </xdr:sp>
    <xdr:clientData/>
  </xdr:oneCellAnchor>
</xdr:wsDr>
</file>

<file path=xl/tables/table1.xml><?xml version="1.0" encoding="utf-8"?>
<table xmlns="http://schemas.openxmlformats.org/spreadsheetml/2006/main" id="1" name="Table22" displayName="Table22" ref="A1:Q271" totalsRowShown="0" headerRowDxfId="22" dataDxfId="21">
  <autoFilter ref="A1:Q271"/>
  <tableColumns count="17">
    <tableColumn id="1" name="Taxon" dataDxfId="20">
      <calculatedColumnFormula>IF(Taxaliste_E!B14="","",Taxaliste_E!B14)</calculatedColumnFormula>
    </tableColumn>
    <tableColumn id="2" name="Total" dataDxfId="19">
      <calculatedColumnFormula>IF(Taxaliste_E!F14="","",Taxaliste_E!F14)</calculatedColumnFormula>
    </tableColumn>
    <tableColumn id="3" name="1" dataDxfId="18">
      <calculatedColumnFormula>IF(Taxaliste_E!G14="","",Taxaliste_E!G14)</calculatedColumnFormula>
    </tableColumn>
    <tableColumn id="4" name="2" dataDxfId="17">
      <calculatedColumnFormula>IF(Taxaliste_E!H14="","",Taxaliste_E!H14)</calculatedColumnFormula>
    </tableColumn>
    <tableColumn id="5" name="3" dataDxfId="16">
      <calculatedColumnFormula>IF(Taxaliste_E!I14="","",Taxaliste_E!I14)</calculatedColumnFormula>
    </tableColumn>
    <tableColumn id="6" name="4" dataDxfId="15">
      <calculatedColumnFormula>IF(Taxaliste_E!J14="","",Taxaliste_E!J14)</calculatedColumnFormula>
    </tableColumn>
    <tableColumn id="7" name="5" dataDxfId="14">
      <calculatedColumnFormula>IF(Taxaliste_E!K14="","",Taxaliste_E!K14)</calculatedColumnFormula>
    </tableColumn>
    <tableColumn id="8" name="6" dataDxfId="13">
      <calculatedColumnFormula>IF(Taxaliste_E!L14="","",Taxaliste_E!L14)</calculatedColumnFormula>
    </tableColumn>
    <tableColumn id="9" name="7" dataDxfId="12">
      <calculatedColumnFormula>IF(Taxaliste_E!M14="","",Taxaliste_E!M14)</calculatedColumnFormula>
    </tableColumn>
    <tableColumn id="10" name="8" dataDxfId="11">
      <calculatedColumnFormula>IF(Taxaliste_E!N14="","",Taxaliste_E!N14)</calculatedColumnFormula>
    </tableColumn>
    <tableColumn id="11" name="Remarque Bestimmer:in" dataDxfId="10">
      <calculatedColumnFormula>IF(Taxaliste_E!P14="","",Taxaliste_E!P14)</calculatedColumnFormula>
    </tableColumn>
    <tableColumn id="12" name="Ordre" dataDxfId="9">
      <calculatedColumnFormula>IF(Taxaliste_E!T14="","",Taxaliste_E!T14)</calculatedColumnFormula>
    </tableColumn>
    <tableColumn id="13" name=" Prior.nat." dataDxfId="8">
      <calculatedColumnFormula>IF(Taxaliste_E!U14="","",Taxaliste_E!U14)</calculatedColumnFormula>
    </tableColumn>
    <tableColumn id="14" name=" Liste rouge" dataDxfId="7">
      <calculatedColumnFormula>IF(Taxaliste_E!V14="","",Taxaliste_E!V14)</calculatedColumnFormula>
    </tableColumn>
    <tableColumn id="15" name=" Responsa." dataDxfId="6">
      <calculatedColumnFormula>IF(Taxaliste_E!W14="","",Taxaliste_E!W14)</calculatedColumnFormula>
    </tableColumn>
    <tableColumn id="16" name="Type" dataDxfId="5">
      <calculatedColumnFormula>IF(A2="","","Sichere Zusatzart")</calculatedColumnFormula>
    </tableColumn>
    <tableColumn id="17" name="Filter" dataDxfId="4">
      <calculatedColumnFormula>IF(A2="","",1)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afu.admin.ch/dam/bafu/de/dokumente/biodiversitaet/uv-umwelt-vollzug/Teil_I-UV-1709-NPA_NPL-DFI_DigitaleListe_Arten.xlsx.download.xlsx/Teil_I-UV-1709-NPA_NPL-DFI_DigitaleListe_Arte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DB6B3"/>
  </sheetPr>
  <dimension ref="A1:S24"/>
  <sheetViews>
    <sheetView tabSelected="1" zoomScaleNormal="100" zoomScaleSheetLayoutView="100" workbookViewId="0"/>
  </sheetViews>
  <sheetFormatPr defaultColWidth="11.42578125" defaultRowHeight="12.75" x14ac:dyDescent="0.2"/>
  <cols>
    <col min="1" max="1" width="28.7109375" customWidth="1"/>
    <col min="2" max="3" width="6.28515625" customWidth="1"/>
    <col min="4" max="4" width="2.7109375" customWidth="1"/>
    <col min="5" max="5" width="25.7109375" customWidth="1"/>
    <col min="6" max="6" width="26.5703125" customWidth="1"/>
    <col min="7" max="10" width="25.7109375" customWidth="1"/>
    <col min="11" max="11" width="21" hidden="1" customWidth="1"/>
    <col min="12" max="19" width="6.28515625" hidden="1" customWidth="1"/>
  </cols>
  <sheetData>
    <row r="1" spans="1:19" s="78" customFormat="1" ht="27.6" customHeight="1" x14ac:dyDescent="0.2">
      <c r="A1" s="403" t="s">
        <v>1782</v>
      </c>
      <c r="B1" s="45"/>
      <c r="C1" s="45"/>
      <c r="D1" s="45"/>
      <c r="E1" s="45"/>
      <c r="F1" s="45"/>
      <c r="G1" s="46"/>
      <c r="H1" s="45"/>
      <c r="I1" s="47" t="s">
        <v>1783</v>
      </c>
      <c r="J1" s="203"/>
    </row>
    <row r="2" spans="1:19" s="49" customFormat="1" ht="7.15" customHeight="1" x14ac:dyDescent="0.2">
      <c r="A2" s="48"/>
      <c r="B2" s="48"/>
      <c r="C2" s="48"/>
      <c r="D2" s="48"/>
      <c r="E2" s="48"/>
      <c r="F2" s="48"/>
      <c r="G2" s="48"/>
      <c r="H2" s="48"/>
      <c r="I2" s="48"/>
    </row>
    <row r="3" spans="1:19" s="49" customFormat="1" ht="29.45" customHeight="1" x14ac:dyDescent="0.25">
      <c r="A3" s="404" t="s">
        <v>1785</v>
      </c>
      <c r="B3" s="503"/>
      <c r="C3" s="503"/>
      <c r="D3" s="503"/>
      <c r="E3" s="503"/>
      <c r="F3" s="484" t="s">
        <v>1788</v>
      </c>
      <c r="G3" s="201"/>
      <c r="H3" s="485" t="s">
        <v>1789</v>
      </c>
      <c r="I3" s="202"/>
      <c r="J3" s="204"/>
    </row>
    <row r="4" spans="1:19" s="49" customFormat="1" ht="7.15" customHeight="1" x14ac:dyDescent="0.25">
      <c r="A4" s="404"/>
      <c r="B4" s="50"/>
      <c r="C4" s="52"/>
      <c r="D4" s="52"/>
      <c r="E4" s="50"/>
      <c r="F4" s="404"/>
      <c r="G4" s="50"/>
      <c r="H4" s="404"/>
      <c r="I4" s="50"/>
    </row>
    <row r="5" spans="1:19" s="49" customFormat="1" ht="30.95" customHeight="1" x14ac:dyDescent="0.25">
      <c r="A5" s="404" t="s">
        <v>1786</v>
      </c>
      <c r="B5" s="503"/>
      <c r="C5" s="503"/>
      <c r="D5" s="503"/>
      <c r="E5" s="503"/>
      <c r="F5" s="404" t="s">
        <v>1787</v>
      </c>
      <c r="G5" s="363"/>
      <c r="H5" s="486" t="s">
        <v>1784</v>
      </c>
      <c r="I5" s="503"/>
      <c r="J5" s="503"/>
    </row>
    <row r="6" spans="1:19" s="49" customFormat="1" ht="7.15" customHeight="1" x14ac:dyDescent="0.25">
      <c r="A6" s="50"/>
      <c r="B6" s="50"/>
      <c r="C6" s="50"/>
      <c r="D6" s="50"/>
      <c r="E6" s="50"/>
      <c r="F6" s="50"/>
      <c r="G6" s="50"/>
      <c r="H6" s="50"/>
      <c r="I6" s="50"/>
    </row>
    <row r="7" spans="1:19" s="57" customFormat="1" ht="16.149999999999999" customHeight="1" x14ac:dyDescent="0.2">
      <c r="A7" s="504" t="s">
        <v>1689</v>
      </c>
      <c r="B7" s="505"/>
      <c r="C7" s="506"/>
      <c r="D7" s="53"/>
      <c r="E7" s="54" t="s">
        <v>795</v>
      </c>
      <c r="F7" s="54" t="s">
        <v>796</v>
      </c>
      <c r="G7" s="55" t="s">
        <v>797</v>
      </c>
      <c r="H7" s="56" t="s">
        <v>798</v>
      </c>
      <c r="I7" s="56" t="s">
        <v>799</v>
      </c>
    </row>
    <row r="8" spans="1:19" s="57" customFormat="1" ht="16.149999999999999" customHeight="1" x14ac:dyDescent="0.2">
      <c r="A8" s="507" t="s">
        <v>1690</v>
      </c>
      <c r="B8" s="508"/>
      <c r="C8" s="58" t="s">
        <v>800</v>
      </c>
      <c r="D8" s="59"/>
      <c r="E8" s="60">
        <v>2</v>
      </c>
      <c r="F8" s="60">
        <v>4</v>
      </c>
      <c r="G8" s="61">
        <v>5</v>
      </c>
      <c r="H8" s="62">
        <v>3</v>
      </c>
      <c r="I8" s="62">
        <v>1</v>
      </c>
      <c r="J8" s="410" t="s">
        <v>1698</v>
      </c>
    </row>
    <row r="9" spans="1:19" s="57" customFormat="1" ht="15.4" customHeight="1" x14ac:dyDescent="0.2">
      <c r="A9" s="501" t="s">
        <v>1691</v>
      </c>
      <c r="B9" s="502"/>
      <c r="C9" s="63" t="s">
        <v>801</v>
      </c>
      <c r="D9" s="64"/>
      <c r="E9" s="65"/>
      <c r="F9" s="65"/>
      <c r="G9" s="65"/>
      <c r="H9" s="66"/>
      <c r="I9" s="66"/>
      <c r="K9" s="361" t="s">
        <v>1358</v>
      </c>
      <c r="L9" s="361">
        <v>1</v>
      </c>
      <c r="M9" s="361">
        <v>2</v>
      </c>
      <c r="N9" s="361">
        <v>3</v>
      </c>
      <c r="O9" s="361">
        <v>4</v>
      </c>
      <c r="P9" s="361">
        <v>5</v>
      </c>
      <c r="Q9" s="361">
        <v>6</v>
      </c>
      <c r="R9" s="361">
        <v>7</v>
      </c>
      <c r="S9" s="361">
        <v>8</v>
      </c>
    </row>
    <row r="10" spans="1:19" s="57" customFormat="1" ht="55.15" customHeight="1" x14ac:dyDescent="0.2">
      <c r="A10" s="67" t="s">
        <v>1772</v>
      </c>
      <c r="B10" s="68"/>
      <c r="C10" s="69">
        <v>10</v>
      </c>
      <c r="D10" s="70"/>
      <c r="E10" s="71"/>
      <c r="F10" s="71"/>
      <c r="G10" s="71"/>
      <c r="H10" s="71"/>
      <c r="I10" s="71"/>
      <c r="J10" s="555"/>
      <c r="K10" s="360" t="s">
        <v>1363</v>
      </c>
      <c r="L10" s="360" t="str">
        <f>IF(ISNA(MATCH(L$9,$E$10:$I$10,0))=FALSE,MATCH(L$9,$E$10:$I$10,0),IF(ISNA(MATCH(L$9,$E$11:$I$11,0))=FALSE,MATCH(L$9,$E$11:$I$11,0),IF(ISNA(MATCH(L$9,$E$12:$I$12,0))=FALSE,MATCH(L$9,$E$12:$I$12,0),IF(ISNA(MATCH(L$9,$E$13:$I$13,0))=FALSE,MATCH(L$9,$E$13:$I$13,0),IF(ISNA(MATCH(L$9,$E$14:$I$14,0))=FALSE,MATCH(L$9,$E$14:$I$14,0),IF(ISNA(MATCH(L$9,$E$15:$I$15,0))=FALSE,MATCH(L$9,$E$15:$I$15,0),IF(ISNA(MATCH(L$9,$E$16:$I$16,0))=FALSE,MATCH(L$9,$E$16:$I$16,0),IF(ISNA(MATCH(L$9,$E$17:$I$17,0))=FALSE,MATCH(L$9,$E$17:$I$17,0),IF(ISNA(MATCH(L$9,$E$18:$I$18,0))=FALSE,MATCH(L$9,$E$18:$I$18,0),IF(ISNA(MATCH(L$9,$E$19:$I$19,0))=FALSE,MATCH(L$9,$E$19:$I$19,0),IF(ISNA(MATCH(L$9,$E$20:$I$20,0))=FALSE,MATCH(L$9,$E$20:$I$20,0),"na")))))))))))</f>
        <v>na</v>
      </c>
      <c r="M10" s="360" t="str">
        <f t="shared" ref="M10:S10" si="0">IF(ISNA(MATCH(M$9,$E$10:$I$10,0))=FALSE,MATCH(M$9,$E$10:$I$10,0),IF(ISNA(MATCH(M$9,$E$11:$I$11,0))=FALSE,MATCH(M$9,$E$11:$I$11,0),IF(ISNA(MATCH(M$9,$E$12:$I$12,0))=FALSE,MATCH(M$9,$E$12:$I$12,0),IF(ISNA(MATCH(M$9,$E$13:$I$13,0))=FALSE,MATCH(M$9,$E$13:$I$13,0),IF(ISNA(MATCH(M$9,$E$14:$I$14,0))=FALSE,MATCH(M$9,$E$14:$I$14,0),IF(ISNA(MATCH(M$9,$E$15:$I$15,0))=FALSE,MATCH(M$9,$E$15:$I$15,0),IF(ISNA(MATCH(M$9,$E$16:$I$16,0))=FALSE,MATCH(M$9,$E$16:$I$16,0),IF(ISNA(MATCH(M$9,$E$17:$I$17,0))=FALSE,MATCH(M$9,$E$17:$I$17,0),IF(ISNA(MATCH(M$9,$E$18:$I$18,0))=FALSE,MATCH(M$9,$E$18:$I$18,0),IF(ISNA(MATCH(M$9,$E$19:$I$19,0))=FALSE,MATCH(M$9,$E$19:$I$19,0),IF(ISNA(MATCH(M$9,$E$20:$I$20,0))=FALSE,MATCH(M$9,$E$20:$I$20,0),"na")))))))))))</f>
        <v>na</v>
      </c>
      <c r="N10" s="360" t="str">
        <f t="shared" si="0"/>
        <v>na</v>
      </c>
      <c r="O10" s="360" t="str">
        <f t="shared" si="0"/>
        <v>na</v>
      </c>
      <c r="P10" s="360" t="str">
        <f t="shared" si="0"/>
        <v>na</v>
      </c>
      <c r="Q10" s="360" t="str">
        <f t="shared" si="0"/>
        <v>na</v>
      </c>
      <c r="R10" s="360" t="str">
        <f t="shared" si="0"/>
        <v>na</v>
      </c>
      <c r="S10" s="360" t="str">
        <f t="shared" si="0"/>
        <v>na</v>
      </c>
    </row>
    <row r="11" spans="1:19" s="57" customFormat="1" ht="55.15" customHeight="1" x14ac:dyDescent="0.2">
      <c r="A11" s="72" t="s">
        <v>1683</v>
      </c>
      <c r="B11" s="68"/>
      <c r="C11" s="69">
        <v>9</v>
      </c>
      <c r="D11" s="70"/>
      <c r="E11" s="71"/>
      <c r="F11" s="71"/>
      <c r="G11" s="71"/>
      <c r="H11" s="71"/>
      <c r="I11" s="71"/>
      <c r="J11" s="555"/>
      <c r="K11" s="360" t="s">
        <v>1364</v>
      </c>
      <c r="L11" s="360" t="str">
        <f>IF(ISNA(MATCH("*1*",$E$10:$I$10,0))=FALSE,MATCH("*1*",$E$10:$I$10,0),IF(ISNA(MATCH("*1*",$E$11:$I$11,0))=FALSE,MATCH("*1*",$E$11:$I$11,0),IF(ISNA(MATCH("*1*",$E$12:$I$12,0))=FALSE,MATCH("*1*",$E$12:$I$12,0),IF(ISNA(MATCH("*1*",$E$13:$I$13,0))=FALSE,MATCH("*1*",$E$13:$I$13,0),IF(ISNA(MATCH("*1*",$E$14:$I$14,0))=FALSE,MATCH("*1*",$E$14:$I$14,0),IF(ISNA(MATCH("*1*",$E$15:$I$15,0))=FALSE,MATCH("*1*",$E$15:$I$15,0),IF(ISNA(MATCH("*1*",$E$16:$I$16,0))=FALSE,MATCH("*1*",$E$16:$I$16,0),IF(ISNA(MATCH("*1*",$E$17:$I$17,0))=FALSE,MATCH("*1*",$E$17:$I$17,0),IF(ISNA(MATCH("*1*",$E$18:$I$18,0))=FALSE,MATCH("*1*",$E$18:$I$18,0),IF(ISNA(MATCH("*1*",$E$19:$I$19,0))=FALSE,MATCH("*1*",$E$19:$I$19,0),IF(ISNA(MATCH("*1*",$E$20:$I$20,0))=FALSE,MATCH("*1*",$E$20:$I$20,0),"na")))))))))))</f>
        <v>na</v>
      </c>
      <c r="M11" s="360" t="str">
        <f>IF(ISNA(MATCH("*2*",$E$10:$I$10,0))=FALSE,MATCH("*2*",$E$10:$I$10,0),IF(ISNA(MATCH("*2*",$E$11:$I$11,0))=FALSE,MATCH("*2*",$E$11:$I$11,0),IF(ISNA(MATCH("*2*",$E$12:$I$12,0))=FALSE,MATCH("*2*",$E$12:$I$12,0),IF(ISNA(MATCH("*2*",$E$13:$I$13,0))=FALSE,MATCH("*2*",$E$13:$I$13,0),IF(ISNA(MATCH("*2*",$E$14:$I$14,0))=FALSE,MATCH("*2*",$E$14:$I$14,0),IF(ISNA(MATCH("*2*",$E$15:$I$15,0))=FALSE,MATCH("*2*",$E$15:$I$15,0),IF(ISNA(MATCH("*2*",$E$16:$I$16,0))=FALSE,MATCH("*2*",$E$16:$I$16,0),IF(ISNA(MATCH("*2*",$E$17:$I$17,0))=FALSE,MATCH("*2*",$E$17:$I$17,0),IF(ISNA(MATCH("*2*",$E$18:$I$18,0))=FALSE,MATCH("*2*",$E$18:$I$18,0),IF(ISNA(MATCH("*2*",$E$19:$I$19,0))=FALSE,MATCH("*2*",$E$19:$I$19,0),IF(ISNA(MATCH("*2*",$E$20:$I$20,0))=FALSE,MATCH("*2*",$E$20:$I$20,0),"na")))))))))))</f>
        <v>na</v>
      </c>
      <c r="N11" s="360" t="str">
        <f>IF(ISNA(MATCH("*3*",$E$10:$I$10,0))=FALSE,MATCH("*3*",$E$10:$I$10,0),IF(ISNA(MATCH("*3*",$E$11:$I$11,0))=FALSE,MATCH("*3*",$E$11:$I$11,0),IF(ISNA(MATCH("*3*",$E$12:$I$12,0))=FALSE,MATCH("*3*",$E$12:$I$12,0),IF(ISNA(MATCH("*3*",$E$13:$I$13,0))=FALSE,MATCH("*3*",$E$13:$I$13,0),IF(ISNA(MATCH("*3*",$E$14:$I$14,0))=FALSE,MATCH("*3*",$E$14:$I$14,0),IF(ISNA(MATCH("*3*",$E$15:$I$15,0))=FALSE,MATCH("*3*",$E$15:$I$15,0),IF(ISNA(MATCH("*3*",$E$16:$I$16,0))=FALSE,MATCH("*3*",$E$16:$I$16,0),IF(ISNA(MATCH("*3*",$E$17:$I$17,0))=FALSE,MATCH("*3*",$E$17:$I$17,0),IF(ISNA(MATCH("*3*",$E$18:$I$18,0))=FALSE,MATCH("*3*",$E$18:$I$18,0),IF(ISNA(MATCH("*3*",$E$19:$I$19,0))=FALSE,MATCH("*3*",$E$19:$I$19,0),IF(ISNA(MATCH("*3*",$E$20:$I$20,0))=FALSE,MATCH("*3*",$E$20:$I$20,0),"na")))))))))))</f>
        <v>na</v>
      </c>
      <c r="O11" s="360" t="str">
        <f>IF(ISNA(MATCH("*4*",$E$10:$I$10,0))=FALSE,MATCH("*4*",$E$10:$I$10,0),IF(ISNA(MATCH("*4*",$E$11:$I$11,0))=FALSE,MATCH("*4*",$E$11:$I$11,0),IF(ISNA(MATCH("*4*",$E$12:$I$12,0))=FALSE,MATCH("*4*",$E$12:$I$12,0),IF(ISNA(MATCH("*4*",$E$13:$I$13,0))=FALSE,MATCH("*4*",$E$13:$I$13,0),IF(ISNA(MATCH("*4*",$E$14:$I$14,0))=FALSE,MATCH("*4*",$E$14:$I$14,0),IF(ISNA(MATCH("*4*",$E$15:$I$15,0))=FALSE,MATCH("*4*",$E$15:$I$15,0),IF(ISNA(MATCH("*4*",$E$16:$I$16,0))=FALSE,MATCH("*4*",$E$16:$I$16,0),IF(ISNA(MATCH("*4*",$E$17:$I$17,0))=FALSE,MATCH("*4*",$E$17:$I$17,0),IF(ISNA(MATCH("*4*",$E$18:$I$18,0))=FALSE,MATCH("*4*",$E$18:$I$18,0),IF(ISNA(MATCH("*4*",$E$19:$I$19,0))=FALSE,MATCH("*4*",$E$19:$I$19,0),IF(ISNA(MATCH("*4*",$E$20:$I$20,0))=FALSE,MATCH("*4*",$E$20:$I$20,0),"na")))))))))))</f>
        <v>na</v>
      </c>
      <c r="P11" s="360" t="str">
        <f>IF(ISNA(MATCH("*5*",$E$10:$I$10,0))=FALSE,MATCH("*5*",$E$10:$I$10,0),IF(ISNA(MATCH("*5*",$E$11:$I$11,0))=FALSE,MATCH("*5*",$E$11:$I$11,0),IF(ISNA(MATCH("*5*",$E$12:$I$12,0))=FALSE,MATCH("*5*",$E$12:$I$12,0),IF(ISNA(MATCH("*5*",$E$13:$I$13,0))=FALSE,MATCH("*5*",$E$13:$I$13,0),IF(ISNA(MATCH("*5*",$E$14:$I$14,0))=FALSE,MATCH("*5*",$E$14:$I$14,0),IF(ISNA(MATCH("*5*",$E$15:$I$15,0))=FALSE,MATCH("*5*",$E$15:$I$15,0),IF(ISNA(MATCH("*5*",$E$16:$I$16,0))=FALSE,MATCH("*5*",$E$16:$I$16,0),IF(ISNA(MATCH("*5*",$E$17:$I$17,0))=FALSE,MATCH("*5*",$E$17:$I$17,0),IF(ISNA(MATCH("*5*",$E$18:$I$18,0))=FALSE,MATCH("*5*",$E$18:$I$18,0),IF(ISNA(MATCH("*5*",$E$19:$I$19,0))=FALSE,MATCH("*5*",$E$19:$I$19,0),IF(ISNA(MATCH("*5*",$E$20:$I$20,0))=FALSE,MATCH("*5*",$E$20:$I$20,0),"na")))))))))))</f>
        <v>na</v>
      </c>
      <c r="Q11" s="360" t="str">
        <f>IF(ISNA(MATCH("*6*",$E$10:$I$10,0))=FALSE,MATCH("*6*",$E$10:$I$10,0),IF(ISNA(MATCH("*6*",$E$11:$I$11,0))=FALSE,MATCH("*6*",$E$11:$I$11,0),IF(ISNA(MATCH("*6*",$E$12:$I$12,0))=FALSE,MATCH("*6*",$E$12:$I$12,0),IF(ISNA(MATCH("*6*",$E$13:$I$13,0))=FALSE,MATCH("*6*",$E$13:$I$13,0),IF(ISNA(MATCH("*6*",$E$14:$I$14,0))=FALSE,MATCH("*6*",$E$14:$I$14,0),IF(ISNA(MATCH("*6*",$E$15:$I$15,0))=FALSE,MATCH("*6*",$E$15:$I$15,0),IF(ISNA(MATCH("*6*",$E$16:$I$16,0))=FALSE,MATCH("*6*",$E$16:$I$16,0),IF(ISNA(MATCH("*6*",$E$17:$I$17,0))=FALSE,MATCH("*6*",$E$17:$I$17,0),IF(ISNA(MATCH("*6*",$E$18:$I$18,0))=FALSE,MATCH("*6*",$E$18:$I$18,0),IF(ISNA(MATCH("*6*",$E$19:$I$19,0))=FALSE,MATCH("*6*",$E$19:$I$19,0),IF(ISNA(MATCH("*6*",$E$20:$I$20,0))=FALSE,MATCH("*6*",$E$20:$I$20,0),"na")))))))))))</f>
        <v>na</v>
      </c>
      <c r="R11" s="360" t="str">
        <f>IF(ISNA(MATCH("*7*",$E$10:$I$10,0))=FALSE,MATCH("*7*",$E$10:$I$10,0),IF(ISNA(MATCH("*7*",$E$11:$I$11,0))=FALSE,MATCH("*7*",$E$11:$I$11,0),IF(ISNA(MATCH("*7*",$E$12:$I$12,0))=FALSE,MATCH("*7*",$E$12:$I$12,0),IF(ISNA(MATCH("*7*",$E$13:$I$13,0))=FALSE,MATCH("*7*",$E$13:$I$13,0),IF(ISNA(MATCH("*7*",$E$14:$I$14,0))=FALSE,MATCH("*7*",$E$14:$I$14,0),IF(ISNA(MATCH("*7*",$E$15:$I$15,0))=FALSE,MATCH("*7*",$E$15:$I$15,0),IF(ISNA(MATCH("*7*",$E$16:$I$16,0))=FALSE,MATCH("*7*",$E$16:$I$16,0),IF(ISNA(MATCH("*7*",$E$17:$I$17,0))=FALSE,MATCH("*7*",$E$17:$I$17,0),IF(ISNA(MATCH("*7*",$E$18:$I$18,0))=FALSE,MATCH("*7*",$E$18:$I$18,0),IF(ISNA(MATCH("*7*",$E$19:$I$19,0))=FALSE,MATCH("*7*",$E$19:$I$19,0),IF(ISNA(MATCH("*7*",$E$20:$I$20,0))=FALSE,MATCH("*7*",$E$20:$I$20,0),"na")))))))))))</f>
        <v>na</v>
      </c>
      <c r="S11" s="360" t="str">
        <f>IF(ISNA(MATCH("*8*",$E$10:$I$10,0))=FALSE,MATCH("*8*",$E$10:$I$10,0),IF(ISNA(MATCH("*8*",$E$11:$I$11,0))=FALSE,MATCH("*8*",$E$11:$I$11,0),IF(ISNA(MATCH("*8*",$E$12:$I$12,0))=FALSE,MATCH("*8*",$E$12:$I$12,0),IF(ISNA(MATCH("*8*",$E$13:$I$13,0))=FALSE,MATCH("*8*",$E$13:$I$13,0),IF(ISNA(MATCH("*8*",$E$14:$I$14,0))=FALSE,MATCH("*8*",$E$14:$I$14,0),IF(ISNA(MATCH("*8*",$E$15:$I$15,0))=FALSE,MATCH("*8*",$E$15:$I$15,0),IF(ISNA(MATCH("*8*",$E$16:$I$16,0))=FALSE,MATCH("*8*",$E$16:$I$16,0),IF(ISNA(MATCH("*8*",$E$17:$I$17,0))=FALSE,MATCH("*8*",$E$17:$I$17,0),IF(ISNA(MATCH("*8*",$E$18:$I$18,0))=FALSE,MATCH("*8*",$E$18:$I$18,0),IF(ISNA(MATCH("*8*",$E$19:$I$19,0))=FALSE,MATCH("*8*",$E$19:$I$19,0),IF(ISNA(MATCH("*8*",$E$20:$I$20,0))=FALSE,MATCH("*8*",$E$20:$I$20,0),"na")))))))))))</f>
        <v>na</v>
      </c>
    </row>
    <row r="12" spans="1:19" s="57" customFormat="1" ht="55.15" customHeight="1" x14ac:dyDescent="0.2">
      <c r="A12" s="72" t="s">
        <v>1773</v>
      </c>
      <c r="B12" s="68"/>
      <c r="C12" s="69">
        <v>8</v>
      </c>
      <c r="D12" s="70"/>
      <c r="E12" s="71"/>
      <c r="F12" s="71"/>
      <c r="G12" s="71"/>
      <c r="H12" s="71"/>
      <c r="I12" s="71"/>
      <c r="J12" s="555"/>
      <c r="K12" s="361" t="s">
        <v>1360</v>
      </c>
      <c r="L12" s="361" t="str">
        <f>IF(ISNUMBER(L10)=TRUE,L10,IF(ISNUMBER(L11)=TRUE,L11,"?"))</f>
        <v>?</v>
      </c>
      <c r="M12" s="361" t="str">
        <f t="shared" ref="M12:S12" si="1">IF(ISNUMBER(M10)=TRUE,M10,IF(ISNUMBER(M11)=TRUE,M11,"?"))</f>
        <v>?</v>
      </c>
      <c r="N12" s="361" t="str">
        <f t="shared" si="1"/>
        <v>?</v>
      </c>
      <c r="O12" s="361" t="str">
        <f t="shared" si="1"/>
        <v>?</v>
      </c>
      <c r="P12" s="361" t="str">
        <f t="shared" si="1"/>
        <v>?</v>
      </c>
      <c r="Q12" s="361" t="str">
        <f t="shared" si="1"/>
        <v>?</v>
      </c>
      <c r="R12" s="361" t="str">
        <f t="shared" si="1"/>
        <v>?</v>
      </c>
      <c r="S12" s="361" t="str">
        <f t="shared" si="1"/>
        <v>?</v>
      </c>
    </row>
    <row r="13" spans="1:19" s="57" customFormat="1" ht="55.15" customHeight="1" x14ac:dyDescent="0.2">
      <c r="A13" s="73" t="s">
        <v>1774</v>
      </c>
      <c r="B13" s="68"/>
      <c r="C13" s="69">
        <v>7</v>
      </c>
      <c r="D13" s="70"/>
      <c r="E13" s="71"/>
      <c r="F13" s="71"/>
      <c r="G13" s="71"/>
      <c r="H13" s="71"/>
      <c r="I13" s="71"/>
      <c r="J13" s="555"/>
      <c r="K13" s="57" t="s">
        <v>1361</v>
      </c>
      <c r="L13" s="360" t="str">
        <f>IF(ISNA(MATCH(L$9,$E$10:$E$20,0))=FALSE,MATCH(L$9,$E$10:$E$20,0),IF(ISNA(MATCH(L$9,$F$10:$F$20,0))=FALSE,MATCH(L$9,$F$10:$F$20,0),IF(ISNA(MATCH(L$9,$G$10:$G$20,0))=FALSE,MATCH(L$9,$G$10:$G$20,0),IF(ISNA(MATCH(L$9,$H$10:$H$20,0))=FALSE,MATCH(L$9,$H$10:$H$20,0),IF(ISNA(MATCH(L$9,$I$10:$I$20,0))=FALSE,MATCH(L$9,$I$10:$I$20,0),"na")))))</f>
        <v>na</v>
      </c>
      <c r="M13" s="360" t="str">
        <f t="shared" ref="M13:S13" si="2">IF(ISNA(MATCH(M$9,$E$10:$E$20,0))=FALSE,MATCH(M$9,$E$10:$E$20,0),IF(ISNA(MATCH(M$9,$F$10:$F$20,0))=FALSE,MATCH(M$9,$F$10:$F$20,0),IF(ISNA(MATCH(M$9,$G$10:$G$20,0))=FALSE,MATCH(M$9,$G$10:$G$20,0),IF(ISNA(MATCH(M$9,$H$10:$H$20,0))=FALSE,MATCH(M$9,$H$10:$H$20,0),IF(ISNA(MATCH(M$9,$I$10:$I$20,0))=FALSE,MATCH(M$9,$I$10:$I$20,0),"na")))))</f>
        <v>na</v>
      </c>
      <c r="N13" s="360" t="str">
        <f t="shared" si="2"/>
        <v>na</v>
      </c>
      <c r="O13" s="360" t="str">
        <f t="shared" si="2"/>
        <v>na</v>
      </c>
      <c r="P13" s="360" t="str">
        <f t="shared" si="2"/>
        <v>na</v>
      </c>
      <c r="Q13" s="360" t="str">
        <f t="shared" si="2"/>
        <v>na</v>
      </c>
      <c r="R13" s="360" t="str">
        <f t="shared" si="2"/>
        <v>na</v>
      </c>
      <c r="S13" s="360" t="str">
        <f t="shared" si="2"/>
        <v>na</v>
      </c>
    </row>
    <row r="14" spans="1:19" s="57" customFormat="1" ht="55.15" customHeight="1" x14ac:dyDescent="0.2">
      <c r="A14" s="73" t="s">
        <v>1775</v>
      </c>
      <c r="B14" s="68"/>
      <c r="C14" s="69">
        <v>6</v>
      </c>
      <c r="D14" s="70"/>
      <c r="E14" s="71"/>
      <c r="F14" s="71"/>
      <c r="G14" s="71"/>
      <c r="H14" s="71"/>
      <c r="I14" s="71"/>
      <c r="J14" s="555"/>
      <c r="K14" s="57" t="s">
        <v>1362</v>
      </c>
      <c r="L14" s="360" t="str">
        <f>IF(ISNA(MATCH("*1*",$E$10:$E$20,0))=FALSE,MATCH("*1*",$E$10:$E$20,0),IF(ISNA(MATCH("*1*",$F$10:$F$20,0))=FALSE,MATCH("*1*",$F$10:$F$20,0),IF(ISNA(MATCH("*1*",$G$10:$G$20,0))=FALSE,MATCH("*1*",$G$10:$G$20,0),IF(ISNA(MATCH("*1*",$H$10:$H$20,0))=FALSE,MATCH("*1*",$H$10:$H$20,0),IF(ISNA(MATCH("*1*",$I$10:$I$20,0))=FALSE,MATCH("*1*",$I$10:$I$20,0),"na")))))</f>
        <v>na</v>
      </c>
      <c r="M14" s="360" t="str">
        <f>IF(ISNA(MATCH("*2*",$E$10:$E$20,0))=FALSE,MATCH("*2*",$E$10:$E$20,0),IF(ISNA(MATCH("*2*",$F$10:$F$20,0))=FALSE,MATCH("*2*",$F$10:$F$20,0),IF(ISNA(MATCH("*2*",$G$10:$G$20,0))=FALSE,MATCH("*2*",$G$10:$G$20,0),IF(ISNA(MATCH("*2*",$H$10:$H$20,0))=FALSE,MATCH("*2*",$H$10:$H$20,0),IF(ISNA(MATCH("*2*",$I$10:$I$20,0))=FALSE,MATCH("*2*",$I$10:$I$20,0),"na")))))</f>
        <v>na</v>
      </c>
      <c r="N14" s="360" t="str">
        <f>IF(ISNA(MATCH("*3*",$E$10:$E$20,0))=FALSE,MATCH("*3*",$E$10:$E$20,0),IF(ISNA(MATCH("*3*",$F$10:$F$20,0))=FALSE,MATCH("*3*",$F$10:$F$20,0),IF(ISNA(MATCH("*3*",$G$10:$G$20,0))=FALSE,MATCH("*3*",$G$10:$G$20,0),IF(ISNA(MATCH("*3*",$H$10:$H$20,0))=FALSE,MATCH("*3*",$H$10:$H$20,0),IF(ISNA(MATCH("*3*",$I$10:$I$20,0))=FALSE,MATCH("*3*",$I$10:$I$20,0),"na")))))</f>
        <v>na</v>
      </c>
      <c r="O14" s="360" t="str">
        <f>IF(ISNA(MATCH("*4*",$E$10:$E$20,0))=FALSE,MATCH("*4*",$E$10:$E$20,0),IF(ISNA(MATCH("*4*",$F$10:$F$20,0))=FALSE,MATCH("*4*",$F$10:$F$20,0),IF(ISNA(MATCH("*4*",$G$10:$G$20,0))=FALSE,MATCH("*4*",$G$10:$G$20,0),IF(ISNA(MATCH("*4*",$H$10:$H$20,0))=FALSE,MATCH("*4*",$H$10:$H$20,0),IF(ISNA(MATCH("*4*",$I$10:$I$20,0))=FALSE,MATCH("*4*",$I$10:$I$20,0),"na")))))</f>
        <v>na</v>
      </c>
      <c r="P14" s="360" t="str">
        <f>IF(ISNA(MATCH("*5*",$E$10:$E$20,0))=FALSE,MATCH("*5*",$E$10:$E$20,0),IF(ISNA(MATCH("*5*",$F$10:$F$20,0))=FALSE,MATCH("*5*",$F$10:$F$20,0),IF(ISNA(MATCH("*5*",$G$10:$G$20,0))=FALSE,MATCH("*5*",$G$10:$G$20,0),IF(ISNA(MATCH("*5*",$H$10:$H$20,0))=FALSE,MATCH("*5*",$H$10:$H$20,0),IF(ISNA(MATCH("*5*",$I$10:$I$20,0))=FALSE,MATCH("*5*",$I$10:$I$20,0),"na")))))</f>
        <v>na</v>
      </c>
      <c r="Q14" s="360" t="str">
        <f>IF(ISNA(MATCH("*6*",$E$10:$E$20,0))=FALSE,MATCH("*6*",$E$10:$E$20,0),IF(ISNA(MATCH("*6*",$F$10:$F$20,0))=FALSE,MATCH("*6*",$F$10:$F$20,0),IF(ISNA(MATCH("*6*",$G$10:$G$20,0))=FALSE,MATCH("*6*",$G$10:$G$20,0),IF(ISNA(MATCH("*6*",$H$10:$H$20,0))=FALSE,MATCH("*6*",$H$10:$H$20,0),IF(ISNA(MATCH("*6*",$I$10:$I$20,0))=FALSE,MATCH("*6*",$I$10:$I$20,0),"na")))))</f>
        <v>na</v>
      </c>
      <c r="R14" s="360" t="str">
        <f>IF(ISNA(MATCH("*7*",$E$10:$E$20,0))=FALSE,MATCH("*7*",$E$10:$E$20,0),IF(ISNA(MATCH("*7*",$F$10:$F$20,0))=FALSE,MATCH("*7*",$F$10:$F$20,0),IF(ISNA(MATCH("*7*",$G$10:$G$20,0))=FALSE,MATCH("*7*",$G$10:$G$20,0),IF(ISNA(MATCH("*7*",$H$10:$H$20,0))=FALSE,MATCH("*7*",$H$10:$H$20,0),IF(ISNA(MATCH("*7*",$I$10:$I$20,0))=FALSE,MATCH("*7*",$I$10:$I$20,0),"na")))))</f>
        <v>na</v>
      </c>
      <c r="S14" s="360" t="str">
        <f>IF(ISNA(MATCH("*8*",$E$10:$E$20,0))=FALSE,MATCH("*8*",$E$10:$E$20,0),IF(ISNA(MATCH("*8*",$F$10:$F$20,0))=FALSE,MATCH("*8*",$F$10:$F$20,0),IF(ISNA(MATCH("*8*",$G$10:$G$20,0))=FALSE,MATCH("*8*",$G$10:$G$20,0),IF(ISNA(MATCH("*8*",$H$10:$H$20,0))=FALSE,MATCH("*8*",$H$10:$H$20,0),IF(ISNA(MATCH("*8*",$I$10:$I$20,0))=FALSE,MATCH("*8*",$I$10:$I$20,0),"na")))))</f>
        <v>na</v>
      </c>
    </row>
    <row r="15" spans="1:19" s="57" customFormat="1" ht="55.15" customHeight="1" x14ac:dyDescent="0.25">
      <c r="A15" s="73" t="s">
        <v>1685</v>
      </c>
      <c r="B15" s="68"/>
      <c r="C15" s="69">
        <v>5</v>
      </c>
      <c r="D15" s="70"/>
      <c r="E15" s="71"/>
      <c r="F15" s="71"/>
      <c r="G15" s="71"/>
      <c r="H15" s="71"/>
      <c r="I15" s="71"/>
      <c r="J15" s="555"/>
      <c r="K15" s="362" t="s">
        <v>1359</v>
      </c>
      <c r="L15" s="361" t="str">
        <f>IF(ISNUMBER(L13)=TRUE,L13,IF(ISNUMBER(L14)=TRUE,L14,"?"))</f>
        <v>?</v>
      </c>
      <c r="M15" s="361" t="str">
        <f t="shared" ref="M15" si="3">IF(ISNUMBER(M13)=TRUE,M13,IF(ISNUMBER(M14)=TRUE,M14,"?"))</f>
        <v>?</v>
      </c>
      <c r="N15" s="361" t="str">
        <f t="shared" ref="N15" si="4">IF(ISNUMBER(N13)=TRUE,N13,IF(ISNUMBER(N14)=TRUE,N14,"?"))</f>
        <v>?</v>
      </c>
      <c r="O15" s="361" t="str">
        <f t="shared" ref="O15" si="5">IF(ISNUMBER(O13)=TRUE,O13,IF(ISNUMBER(O14)=TRUE,O14,"?"))</f>
        <v>?</v>
      </c>
      <c r="P15" s="361" t="str">
        <f t="shared" ref="P15" si="6">IF(ISNUMBER(P13)=TRUE,P13,IF(ISNUMBER(P14)=TRUE,P14,"?"))</f>
        <v>?</v>
      </c>
      <c r="Q15" s="361" t="str">
        <f t="shared" ref="Q15" si="7">IF(ISNUMBER(Q13)=TRUE,Q13,IF(ISNUMBER(Q14)=TRUE,Q14,"?"))</f>
        <v>?</v>
      </c>
      <c r="R15" s="361" t="str">
        <f t="shared" ref="R15" si="8">IF(ISNUMBER(R13)=TRUE,R13,IF(ISNUMBER(R14)=TRUE,R14,"?"))</f>
        <v>?</v>
      </c>
      <c r="S15" s="361" t="str">
        <f t="shared" ref="S15" si="9">IF(ISNUMBER(S13)=TRUE,S13,IF(ISNUMBER(S14)=TRUE,S14,"?"))</f>
        <v>?</v>
      </c>
    </row>
    <row r="16" spans="1:19" s="57" customFormat="1" ht="55.15" customHeight="1" x14ac:dyDescent="0.2">
      <c r="A16" s="73" t="s">
        <v>1686</v>
      </c>
      <c r="B16" s="68"/>
      <c r="C16" s="69">
        <v>4</v>
      </c>
      <c r="D16" s="70"/>
      <c r="E16" s="71"/>
      <c r="F16" s="71"/>
      <c r="G16" s="71"/>
      <c r="H16" s="71"/>
      <c r="I16" s="71"/>
      <c r="J16" s="555"/>
    </row>
    <row r="17" spans="1:10" s="57" customFormat="1" ht="55.15" customHeight="1" x14ac:dyDescent="0.2">
      <c r="A17" s="74" t="s">
        <v>1776</v>
      </c>
      <c r="B17" s="68"/>
      <c r="C17" s="69">
        <v>3</v>
      </c>
      <c r="D17" s="70"/>
      <c r="E17" s="71"/>
      <c r="F17" s="71"/>
      <c r="G17" s="71"/>
      <c r="H17" s="71"/>
      <c r="I17" s="71"/>
      <c r="J17" s="555"/>
    </row>
    <row r="18" spans="1:10" s="57" customFormat="1" ht="55.15" customHeight="1" x14ac:dyDescent="0.2">
      <c r="A18" s="427" t="s">
        <v>1687</v>
      </c>
      <c r="B18" s="68"/>
      <c r="C18" s="69">
        <v>2</v>
      </c>
      <c r="D18" s="70"/>
      <c r="E18" s="71"/>
      <c r="F18" s="71"/>
      <c r="G18" s="71"/>
      <c r="H18" s="71"/>
      <c r="I18" s="71"/>
      <c r="J18" s="555"/>
    </row>
    <row r="19" spans="1:10" s="57" customFormat="1" ht="55.15" customHeight="1" x14ac:dyDescent="0.2">
      <c r="A19" s="67" t="s">
        <v>1688</v>
      </c>
      <c r="B19" s="68"/>
      <c r="C19" s="69">
        <v>1</v>
      </c>
      <c r="D19" s="70"/>
      <c r="E19" s="71"/>
      <c r="F19" s="71"/>
      <c r="G19" s="71"/>
      <c r="H19" s="71"/>
      <c r="I19" s="71"/>
      <c r="J19" s="555"/>
    </row>
    <row r="20" spans="1:10" s="57" customFormat="1" ht="55.15" customHeight="1" x14ac:dyDescent="0.2">
      <c r="A20" s="75" t="s">
        <v>1684</v>
      </c>
      <c r="B20" s="68"/>
      <c r="C20" s="69">
        <v>0</v>
      </c>
      <c r="D20" s="70"/>
      <c r="E20" s="71"/>
      <c r="F20" s="71"/>
      <c r="G20" s="71"/>
      <c r="H20" s="71"/>
      <c r="I20" s="71"/>
      <c r="J20" s="555"/>
    </row>
    <row r="21" spans="1:10" s="79" customFormat="1" ht="17.100000000000001" customHeight="1" x14ac:dyDescent="0.2">
      <c r="A21" s="499" t="s">
        <v>1758</v>
      </c>
      <c r="C21" s="405" t="s">
        <v>1692</v>
      </c>
      <c r="D21" s="80"/>
      <c r="E21" s="80"/>
      <c r="H21" s="409" t="s">
        <v>1695</v>
      </c>
      <c r="I21" s="81"/>
      <c r="J21" s="82"/>
    </row>
    <row r="22" spans="1:10" s="57" customFormat="1" ht="19.899999999999999" customHeight="1" x14ac:dyDescent="0.25">
      <c r="A22" s="500"/>
      <c r="B22" s="406" t="s">
        <v>1693</v>
      </c>
      <c r="C22" s="80"/>
      <c r="D22" s="83"/>
      <c r="E22" s="83"/>
      <c r="F22" s="83"/>
      <c r="G22" s="83"/>
      <c r="I22" s="408" t="s">
        <v>1696</v>
      </c>
      <c r="J22" s="363"/>
    </row>
    <row r="23" spans="1:10" s="49" customFormat="1" ht="7.15" customHeight="1" x14ac:dyDescent="0.2">
      <c r="A23" s="48"/>
      <c r="B23" s="48"/>
      <c r="C23" s="84"/>
      <c r="D23" s="84"/>
      <c r="E23" s="48"/>
      <c r="F23" s="48"/>
      <c r="G23" s="48"/>
      <c r="H23" s="48"/>
      <c r="I23" s="48"/>
    </row>
    <row r="24" spans="1:10" s="86" customFormat="1" ht="15.75" x14ac:dyDescent="0.25">
      <c r="A24" s="85"/>
      <c r="C24" s="50"/>
      <c r="D24" s="50"/>
      <c r="E24" s="407"/>
      <c r="F24" s="408" t="s">
        <v>1694</v>
      </c>
      <c r="G24" s="76"/>
      <c r="H24" s="50"/>
      <c r="I24" s="408" t="s">
        <v>1697</v>
      </c>
      <c r="J24" s="87"/>
    </row>
  </sheetData>
  <sheetProtection algorithmName="SHA-512" hashValue="3brfbKTX3DM72ZHcx7GZ1a+AdCRpIQ8F4ViFF/ZUe4k7xXOnU/irV98DSj2fBIZwaqZvLrUNTMqe+OZhpp1KRQ==" saltValue="v1vQeakRKI5cOrod+NSiBw==" spinCount="100000" sheet="1" objects="1" scenarios="1"/>
  <mergeCells count="7">
    <mergeCell ref="A21:A22"/>
    <mergeCell ref="A9:B9"/>
    <mergeCell ref="B3:E3"/>
    <mergeCell ref="B5:E5"/>
    <mergeCell ref="I5:J5"/>
    <mergeCell ref="A7:C7"/>
    <mergeCell ref="A8:B8"/>
  </mergeCells>
  <dataValidations count="8">
    <dataValidation type="decimal" errorStyle="information" allowBlank="1" showInputMessage="1" showErrorMessage="1" errorTitle="Achtung Eingabebereich" error="Dezimalzahl [0.1-500]" sqref="G24">
      <formula1>0.1</formula1>
      <formula2>500</formula2>
    </dataValidation>
    <dataValidation type="whole" allowBlank="1" showInputMessage="1" showErrorMessage="1" errorTitle="Eingabebereich" error="1000000-1999999 [Ganzzahl]" prompt="Y-Koordinate - bitte folgendes Format verwenden (LV95):_x000a_1YYYYYY" sqref="J3">
      <formula1>1000000</formula1>
      <formula2>1999999</formula2>
    </dataValidation>
    <dataValidation type="date" allowBlank="1" showInputMessage="1" showErrorMessage="1" promptTitle="Achtung Eingabebereich" prompt="01.01.2020-31.12.2090" sqref="G3">
      <formula1>43831</formula1>
      <formula2>69763</formula2>
    </dataValidation>
    <dataValidation allowBlank="1" showInputMessage="1" showErrorMessage="1" errorTitle="Achtung Eingabebereich" error="Freitext; max. 200 Zeichen" sqref="B5:E5"/>
    <dataValidation allowBlank="1" showInputMessage="1" showErrorMessage="1" errorTitle="Achtung Eingabebereich" error="Freitext; max. 200 Zeichen" sqref="B3:E3"/>
    <dataValidation allowBlank="1" showInputMessage="1" showErrorMessage="1" promptTitle="Achtung Eingabebereich" prompt="Ganzzahl [1-8]_x000a_Mehrere Probestellen durch Strichpunkt abtrennen._x000a_Beispiel: 1;8" sqref="E10:I20"/>
    <dataValidation type="whole" allowBlank="1" showInputMessage="1" showErrorMessage="1" errorTitle="Achtung Eingabebereich" error="Ganzzahl [1-4]" promptTitle="Achtung Eingabebereich" prompt="Ganzzahl [1-4]" sqref="B10:B20">
      <formula1>1</formula1>
      <formula2>4</formula2>
    </dataValidation>
    <dataValidation type="whole" allowBlank="1" showInputMessage="1" showErrorMessage="1" errorTitle="Eingabebereich" error="2000000-2999999 (Ganzzahl)" prompt="X-Koordinate - bitte folgendes Format verwenden (LV95):_x000a_2XXXXXX" sqref="I3">
      <formula1>2000000</formula1>
      <formula2>2999999</formula2>
    </dataValidation>
  </dataValidations>
  <pageMargins left="0.7" right="0.7" top="0.75" bottom="0.75" header="0.3" footer="0.3"/>
  <pageSetup scale="4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Text libre; max. 50 signes" promptTitle="Achtung Eingabebereich" prompt="Bitte Wert aus dem Dropdown wählen">
          <x14:formula1>
            <xm:f>Dropdowns!$A$2:$A$5</xm:f>
          </x14:formula1>
          <xm:sqref>G5</xm:sqref>
        </x14:dataValidation>
        <x14:dataValidation type="list" allowBlank="1" showInputMessage="1" promptTitle="Achtung Eingabebereich" prompt="Bitte Wert aus dem Dropdown wählen">
          <x14:formula1>
            <xm:f>Dropdowns!$B$2:$B$12</xm:f>
          </x14:formula1>
          <xm:sqref>J22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43"/>
  <sheetViews>
    <sheetView workbookViewId="0">
      <selection activeCell="F97" sqref="F97"/>
    </sheetView>
  </sheetViews>
  <sheetFormatPr defaultColWidth="8.7109375" defaultRowHeight="12.75" x14ac:dyDescent="0.2"/>
  <cols>
    <col min="1" max="1" width="20.85546875" bestFit="1" customWidth="1"/>
    <col min="2" max="2" width="21.5703125" bestFit="1" customWidth="1"/>
    <col min="3" max="3" width="12.28515625" bestFit="1" customWidth="1"/>
    <col min="4" max="4" width="21.140625" bestFit="1" customWidth="1"/>
    <col min="5" max="5" width="6" customWidth="1"/>
    <col min="6" max="6" width="22.42578125" style="312" bestFit="1" customWidth="1"/>
    <col min="7" max="15" width="8.7109375" style="312"/>
  </cols>
  <sheetData>
    <row r="1" spans="1:15" s="557" customFormat="1" ht="25.5" x14ac:dyDescent="0.2">
      <c r="A1" s="556" t="s">
        <v>1865</v>
      </c>
      <c r="B1" s="556" t="s">
        <v>1866</v>
      </c>
      <c r="C1" s="557" t="s">
        <v>1300</v>
      </c>
      <c r="D1" s="557" t="s">
        <v>1299</v>
      </c>
      <c r="F1" s="557" t="s">
        <v>1301</v>
      </c>
      <c r="G1" s="557" t="s">
        <v>41</v>
      </c>
      <c r="H1" s="557">
        <v>1</v>
      </c>
      <c r="I1" s="557">
        <v>2</v>
      </c>
      <c r="J1" s="557">
        <v>3</v>
      </c>
      <c r="K1" s="557">
        <v>4</v>
      </c>
      <c r="L1" s="557">
        <v>5</v>
      </c>
      <c r="M1" s="557">
        <v>6</v>
      </c>
      <c r="N1" s="557">
        <v>7</v>
      </c>
      <c r="O1" s="557">
        <v>8</v>
      </c>
    </row>
    <row r="2" spans="1:15" x14ac:dyDescent="0.2">
      <c r="A2" t="s">
        <v>805</v>
      </c>
      <c r="F2" s="312" t="str">
        <f>A2</f>
        <v>PORIFERA</v>
      </c>
      <c r="G2" s="312" t="str">
        <f>LaborProtokoll_IBCH_geänd_8x!E9</f>
        <v/>
      </c>
      <c r="H2" t="str">
        <f>IF(LaborProtokoll_IBCH_geänd_8x!$G$9="","",(LaborProtokoll_IBCH_geänd_8x!$G$9))</f>
        <v/>
      </c>
      <c r="I2" t="str">
        <f>IF(LaborProtokoll_IBCH_geänd_8x!$H$9="","",(LaborProtokoll_IBCH_geänd_8x!$H$9))</f>
        <v/>
      </c>
      <c r="J2" t="str">
        <f>IF(LaborProtokoll_IBCH_geänd_8x!$I$9="","",(LaborProtokoll_IBCH_geänd_8x!$I$9))</f>
        <v/>
      </c>
      <c r="K2" t="str">
        <f>IF(LaborProtokoll_IBCH_geänd_8x!$J$9="","",(LaborProtokoll_IBCH_geänd_8x!$J$9))</f>
        <v/>
      </c>
      <c r="L2" t="str">
        <f>IF(LaborProtokoll_IBCH_geänd_8x!$K$9="","",(LaborProtokoll_IBCH_geänd_8x!$K$9))</f>
        <v/>
      </c>
      <c r="M2" t="str">
        <f>IF(LaborProtokoll_IBCH_geänd_8x!$L$9="","",(LaborProtokoll_IBCH_geänd_8x!$L$9))</f>
        <v/>
      </c>
      <c r="N2" t="str">
        <f>IF(LaborProtokoll_IBCH_geänd_8x!$M$9="","",(LaborProtokoll_IBCH_geänd_8x!$M$9))</f>
        <v/>
      </c>
      <c r="O2" t="str">
        <f>IF(LaborProtokoll_IBCH_geänd_8x!$N$9="","",(LaborProtokoll_IBCH_geänd_8x!$N$9))</f>
        <v/>
      </c>
    </row>
    <row r="3" spans="1:15" x14ac:dyDescent="0.2">
      <c r="A3" t="s">
        <v>808</v>
      </c>
      <c r="F3" s="312" t="str">
        <f t="shared" ref="F3:F4" si="0">A3</f>
        <v>CNIDARIA</v>
      </c>
      <c r="G3" s="312" t="str">
        <f>LaborProtokoll_IBCH_geänd_8x!E10</f>
        <v/>
      </c>
      <c r="H3" t="str">
        <f>IF(LaborProtokoll_IBCH_geänd_8x!$G$10="","",(LaborProtokoll_IBCH_geänd_8x!$G$10))</f>
        <v/>
      </c>
      <c r="I3" t="str">
        <f>IF(LaborProtokoll_IBCH_geänd_8x!$H$10="","",(LaborProtokoll_IBCH_geänd_8x!$H$10))</f>
        <v/>
      </c>
      <c r="J3" t="str">
        <f>IF(LaborProtokoll_IBCH_geänd_8x!$I$10="","",(LaborProtokoll_IBCH_geänd_8x!$I$10))</f>
        <v/>
      </c>
      <c r="K3" t="str">
        <f>IF(LaborProtokoll_IBCH_geänd_8x!$J$10="","",(LaborProtokoll_IBCH_geänd_8x!$J$10))</f>
        <v/>
      </c>
      <c r="L3" t="str">
        <f>IF(LaborProtokoll_IBCH_geänd_8x!$K$10="","",(LaborProtokoll_IBCH_geänd_8x!$K$10))</f>
        <v/>
      </c>
      <c r="M3" t="str">
        <f>IF(LaborProtokoll_IBCH_geänd_8x!$L$10="","",(LaborProtokoll_IBCH_geänd_8x!$L$10))</f>
        <v/>
      </c>
      <c r="N3" t="str">
        <f>IF(LaborProtokoll_IBCH_geänd_8x!$M$10="","",(LaborProtokoll_IBCH_geänd_8x!$M$10))</f>
        <v/>
      </c>
      <c r="O3" t="str">
        <f>IF(LaborProtokoll_IBCH_geänd_8x!$N$10="","",(LaborProtokoll_IBCH_geänd_8x!$N$10))</f>
        <v/>
      </c>
    </row>
    <row r="4" spans="1:15" x14ac:dyDescent="0.2">
      <c r="A4" t="s">
        <v>810</v>
      </c>
      <c r="F4" s="312" t="str">
        <f t="shared" si="0"/>
        <v>BRYOZOA</v>
      </c>
      <c r="G4" s="312" t="str">
        <f>LaborProtokoll_IBCH_geänd_8x!E11</f>
        <v/>
      </c>
      <c r="H4" t="str">
        <f>IF(LaborProtokoll_IBCH_geänd_8x!$G$11="","",(LaborProtokoll_IBCH_geänd_8x!$G$11))</f>
        <v/>
      </c>
      <c r="I4" t="str">
        <f>IF(LaborProtokoll_IBCH_geänd_8x!$H$11="","",(LaborProtokoll_IBCH_geänd_8x!$H$11))</f>
        <v/>
      </c>
      <c r="J4" t="str">
        <f>IF(LaborProtokoll_IBCH_geänd_8x!$I$11="","",(LaborProtokoll_IBCH_geänd_8x!$I$11))</f>
        <v/>
      </c>
      <c r="K4" t="str">
        <f>IF(LaborProtokoll_IBCH_geänd_8x!$J$11="","",(LaborProtokoll_IBCH_geänd_8x!$J$11))</f>
        <v/>
      </c>
      <c r="L4" t="str">
        <f>IF(LaborProtokoll_IBCH_geänd_8x!$K$11="","",(LaborProtokoll_IBCH_geänd_8x!$K$11))</f>
        <v/>
      </c>
      <c r="M4" t="str">
        <f>IF(LaborProtokoll_IBCH_geänd_8x!$L$11="","",(LaborProtokoll_IBCH_geänd_8x!$L$11))</f>
        <v/>
      </c>
      <c r="N4" t="str">
        <f>IF(LaborProtokoll_IBCH_geänd_8x!$M$11="","",(LaborProtokoll_IBCH_geänd_8x!$M$11))</f>
        <v/>
      </c>
      <c r="O4" t="str">
        <f>IF(LaborProtokoll_IBCH_geänd_8x!$N$11="","",(LaborProtokoll_IBCH_geänd_8x!$N$11))</f>
        <v/>
      </c>
    </row>
    <row r="5" spans="1:15" x14ac:dyDescent="0.2">
      <c r="A5" t="s">
        <v>813</v>
      </c>
      <c r="D5" t="s">
        <v>815</v>
      </c>
      <c r="F5" s="312" t="str">
        <f>D5</f>
        <v>Dendrocoelidae</v>
      </c>
      <c r="G5" s="312" t="str">
        <f>LaborProtokoll_IBCH_geänd_8x!E14</f>
        <v/>
      </c>
      <c r="H5" t="str">
        <f>IF(LaborProtokoll_IBCH_geänd_8x!$G$14="","",(LaborProtokoll_IBCH_geänd_8x!$G$14))</f>
        <v/>
      </c>
      <c r="I5" t="str">
        <f>IF(LaborProtokoll_IBCH_geänd_8x!$H$14="","",(LaborProtokoll_IBCH_geänd_8x!$H$14))</f>
        <v/>
      </c>
      <c r="J5" t="str">
        <f>IF(LaborProtokoll_IBCH_geänd_8x!$I$14="","",(LaborProtokoll_IBCH_geänd_8x!$I$14))</f>
        <v/>
      </c>
      <c r="K5" t="str">
        <f>IF(LaborProtokoll_IBCH_geänd_8x!$J$14="","",(LaborProtokoll_IBCH_geänd_8x!$J$14))</f>
        <v/>
      </c>
      <c r="L5" t="str">
        <f>IF(LaborProtokoll_IBCH_geänd_8x!$K$14="","",(LaborProtokoll_IBCH_geänd_8x!$K$14))</f>
        <v/>
      </c>
      <c r="M5" t="str">
        <f>IF(LaborProtokoll_IBCH_geänd_8x!$L$14="","",(LaborProtokoll_IBCH_geänd_8x!$L$14))</f>
        <v/>
      </c>
      <c r="N5" t="str">
        <f>IF(LaborProtokoll_IBCH_geänd_8x!$M$14="","",(LaborProtokoll_IBCH_geänd_8x!$M$14))</f>
        <v/>
      </c>
      <c r="O5" t="str">
        <f>IF(LaborProtokoll_IBCH_geänd_8x!$N$14="","",(LaborProtokoll_IBCH_geänd_8x!$N$14))</f>
        <v/>
      </c>
    </row>
    <row r="6" spans="1:15" x14ac:dyDescent="0.2">
      <c r="A6" s="311" t="s">
        <v>813</v>
      </c>
      <c r="D6" t="s">
        <v>817</v>
      </c>
      <c r="F6" s="312" t="str">
        <f t="shared" ref="F6:F69" si="1">D6</f>
        <v>Dugesiidae</v>
      </c>
      <c r="G6" s="312" t="str">
        <f>LaborProtokoll_IBCH_geänd_8x!E15</f>
        <v/>
      </c>
      <c r="H6" t="str">
        <f>IF(LaborProtokoll_IBCH_geänd_8x!$G$15="","",(LaborProtokoll_IBCH_geänd_8x!$G$15))</f>
        <v/>
      </c>
      <c r="I6" t="str">
        <f>IF(LaborProtokoll_IBCH_geänd_8x!$H$15="","",(LaborProtokoll_IBCH_geänd_8x!$H$15))</f>
        <v/>
      </c>
      <c r="J6" t="str">
        <f>IF(LaborProtokoll_IBCH_geänd_8x!$I$15="","",(LaborProtokoll_IBCH_geänd_8x!$I$15))</f>
        <v/>
      </c>
      <c r="K6" t="str">
        <f>IF(LaborProtokoll_IBCH_geänd_8x!$J$15="","",(LaborProtokoll_IBCH_geänd_8x!$J$15))</f>
        <v/>
      </c>
      <c r="L6" t="str">
        <f>IF(LaborProtokoll_IBCH_geänd_8x!$K$15="","",(LaborProtokoll_IBCH_geänd_8x!$K$15))</f>
        <v/>
      </c>
      <c r="M6" t="str">
        <f>IF(LaborProtokoll_IBCH_geänd_8x!$L$15="","",(LaborProtokoll_IBCH_geänd_8x!$L$15))</f>
        <v/>
      </c>
      <c r="N6" t="str">
        <f>IF(LaborProtokoll_IBCH_geänd_8x!$M$15="","",(LaborProtokoll_IBCH_geänd_8x!$M$15))</f>
        <v/>
      </c>
      <c r="O6" t="str">
        <f>IF(LaborProtokoll_IBCH_geänd_8x!$N$15="","",(LaborProtokoll_IBCH_geänd_8x!$N$15))</f>
        <v/>
      </c>
    </row>
    <row r="7" spans="1:15" x14ac:dyDescent="0.2">
      <c r="A7" s="311" t="s">
        <v>813</v>
      </c>
      <c r="D7" t="s">
        <v>819</v>
      </c>
      <c r="F7" s="312" t="str">
        <f t="shared" si="1"/>
        <v>Planariidae</v>
      </c>
      <c r="G7" s="312" t="str">
        <f>LaborProtokoll_IBCH_geänd_8x!E16</f>
        <v/>
      </c>
      <c r="H7" t="str">
        <f>IF(LaborProtokoll_IBCH_geänd_8x!$G$16="","",(LaborProtokoll_IBCH_geänd_8x!$G$16))</f>
        <v/>
      </c>
      <c r="I7" t="str">
        <f>IF(LaborProtokoll_IBCH_geänd_8x!$H$16="","",(LaborProtokoll_IBCH_geänd_8x!$H$16))</f>
        <v/>
      </c>
      <c r="J7" t="str">
        <f>IF(LaborProtokoll_IBCH_geänd_8x!$I$16="","",(LaborProtokoll_IBCH_geänd_8x!$I$16))</f>
        <v/>
      </c>
      <c r="K7" t="str">
        <f>IF(LaborProtokoll_IBCH_geänd_8x!$J$16="","",(LaborProtokoll_IBCH_geänd_8x!$J$16))</f>
        <v/>
      </c>
      <c r="L7" t="str">
        <f>IF(LaborProtokoll_IBCH_geänd_8x!$K$16="","",(LaborProtokoll_IBCH_geänd_8x!$K$16))</f>
        <v/>
      </c>
      <c r="M7" t="str">
        <f>IF(LaborProtokoll_IBCH_geänd_8x!$L$16="","",(LaborProtokoll_IBCH_geänd_8x!$L$16))</f>
        <v/>
      </c>
      <c r="N7" t="str">
        <f>IF(LaborProtokoll_IBCH_geänd_8x!$M$16="","",(LaborProtokoll_IBCH_geänd_8x!$M$16))</f>
        <v/>
      </c>
      <c r="O7" t="str">
        <f>IF(LaborProtokoll_IBCH_geänd_8x!$N$16="","",(LaborProtokoll_IBCH_geänd_8x!$N$16))</f>
        <v/>
      </c>
    </row>
    <row r="8" spans="1:15" x14ac:dyDescent="0.2">
      <c r="A8" t="s">
        <v>821</v>
      </c>
      <c r="F8" s="312" t="str">
        <f t="shared" ref="F8" si="2">A8</f>
        <v>"NEMATHELMINTHES"</v>
      </c>
      <c r="G8" s="312" t="str">
        <f>LaborProtokoll_IBCH_geänd_8x!E17</f>
        <v/>
      </c>
      <c r="H8" t="str">
        <f>IF(LaborProtokoll_IBCH_geänd_8x!$G$17="","",(LaborProtokoll_IBCH_geänd_8x!$G$17))</f>
        <v/>
      </c>
      <c r="I8" t="str">
        <f>IF(LaborProtokoll_IBCH_geänd_8x!$H$17="","",(LaborProtokoll_IBCH_geänd_8x!$H$17))</f>
        <v/>
      </c>
      <c r="J8" t="str">
        <f>IF(LaborProtokoll_IBCH_geänd_8x!$I$17="","",(LaborProtokoll_IBCH_geänd_8x!$I$17))</f>
        <v/>
      </c>
      <c r="K8" t="str">
        <f>IF(LaborProtokoll_IBCH_geänd_8x!$J$17="","",(LaborProtokoll_IBCH_geänd_8x!$J$17))</f>
        <v/>
      </c>
      <c r="L8" t="str">
        <f>IF(LaborProtokoll_IBCH_geänd_8x!$K$17="","",(LaborProtokoll_IBCH_geänd_8x!$K$17))</f>
        <v/>
      </c>
      <c r="M8" t="str">
        <f>IF(LaborProtokoll_IBCH_geänd_8x!$L$17="","",(LaborProtokoll_IBCH_geänd_8x!$L$17))</f>
        <v/>
      </c>
      <c r="N8" t="str">
        <f>IF(LaborProtokoll_IBCH_geänd_8x!$M$17="","",(LaborProtokoll_IBCH_geänd_8x!$M$17))</f>
        <v/>
      </c>
      <c r="O8" t="str">
        <f>IF(LaborProtokoll_IBCH_geänd_8x!$N$17="","",(LaborProtokoll_IBCH_geänd_8x!$N$17))</f>
        <v/>
      </c>
    </row>
    <row r="9" spans="1:15" x14ac:dyDescent="0.2">
      <c r="A9" t="s">
        <v>824</v>
      </c>
      <c r="B9" t="s">
        <v>826</v>
      </c>
      <c r="D9" t="s">
        <v>828</v>
      </c>
      <c r="F9" s="312" t="str">
        <f t="shared" si="1"/>
        <v>Erpobdellidae</v>
      </c>
      <c r="G9" s="312" t="str">
        <f>LaborProtokoll_IBCH_geänd_8x!E21</f>
        <v/>
      </c>
      <c r="H9" t="str">
        <f>IF(LaborProtokoll_IBCH_geänd_8x!$G$21="","",(LaborProtokoll_IBCH_geänd_8x!$G$21))</f>
        <v/>
      </c>
      <c r="I9" t="str">
        <f>IF(LaborProtokoll_IBCH_geänd_8x!$H$21="","",(LaborProtokoll_IBCH_geänd_8x!$H$21))</f>
        <v/>
      </c>
      <c r="J9" t="str">
        <f>IF(LaborProtokoll_IBCH_geänd_8x!$I$21="","",(LaborProtokoll_IBCH_geänd_8x!$I$21))</f>
        <v/>
      </c>
      <c r="K9" t="str">
        <f>IF(LaborProtokoll_IBCH_geänd_8x!$J$21="","",(LaborProtokoll_IBCH_geänd_8x!$J$21))</f>
        <v/>
      </c>
      <c r="L9" t="str">
        <f>IF(LaborProtokoll_IBCH_geänd_8x!$K$21="","",(LaborProtokoll_IBCH_geänd_8x!$K$21))</f>
        <v/>
      </c>
      <c r="M9" t="str">
        <f>IF(LaborProtokoll_IBCH_geänd_8x!$L$21="","",(LaborProtokoll_IBCH_geänd_8x!$L$21))</f>
        <v/>
      </c>
      <c r="N9" t="str">
        <f>IF(LaborProtokoll_IBCH_geänd_8x!$M$21="","",(LaborProtokoll_IBCH_geänd_8x!$M$21))</f>
        <v/>
      </c>
      <c r="O9" t="str">
        <f>IF(LaborProtokoll_IBCH_geänd_8x!$N$21="","",(LaborProtokoll_IBCH_geänd_8x!$N$21))</f>
        <v/>
      </c>
    </row>
    <row r="10" spans="1:15" x14ac:dyDescent="0.2">
      <c r="A10" t="s">
        <v>824</v>
      </c>
      <c r="B10" t="s">
        <v>826</v>
      </c>
      <c r="D10" t="s">
        <v>830</v>
      </c>
      <c r="F10" s="312" t="str">
        <f t="shared" si="1"/>
        <v>Glossiphoniidae</v>
      </c>
      <c r="G10" s="312" t="str">
        <f>LaborProtokoll_IBCH_geänd_8x!E22</f>
        <v/>
      </c>
      <c r="H10" t="str">
        <f>IF(LaborProtokoll_IBCH_geänd_8x!$G$22="","",(LaborProtokoll_IBCH_geänd_8x!$G$22))</f>
        <v/>
      </c>
      <c r="I10" t="str">
        <f>IF(LaborProtokoll_IBCH_geänd_8x!$H$22="","",(LaborProtokoll_IBCH_geänd_8x!$H$22))</f>
        <v/>
      </c>
      <c r="J10" t="str">
        <f>IF(LaborProtokoll_IBCH_geänd_8x!$I$22="","",(LaborProtokoll_IBCH_geänd_8x!$I$22))</f>
        <v/>
      </c>
      <c r="K10" t="str">
        <f>IF(LaborProtokoll_IBCH_geänd_8x!$J$22="","",(LaborProtokoll_IBCH_geänd_8x!$J$22))</f>
        <v/>
      </c>
      <c r="L10" t="str">
        <f>IF(LaborProtokoll_IBCH_geänd_8x!$K$22="","",(LaborProtokoll_IBCH_geänd_8x!$K$22))</f>
        <v/>
      </c>
      <c r="M10" t="str">
        <f>IF(LaborProtokoll_IBCH_geänd_8x!$L$22="","",(LaborProtokoll_IBCH_geänd_8x!$L$22))</f>
        <v/>
      </c>
      <c r="N10" t="str">
        <f>IF(LaborProtokoll_IBCH_geänd_8x!$M$22="","",(LaborProtokoll_IBCH_geänd_8x!$M$22))</f>
        <v/>
      </c>
      <c r="O10" t="str">
        <f>IF(LaborProtokoll_IBCH_geänd_8x!$N$22="","",(LaborProtokoll_IBCH_geänd_8x!$N$22))</f>
        <v/>
      </c>
    </row>
    <row r="11" spans="1:15" x14ac:dyDescent="0.2">
      <c r="A11" t="s">
        <v>824</v>
      </c>
      <c r="B11" t="s">
        <v>826</v>
      </c>
      <c r="D11" t="s">
        <v>832</v>
      </c>
      <c r="F11" s="312" t="str">
        <f t="shared" si="1"/>
        <v>Hirudidae (Tachet)</v>
      </c>
      <c r="G11" s="312" t="str">
        <f>LaborProtokoll_IBCH_geänd_8x!E23</f>
        <v/>
      </c>
      <c r="H11" t="str">
        <f>IF(LaborProtokoll_IBCH_geänd_8x!$G$23="","",(LaborProtokoll_IBCH_geänd_8x!$G$23))</f>
        <v/>
      </c>
      <c r="I11" t="str">
        <f>IF(LaborProtokoll_IBCH_geänd_8x!$H$23="","",(LaborProtokoll_IBCH_geänd_8x!$H$23))</f>
        <v/>
      </c>
      <c r="J11" t="str">
        <f>IF(LaborProtokoll_IBCH_geänd_8x!$I$23="","",(LaborProtokoll_IBCH_geänd_8x!$I$23))</f>
        <v/>
      </c>
      <c r="K11" t="str">
        <f>IF(LaborProtokoll_IBCH_geänd_8x!$J$23="","",(LaborProtokoll_IBCH_geänd_8x!$J$23))</f>
        <v/>
      </c>
      <c r="L11" t="str">
        <f>IF(LaborProtokoll_IBCH_geänd_8x!$K$23="","",(LaborProtokoll_IBCH_geänd_8x!$K$23))</f>
        <v/>
      </c>
      <c r="M11" t="str">
        <f>IF(LaborProtokoll_IBCH_geänd_8x!$L$23="","",(LaborProtokoll_IBCH_geänd_8x!$L$23))</f>
        <v/>
      </c>
      <c r="N11" t="str">
        <f>IF(LaborProtokoll_IBCH_geänd_8x!$M$23="","",(LaborProtokoll_IBCH_geänd_8x!$M$23))</f>
        <v/>
      </c>
      <c r="O11" t="str">
        <f>IF(LaborProtokoll_IBCH_geänd_8x!$N$23="","",(LaborProtokoll_IBCH_geänd_8x!$N$23))</f>
        <v/>
      </c>
    </row>
    <row r="12" spans="1:15" x14ac:dyDescent="0.2">
      <c r="A12" t="s">
        <v>824</v>
      </c>
      <c r="B12" t="s">
        <v>826</v>
      </c>
      <c r="D12" t="s">
        <v>834</v>
      </c>
      <c r="F12" s="312" t="str">
        <f t="shared" si="1"/>
        <v>Piscicolidae</v>
      </c>
      <c r="G12" s="312" t="str">
        <f>LaborProtokoll_IBCH_geänd_8x!E24</f>
        <v/>
      </c>
      <c r="H12" t="str">
        <f>IF(LaborProtokoll_IBCH_geänd_8x!$G$24="","",(LaborProtokoll_IBCH_geänd_8x!$G$24))</f>
        <v/>
      </c>
      <c r="I12" t="str">
        <f>IF(LaborProtokoll_IBCH_geänd_8x!$H$24="","",(LaborProtokoll_IBCH_geänd_8x!$H$24))</f>
        <v/>
      </c>
      <c r="J12" t="str">
        <f>IF(LaborProtokoll_IBCH_geänd_8x!$I$24="","",(LaborProtokoll_IBCH_geänd_8x!$I$24))</f>
        <v/>
      </c>
      <c r="K12" t="str">
        <f>IF(LaborProtokoll_IBCH_geänd_8x!$J$24="","",(LaborProtokoll_IBCH_geänd_8x!$J$24))</f>
        <v/>
      </c>
      <c r="L12" t="str">
        <f>IF(LaborProtokoll_IBCH_geänd_8x!$K$24="","",(LaborProtokoll_IBCH_geänd_8x!$K$24))</f>
        <v/>
      </c>
      <c r="M12" t="str">
        <f>IF(LaborProtokoll_IBCH_geänd_8x!$L$24="","",(LaborProtokoll_IBCH_geänd_8x!$L$24))</f>
        <v/>
      </c>
      <c r="N12" t="str">
        <f>IF(LaborProtokoll_IBCH_geänd_8x!$M$24="","",(LaborProtokoll_IBCH_geänd_8x!$M$24))</f>
        <v/>
      </c>
      <c r="O12" t="str">
        <f>IF(LaborProtokoll_IBCH_geänd_8x!$N$24="","",(LaborProtokoll_IBCH_geänd_8x!$N$24))</f>
        <v/>
      </c>
    </row>
    <row r="13" spans="1:15" x14ac:dyDescent="0.2">
      <c r="A13" t="s">
        <v>837</v>
      </c>
      <c r="F13" s="312" t="str">
        <f>A13</f>
        <v>Oligochaeta</v>
      </c>
      <c r="G13" s="312" t="str">
        <f>LaborProtokoll_IBCH_geänd_8x!E26</f>
        <v/>
      </c>
      <c r="H13" t="str">
        <f>IF(LaborProtokoll_IBCH_geänd_8x!$G$26="","",(LaborProtokoll_IBCH_geänd_8x!$G$26))</f>
        <v/>
      </c>
      <c r="I13" t="str">
        <f>IF(LaborProtokoll_IBCH_geänd_8x!$H$26="","",(LaborProtokoll_IBCH_geänd_8x!$H$26))</f>
        <v/>
      </c>
      <c r="J13" t="str">
        <f>IF(LaborProtokoll_IBCH_geänd_8x!$I$26="","",(LaborProtokoll_IBCH_geänd_8x!$I$26))</f>
        <v/>
      </c>
      <c r="K13" t="str">
        <f>IF(LaborProtokoll_IBCH_geänd_8x!$J$26="","",(LaborProtokoll_IBCH_geänd_8x!$J$26))</f>
        <v/>
      </c>
      <c r="L13" t="str">
        <f>IF(LaborProtokoll_IBCH_geänd_8x!$K$26="","",(LaborProtokoll_IBCH_geänd_8x!$K$26))</f>
        <v/>
      </c>
      <c r="M13" t="str">
        <f>IF(LaborProtokoll_IBCH_geänd_8x!$L$26="","",(LaborProtokoll_IBCH_geänd_8x!$L$26))</f>
        <v/>
      </c>
      <c r="N13" t="str">
        <f>IF(LaborProtokoll_IBCH_geänd_8x!$M$26="","",(LaborProtokoll_IBCH_geänd_8x!$M$26))</f>
        <v/>
      </c>
      <c r="O13" t="str">
        <f>IF(LaborProtokoll_IBCH_geänd_8x!$N$26="","",(LaborProtokoll_IBCH_geänd_8x!$N$26))</f>
        <v/>
      </c>
    </row>
    <row r="14" spans="1:15" x14ac:dyDescent="0.2">
      <c r="A14" t="s">
        <v>840</v>
      </c>
      <c r="B14" t="s">
        <v>842</v>
      </c>
      <c r="D14" t="s">
        <v>844</v>
      </c>
      <c r="F14" s="312" t="str">
        <f t="shared" si="1"/>
        <v>Acroloxidae</v>
      </c>
      <c r="G14" s="312" t="str">
        <f>LaborProtokoll_IBCH_geänd_8x!E30</f>
        <v/>
      </c>
      <c r="H14" t="str">
        <f>IF(LaborProtokoll_IBCH_geänd_8x!$G$30="","",(LaborProtokoll_IBCH_geänd_8x!$G$30))</f>
        <v/>
      </c>
      <c r="I14" t="str">
        <f>IF(LaborProtokoll_IBCH_geänd_8x!$H$30="","",(LaborProtokoll_IBCH_geänd_8x!$H$30))</f>
        <v/>
      </c>
      <c r="J14" t="str">
        <f>IF(LaborProtokoll_IBCH_geänd_8x!$I$30="","",(LaborProtokoll_IBCH_geänd_8x!$I$30))</f>
        <v/>
      </c>
      <c r="K14" t="str">
        <f>IF(LaborProtokoll_IBCH_geänd_8x!$J$30="","",(LaborProtokoll_IBCH_geänd_8x!$J$30))</f>
        <v/>
      </c>
      <c r="L14" t="str">
        <f>IF(LaborProtokoll_IBCH_geänd_8x!$K$30="","",(LaborProtokoll_IBCH_geänd_8x!$K$30))</f>
        <v/>
      </c>
      <c r="M14" t="str">
        <f>IF(LaborProtokoll_IBCH_geänd_8x!$L$30="","",(LaborProtokoll_IBCH_geänd_8x!$L$30))</f>
        <v/>
      </c>
      <c r="N14" t="str">
        <f>IF(LaborProtokoll_IBCH_geänd_8x!$M$30="","",(LaborProtokoll_IBCH_geänd_8x!$M$30))</f>
        <v/>
      </c>
      <c r="O14" t="str">
        <f>IF(LaborProtokoll_IBCH_geänd_8x!$N$30="","",(LaborProtokoll_IBCH_geänd_8x!$N$30))</f>
        <v/>
      </c>
    </row>
    <row r="15" spans="1:15" x14ac:dyDescent="0.2">
      <c r="A15" t="s">
        <v>840</v>
      </c>
      <c r="B15" t="s">
        <v>842</v>
      </c>
      <c r="D15" t="s">
        <v>846</v>
      </c>
      <c r="F15" s="312" t="str">
        <f t="shared" si="1"/>
        <v>Ancylidae (Tachet)</v>
      </c>
      <c r="G15" s="312" t="str">
        <f>LaborProtokoll_IBCH_geänd_8x!E31</f>
        <v/>
      </c>
      <c r="H15" t="str">
        <f>IF(LaborProtokoll_IBCH_geänd_8x!$G$31="","",(LaborProtokoll_IBCH_geänd_8x!$G$31))</f>
        <v/>
      </c>
      <c r="I15" t="str">
        <f>IF(LaborProtokoll_IBCH_geänd_8x!$H$31="","",(LaborProtokoll_IBCH_geänd_8x!$H$31))</f>
        <v/>
      </c>
      <c r="J15" t="str">
        <f>IF(LaborProtokoll_IBCH_geänd_8x!$I$31="","",(LaborProtokoll_IBCH_geänd_8x!$I$31))</f>
        <v/>
      </c>
      <c r="K15" t="str">
        <f>IF(LaborProtokoll_IBCH_geänd_8x!$J$31="","",(LaborProtokoll_IBCH_geänd_8x!$J$31))</f>
        <v/>
      </c>
      <c r="L15" t="str">
        <f>IF(LaborProtokoll_IBCH_geänd_8x!$K$31="","",(LaborProtokoll_IBCH_geänd_8x!$K$31))</f>
        <v/>
      </c>
      <c r="M15" t="str">
        <f>IF(LaborProtokoll_IBCH_geänd_8x!$L$31="","",(LaborProtokoll_IBCH_geänd_8x!$L$31))</f>
        <v/>
      </c>
      <c r="N15" t="str">
        <f>IF(LaborProtokoll_IBCH_geänd_8x!$M$31="","",(LaborProtokoll_IBCH_geänd_8x!$M$31))</f>
        <v/>
      </c>
      <c r="O15" t="str">
        <f>IF(LaborProtokoll_IBCH_geänd_8x!$N$31="","",(LaborProtokoll_IBCH_geänd_8x!$N$31))</f>
        <v/>
      </c>
    </row>
    <row r="16" spans="1:15" x14ac:dyDescent="0.2">
      <c r="A16" t="s">
        <v>840</v>
      </c>
      <c r="B16" t="s">
        <v>842</v>
      </c>
      <c r="D16" t="s">
        <v>849</v>
      </c>
      <c r="F16" s="312" t="str">
        <f t="shared" si="1"/>
        <v>Bithyniidae</v>
      </c>
      <c r="G16" s="312" t="str">
        <f>LaborProtokoll_IBCH_geänd_8x!E32</f>
        <v/>
      </c>
      <c r="H16" t="str">
        <f>IF(LaborProtokoll_IBCH_geänd_8x!$G$32="","",(LaborProtokoll_IBCH_geänd_8x!$G$32))</f>
        <v/>
      </c>
      <c r="I16" t="str">
        <f>IF(LaborProtokoll_IBCH_geänd_8x!$H$32="","",(LaborProtokoll_IBCH_geänd_8x!$H$32))</f>
        <v/>
      </c>
      <c r="J16" t="str">
        <f>IF(LaborProtokoll_IBCH_geänd_8x!$I$32="","",(LaborProtokoll_IBCH_geänd_8x!$I$32))</f>
        <v/>
      </c>
      <c r="K16" t="str">
        <f>IF(LaborProtokoll_IBCH_geänd_8x!$J$32="","",(LaborProtokoll_IBCH_geänd_8x!$J$32))</f>
        <v/>
      </c>
      <c r="L16" t="str">
        <f>IF(LaborProtokoll_IBCH_geänd_8x!$K$32="","",(LaborProtokoll_IBCH_geänd_8x!$K$32))</f>
        <v/>
      </c>
      <c r="M16" t="str">
        <f>IF(LaborProtokoll_IBCH_geänd_8x!$L$32="","",(LaborProtokoll_IBCH_geänd_8x!$L$32))</f>
        <v/>
      </c>
      <c r="N16" t="str">
        <f>IF(LaborProtokoll_IBCH_geänd_8x!$M$32="","",(LaborProtokoll_IBCH_geänd_8x!$M$32))</f>
        <v/>
      </c>
      <c r="O16" t="str">
        <f>IF(LaborProtokoll_IBCH_geänd_8x!$N$32="","",(LaborProtokoll_IBCH_geänd_8x!$N$32))</f>
        <v/>
      </c>
    </row>
    <row r="17" spans="1:15" x14ac:dyDescent="0.2">
      <c r="A17" t="s">
        <v>840</v>
      </c>
      <c r="B17" t="s">
        <v>842</v>
      </c>
      <c r="D17" t="s">
        <v>851</v>
      </c>
      <c r="F17" s="312" t="str">
        <f t="shared" si="1"/>
        <v>Ferrissiidae (Tachet)</v>
      </c>
      <c r="G17" s="312" t="str">
        <f>LaborProtokoll_IBCH_geänd_8x!E33</f>
        <v/>
      </c>
      <c r="H17" t="str">
        <f>IF(LaborProtokoll_IBCH_geänd_8x!$G$33="","",(LaborProtokoll_IBCH_geänd_8x!$G$33))</f>
        <v/>
      </c>
      <c r="I17" t="str">
        <f>IF(LaborProtokoll_IBCH_geänd_8x!$H$33="","",(LaborProtokoll_IBCH_geänd_8x!$H$33))</f>
        <v/>
      </c>
      <c r="J17" t="str">
        <f>IF(LaborProtokoll_IBCH_geänd_8x!$I$33="","",(LaborProtokoll_IBCH_geänd_8x!$I$33))</f>
        <v/>
      </c>
      <c r="K17" t="str">
        <f>IF(LaborProtokoll_IBCH_geänd_8x!$J$33="","",(LaborProtokoll_IBCH_geänd_8x!$J$33))</f>
        <v/>
      </c>
      <c r="L17" t="str">
        <f>IF(LaborProtokoll_IBCH_geänd_8x!$K$33="","",(LaborProtokoll_IBCH_geänd_8x!$K$33))</f>
        <v/>
      </c>
      <c r="M17" t="str">
        <f>IF(LaborProtokoll_IBCH_geänd_8x!$L$33="","",(LaborProtokoll_IBCH_geänd_8x!$L$33))</f>
        <v/>
      </c>
      <c r="N17" t="str">
        <f>IF(LaborProtokoll_IBCH_geänd_8x!$M$33="","",(LaborProtokoll_IBCH_geänd_8x!$M$33))</f>
        <v/>
      </c>
      <c r="O17" t="str">
        <f>IF(LaborProtokoll_IBCH_geänd_8x!$N$33="","",(LaborProtokoll_IBCH_geänd_8x!$N$33))</f>
        <v/>
      </c>
    </row>
    <row r="18" spans="1:15" x14ac:dyDescent="0.2">
      <c r="A18" t="s">
        <v>840</v>
      </c>
      <c r="B18" t="s">
        <v>842</v>
      </c>
      <c r="D18" t="s">
        <v>853</v>
      </c>
      <c r="F18" s="312" t="str">
        <f t="shared" si="1"/>
        <v>Hydrobiidae</v>
      </c>
      <c r="G18" s="312" t="str">
        <f>LaborProtokoll_IBCH_geänd_8x!E34</f>
        <v/>
      </c>
      <c r="H18" t="str">
        <f>IF(LaborProtokoll_IBCH_geänd_8x!$G$34="","",(LaborProtokoll_IBCH_geänd_8x!$G$34))</f>
        <v/>
      </c>
      <c r="I18" t="str">
        <f>IF(LaborProtokoll_IBCH_geänd_8x!$H$34="","",(LaborProtokoll_IBCH_geänd_8x!$H$34))</f>
        <v/>
      </c>
      <c r="J18" t="str">
        <f>IF(LaborProtokoll_IBCH_geänd_8x!$I$34="","",(LaborProtokoll_IBCH_geänd_8x!$I$34))</f>
        <v/>
      </c>
      <c r="K18" t="str">
        <f>IF(LaborProtokoll_IBCH_geänd_8x!$J$34="","",(LaborProtokoll_IBCH_geänd_8x!$J$34))</f>
        <v/>
      </c>
      <c r="L18" t="str">
        <f>IF(LaborProtokoll_IBCH_geänd_8x!$K$34="","",(LaborProtokoll_IBCH_geänd_8x!$K$34))</f>
        <v/>
      </c>
      <c r="M18" t="str">
        <f>IF(LaborProtokoll_IBCH_geänd_8x!$L$34="","",(LaborProtokoll_IBCH_geänd_8x!$L$34))</f>
        <v/>
      </c>
      <c r="N18" t="str">
        <f>IF(LaborProtokoll_IBCH_geänd_8x!$M$34="","",(LaborProtokoll_IBCH_geänd_8x!$M$34))</f>
        <v/>
      </c>
      <c r="O18" t="str">
        <f>IF(LaborProtokoll_IBCH_geänd_8x!$N$34="","",(LaborProtokoll_IBCH_geänd_8x!$N$34))</f>
        <v/>
      </c>
    </row>
    <row r="19" spans="1:15" x14ac:dyDescent="0.2">
      <c r="A19" t="s">
        <v>840</v>
      </c>
      <c r="B19" t="s">
        <v>842</v>
      </c>
      <c r="D19" t="s">
        <v>855</v>
      </c>
      <c r="F19" s="312" t="str">
        <f t="shared" si="1"/>
        <v>Lymnaeidae</v>
      </c>
      <c r="G19" s="312" t="str">
        <f>LaborProtokoll_IBCH_geänd_8x!E35</f>
        <v/>
      </c>
      <c r="H19" t="str">
        <f>IF(LaborProtokoll_IBCH_geänd_8x!$G$35="","",(LaborProtokoll_IBCH_geänd_8x!$G$35))</f>
        <v/>
      </c>
      <c r="I19" t="str">
        <f>IF(LaborProtokoll_IBCH_geänd_8x!$H$35="","",(LaborProtokoll_IBCH_geänd_8x!$H$35))</f>
        <v/>
      </c>
      <c r="J19" t="str">
        <f>IF(LaborProtokoll_IBCH_geänd_8x!$I$35="","",(LaborProtokoll_IBCH_geänd_8x!$I$35))</f>
        <v/>
      </c>
      <c r="K19" t="str">
        <f>IF(LaborProtokoll_IBCH_geänd_8x!$J$35="","",(LaborProtokoll_IBCH_geänd_8x!$J$35))</f>
        <v/>
      </c>
      <c r="L19" t="str">
        <f>IF(LaborProtokoll_IBCH_geänd_8x!$K$35="","",(LaborProtokoll_IBCH_geänd_8x!$K$35))</f>
        <v/>
      </c>
      <c r="M19" t="str">
        <f>IF(LaborProtokoll_IBCH_geänd_8x!$L$35="","",(LaborProtokoll_IBCH_geänd_8x!$L$35))</f>
        <v/>
      </c>
      <c r="N19" t="str">
        <f>IF(LaborProtokoll_IBCH_geänd_8x!$M$35="","",(LaborProtokoll_IBCH_geänd_8x!$M$35))</f>
        <v/>
      </c>
      <c r="O19" t="str">
        <f>IF(LaborProtokoll_IBCH_geänd_8x!$N$35="","",(LaborProtokoll_IBCH_geänd_8x!$N$35))</f>
        <v/>
      </c>
    </row>
    <row r="20" spans="1:15" x14ac:dyDescent="0.2">
      <c r="A20" t="s">
        <v>840</v>
      </c>
      <c r="B20" t="s">
        <v>842</v>
      </c>
      <c r="D20" t="s">
        <v>857</v>
      </c>
      <c r="F20" s="312" t="str">
        <f t="shared" si="1"/>
        <v>Neritidae</v>
      </c>
      <c r="G20" s="312" t="str">
        <f>LaborProtokoll_IBCH_geänd_8x!E36</f>
        <v/>
      </c>
      <c r="H20" t="str">
        <f>IF(LaborProtokoll_IBCH_geänd_8x!$G$36="","",(LaborProtokoll_IBCH_geänd_8x!$G$36))</f>
        <v/>
      </c>
      <c r="I20" t="str">
        <f>IF(LaborProtokoll_IBCH_geänd_8x!$H$36="","",(LaborProtokoll_IBCH_geänd_8x!$H$36))</f>
        <v/>
      </c>
      <c r="J20" t="str">
        <f>IF(LaborProtokoll_IBCH_geänd_8x!$I$36="","",(LaborProtokoll_IBCH_geänd_8x!$I$36))</f>
        <v/>
      </c>
      <c r="K20" t="str">
        <f>IF(LaborProtokoll_IBCH_geänd_8x!$J$36="","",(LaborProtokoll_IBCH_geänd_8x!$J$36))</f>
        <v/>
      </c>
      <c r="L20" t="str">
        <f>IF(LaborProtokoll_IBCH_geänd_8x!$K$36="","",(LaborProtokoll_IBCH_geänd_8x!$K$36))</f>
        <v/>
      </c>
      <c r="M20" t="str">
        <f>IF(LaborProtokoll_IBCH_geänd_8x!$L$36="","",(LaborProtokoll_IBCH_geänd_8x!$L$36))</f>
        <v/>
      </c>
      <c r="N20" t="str">
        <f>IF(LaborProtokoll_IBCH_geänd_8x!$M$36="","",(LaborProtokoll_IBCH_geänd_8x!$M$36))</f>
        <v/>
      </c>
      <c r="O20" t="str">
        <f>IF(LaborProtokoll_IBCH_geänd_8x!$N$36="","",(LaborProtokoll_IBCH_geänd_8x!$N$36))</f>
        <v/>
      </c>
    </row>
    <row r="21" spans="1:15" x14ac:dyDescent="0.2">
      <c r="A21" t="s">
        <v>840</v>
      </c>
      <c r="B21" t="s">
        <v>842</v>
      </c>
      <c r="D21" t="s">
        <v>859</v>
      </c>
      <c r="F21" s="312" t="str">
        <f t="shared" si="1"/>
        <v>Physidae</v>
      </c>
      <c r="G21" s="312" t="str">
        <f>LaborProtokoll_IBCH_geänd_8x!E37</f>
        <v/>
      </c>
      <c r="H21" t="str">
        <f>IF(LaborProtokoll_IBCH_geänd_8x!$G$37="","",(LaborProtokoll_IBCH_geänd_8x!$G$37))</f>
        <v/>
      </c>
      <c r="I21" t="str">
        <f>IF(LaborProtokoll_IBCH_geänd_8x!$H$37="","",(LaborProtokoll_IBCH_geänd_8x!$H$37))</f>
        <v/>
      </c>
      <c r="J21" t="str">
        <f>IF(LaborProtokoll_IBCH_geänd_8x!$I$37="","",(LaborProtokoll_IBCH_geänd_8x!$I$37))</f>
        <v/>
      </c>
      <c r="K21" t="str">
        <f>IF(LaborProtokoll_IBCH_geänd_8x!$J$37="","",(LaborProtokoll_IBCH_geänd_8x!$J$37))</f>
        <v/>
      </c>
      <c r="L21" t="str">
        <f>IF(LaborProtokoll_IBCH_geänd_8x!$K$37="","",(LaborProtokoll_IBCH_geänd_8x!$K$37))</f>
        <v/>
      </c>
      <c r="M21" t="str">
        <f>IF(LaborProtokoll_IBCH_geänd_8x!$L$37="","",(LaborProtokoll_IBCH_geänd_8x!$L$37))</f>
        <v/>
      </c>
      <c r="N21" t="str">
        <f>IF(LaborProtokoll_IBCH_geänd_8x!$M$37="","",(LaborProtokoll_IBCH_geänd_8x!$M$37))</f>
        <v/>
      </c>
      <c r="O21" t="str">
        <f>IF(LaborProtokoll_IBCH_geänd_8x!$N$37="","",(LaborProtokoll_IBCH_geänd_8x!$N$37))</f>
        <v/>
      </c>
    </row>
    <row r="22" spans="1:15" x14ac:dyDescent="0.2">
      <c r="A22" t="s">
        <v>840</v>
      </c>
      <c r="B22" t="s">
        <v>842</v>
      </c>
      <c r="D22" t="s">
        <v>861</v>
      </c>
      <c r="F22" s="312" t="str">
        <f t="shared" si="1"/>
        <v>Planorbidae</v>
      </c>
      <c r="G22" s="312" t="str">
        <f>LaborProtokoll_IBCH_geänd_8x!E38</f>
        <v/>
      </c>
      <c r="H22" t="str">
        <f>IF(LaborProtokoll_IBCH_geänd_8x!$G$38="","",(LaborProtokoll_IBCH_geänd_8x!$G$38))</f>
        <v/>
      </c>
      <c r="I22" t="str">
        <f>IF(LaborProtokoll_IBCH_geänd_8x!$H$38="","",(LaborProtokoll_IBCH_geänd_8x!$H$38))</f>
        <v/>
      </c>
      <c r="J22" t="str">
        <f>IF(LaborProtokoll_IBCH_geänd_8x!$I$38="","",(LaborProtokoll_IBCH_geänd_8x!$I$38))</f>
        <v/>
      </c>
      <c r="K22" t="str">
        <f>IF(LaborProtokoll_IBCH_geänd_8x!$J$38="","",(LaborProtokoll_IBCH_geänd_8x!$J$38))</f>
        <v/>
      </c>
      <c r="L22" t="str">
        <f>IF(LaborProtokoll_IBCH_geänd_8x!$K$38="","",(LaborProtokoll_IBCH_geänd_8x!$K$38))</f>
        <v/>
      </c>
      <c r="M22" t="str">
        <f>IF(LaborProtokoll_IBCH_geänd_8x!$L$38="","",(LaborProtokoll_IBCH_geänd_8x!$L$38))</f>
        <v/>
      </c>
      <c r="N22" t="str">
        <f>IF(LaborProtokoll_IBCH_geänd_8x!$M$38="","",(LaborProtokoll_IBCH_geänd_8x!$M$38))</f>
        <v/>
      </c>
      <c r="O22" t="str">
        <f>IF(LaborProtokoll_IBCH_geänd_8x!$N$38="","",(LaborProtokoll_IBCH_geänd_8x!$N$38))</f>
        <v/>
      </c>
    </row>
    <row r="23" spans="1:15" x14ac:dyDescent="0.2">
      <c r="A23" t="s">
        <v>840</v>
      </c>
      <c r="B23" t="s">
        <v>842</v>
      </c>
      <c r="D23" t="s">
        <v>863</v>
      </c>
      <c r="F23" s="312" t="str">
        <f t="shared" si="1"/>
        <v>Valvatidae</v>
      </c>
      <c r="G23" s="312" t="str">
        <f>LaborProtokoll_IBCH_geänd_8x!E39</f>
        <v/>
      </c>
      <c r="H23" t="str">
        <f>IF(LaborProtokoll_IBCH_geänd_8x!$G$39="","",(LaborProtokoll_IBCH_geänd_8x!$G$39))</f>
        <v/>
      </c>
      <c r="I23" t="str">
        <f>IF(LaborProtokoll_IBCH_geänd_8x!$H$39="","",(LaborProtokoll_IBCH_geänd_8x!$H$39))</f>
        <v/>
      </c>
      <c r="J23" t="str">
        <f>IF(LaborProtokoll_IBCH_geänd_8x!$I$39="","",(LaborProtokoll_IBCH_geänd_8x!$I$39))</f>
        <v/>
      </c>
      <c r="K23" t="str">
        <f>IF(LaborProtokoll_IBCH_geänd_8x!$J$39="","",(LaborProtokoll_IBCH_geänd_8x!$J$39))</f>
        <v/>
      </c>
      <c r="L23" t="str">
        <f>IF(LaborProtokoll_IBCH_geänd_8x!$K$39="","",(LaborProtokoll_IBCH_geänd_8x!$K$39))</f>
        <v/>
      </c>
      <c r="M23" t="str">
        <f>IF(LaborProtokoll_IBCH_geänd_8x!$L$39="","",(LaborProtokoll_IBCH_geänd_8x!$L$39))</f>
        <v/>
      </c>
      <c r="N23" t="str">
        <f>IF(LaborProtokoll_IBCH_geänd_8x!$M$39="","",(LaborProtokoll_IBCH_geänd_8x!$M$39))</f>
        <v/>
      </c>
      <c r="O23" t="str">
        <f>IF(LaborProtokoll_IBCH_geänd_8x!$N$39="","",(LaborProtokoll_IBCH_geänd_8x!$N$39))</f>
        <v/>
      </c>
    </row>
    <row r="24" spans="1:15" x14ac:dyDescent="0.2">
      <c r="A24" t="s">
        <v>840</v>
      </c>
      <c r="B24" t="s">
        <v>842</v>
      </c>
      <c r="D24" t="s">
        <v>865</v>
      </c>
      <c r="F24" s="312" t="str">
        <f t="shared" si="1"/>
        <v>Viviparidae</v>
      </c>
      <c r="G24" s="312" t="str">
        <f>LaborProtokoll_IBCH_geänd_8x!E40</f>
        <v/>
      </c>
      <c r="H24" t="str">
        <f>IF(LaborProtokoll_IBCH_geänd_8x!$G$40="","",(LaborProtokoll_IBCH_geänd_8x!$G$40))</f>
        <v/>
      </c>
      <c r="I24" t="str">
        <f>IF(LaborProtokoll_IBCH_geänd_8x!$H$40="","",(LaborProtokoll_IBCH_geänd_8x!$H$40))</f>
        <v/>
      </c>
      <c r="J24" t="str">
        <f>IF(LaborProtokoll_IBCH_geänd_8x!$I$40="","",(LaborProtokoll_IBCH_geänd_8x!$I$40))</f>
        <v/>
      </c>
      <c r="K24" t="str">
        <f>IF(LaborProtokoll_IBCH_geänd_8x!$J$40="","",(LaborProtokoll_IBCH_geänd_8x!$J$40))</f>
        <v/>
      </c>
      <c r="L24" t="str">
        <f>IF(LaborProtokoll_IBCH_geänd_8x!$K$40="","",(LaborProtokoll_IBCH_geänd_8x!$K$40))</f>
        <v/>
      </c>
      <c r="M24" t="str">
        <f>IF(LaborProtokoll_IBCH_geänd_8x!$L$40="","",(LaborProtokoll_IBCH_geänd_8x!$L$40))</f>
        <v/>
      </c>
      <c r="N24" t="str">
        <f>IF(LaborProtokoll_IBCH_geänd_8x!$M$40="","",(LaborProtokoll_IBCH_geänd_8x!$M$40))</f>
        <v/>
      </c>
      <c r="O24" t="str">
        <f>IF(LaborProtokoll_IBCH_geänd_8x!$N$40="","",(LaborProtokoll_IBCH_geänd_8x!$N$40))</f>
        <v/>
      </c>
    </row>
    <row r="25" spans="1:15" x14ac:dyDescent="0.2">
      <c r="A25" t="s">
        <v>840</v>
      </c>
      <c r="B25" t="s">
        <v>867</v>
      </c>
      <c r="D25" t="s">
        <v>869</v>
      </c>
      <c r="F25" s="312" t="str">
        <f t="shared" si="1"/>
        <v>Corbiculidae*</v>
      </c>
      <c r="G25" s="312" t="str">
        <f>LaborProtokoll_IBCH_geänd_8x!E42</f>
        <v/>
      </c>
      <c r="H25" t="str">
        <f>IF(LaborProtokoll_IBCH_geänd_8x!$G$42="","",(LaborProtokoll_IBCH_geänd_8x!$G$42))</f>
        <v/>
      </c>
      <c r="I25" t="str">
        <f>IF(LaborProtokoll_IBCH_geänd_8x!$H$42="","",(LaborProtokoll_IBCH_geänd_8x!$H$42))</f>
        <v/>
      </c>
      <c r="J25" t="str">
        <f>IF(LaborProtokoll_IBCH_geänd_8x!$I$42="","",(LaborProtokoll_IBCH_geänd_8x!$I$42))</f>
        <v/>
      </c>
      <c r="K25" t="str">
        <f>IF(LaborProtokoll_IBCH_geänd_8x!$J$42="","",(LaborProtokoll_IBCH_geänd_8x!$J$42))</f>
        <v/>
      </c>
      <c r="L25" t="str">
        <f>IF(LaborProtokoll_IBCH_geänd_8x!$K$42="","",(LaborProtokoll_IBCH_geänd_8x!$K$42))</f>
        <v/>
      </c>
      <c r="M25" t="str">
        <f>IF(LaborProtokoll_IBCH_geänd_8x!$L$42="","",(LaborProtokoll_IBCH_geänd_8x!$L$42))</f>
        <v/>
      </c>
      <c r="N25" t="str">
        <f>IF(LaborProtokoll_IBCH_geänd_8x!$M$42="","",(LaborProtokoll_IBCH_geänd_8x!$M$42))</f>
        <v/>
      </c>
      <c r="O25" t="str">
        <f>IF(LaborProtokoll_IBCH_geänd_8x!$N$42="","",(LaborProtokoll_IBCH_geänd_8x!$N$42))</f>
        <v/>
      </c>
    </row>
    <row r="26" spans="1:15" x14ac:dyDescent="0.2">
      <c r="A26" t="s">
        <v>840</v>
      </c>
      <c r="B26" t="s">
        <v>867</v>
      </c>
      <c r="D26" t="s">
        <v>871</v>
      </c>
      <c r="F26" s="312" t="str">
        <f t="shared" si="1"/>
        <v>Dreissenidae*</v>
      </c>
      <c r="G26" s="312" t="str">
        <f>LaborProtokoll_IBCH_geänd_8x!E43</f>
        <v/>
      </c>
      <c r="H26" t="str">
        <f>IF(LaborProtokoll_IBCH_geänd_8x!$G$43="","",(LaborProtokoll_IBCH_geänd_8x!$G$43))</f>
        <v/>
      </c>
      <c r="I26" t="str">
        <f>IF(LaborProtokoll_IBCH_geänd_8x!$H$43="","",(LaborProtokoll_IBCH_geänd_8x!$H$43))</f>
        <v/>
      </c>
      <c r="J26" t="str">
        <f>IF(LaborProtokoll_IBCH_geänd_8x!$I$43="","",(LaborProtokoll_IBCH_geänd_8x!$I$43))</f>
        <v/>
      </c>
      <c r="K26" t="str">
        <f>IF(LaborProtokoll_IBCH_geänd_8x!$J$43="","",(LaborProtokoll_IBCH_geänd_8x!$J$43))</f>
        <v/>
      </c>
      <c r="L26" t="str">
        <f>IF(LaborProtokoll_IBCH_geänd_8x!$K$43="","",(LaborProtokoll_IBCH_geänd_8x!$K$43))</f>
        <v/>
      </c>
      <c r="M26" t="str">
        <f>IF(LaborProtokoll_IBCH_geänd_8x!$L$43="","",(LaborProtokoll_IBCH_geänd_8x!$L$43))</f>
        <v/>
      </c>
      <c r="N26" t="str">
        <f>IF(LaborProtokoll_IBCH_geänd_8x!$M$43="","",(LaborProtokoll_IBCH_geänd_8x!$M$43))</f>
        <v/>
      </c>
      <c r="O26" t="str">
        <f>IF(LaborProtokoll_IBCH_geänd_8x!$N$43="","",(LaborProtokoll_IBCH_geänd_8x!$N$43))</f>
        <v/>
      </c>
    </row>
    <row r="27" spans="1:15" x14ac:dyDescent="0.2">
      <c r="A27" t="s">
        <v>840</v>
      </c>
      <c r="B27" t="s">
        <v>867</v>
      </c>
      <c r="D27" t="s">
        <v>873</v>
      </c>
      <c r="F27" s="312" t="str">
        <f t="shared" si="1"/>
        <v>Sphaeriidae</v>
      </c>
      <c r="G27" s="312" t="str">
        <f>LaborProtokoll_IBCH_geänd_8x!E44</f>
        <v/>
      </c>
      <c r="H27" t="str">
        <f>IF(LaborProtokoll_IBCH_geänd_8x!$G$44="","",(LaborProtokoll_IBCH_geänd_8x!$G$44))</f>
        <v/>
      </c>
      <c r="I27" t="str">
        <f>IF(LaborProtokoll_IBCH_geänd_8x!$H$44="","",(LaborProtokoll_IBCH_geänd_8x!$H$44))</f>
        <v/>
      </c>
      <c r="J27" t="str">
        <f>IF(LaborProtokoll_IBCH_geänd_8x!$I$44="","",(LaborProtokoll_IBCH_geänd_8x!$I$44))</f>
        <v/>
      </c>
      <c r="K27" t="str">
        <f>IF(LaborProtokoll_IBCH_geänd_8x!$J$44="","",(LaborProtokoll_IBCH_geänd_8x!$J$44))</f>
        <v/>
      </c>
      <c r="L27" t="str">
        <f>IF(LaborProtokoll_IBCH_geänd_8x!$K$44="","",(LaborProtokoll_IBCH_geänd_8x!$K$44))</f>
        <v/>
      </c>
      <c r="M27" t="str">
        <f>IF(LaborProtokoll_IBCH_geänd_8x!$L$44="","",(LaborProtokoll_IBCH_geänd_8x!$L$44))</f>
        <v/>
      </c>
      <c r="N27" t="str">
        <f>IF(LaborProtokoll_IBCH_geänd_8x!$M$44="","",(LaborProtokoll_IBCH_geänd_8x!$M$44))</f>
        <v/>
      </c>
      <c r="O27" t="str">
        <f>IF(LaborProtokoll_IBCH_geänd_8x!$N$44="","",(LaborProtokoll_IBCH_geänd_8x!$N$44))</f>
        <v/>
      </c>
    </row>
    <row r="28" spans="1:15" x14ac:dyDescent="0.2">
      <c r="A28" t="s">
        <v>840</v>
      </c>
      <c r="B28" t="s">
        <v>867</v>
      </c>
      <c r="D28" t="s">
        <v>874</v>
      </c>
      <c r="F28" s="312" t="str">
        <f t="shared" si="1"/>
        <v>Unionidae</v>
      </c>
      <c r="G28" s="312" t="str">
        <f>LaborProtokoll_IBCH_geänd_8x!E45</f>
        <v/>
      </c>
      <c r="H28" t="str">
        <f>IF(LaborProtokoll_IBCH_geänd_8x!$G$45="","",(LaborProtokoll_IBCH_geänd_8x!$G$45))</f>
        <v/>
      </c>
      <c r="I28" t="str">
        <f>IF(LaborProtokoll_IBCH_geänd_8x!$H$45="","",(LaborProtokoll_IBCH_geänd_8x!$H$45))</f>
        <v/>
      </c>
      <c r="J28" t="str">
        <f>IF(LaborProtokoll_IBCH_geänd_8x!$I$45="","",(LaborProtokoll_IBCH_geänd_8x!$I$45))</f>
        <v/>
      </c>
      <c r="K28" t="str">
        <f>IF(LaborProtokoll_IBCH_geänd_8x!$J$45="","",(LaborProtokoll_IBCH_geänd_8x!$J$45))</f>
        <v/>
      </c>
      <c r="L28" t="str">
        <f>IF(LaborProtokoll_IBCH_geänd_8x!$K$45="","",(LaborProtokoll_IBCH_geänd_8x!$K$45))</f>
        <v/>
      </c>
      <c r="M28" t="str">
        <f>IF(LaborProtokoll_IBCH_geänd_8x!$L$45="","",(LaborProtokoll_IBCH_geänd_8x!$L$45))</f>
        <v/>
      </c>
      <c r="N28" t="str">
        <f>IF(LaborProtokoll_IBCH_geänd_8x!$M$45="","",(LaborProtokoll_IBCH_geänd_8x!$M$45))</f>
        <v/>
      </c>
      <c r="O28" t="str">
        <f>IF(LaborProtokoll_IBCH_geänd_8x!$N$45="","",(LaborProtokoll_IBCH_geänd_8x!$N$45))</f>
        <v/>
      </c>
    </row>
    <row r="29" spans="1:15" x14ac:dyDescent="0.2">
      <c r="A29" t="s">
        <v>876</v>
      </c>
      <c r="B29" t="s">
        <v>878</v>
      </c>
      <c r="D29" t="s">
        <v>879</v>
      </c>
      <c r="F29" s="312" t="str">
        <f t="shared" si="1"/>
        <v>Hydracarina</v>
      </c>
      <c r="G29" s="312" t="str">
        <f>LaborProtokoll_IBCH_geänd_8x!E49</f>
        <v/>
      </c>
      <c r="H29" t="str">
        <f>IF(LaborProtokoll_IBCH_geänd_8x!$G$49="","",(LaborProtokoll_IBCH_geänd_8x!$G$49))</f>
        <v/>
      </c>
      <c r="I29" t="str">
        <f>IF(LaborProtokoll_IBCH_geänd_8x!$H$49="","",(LaborProtokoll_IBCH_geänd_8x!$H$49))</f>
        <v/>
      </c>
      <c r="J29" t="str">
        <f>IF(LaborProtokoll_IBCH_geänd_8x!$I$49="","",(LaborProtokoll_IBCH_geänd_8x!$I$49))</f>
        <v/>
      </c>
      <c r="K29" t="str">
        <f>IF(LaborProtokoll_IBCH_geänd_8x!$J$49="","",(LaborProtokoll_IBCH_geänd_8x!$J$49))</f>
        <v/>
      </c>
      <c r="L29" t="str">
        <f>IF(LaborProtokoll_IBCH_geänd_8x!$K$49="","",(LaborProtokoll_IBCH_geänd_8x!$K$49))</f>
        <v/>
      </c>
      <c r="M29" t="str">
        <f>IF(LaborProtokoll_IBCH_geänd_8x!$L$49="","",(LaborProtokoll_IBCH_geänd_8x!$L$49))</f>
        <v/>
      </c>
      <c r="N29" t="str">
        <f>IF(LaborProtokoll_IBCH_geänd_8x!$M$49="","",(LaborProtokoll_IBCH_geänd_8x!$M$49))</f>
        <v/>
      </c>
      <c r="O29" t="str">
        <f>IF(LaborProtokoll_IBCH_geänd_8x!$N$49="","",(LaborProtokoll_IBCH_geänd_8x!$N$49))</f>
        <v/>
      </c>
    </row>
    <row r="30" spans="1:15" x14ac:dyDescent="0.2">
      <c r="A30" t="s">
        <v>876</v>
      </c>
      <c r="B30" t="s">
        <v>880</v>
      </c>
      <c r="C30" t="s">
        <v>881</v>
      </c>
      <c r="F30" s="312" t="str">
        <f>C30</f>
        <v>Branchiopoda</v>
      </c>
      <c r="G30" s="312" t="str">
        <f>LaborProtokoll_IBCH_geänd_8x!E51</f>
        <v/>
      </c>
      <c r="H30" t="str">
        <f>IF(LaborProtokoll_IBCH_geänd_8x!$G$51="","",(LaborProtokoll_IBCH_geänd_8x!$G$51))</f>
        <v/>
      </c>
      <c r="I30" t="str">
        <f>IF(LaborProtokoll_IBCH_geänd_8x!$H$51="","",(LaborProtokoll_IBCH_geänd_8x!$H$51))</f>
        <v/>
      </c>
      <c r="J30" t="str">
        <f>IF(LaborProtokoll_IBCH_geänd_8x!$I$51="","",(LaborProtokoll_IBCH_geänd_8x!$I$51))</f>
        <v/>
      </c>
      <c r="K30" t="str">
        <f>IF(LaborProtokoll_IBCH_geänd_8x!$J$51="","",(LaborProtokoll_IBCH_geänd_8x!$J$51))</f>
        <v/>
      </c>
      <c r="L30" t="str">
        <f>IF(LaborProtokoll_IBCH_geänd_8x!$K$51="","",(LaborProtokoll_IBCH_geänd_8x!$K$51))</f>
        <v/>
      </c>
      <c r="M30" t="str">
        <f>IF(LaborProtokoll_IBCH_geänd_8x!$L$51="","",(LaborProtokoll_IBCH_geänd_8x!$L$51))</f>
        <v/>
      </c>
      <c r="N30" t="str">
        <f>IF(LaborProtokoll_IBCH_geänd_8x!$M$51="","",(LaborProtokoll_IBCH_geänd_8x!$M$51))</f>
        <v/>
      </c>
      <c r="O30" t="str">
        <f>IF(LaborProtokoll_IBCH_geänd_8x!$N$51="","",(LaborProtokoll_IBCH_geänd_8x!$N$51))</f>
        <v/>
      </c>
    </row>
    <row r="31" spans="1:15" x14ac:dyDescent="0.2">
      <c r="A31" t="s">
        <v>876</v>
      </c>
      <c r="B31" t="s">
        <v>880</v>
      </c>
      <c r="C31" t="s">
        <v>882</v>
      </c>
      <c r="D31" t="s">
        <v>883</v>
      </c>
      <c r="F31" s="312" t="str">
        <f t="shared" si="1"/>
        <v>Corophiidae*</v>
      </c>
      <c r="G31" s="312" t="str">
        <f>LaborProtokoll_IBCH_geänd_8x!E53</f>
        <v/>
      </c>
      <c r="H31" t="str">
        <f>IF(LaborProtokoll_IBCH_geänd_8x!$G$53="","",(LaborProtokoll_IBCH_geänd_8x!$G$53))</f>
        <v/>
      </c>
      <c r="I31" t="str">
        <f>IF(LaborProtokoll_IBCH_geänd_8x!$H$53="","",(LaborProtokoll_IBCH_geänd_8x!$H$53))</f>
        <v/>
      </c>
      <c r="J31" t="str">
        <f>IF(LaborProtokoll_IBCH_geänd_8x!$I$53="","",(LaborProtokoll_IBCH_geänd_8x!$I$53))</f>
        <v/>
      </c>
      <c r="K31" t="str">
        <f>IF(LaborProtokoll_IBCH_geänd_8x!$J$53="","",(LaborProtokoll_IBCH_geänd_8x!$J$53))</f>
        <v/>
      </c>
      <c r="L31" t="str">
        <f>IF(LaborProtokoll_IBCH_geänd_8x!$K$53="","",(LaborProtokoll_IBCH_geänd_8x!$K$53))</f>
        <v/>
      </c>
      <c r="M31" t="str">
        <f>IF(LaborProtokoll_IBCH_geänd_8x!$L$53="","",(LaborProtokoll_IBCH_geänd_8x!$L$53))</f>
        <v/>
      </c>
      <c r="N31" t="str">
        <f>IF(LaborProtokoll_IBCH_geänd_8x!$M$53="","",(LaborProtokoll_IBCH_geänd_8x!$M$53))</f>
        <v/>
      </c>
      <c r="O31" t="str">
        <f>IF(LaborProtokoll_IBCH_geänd_8x!$N$53="","",(LaborProtokoll_IBCH_geänd_8x!$N$53))</f>
        <v/>
      </c>
    </row>
    <row r="32" spans="1:15" x14ac:dyDescent="0.2">
      <c r="A32" t="s">
        <v>876</v>
      </c>
      <c r="B32" t="s">
        <v>880</v>
      </c>
      <c r="C32" t="s">
        <v>882</v>
      </c>
      <c r="D32" t="s">
        <v>884</v>
      </c>
      <c r="F32" s="312" t="str">
        <f t="shared" si="1"/>
        <v>Gammaridae</v>
      </c>
      <c r="G32" s="312" t="str">
        <f>LaborProtokoll_IBCH_geänd_8x!E54</f>
        <v/>
      </c>
      <c r="H32" t="str">
        <f>IF(LaborProtokoll_IBCH_geänd_8x!$G$54="","",(LaborProtokoll_IBCH_geänd_8x!$G$54))</f>
        <v/>
      </c>
      <c r="I32" t="str">
        <f>IF(LaborProtokoll_IBCH_geänd_8x!$H$54="","",(LaborProtokoll_IBCH_geänd_8x!$H$54))</f>
        <v/>
      </c>
      <c r="J32" t="str">
        <f>IF(LaborProtokoll_IBCH_geänd_8x!$I$54="","",(LaborProtokoll_IBCH_geänd_8x!$I$54))</f>
        <v/>
      </c>
      <c r="K32" t="str">
        <f>IF(LaborProtokoll_IBCH_geänd_8x!$J$54="","",(LaborProtokoll_IBCH_geänd_8x!$J$54))</f>
        <v/>
      </c>
      <c r="L32" t="str">
        <f>IF(LaborProtokoll_IBCH_geänd_8x!$K$54="","",(LaborProtokoll_IBCH_geänd_8x!$K$54))</f>
        <v/>
      </c>
      <c r="M32" t="str">
        <f>IF(LaborProtokoll_IBCH_geänd_8x!$L$54="","",(LaborProtokoll_IBCH_geänd_8x!$L$54))</f>
        <v/>
      </c>
      <c r="N32" t="str">
        <f>IF(LaborProtokoll_IBCH_geänd_8x!$M$54="","",(LaborProtokoll_IBCH_geänd_8x!$M$54))</f>
        <v/>
      </c>
      <c r="O32" t="str">
        <f>IF(LaborProtokoll_IBCH_geänd_8x!$N$54="","",(LaborProtokoll_IBCH_geänd_8x!$N$54))</f>
        <v/>
      </c>
    </row>
    <row r="33" spans="1:15" x14ac:dyDescent="0.2">
      <c r="A33" t="s">
        <v>876</v>
      </c>
      <c r="B33" t="s">
        <v>880</v>
      </c>
      <c r="C33" t="s">
        <v>882</v>
      </c>
      <c r="D33" t="s">
        <v>885</v>
      </c>
      <c r="F33" s="312" t="str">
        <f t="shared" si="1"/>
        <v>Niphargidae</v>
      </c>
      <c r="G33" s="312" t="str">
        <f>LaborProtokoll_IBCH_geänd_8x!E55</f>
        <v/>
      </c>
      <c r="H33" t="str">
        <f>IF(LaborProtokoll_IBCH_geänd_8x!$G$55="","",(LaborProtokoll_IBCH_geänd_8x!$G$55))</f>
        <v/>
      </c>
      <c r="I33" t="str">
        <f>IF(LaborProtokoll_IBCH_geänd_8x!$H$55="","",(LaborProtokoll_IBCH_geänd_8x!$H$55))</f>
        <v/>
      </c>
      <c r="J33" t="str">
        <f>IF(LaborProtokoll_IBCH_geänd_8x!$I$55="","",(LaborProtokoll_IBCH_geänd_8x!$I$55))</f>
        <v/>
      </c>
      <c r="K33" t="str">
        <f>IF(LaborProtokoll_IBCH_geänd_8x!$J$55="","",(LaborProtokoll_IBCH_geänd_8x!$J$55))</f>
        <v/>
      </c>
      <c r="L33" t="str">
        <f>IF(LaborProtokoll_IBCH_geänd_8x!$K$55="","",(LaborProtokoll_IBCH_geänd_8x!$K$55))</f>
        <v/>
      </c>
      <c r="M33" t="str">
        <f>IF(LaborProtokoll_IBCH_geänd_8x!$L$55="","",(LaborProtokoll_IBCH_geänd_8x!$L$55))</f>
        <v/>
      </c>
      <c r="N33" t="str">
        <f>IF(LaborProtokoll_IBCH_geänd_8x!$M$55="","",(LaborProtokoll_IBCH_geänd_8x!$M$55))</f>
        <v/>
      </c>
      <c r="O33" t="str">
        <f>IF(LaborProtokoll_IBCH_geänd_8x!$N$55="","",(LaborProtokoll_IBCH_geänd_8x!$N$55))</f>
        <v/>
      </c>
    </row>
    <row r="34" spans="1:15" x14ac:dyDescent="0.2">
      <c r="A34" t="s">
        <v>876</v>
      </c>
      <c r="B34" t="s">
        <v>880</v>
      </c>
      <c r="C34" t="s">
        <v>886</v>
      </c>
      <c r="D34" t="s">
        <v>887</v>
      </c>
      <c r="F34" s="312" t="str">
        <f t="shared" si="1"/>
        <v>Asellidae</v>
      </c>
      <c r="G34" s="312" t="str">
        <f>LaborProtokoll_IBCH_geänd_8x!E57</f>
        <v/>
      </c>
      <c r="H34" t="str">
        <f>IF(LaborProtokoll_IBCH_geänd_8x!$G$57="","",(LaborProtokoll_IBCH_geänd_8x!$G$57))</f>
        <v/>
      </c>
      <c r="I34" t="str">
        <f>IF(LaborProtokoll_IBCH_geänd_8x!$H$57="","",(LaborProtokoll_IBCH_geänd_8x!$H$57))</f>
        <v/>
      </c>
      <c r="J34" t="str">
        <f>IF(LaborProtokoll_IBCH_geänd_8x!$I$57="","",(LaborProtokoll_IBCH_geänd_8x!$I$57))</f>
        <v/>
      </c>
      <c r="K34" t="str">
        <f>IF(LaborProtokoll_IBCH_geänd_8x!$J$57="","",(LaborProtokoll_IBCH_geänd_8x!$J$57))</f>
        <v/>
      </c>
      <c r="L34" t="str">
        <f>IF(LaborProtokoll_IBCH_geänd_8x!$K$57="","",(LaborProtokoll_IBCH_geänd_8x!$K$57))</f>
        <v/>
      </c>
      <c r="M34" t="str">
        <f>IF(LaborProtokoll_IBCH_geänd_8x!$L$57="","",(LaborProtokoll_IBCH_geänd_8x!$L$57))</f>
        <v/>
      </c>
      <c r="N34" t="str">
        <f>IF(LaborProtokoll_IBCH_geänd_8x!$M$57="","",(LaborProtokoll_IBCH_geänd_8x!$M$57))</f>
        <v/>
      </c>
      <c r="O34" t="str">
        <f>IF(LaborProtokoll_IBCH_geänd_8x!$N$57="","",(LaborProtokoll_IBCH_geänd_8x!$N$57))</f>
        <v/>
      </c>
    </row>
    <row r="35" spans="1:15" x14ac:dyDescent="0.2">
      <c r="A35" t="s">
        <v>876</v>
      </c>
      <c r="B35" t="s">
        <v>880</v>
      </c>
      <c r="C35" t="s">
        <v>886</v>
      </c>
      <c r="D35" t="s">
        <v>888</v>
      </c>
      <c r="F35" s="312" t="str">
        <f t="shared" si="1"/>
        <v>Janiridae*</v>
      </c>
      <c r="G35" s="312" t="str">
        <f>LaborProtokoll_IBCH_geänd_8x!E58</f>
        <v/>
      </c>
      <c r="H35" t="str">
        <f>IF(LaborProtokoll_IBCH_geänd_8x!$G$58="","",(LaborProtokoll_IBCH_geänd_8x!$G$58))</f>
        <v/>
      </c>
      <c r="I35" t="str">
        <f>IF(LaborProtokoll_IBCH_geänd_8x!$H$58="","",(LaborProtokoll_IBCH_geänd_8x!$H$58))</f>
        <v/>
      </c>
      <c r="J35" t="str">
        <f>IF(LaborProtokoll_IBCH_geänd_8x!$I$58="","",(LaborProtokoll_IBCH_geänd_8x!$I$58))</f>
        <v/>
      </c>
      <c r="K35" t="str">
        <f>IF(LaborProtokoll_IBCH_geänd_8x!$J$58="","",(LaborProtokoll_IBCH_geänd_8x!$J$58))</f>
        <v/>
      </c>
      <c r="L35" t="str">
        <f>IF(LaborProtokoll_IBCH_geänd_8x!$K$58="","",(LaborProtokoll_IBCH_geänd_8x!$K$58))</f>
        <v/>
      </c>
      <c r="M35" t="str">
        <f>IF(LaborProtokoll_IBCH_geänd_8x!$L$58="","",(LaborProtokoll_IBCH_geänd_8x!$L$58))</f>
        <v/>
      </c>
      <c r="N35" t="str">
        <f>IF(LaborProtokoll_IBCH_geänd_8x!$M$58="","",(LaborProtokoll_IBCH_geänd_8x!$M$58))</f>
        <v/>
      </c>
      <c r="O35" t="str">
        <f>IF(LaborProtokoll_IBCH_geänd_8x!$N$58="","",(LaborProtokoll_IBCH_geänd_8x!$N$58))</f>
        <v/>
      </c>
    </row>
    <row r="36" spans="1:15" x14ac:dyDescent="0.2">
      <c r="A36" t="s">
        <v>876</v>
      </c>
      <c r="B36" t="s">
        <v>880</v>
      </c>
      <c r="C36" t="s">
        <v>889</v>
      </c>
      <c r="D36" t="s">
        <v>890</v>
      </c>
      <c r="F36" s="312" t="str">
        <f t="shared" si="1"/>
        <v>Mysidae*</v>
      </c>
      <c r="G36" s="312" t="str">
        <f>LaborProtokoll_IBCH_geänd_8x!E60</f>
        <v/>
      </c>
      <c r="H36" t="str">
        <f>IF(LaborProtokoll_IBCH_geänd_8x!$G$60="","",(LaborProtokoll_IBCH_geänd_8x!$G$60))</f>
        <v/>
      </c>
      <c r="I36" t="str">
        <f>IF(LaborProtokoll_IBCH_geänd_8x!$H$60="","",(LaborProtokoll_IBCH_geänd_8x!$H$60))</f>
        <v/>
      </c>
      <c r="J36" t="str">
        <f>IF(LaborProtokoll_IBCH_geänd_8x!$I$60="","",(LaborProtokoll_IBCH_geänd_8x!$I$60))</f>
        <v/>
      </c>
      <c r="K36" t="str">
        <f>IF(LaborProtokoll_IBCH_geänd_8x!$J$60="","",(LaborProtokoll_IBCH_geänd_8x!$J$60))</f>
        <v/>
      </c>
      <c r="L36" t="str">
        <f>IF(LaborProtokoll_IBCH_geänd_8x!$K$60="","",(LaborProtokoll_IBCH_geänd_8x!$K$60))</f>
        <v/>
      </c>
      <c r="M36" t="str">
        <f>IF(LaborProtokoll_IBCH_geänd_8x!$L$60="","",(LaborProtokoll_IBCH_geänd_8x!$L$60))</f>
        <v/>
      </c>
      <c r="N36" t="str">
        <f>IF(LaborProtokoll_IBCH_geänd_8x!$M$60="","",(LaborProtokoll_IBCH_geänd_8x!$M$60))</f>
        <v/>
      </c>
      <c r="O36" t="str">
        <f>IF(LaborProtokoll_IBCH_geänd_8x!$N$60="","",(LaborProtokoll_IBCH_geänd_8x!$N$60))</f>
        <v/>
      </c>
    </row>
    <row r="37" spans="1:15" x14ac:dyDescent="0.2">
      <c r="A37" t="s">
        <v>876</v>
      </c>
      <c r="B37" t="s">
        <v>880</v>
      </c>
      <c r="C37" t="s">
        <v>891</v>
      </c>
      <c r="D37" t="s">
        <v>892</v>
      </c>
      <c r="F37" s="312" t="str">
        <f t="shared" si="1"/>
        <v>Astacidae</v>
      </c>
      <c r="G37" s="312" t="str">
        <f>LaborProtokoll_IBCH_geänd_8x!E62</f>
        <v/>
      </c>
      <c r="H37" t="str">
        <f>IF(LaborProtokoll_IBCH_geänd_8x!$G$62="","",(LaborProtokoll_IBCH_geänd_8x!$G$62))</f>
        <v/>
      </c>
      <c r="I37" t="str">
        <f>IF(LaborProtokoll_IBCH_geänd_8x!$H$62="","",(LaborProtokoll_IBCH_geänd_8x!$H$62))</f>
        <v/>
      </c>
      <c r="J37" t="str">
        <f>IF(LaborProtokoll_IBCH_geänd_8x!$I$62="","",(LaborProtokoll_IBCH_geänd_8x!$I$62))</f>
        <v/>
      </c>
      <c r="K37" t="str">
        <f>IF(LaborProtokoll_IBCH_geänd_8x!$J$62="","",(LaborProtokoll_IBCH_geänd_8x!$J$62))</f>
        <v/>
      </c>
      <c r="L37" t="str">
        <f>IF(LaborProtokoll_IBCH_geänd_8x!$K$62="","",(LaborProtokoll_IBCH_geänd_8x!$K$62))</f>
        <v/>
      </c>
      <c r="M37" t="str">
        <f>IF(LaborProtokoll_IBCH_geänd_8x!$L$62="","",(LaborProtokoll_IBCH_geänd_8x!$L$62))</f>
        <v/>
      </c>
      <c r="N37" t="str">
        <f>IF(LaborProtokoll_IBCH_geänd_8x!$M$62="","",(LaborProtokoll_IBCH_geänd_8x!$M$62))</f>
        <v/>
      </c>
      <c r="O37" t="str">
        <f>IF(LaborProtokoll_IBCH_geänd_8x!$N$62="","",(LaborProtokoll_IBCH_geänd_8x!$N$62))</f>
        <v/>
      </c>
    </row>
    <row r="38" spans="1:15" x14ac:dyDescent="0.2">
      <c r="A38" t="s">
        <v>876</v>
      </c>
      <c r="B38" t="s">
        <v>880</v>
      </c>
      <c r="C38" t="s">
        <v>891</v>
      </c>
      <c r="D38" t="s">
        <v>893</v>
      </c>
      <c r="F38" s="312" t="str">
        <f t="shared" si="1"/>
        <v>Cambaridae*</v>
      </c>
      <c r="G38" s="312" t="str">
        <f>LaborProtokoll_IBCH_geänd_8x!E63</f>
        <v/>
      </c>
      <c r="H38" t="str">
        <f>IF(LaborProtokoll_IBCH_geänd_8x!$G$63="","",(LaborProtokoll_IBCH_geänd_8x!$G$63))</f>
        <v/>
      </c>
      <c r="I38" t="str">
        <f>IF(LaborProtokoll_IBCH_geänd_8x!$H$63="","",(LaborProtokoll_IBCH_geänd_8x!$H$63))</f>
        <v/>
      </c>
      <c r="J38" t="str">
        <f>IF(LaborProtokoll_IBCH_geänd_8x!$I$63="","",(LaborProtokoll_IBCH_geänd_8x!$I$63))</f>
        <v/>
      </c>
      <c r="K38" t="str">
        <f>IF(LaborProtokoll_IBCH_geänd_8x!$J$63="","",(LaborProtokoll_IBCH_geänd_8x!$J$63))</f>
        <v/>
      </c>
      <c r="L38" t="str">
        <f>IF(LaborProtokoll_IBCH_geänd_8x!$K$63="","",(LaborProtokoll_IBCH_geänd_8x!$K$63))</f>
        <v/>
      </c>
      <c r="M38" t="str">
        <f>IF(LaborProtokoll_IBCH_geänd_8x!$L$63="","",(LaborProtokoll_IBCH_geänd_8x!$L$63))</f>
        <v/>
      </c>
      <c r="N38" t="str">
        <f>IF(LaborProtokoll_IBCH_geänd_8x!$M$63="","",(LaborProtokoll_IBCH_geänd_8x!$M$63))</f>
        <v/>
      </c>
      <c r="O38" t="str">
        <f>IF(LaborProtokoll_IBCH_geänd_8x!$N$63="","",(LaborProtokoll_IBCH_geänd_8x!$N$63))</f>
        <v/>
      </c>
    </row>
    <row r="39" spans="1:15" x14ac:dyDescent="0.2">
      <c r="A39" t="s">
        <v>894</v>
      </c>
      <c r="B39" t="s">
        <v>20</v>
      </c>
      <c r="D39" t="s">
        <v>21</v>
      </c>
      <c r="F39" s="312" t="str">
        <f t="shared" si="1"/>
        <v>Ameletidae</v>
      </c>
      <c r="G39" s="312" t="str">
        <f>LaborProtokoll_IBCH_geänd_8x!E66</f>
        <v/>
      </c>
      <c r="H39" t="str">
        <f>IF(LaborProtokoll_IBCH_geänd_8x!$G$66="","",(LaborProtokoll_IBCH_geänd_8x!$G$66))</f>
        <v/>
      </c>
      <c r="I39" t="str">
        <f>IF(LaborProtokoll_IBCH_geänd_8x!$H$66="","",(LaborProtokoll_IBCH_geänd_8x!$H$66))</f>
        <v/>
      </c>
      <c r="J39" t="str">
        <f>IF(LaborProtokoll_IBCH_geänd_8x!$I$66="","",(LaborProtokoll_IBCH_geänd_8x!$I$66))</f>
        <v/>
      </c>
      <c r="K39" t="str">
        <f>IF(LaborProtokoll_IBCH_geänd_8x!$J$66="","",(LaborProtokoll_IBCH_geänd_8x!$J$66))</f>
        <v/>
      </c>
      <c r="L39" t="str">
        <f>IF(LaborProtokoll_IBCH_geänd_8x!$K$66="","",(LaborProtokoll_IBCH_geänd_8x!$K$66))</f>
        <v/>
      </c>
      <c r="M39" t="str">
        <f>IF(LaborProtokoll_IBCH_geänd_8x!$L$66="","",(LaborProtokoll_IBCH_geänd_8x!$L$66))</f>
        <v/>
      </c>
      <c r="N39" t="str">
        <f>IF(LaborProtokoll_IBCH_geänd_8x!$M$66="","",(LaborProtokoll_IBCH_geänd_8x!$M$66))</f>
        <v/>
      </c>
      <c r="O39" t="str">
        <f>IF(LaborProtokoll_IBCH_geänd_8x!$N$66="","",(LaborProtokoll_IBCH_geänd_8x!$N$66))</f>
        <v/>
      </c>
    </row>
    <row r="40" spans="1:15" x14ac:dyDescent="0.2">
      <c r="A40" t="s">
        <v>894</v>
      </c>
      <c r="B40" t="s">
        <v>20</v>
      </c>
      <c r="D40" t="s">
        <v>22</v>
      </c>
      <c r="F40" s="312" t="str">
        <f t="shared" si="1"/>
        <v>Baetidae</v>
      </c>
      <c r="G40" s="312" t="str">
        <f>LaborProtokoll_IBCH_geänd_8x!E67</f>
        <v/>
      </c>
      <c r="H40" t="str">
        <f>IF(LaborProtokoll_IBCH_geänd_8x!$G$67="","",(LaborProtokoll_IBCH_geänd_8x!$G$67))</f>
        <v/>
      </c>
      <c r="I40" t="str">
        <f>IF(LaborProtokoll_IBCH_geänd_8x!$H$67="","",(LaborProtokoll_IBCH_geänd_8x!$H$67))</f>
        <v/>
      </c>
      <c r="J40" t="str">
        <f>IF(LaborProtokoll_IBCH_geänd_8x!$I$67="","",(LaborProtokoll_IBCH_geänd_8x!$I$67))</f>
        <v/>
      </c>
      <c r="K40" t="str">
        <f>IF(LaborProtokoll_IBCH_geänd_8x!$J$67="","",(LaborProtokoll_IBCH_geänd_8x!$J$67))</f>
        <v/>
      </c>
      <c r="L40" t="str">
        <f>IF(LaborProtokoll_IBCH_geänd_8x!$K$67="","",(LaborProtokoll_IBCH_geänd_8x!$K$67))</f>
        <v/>
      </c>
      <c r="M40" t="str">
        <f>IF(LaborProtokoll_IBCH_geänd_8x!$L$67="","",(LaborProtokoll_IBCH_geänd_8x!$L$67))</f>
        <v/>
      </c>
      <c r="N40" t="str">
        <f>IF(LaborProtokoll_IBCH_geänd_8x!$M$67="","",(LaborProtokoll_IBCH_geänd_8x!$M$67))</f>
        <v/>
      </c>
      <c r="O40" t="str">
        <f>IF(LaborProtokoll_IBCH_geänd_8x!$N$67="","",(LaborProtokoll_IBCH_geänd_8x!$N$67))</f>
        <v/>
      </c>
    </row>
    <row r="41" spans="1:15" x14ac:dyDescent="0.2">
      <c r="A41" t="s">
        <v>894</v>
      </c>
      <c r="B41" t="s">
        <v>20</v>
      </c>
      <c r="D41" t="s">
        <v>23</v>
      </c>
      <c r="F41" s="312" t="str">
        <f t="shared" si="1"/>
        <v>Caenidae</v>
      </c>
      <c r="G41" s="312" t="str">
        <f>LaborProtokoll_IBCH_geänd_8x!E68</f>
        <v/>
      </c>
      <c r="H41" t="str">
        <f>IF(LaborProtokoll_IBCH_geänd_8x!$G$68="","",(LaborProtokoll_IBCH_geänd_8x!$G$68))</f>
        <v/>
      </c>
      <c r="I41" t="str">
        <f>IF(LaborProtokoll_IBCH_geänd_8x!$H$68="","",(LaborProtokoll_IBCH_geänd_8x!$H$68))</f>
        <v/>
      </c>
      <c r="J41" t="str">
        <f>IF(LaborProtokoll_IBCH_geänd_8x!$I$68="","",(LaborProtokoll_IBCH_geänd_8x!$I$68))</f>
        <v/>
      </c>
      <c r="K41" t="str">
        <f>IF(LaborProtokoll_IBCH_geänd_8x!$J$68="","",(LaborProtokoll_IBCH_geänd_8x!$J$68))</f>
        <v/>
      </c>
      <c r="L41" t="str">
        <f>IF(LaborProtokoll_IBCH_geänd_8x!$K$68="","",(LaborProtokoll_IBCH_geänd_8x!$K$68))</f>
        <v/>
      </c>
      <c r="M41" t="str">
        <f>IF(LaborProtokoll_IBCH_geänd_8x!$L$68="","",(LaborProtokoll_IBCH_geänd_8x!$L$68))</f>
        <v/>
      </c>
      <c r="N41" t="str">
        <f>IF(LaborProtokoll_IBCH_geänd_8x!$M$68="","",(LaborProtokoll_IBCH_geänd_8x!$M$68))</f>
        <v/>
      </c>
      <c r="O41" t="str">
        <f>IF(LaborProtokoll_IBCH_geänd_8x!$N$68="","",(LaborProtokoll_IBCH_geänd_8x!$N$68))</f>
        <v/>
      </c>
    </row>
    <row r="42" spans="1:15" x14ac:dyDescent="0.2">
      <c r="A42" t="s">
        <v>894</v>
      </c>
      <c r="B42" t="s">
        <v>20</v>
      </c>
      <c r="D42" t="s">
        <v>24</v>
      </c>
      <c r="F42" s="312" t="str">
        <f t="shared" si="1"/>
        <v>Ephemerellidae</v>
      </c>
      <c r="G42" s="312" t="str">
        <f>LaborProtokoll_IBCH_geänd_8x!E69</f>
        <v/>
      </c>
      <c r="H42" t="str">
        <f>IF(LaborProtokoll_IBCH_geänd_8x!$G$69="","",(LaborProtokoll_IBCH_geänd_8x!$G$69))</f>
        <v/>
      </c>
      <c r="I42" t="str">
        <f>IF(LaborProtokoll_IBCH_geänd_8x!$H$69="","",(LaborProtokoll_IBCH_geänd_8x!$H$69))</f>
        <v/>
      </c>
      <c r="J42" t="str">
        <f>IF(LaborProtokoll_IBCH_geänd_8x!$I$69="","",(LaborProtokoll_IBCH_geänd_8x!$I$69))</f>
        <v/>
      </c>
      <c r="K42" t="str">
        <f>IF(LaborProtokoll_IBCH_geänd_8x!$J$69="","",(LaborProtokoll_IBCH_geänd_8x!$J$69))</f>
        <v/>
      </c>
      <c r="L42" t="str">
        <f>IF(LaborProtokoll_IBCH_geänd_8x!$K$69="","",(LaborProtokoll_IBCH_geänd_8x!$K$69))</f>
        <v/>
      </c>
      <c r="M42" t="str">
        <f>IF(LaborProtokoll_IBCH_geänd_8x!$L$69="","",(LaborProtokoll_IBCH_geänd_8x!$L$69))</f>
        <v/>
      </c>
      <c r="N42" t="str">
        <f>IF(LaborProtokoll_IBCH_geänd_8x!$M$69="","",(LaborProtokoll_IBCH_geänd_8x!$M$69))</f>
        <v/>
      </c>
      <c r="O42" t="str">
        <f>IF(LaborProtokoll_IBCH_geänd_8x!$N$69="","",(LaborProtokoll_IBCH_geänd_8x!$N$69))</f>
        <v/>
      </c>
    </row>
    <row r="43" spans="1:15" x14ac:dyDescent="0.2">
      <c r="A43" t="s">
        <v>894</v>
      </c>
      <c r="B43" t="s">
        <v>20</v>
      </c>
      <c r="D43" t="s">
        <v>25</v>
      </c>
      <c r="F43" s="312" t="str">
        <f t="shared" si="1"/>
        <v>Ephemeridae</v>
      </c>
      <c r="G43" s="312" t="str">
        <f>LaborProtokoll_IBCH_geänd_8x!E70</f>
        <v/>
      </c>
      <c r="H43" t="str">
        <f>IF(LaborProtokoll_IBCH_geänd_8x!$G$70="","",(LaborProtokoll_IBCH_geänd_8x!$G$70))</f>
        <v/>
      </c>
      <c r="I43" t="str">
        <f>IF(LaborProtokoll_IBCH_geänd_8x!$H$70="","",(LaborProtokoll_IBCH_geänd_8x!$H$70))</f>
        <v/>
      </c>
      <c r="J43" t="str">
        <f>IF(LaborProtokoll_IBCH_geänd_8x!$I$70="","",(LaborProtokoll_IBCH_geänd_8x!$I$70))</f>
        <v/>
      </c>
      <c r="K43" t="str">
        <f>IF(LaborProtokoll_IBCH_geänd_8x!$J$70="","",(LaborProtokoll_IBCH_geänd_8x!$J$70))</f>
        <v/>
      </c>
      <c r="L43" t="str">
        <f>IF(LaborProtokoll_IBCH_geänd_8x!$K$70="","",(LaborProtokoll_IBCH_geänd_8x!$K$70))</f>
        <v/>
      </c>
      <c r="M43" t="str">
        <f>IF(LaborProtokoll_IBCH_geänd_8x!$L$70="","",(LaborProtokoll_IBCH_geänd_8x!$L$70))</f>
        <v/>
      </c>
      <c r="N43" t="str">
        <f>IF(LaborProtokoll_IBCH_geänd_8x!$M$70="","",(LaborProtokoll_IBCH_geänd_8x!$M$70))</f>
        <v/>
      </c>
      <c r="O43" t="str">
        <f>IF(LaborProtokoll_IBCH_geänd_8x!$N$70="","",(LaborProtokoll_IBCH_geänd_8x!$N$70))</f>
        <v/>
      </c>
    </row>
    <row r="44" spans="1:15" x14ac:dyDescent="0.2">
      <c r="A44" t="s">
        <v>894</v>
      </c>
      <c r="B44" t="s">
        <v>20</v>
      </c>
      <c r="D44" t="s">
        <v>26</v>
      </c>
      <c r="F44" s="312" t="str">
        <f t="shared" si="1"/>
        <v>Heptageniidae</v>
      </c>
      <c r="G44" s="312" t="str">
        <f>LaborProtokoll_IBCH_geänd_8x!E71</f>
        <v/>
      </c>
      <c r="H44" t="str">
        <f>IF(LaborProtokoll_IBCH_geänd_8x!$G$71="","",(LaborProtokoll_IBCH_geänd_8x!$G$71))</f>
        <v/>
      </c>
      <c r="I44" t="str">
        <f>IF(LaborProtokoll_IBCH_geänd_8x!$H$71="","",(LaborProtokoll_IBCH_geänd_8x!$H$71))</f>
        <v/>
      </c>
      <c r="J44" t="str">
        <f>IF(LaborProtokoll_IBCH_geänd_8x!$I$71="","",(LaborProtokoll_IBCH_geänd_8x!$I$71))</f>
        <v/>
      </c>
      <c r="K44" t="str">
        <f>IF(LaborProtokoll_IBCH_geänd_8x!$J$71="","",(LaborProtokoll_IBCH_geänd_8x!$J$71))</f>
        <v/>
      </c>
      <c r="L44" t="str">
        <f>IF(LaborProtokoll_IBCH_geänd_8x!$K$71="","",(LaborProtokoll_IBCH_geänd_8x!$K$71))</f>
        <v/>
      </c>
      <c r="M44" t="str">
        <f>IF(LaborProtokoll_IBCH_geänd_8x!$L$71="","",(LaborProtokoll_IBCH_geänd_8x!$L$71))</f>
        <v/>
      </c>
      <c r="N44" t="str">
        <f>IF(LaborProtokoll_IBCH_geänd_8x!$M$71="","",(LaborProtokoll_IBCH_geänd_8x!$M$71))</f>
        <v/>
      </c>
      <c r="O44" t="str">
        <f>IF(LaborProtokoll_IBCH_geänd_8x!$N$71="","",(LaborProtokoll_IBCH_geänd_8x!$N$71))</f>
        <v/>
      </c>
    </row>
    <row r="45" spans="1:15" x14ac:dyDescent="0.2">
      <c r="A45" t="s">
        <v>894</v>
      </c>
      <c r="B45" t="s">
        <v>20</v>
      </c>
      <c r="D45" t="s">
        <v>27</v>
      </c>
      <c r="F45" s="312" t="str">
        <f t="shared" si="1"/>
        <v>Leptophlebiidae</v>
      </c>
      <c r="G45" s="312" t="str">
        <f>LaborProtokoll_IBCH_geänd_8x!E72</f>
        <v/>
      </c>
      <c r="H45" t="str">
        <f>IF(LaborProtokoll_IBCH_geänd_8x!$G$72="","",(LaborProtokoll_IBCH_geänd_8x!$G$72))</f>
        <v/>
      </c>
      <c r="I45" t="str">
        <f>IF(LaborProtokoll_IBCH_geänd_8x!$H$72="","",(LaborProtokoll_IBCH_geänd_8x!$H$72))</f>
        <v/>
      </c>
      <c r="J45" t="str">
        <f>IF(LaborProtokoll_IBCH_geänd_8x!$I$72="","",(LaborProtokoll_IBCH_geänd_8x!$I$72))</f>
        <v/>
      </c>
      <c r="K45" t="str">
        <f>IF(LaborProtokoll_IBCH_geänd_8x!$J$72="","",(LaborProtokoll_IBCH_geänd_8x!$J$72))</f>
        <v/>
      </c>
      <c r="L45" t="str">
        <f>IF(LaborProtokoll_IBCH_geänd_8x!$K$72="","",(LaborProtokoll_IBCH_geänd_8x!$K$72))</f>
        <v/>
      </c>
      <c r="M45" t="str">
        <f>IF(LaborProtokoll_IBCH_geänd_8x!$L$72="","",(LaborProtokoll_IBCH_geänd_8x!$L$72))</f>
        <v/>
      </c>
      <c r="N45" t="str">
        <f>IF(LaborProtokoll_IBCH_geänd_8x!$M$72="","",(LaborProtokoll_IBCH_geänd_8x!$M$72))</f>
        <v/>
      </c>
      <c r="O45" t="str">
        <f>IF(LaborProtokoll_IBCH_geänd_8x!$N$72="","",(LaborProtokoll_IBCH_geänd_8x!$N$72))</f>
        <v/>
      </c>
    </row>
    <row r="46" spans="1:15" x14ac:dyDescent="0.2">
      <c r="A46" t="s">
        <v>894</v>
      </c>
      <c r="B46" t="s">
        <v>20</v>
      </c>
      <c r="D46" t="s">
        <v>28</v>
      </c>
      <c r="F46" s="312" t="str">
        <f t="shared" si="1"/>
        <v>Oligoneuriidae</v>
      </c>
      <c r="G46" s="312" t="str">
        <f>LaborProtokoll_IBCH_geänd_8x!E73</f>
        <v/>
      </c>
      <c r="H46" t="str">
        <f>IF(LaborProtokoll_IBCH_geänd_8x!$G$73="","",(LaborProtokoll_IBCH_geänd_8x!$G$73))</f>
        <v/>
      </c>
      <c r="I46" t="str">
        <f>IF(LaborProtokoll_IBCH_geänd_8x!$H$73="","",(LaborProtokoll_IBCH_geänd_8x!$H$73))</f>
        <v/>
      </c>
      <c r="J46" t="str">
        <f>IF(LaborProtokoll_IBCH_geänd_8x!$I$73="","",(LaborProtokoll_IBCH_geänd_8x!$I$73))</f>
        <v/>
      </c>
      <c r="K46" t="str">
        <f>IF(LaborProtokoll_IBCH_geänd_8x!$J$73="","",(LaborProtokoll_IBCH_geänd_8x!$J$73))</f>
        <v/>
      </c>
      <c r="L46" t="str">
        <f>IF(LaborProtokoll_IBCH_geänd_8x!$K$73="","",(LaborProtokoll_IBCH_geänd_8x!$K$73))</f>
        <v/>
      </c>
      <c r="M46" t="str">
        <f>IF(LaborProtokoll_IBCH_geänd_8x!$L$73="","",(LaborProtokoll_IBCH_geänd_8x!$L$73))</f>
        <v/>
      </c>
      <c r="N46" t="str">
        <f>IF(LaborProtokoll_IBCH_geänd_8x!$M$73="","",(LaborProtokoll_IBCH_geänd_8x!$M$73))</f>
        <v/>
      </c>
      <c r="O46" t="str">
        <f>IF(LaborProtokoll_IBCH_geänd_8x!$N$73="","",(LaborProtokoll_IBCH_geänd_8x!$N$73))</f>
        <v/>
      </c>
    </row>
    <row r="47" spans="1:15" x14ac:dyDescent="0.2">
      <c r="A47" t="s">
        <v>894</v>
      </c>
      <c r="B47" t="s">
        <v>20</v>
      </c>
      <c r="D47" t="s">
        <v>29</v>
      </c>
      <c r="F47" s="312" t="str">
        <f t="shared" si="1"/>
        <v>Polymitarcyidae</v>
      </c>
      <c r="G47" s="312" t="str">
        <f>LaborProtokoll_IBCH_geänd_8x!E74</f>
        <v/>
      </c>
      <c r="H47" t="str">
        <f>IF(LaborProtokoll_IBCH_geänd_8x!$G$74="","",(LaborProtokoll_IBCH_geänd_8x!$G$74))</f>
        <v/>
      </c>
      <c r="I47" t="str">
        <f>IF(LaborProtokoll_IBCH_geänd_8x!$H$74="","",(LaborProtokoll_IBCH_geänd_8x!$H$74))</f>
        <v/>
      </c>
      <c r="J47" t="str">
        <f>IF(LaborProtokoll_IBCH_geänd_8x!$I$74="","",(LaborProtokoll_IBCH_geänd_8x!$I$74))</f>
        <v/>
      </c>
      <c r="K47" t="str">
        <f>IF(LaborProtokoll_IBCH_geänd_8x!$J$74="","",(LaborProtokoll_IBCH_geänd_8x!$J$74))</f>
        <v/>
      </c>
      <c r="L47" t="str">
        <f>IF(LaborProtokoll_IBCH_geänd_8x!$K$74="","",(LaborProtokoll_IBCH_geänd_8x!$K$74))</f>
        <v/>
      </c>
      <c r="M47" t="str">
        <f>IF(LaborProtokoll_IBCH_geänd_8x!$L$74="","",(LaborProtokoll_IBCH_geänd_8x!$L$74))</f>
        <v/>
      </c>
      <c r="N47" t="str">
        <f>IF(LaborProtokoll_IBCH_geänd_8x!$M$74="","",(LaborProtokoll_IBCH_geänd_8x!$M$74))</f>
        <v/>
      </c>
      <c r="O47" t="str">
        <f>IF(LaborProtokoll_IBCH_geänd_8x!$N$74="","",(LaborProtokoll_IBCH_geänd_8x!$N$74))</f>
        <v/>
      </c>
    </row>
    <row r="48" spans="1:15" x14ac:dyDescent="0.2">
      <c r="A48" t="s">
        <v>894</v>
      </c>
      <c r="B48" t="s">
        <v>20</v>
      </c>
      <c r="D48" t="s">
        <v>30</v>
      </c>
      <c r="F48" s="312" t="str">
        <f t="shared" si="1"/>
        <v>Potamanthidae</v>
      </c>
      <c r="G48" s="312" t="str">
        <f>LaborProtokoll_IBCH_geänd_8x!E75</f>
        <v/>
      </c>
      <c r="H48" t="str">
        <f>IF(LaborProtokoll_IBCH_geänd_8x!$G$75="","",(LaborProtokoll_IBCH_geänd_8x!$G$75))</f>
        <v/>
      </c>
      <c r="I48" t="str">
        <f>IF(LaborProtokoll_IBCH_geänd_8x!$H$75="","",(LaborProtokoll_IBCH_geänd_8x!$H$75))</f>
        <v/>
      </c>
      <c r="J48" t="str">
        <f>IF(LaborProtokoll_IBCH_geänd_8x!$I$75="","",(LaborProtokoll_IBCH_geänd_8x!$I$75))</f>
        <v/>
      </c>
      <c r="K48" t="str">
        <f>IF(LaborProtokoll_IBCH_geänd_8x!$J$75="","",(LaborProtokoll_IBCH_geänd_8x!$J$75))</f>
        <v/>
      </c>
      <c r="L48" t="str">
        <f>IF(LaborProtokoll_IBCH_geänd_8x!$K$75="","",(LaborProtokoll_IBCH_geänd_8x!$K$75))</f>
        <v/>
      </c>
      <c r="M48" t="str">
        <f>IF(LaborProtokoll_IBCH_geänd_8x!$L$75="","",(LaborProtokoll_IBCH_geänd_8x!$L$75))</f>
        <v/>
      </c>
      <c r="N48" t="str">
        <f>IF(LaborProtokoll_IBCH_geänd_8x!$M$75="","",(LaborProtokoll_IBCH_geänd_8x!$M$75))</f>
        <v/>
      </c>
      <c r="O48" t="str">
        <f>IF(LaborProtokoll_IBCH_geänd_8x!$N$75="","",(LaborProtokoll_IBCH_geänd_8x!$N$75))</f>
        <v/>
      </c>
    </row>
    <row r="49" spans="1:15" x14ac:dyDescent="0.2">
      <c r="A49" t="s">
        <v>894</v>
      </c>
      <c r="B49" t="s">
        <v>20</v>
      </c>
      <c r="D49" t="s">
        <v>31</v>
      </c>
      <c r="F49" s="312" t="str">
        <f t="shared" si="1"/>
        <v>Siphlonuridae</v>
      </c>
      <c r="G49" s="312" t="str">
        <f>LaborProtokoll_IBCH_geänd_8x!E76</f>
        <v/>
      </c>
      <c r="H49" t="str">
        <f>IF(LaborProtokoll_IBCH_geänd_8x!$G$76="","",(LaborProtokoll_IBCH_geänd_8x!$G$76))</f>
        <v/>
      </c>
      <c r="I49" t="str">
        <f>IF(LaborProtokoll_IBCH_geänd_8x!$H$76="","",(LaborProtokoll_IBCH_geänd_8x!$H$76))</f>
        <v/>
      </c>
      <c r="J49" t="str">
        <f>IF(LaborProtokoll_IBCH_geänd_8x!$I$76="","",(LaborProtokoll_IBCH_geänd_8x!$I$76))</f>
        <v/>
      </c>
      <c r="K49" t="str">
        <f>IF(LaborProtokoll_IBCH_geänd_8x!$J$76="","",(LaborProtokoll_IBCH_geänd_8x!$J$76))</f>
        <v/>
      </c>
      <c r="L49" t="str">
        <f>IF(LaborProtokoll_IBCH_geänd_8x!$K$76="","",(LaborProtokoll_IBCH_geänd_8x!$K$76))</f>
        <v/>
      </c>
      <c r="M49" t="str">
        <f>IF(LaborProtokoll_IBCH_geänd_8x!$L$76="","",(LaborProtokoll_IBCH_geänd_8x!$L$76))</f>
        <v/>
      </c>
      <c r="N49" t="str">
        <f>IF(LaborProtokoll_IBCH_geänd_8x!$M$76="","",(LaborProtokoll_IBCH_geänd_8x!$M$76))</f>
        <v/>
      </c>
      <c r="O49" t="str">
        <f>IF(LaborProtokoll_IBCH_geänd_8x!$N$76="","",(LaborProtokoll_IBCH_geänd_8x!$N$76))</f>
        <v/>
      </c>
    </row>
    <row r="50" spans="1:15" x14ac:dyDescent="0.2">
      <c r="A50" t="s">
        <v>894</v>
      </c>
      <c r="B50" t="s">
        <v>904</v>
      </c>
      <c r="D50" t="s">
        <v>906</v>
      </c>
      <c r="F50" s="312" t="str">
        <f t="shared" si="1"/>
        <v>Aeshnidae</v>
      </c>
      <c r="G50" s="312" t="str">
        <f>LaborProtokoll_IBCH_geänd_8x!E78</f>
        <v/>
      </c>
      <c r="H50" t="str">
        <f>IF(LaborProtokoll_IBCH_geänd_8x!$G$78="","",(LaborProtokoll_IBCH_geänd_8x!$G$78))</f>
        <v/>
      </c>
      <c r="I50" t="str">
        <f>IF(LaborProtokoll_IBCH_geänd_8x!$H$78="","",(LaborProtokoll_IBCH_geänd_8x!$H$78))</f>
        <v/>
      </c>
      <c r="J50" t="str">
        <f>IF(LaborProtokoll_IBCH_geänd_8x!$I$78="","",(LaborProtokoll_IBCH_geänd_8x!$I$78))</f>
        <v/>
      </c>
      <c r="K50" t="str">
        <f>IF(LaborProtokoll_IBCH_geänd_8x!$J$78="","",(LaborProtokoll_IBCH_geänd_8x!$J$78))</f>
        <v/>
      </c>
      <c r="L50" t="str">
        <f>IF(LaborProtokoll_IBCH_geänd_8x!$K$78="","",(LaborProtokoll_IBCH_geänd_8x!$K$78))</f>
        <v/>
      </c>
      <c r="M50" t="str">
        <f>IF(LaborProtokoll_IBCH_geänd_8x!$L$78="","",(LaborProtokoll_IBCH_geänd_8x!$L$78))</f>
        <v/>
      </c>
      <c r="N50" t="str">
        <f>IF(LaborProtokoll_IBCH_geänd_8x!$M$78="","",(LaborProtokoll_IBCH_geänd_8x!$M$78))</f>
        <v/>
      </c>
      <c r="O50" t="str">
        <f>IF(LaborProtokoll_IBCH_geänd_8x!$N$78="","",(LaborProtokoll_IBCH_geänd_8x!$N$78))</f>
        <v/>
      </c>
    </row>
    <row r="51" spans="1:15" x14ac:dyDescent="0.2">
      <c r="A51" t="s">
        <v>894</v>
      </c>
      <c r="B51" t="s">
        <v>904</v>
      </c>
      <c r="D51" t="s">
        <v>908</v>
      </c>
      <c r="F51" s="312" t="str">
        <f t="shared" si="1"/>
        <v>Calopterygidae</v>
      </c>
      <c r="G51" s="312" t="str">
        <f>LaborProtokoll_IBCH_geänd_8x!E79</f>
        <v/>
      </c>
      <c r="H51" t="str">
        <f>IF(LaborProtokoll_IBCH_geänd_8x!$G$79="","",(LaborProtokoll_IBCH_geänd_8x!$G$79))</f>
        <v/>
      </c>
      <c r="I51" t="str">
        <f>IF(LaborProtokoll_IBCH_geänd_8x!$H$79="","",(LaborProtokoll_IBCH_geänd_8x!$H$79))</f>
        <v/>
      </c>
      <c r="J51" t="str">
        <f>IF(LaborProtokoll_IBCH_geänd_8x!$I$79="","",(LaborProtokoll_IBCH_geänd_8x!$I$79))</f>
        <v/>
      </c>
      <c r="K51" t="str">
        <f>IF(LaborProtokoll_IBCH_geänd_8x!$J$79="","",(LaborProtokoll_IBCH_geänd_8x!$J$79))</f>
        <v/>
      </c>
      <c r="L51" t="str">
        <f>IF(LaborProtokoll_IBCH_geänd_8x!$K$79="","",(LaborProtokoll_IBCH_geänd_8x!$K$79))</f>
        <v/>
      </c>
      <c r="M51" t="str">
        <f>IF(LaborProtokoll_IBCH_geänd_8x!$L$79="","",(LaborProtokoll_IBCH_geänd_8x!$L$79))</f>
        <v/>
      </c>
      <c r="N51" t="str">
        <f>IF(LaborProtokoll_IBCH_geänd_8x!$M$79="","",(LaborProtokoll_IBCH_geänd_8x!$M$79))</f>
        <v/>
      </c>
      <c r="O51" t="str">
        <f>IF(LaborProtokoll_IBCH_geänd_8x!$N$79="","",(LaborProtokoll_IBCH_geänd_8x!$N$79))</f>
        <v/>
      </c>
    </row>
    <row r="52" spans="1:15" x14ac:dyDescent="0.2">
      <c r="A52" t="s">
        <v>894</v>
      </c>
      <c r="B52" t="s">
        <v>904</v>
      </c>
      <c r="D52" t="s">
        <v>910</v>
      </c>
      <c r="F52" s="312" t="str">
        <f t="shared" si="1"/>
        <v>Coenagrionidae</v>
      </c>
      <c r="G52" s="312" t="str">
        <f>LaborProtokoll_IBCH_geänd_8x!E80</f>
        <v/>
      </c>
      <c r="H52" t="str">
        <f>IF(LaborProtokoll_IBCH_geänd_8x!$G$80="","",(LaborProtokoll_IBCH_geänd_8x!$G$80))</f>
        <v/>
      </c>
      <c r="I52" t="str">
        <f>IF(LaborProtokoll_IBCH_geänd_8x!$H$80="","",(LaborProtokoll_IBCH_geänd_8x!$H$80))</f>
        <v/>
      </c>
      <c r="J52" t="str">
        <f>IF(LaborProtokoll_IBCH_geänd_8x!$I$80="","",(LaborProtokoll_IBCH_geänd_8x!$I$80))</f>
        <v/>
      </c>
      <c r="K52" t="str">
        <f>IF(LaborProtokoll_IBCH_geänd_8x!$J$80="","",(LaborProtokoll_IBCH_geänd_8x!$J$80))</f>
        <v/>
      </c>
      <c r="L52" t="str">
        <f>IF(LaborProtokoll_IBCH_geänd_8x!$K$80="","",(LaborProtokoll_IBCH_geänd_8x!$K$80))</f>
        <v/>
      </c>
      <c r="M52" t="str">
        <f>IF(LaborProtokoll_IBCH_geänd_8x!$L$80="","",(LaborProtokoll_IBCH_geänd_8x!$L$80))</f>
        <v/>
      </c>
      <c r="N52" t="str">
        <f>IF(LaborProtokoll_IBCH_geänd_8x!$M$80="","",(LaborProtokoll_IBCH_geänd_8x!$M$80))</f>
        <v/>
      </c>
      <c r="O52" t="str">
        <f>IF(LaborProtokoll_IBCH_geänd_8x!$N$80="","",(LaborProtokoll_IBCH_geänd_8x!$N$80))</f>
        <v/>
      </c>
    </row>
    <row r="53" spans="1:15" x14ac:dyDescent="0.2">
      <c r="A53" t="s">
        <v>894</v>
      </c>
      <c r="B53" t="s">
        <v>904</v>
      </c>
      <c r="D53" t="s">
        <v>912</v>
      </c>
      <c r="F53" s="312" t="str">
        <f t="shared" si="1"/>
        <v>Cordulegastridae</v>
      </c>
      <c r="G53" s="312" t="str">
        <f>LaborProtokoll_IBCH_geänd_8x!E81</f>
        <v/>
      </c>
      <c r="H53" t="str">
        <f>IF(LaborProtokoll_IBCH_geänd_8x!$G$81="","",(LaborProtokoll_IBCH_geänd_8x!$G$81))</f>
        <v/>
      </c>
      <c r="I53" t="str">
        <f>IF(LaborProtokoll_IBCH_geänd_8x!$H$81="","",(LaborProtokoll_IBCH_geänd_8x!$H$81))</f>
        <v/>
      </c>
      <c r="J53" t="str">
        <f>IF(LaborProtokoll_IBCH_geänd_8x!$I$81="","",(LaborProtokoll_IBCH_geänd_8x!$I$81))</f>
        <v/>
      </c>
      <c r="K53" t="str">
        <f>IF(LaborProtokoll_IBCH_geänd_8x!$J$81="","",(LaborProtokoll_IBCH_geänd_8x!$J$81))</f>
        <v/>
      </c>
      <c r="L53" t="str">
        <f>IF(LaborProtokoll_IBCH_geänd_8x!$K$81="","",(LaborProtokoll_IBCH_geänd_8x!$K$81))</f>
        <v/>
      </c>
      <c r="M53" t="str">
        <f>IF(LaborProtokoll_IBCH_geänd_8x!$L$81="","",(LaborProtokoll_IBCH_geänd_8x!$L$81))</f>
        <v/>
      </c>
      <c r="N53" t="str">
        <f>IF(LaborProtokoll_IBCH_geänd_8x!$M$81="","",(LaborProtokoll_IBCH_geänd_8x!$M$81))</f>
        <v/>
      </c>
      <c r="O53" t="str">
        <f>IF(LaborProtokoll_IBCH_geänd_8x!$N$81="","",(LaborProtokoll_IBCH_geänd_8x!$N$81))</f>
        <v/>
      </c>
    </row>
    <row r="54" spans="1:15" x14ac:dyDescent="0.2">
      <c r="A54" t="s">
        <v>894</v>
      </c>
      <c r="B54" t="s">
        <v>904</v>
      </c>
      <c r="D54" t="s">
        <v>914</v>
      </c>
      <c r="F54" s="312" t="str">
        <f t="shared" si="1"/>
        <v>Corduliidae</v>
      </c>
      <c r="G54" s="312" t="str">
        <f>LaborProtokoll_IBCH_geänd_8x!E82</f>
        <v/>
      </c>
      <c r="H54" t="str">
        <f>IF(LaborProtokoll_IBCH_geänd_8x!$G$82="","",(LaborProtokoll_IBCH_geänd_8x!$G$82))</f>
        <v/>
      </c>
      <c r="I54" t="str">
        <f>IF(LaborProtokoll_IBCH_geänd_8x!$H$82="","",(LaborProtokoll_IBCH_geänd_8x!$H$82))</f>
        <v/>
      </c>
      <c r="J54" t="str">
        <f>IF(LaborProtokoll_IBCH_geänd_8x!$I$82="","",(LaborProtokoll_IBCH_geänd_8x!$I$82))</f>
        <v/>
      </c>
      <c r="K54" t="str">
        <f>IF(LaborProtokoll_IBCH_geänd_8x!$J$82="","",(LaborProtokoll_IBCH_geänd_8x!$J$82))</f>
        <v/>
      </c>
      <c r="L54" t="str">
        <f>IF(LaborProtokoll_IBCH_geänd_8x!$K$82="","",(LaborProtokoll_IBCH_geänd_8x!$K$82))</f>
        <v/>
      </c>
      <c r="M54" t="str">
        <f>IF(LaborProtokoll_IBCH_geänd_8x!$L$82="","",(LaborProtokoll_IBCH_geänd_8x!$L$82))</f>
        <v/>
      </c>
      <c r="N54" t="str">
        <f>IF(LaborProtokoll_IBCH_geänd_8x!$M$82="","",(LaborProtokoll_IBCH_geänd_8x!$M$82))</f>
        <v/>
      </c>
      <c r="O54" t="str">
        <f>IF(LaborProtokoll_IBCH_geänd_8x!$N$82="","",(LaborProtokoll_IBCH_geänd_8x!$N$82))</f>
        <v/>
      </c>
    </row>
    <row r="55" spans="1:15" x14ac:dyDescent="0.2">
      <c r="A55" t="s">
        <v>894</v>
      </c>
      <c r="B55" t="s">
        <v>904</v>
      </c>
      <c r="D55" t="s">
        <v>916</v>
      </c>
      <c r="F55" s="312" t="str">
        <f t="shared" si="1"/>
        <v>Gomphidae</v>
      </c>
      <c r="G55" s="312" t="str">
        <f>LaborProtokoll_IBCH_geänd_8x!E83</f>
        <v/>
      </c>
      <c r="H55" t="str">
        <f>IF(LaborProtokoll_IBCH_geänd_8x!$G$83="","",(LaborProtokoll_IBCH_geänd_8x!$G$83))</f>
        <v/>
      </c>
      <c r="I55" t="str">
        <f>IF(LaborProtokoll_IBCH_geänd_8x!$H$83="","",(LaborProtokoll_IBCH_geänd_8x!$H$83))</f>
        <v/>
      </c>
      <c r="J55" t="str">
        <f>IF(LaborProtokoll_IBCH_geänd_8x!$I$83="","",(LaborProtokoll_IBCH_geänd_8x!$I$83))</f>
        <v/>
      </c>
      <c r="K55" t="str">
        <f>IF(LaborProtokoll_IBCH_geänd_8x!$J$83="","",(LaborProtokoll_IBCH_geänd_8x!$J$83))</f>
        <v/>
      </c>
      <c r="L55" t="str">
        <f>IF(LaborProtokoll_IBCH_geänd_8x!$K$83="","",(LaborProtokoll_IBCH_geänd_8x!$K$83))</f>
        <v/>
      </c>
      <c r="M55" t="str">
        <f>IF(LaborProtokoll_IBCH_geänd_8x!$L$83="","",(LaborProtokoll_IBCH_geänd_8x!$L$83))</f>
        <v/>
      </c>
      <c r="N55" t="str">
        <f>IF(LaborProtokoll_IBCH_geänd_8x!$M$83="","",(LaborProtokoll_IBCH_geänd_8x!$M$83))</f>
        <v/>
      </c>
      <c r="O55" t="str">
        <f>IF(LaborProtokoll_IBCH_geänd_8x!$N$83="","",(LaborProtokoll_IBCH_geänd_8x!$N$83))</f>
        <v/>
      </c>
    </row>
    <row r="56" spans="1:15" x14ac:dyDescent="0.2">
      <c r="A56" t="s">
        <v>894</v>
      </c>
      <c r="B56" t="s">
        <v>904</v>
      </c>
      <c r="D56" t="s">
        <v>918</v>
      </c>
      <c r="F56" s="312" t="str">
        <f t="shared" si="1"/>
        <v>Lestidae</v>
      </c>
      <c r="G56" s="312" t="str">
        <f>LaborProtokoll_IBCH_geänd_8x!E84</f>
        <v/>
      </c>
      <c r="H56" t="str">
        <f>IF(LaborProtokoll_IBCH_geänd_8x!$G$84="","",(LaborProtokoll_IBCH_geänd_8x!$G$84))</f>
        <v/>
      </c>
      <c r="I56" t="str">
        <f>IF(LaborProtokoll_IBCH_geänd_8x!$H$84="","",(LaborProtokoll_IBCH_geänd_8x!$H$84))</f>
        <v/>
      </c>
      <c r="J56" t="str">
        <f>IF(LaborProtokoll_IBCH_geänd_8x!$I$84="","",(LaborProtokoll_IBCH_geänd_8x!$I$84))</f>
        <v/>
      </c>
      <c r="K56" t="str">
        <f>IF(LaborProtokoll_IBCH_geänd_8x!$J$84="","",(LaborProtokoll_IBCH_geänd_8x!$J$84))</f>
        <v/>
      </c>
      <c r="L56" t="str">
        <f>IF(LaborProtokoll_IBCH_geänd_8x!$K$84="","",(LaborProtokoll_IBCH_geänd_8x!$K$84))</f>
        <v/>
      </c>
      <c r="M56" t="str">
        <f>IF(LaborProtokoll_IBCH_geänd_8x!$L$84="","",(LaborProtokoll_IBCH_geänd_8x!$L$84))</f>
        <v/>
      </c>
      <c r="N56" t="str">
        <f>IF(LaborProtokoll_IBCH_geänd_8x!$M$84="","",(LaborProtokoll_IBCH_geänd_8x!$M$84))</f>
        <v/>
      </c>
      <c r="O56" t="str">
        <f>IF(LaborProtokoll_IBCH_geänd_8x!$N$84="","",(LaborProtokoll_IBCH_geänd_8x!$N$84))</f>
        <v/>
      </c>
    </row>
    <row r="57" spans="1:15" x14ac:dyDescent="0.2">
      <c r="A57" t="s">
        <v>894</v>
      </c>
      <c r="B57" t="s">
        <v>904</v>
      </c>
      <c r="D57" t="s">
        <v>921</v>
      </c>
      <c r="F57" s="312" t="str">
        <f t="shared" si="1"/>
        <v>Libellulidae</v>
      </c>
      <c r="G57" s="312" t="str">
        <f>LaborProtokoll_IBCH_geänd_8x!E85</f>
        <v/>
      </c>
      <c r="H57" t="str">
        <f>IF(LaborProtokoll_IBCH_geänd_8x!$G$85="","",(LaborProtokoll_IBCH_geänd_8x!$G$85))</f>
        <v/>
      </c>
      <c r="I57" t="str">
        <f>IF(LaborProtokoll_IBCH_geänd_8x!$H$85="","",(LaborProtokoll_IBCH_geänd_8x!$H$85))</f>
        <v/>
      </c>
      <c r="J57" t="str">
        <f>IF(LaborProtokoll_IBCH_geänd_8x!$I$85="","",(LaborProtokoll_IBCH_geänd_8x!$I$85))</f>
        <v/>
      </c>
      <c r="K57" t="str">
        <f>IF(LaborProtokoll_IBCH_geänd_8x!$J$85="","",(LaborProtokoll_IBCH_geänd_8x!$J$85))</f>
        <v/>
      </c>
      <c r="L57" t="str">
        <f>IF(LaborProtokoll_IBCH_geänd_8x!$K$85="","",(LaborProtokoll_IBCH_geänd_8x!$K$85))</f>
        <v/>
      </c>
      <c r="M57" t="str">
        <f>IF(LaborProtokoll_IBCH_geänd_8x!$L$85="","",(LaborProtokoll_IBCH_geänd_8x!$L$85))</f>
        <v/>
      </c>
      <c r="N57" t="str">
        <f>IF(LaborProtokoll_IBCH_geänd_8x!$M$85="","",(LaborProtokoll_IBCH_geänd_8x!$M$85))</f>
        <v/>
      </c>
      <c r="O57" t="str">
        <f>IF(LaborProtokoll_IBCH_geänd_8x!$N$85="","",(LaborProtokoll_IBCH_geänd_8x!$N$85))</f>
        <v/>
      </c>
    </row>
    <row r="58" spans="1:15" x14ac:dyDescent="0.2">
      <c r="A58" t="s">
        <v>894</v>
      </c>
      <c r="B58" t="s">
        <v>904</v>
      </c>
      <c r="D58" t="s">
        <v>923</v>
      </c>
      <c r="F58" s="312" t="str">
        <f t="shared" si="1"/>
        <v>Platycnemididae</v>
      </c>
      <c r="G58" s="312" t="str">
        <f>LaborProtokoll_IBCH_geänd_8x!E86</f>
        <v/>
      </c>
      <c r="H58" t="str">
        <f>IF(LaborProtokoll_IBCH_geänd_8x!$G$86="","",(LaborProtokoll_IBCH_geänd_8x!$G$86))</f>
        <v/>
      </c>
      <c r="I58" t="str">
        <f>IF(LaborProtokoll_IBCH_geänd_8x!$H$86="","",(LaborProtokoll_IBCH_geänd_8x!$H$86))</f>
        <v/>
      </c>
      <c r="J58" t="str">
        <f>IF(LaborProtokoll_IBCH_geänd_8x!$I$86="","",(LaborProtokoll_IBCH_geänd_8x!$I$86))</f>
        <v/>
      </c>
      <c r="K58" t="str">
        <f>IF(LaborProtokoll_IBCH_geänd_8x!$J$86="","",(LaborProtokoll_IBCH_geänd_8x!$J$86))</f>
        <v/>
      </c>
      <c r="L58" t="str">
        <f>IF(LaborProtokoll_IBCH_geänd_8x!$K$86="","",(LaborProtokoll_IBCH_geänd_8x!$K$86))</f>
        <v/>
      </c>
      <c r="M58" t="str">
        <f>IF(LaborProtokoll_IBCH_geänd_8x!$L$86="","",(LaborProtokoll_IBCH_geänd_8x!$L$86))</f>
        <v/>
      </c>
      <c r="N58" t="str">
        <f>IF(LaborProtokoll_IBCH_geänd_8x!$M$86="","",(LaborProtokoll_IBCH_geänd_8x!$M$86))</f>
        <v/>
      </c>
      <c r="O58" t="str">
        <f>IF(LaborProtokoll_IBCH_geänd_8x!$N$86="","",(LaborProtokoll_IBCH_geänd_8x!$N$86))</f>
        <v/>
      </c>
    </row>
    <row r="59" spans="1:15" x14ac:dyDescent="0.2">
      <c r="A59" t="s">
        <v>894</v>
      </c>
      <c r="B59" t="s">
        <v>32</v>
      </c>
      <c r="D59" t="s">
        <v>33</v>
      </c>
      <c r="F59" s="312" t="str">
        <f t="shared" si="1"/>
        <v>Capniidae</v>
      </c>
      <c r="G59" s="312" t="str">
        <f>LaborProtokoll_IBCH_geänd_8x!E88</f>
        <v/>
      </c>
      <c r="H59" t="str">
        <f>IF(LaborProtokoll_IBCH_geänd_8x!$G$88="","",(LaborProtokoll_IBCH_geänd_8x!$G$88))</f>
        <v/>
      </c>
      <c r="I59" t="str">
        <f>IF(LaborProtokoll_IBCH_geänd_8x!$H$88="","",(LaborProtokoll_IBCH_geänd_8x!$H$88))</f>
        <v/>
      </c>
      <c r="J59" t="str">
        <f>IF(LaborProtokoll_IBCH_geänd_8x!$I$88="","",(LaborProtokoll_IBCH_geänd_8x!$I$88))</f>
        <v/>
      </c>
      <c r="K59" t="str">
        <f>IF(LaborProtokoll_IBCH_geänd_8x!$J$88="","",(LaborProtokoll_IBCH_geänd_8x!$J$88))</f>
        <v/>
      </c>
      <c r="L59" t="str">
        <f>IF(LaborProtokoll_IBCH_geänd_8x!$K$88="","",(LaborProtokoll_IBCH_geänd_8x!$K$88))</f>
        <v/>
      </c>
      <c r="M59" t="str">
        <f>IF(LaborProtokoll_IBCH_geänd_8x!$L$88="","",(LaborProtokoll_IBCH_geänd_8x!$L$88))</f>
        <v/>
      </c>
      <c r="N59" t="str">
        <f>IF(LaborProtokoll_IBCH_geänd_8x!$M$88="","",(LaborProtokoll_IBCH_geänd_8x!$M$88))</f>
        <v/>
      </c>
      <c r="O59" t="str">
        <f>IF(LaborProtokoll_IBCH_geänd_8x!$N$88="","",(LaborProtokoll_IBCH_geänd_8x!$N$88))</f>
        <v/>
      </c>
    </row>
    <row r="60" spans="1:15" x14ac:dyDescent="0.2">
      <c r="A60" t="s">
        <v>894</v>
      </c>
      <c r="B60" t="s">
        <v>32</v>
      </c>
      <c r="D60" t="s">
        <v>34</v>
      </c>
      <c r="F60" s="312" t="str">
        <f t="shared" si="1"/>
        <v>Chloroperlidae</v>
      </c>
      <c r="G60" s="312" t="str">
        <f>LaborProtokoll_IBCH_geänd_8x!E89</f>
        <v/>
      </c>
      <c r="H60" t="str">
        <f>IF(LaborProtokoll_IBCH_geänd_8x!$G$89="","",(LaborProtokoll_IBCH_geänd_8x!$G$89))</f>
        <v/>
      </c>
      <c r="I60" t="str">
        <f>IF(LaborProtokoll_IBCH_geänd_8x!$H$89="","",(LaborProtokoll_IBCH_geänd_8x!$H$89))</f>
        <v/>
      </c>
      <c r="J60" t="str">
        <f>IF(LaborProtokoll_IBCH_geänd_8x!$I$89="","",(LaborProtokoll_IBCH_geänd_8x!$I$89))</f>
        <v/>
      </c>
      <c r="K60" t="str">
        <f>IF(LaborProtokoll_IBCH_geänd_8x!$J$89="","",(LaborProtokoll_IBCH_geänd_8x!$J$89))</f>
        <v/>
      </c>
      <c r="L60" t="str">
        <f>IF(LaborProtokoll_IBCH_geänd_8x!$K$89="","",(LaborProtokoll_IBCH_geänd_8x!$K$89))</f>
        <v/>
      </c>
      <c r="M60" t="str">
        <f>IF(LaborProtokoll_IBCH_geänd_8x!$L$89="","",(LaborProtokoll_IBCH_geänd_8x!$L$89))</f>
        <v/>
      </c>
      <c r="N60" t="str">
        <f>IF(LaborProtokoll_IBCH_geänd_8x!$M$89="","",(LaborProtokoll_IBCH_geänd_8x!$M$89))</f>
        <v/>
      </c>
      <c r="O60" t="str">
        <f>IF(LaborProtokoll_IBCH_geänd_8x!$N$89="","",(LaborProtokoll_IBCH_geänd_8x!$N$89))</f>
        <v/>
      </c>
    </row>
    <row r="61" spans="1:15" x14ac:dyDescent="0.2">
      <c r="A61" t="s">
        <v>894</v>
      </c>
      <c r="B61" t="s">
        <v>32</v>
      </c>
      <c r="D61" t="s">
        <v>35</v>
      </c>
      <c r="F61" s="312" t="str">
        <f t="shared" si="1"/>
        <v>Leuctridae</v>
      </c>
      <c r="G61" s="312" t="str">
        <f>LaborProtokoll_IBCH_geänd_8x!E90</f>
        <v/>
      </c>
      <c r="H61" t="str">
        <f>IF(LaborProtokoll_IBCH_geänd_8x!$G$90="","",(LaborProtokoll_IBCH_geänd_8x!$G$90))</f>
        <v/>
      </c>
      <c r="I61" t="str">
        <f>IF(LaborProtokoll_IBCH_geänd_8x!$H$90="","",(LaborProtokoll_IBCH_geänd_8x!$H$90))</f>
        <v/>
      </c>
      <c r="J61" t="str">
        <f>IF(LaborProtokoll_IBCH_geänd_8x!$I$90="","",(LaborProtokoll_IBCH_geänd_8x!$I$90))</f>
        <v/>
      </c>
      <c r="K61" t="str">
        <f>IF(LaborProtokoll_IBCH_geänd_8x!$J$90="","",(LaborProtokoll_IBCH_geänd_8x!$J$90))</f>
        <v/>
      </c>
      <c r="L61" t="str">
        <f>IF(LaborProtokoll_IBCH_geänd_8x!$K$90="","",(LaborProtokoll_IBCH_geänd_8x!$K$90))</f>
        <v/>
      </c>
      <c r="M61" t="str">
        <f>IF(LaborProtokoll_IBCH_geänd_8x!$L$90="","",(LaborProtokoll_IBCH_geänd_8x!$L$90))</f>
        <v/>
      </c>
      <c r="N61" t="str">
        <f>IF(LaborProtokoll_IBCH_geänd_8x!$M$90="","",(LaborProtokoll_IBCH_geänd_8x!$M$90))</f>
        <v/>
      </c>
      <c r="O61" t="str">
        <f>IF(LaborProtokoll_IBCH_geänd_8x!$N$90="","",(LaborProtokoll_IBCH_geänd_8x!$N$90))</f>
        <v/>
      </c>
    </row>
    <row r="62" spans="1:15" x14ac:dyDescent="0.2">
      <c r="A62" t="s">
        <v>894</v>
      </c>
      <c r="B62" t="s">
        <v>32</v>
      </c>
      <c r="D62" t="s">
        <v>36</v>
      </c>
      <c r="F62" s="312" t="str">
        <f t="shared" si="1"/>
        <v>Nemouridae</v>
      </c>
      <c r="G62" s="312" t="str">
        <f>LaborProtokoll_IBCH_geänd_8x!E91</f>
        <v/>
      </c>
      <c r="H62" t="str">
        <f>IF(LaborProtokoll_IBCH_geänd_8x!$G$91="","",(LaborProtokoll_IBCH_geänd_8x!$G$91))</f>
        <v/>
      </c>
      <c r="I62" t="str">
        <f>IF(LaborProtokoll_IBCH_geänd_8x!$H$91="","",(LaborProtokoll_IBCH_geänd_8x!$H$91))</f>
        <v/>
      </c>
      <c r="J62" t="str">
        <f>IF(LaborProtokoll_IBCH_geänd_8x!$I$91="","",(LaborProtokoll_IBCH_geänd_8x!$I$91))</f>
        <v/>
      </c>
      <c r="K62" t="str">
        <f>IF(LaborProtokoll_IBCH_geänd_8x!$J$91="","",(LaborProtokoll_IBCH_geänd_8x!$J$91))</f>
        <v/>
      </c>
      <c r="L62" t="str">
        <f>IF(LaborProtokoll_IBCH_geänd_8x!$K$91="","",(LaborProtokoll_IBCH_geänd_8x!$K$91))</f>
        <v/>
      </c>
      <c r="M62" t="str">
        <f>IF(LaborProtokoll_IBCH_geänd_8x!$L$91="","",(LaborProtokoll_IBCH_geänd_8x!$L$91))</f>
        <v/>
      </c>
      <c r="N62" t="str">
        <f>IF(LaborProtokoll_IBCH_geänd_8x!$M$91="","",(LaborProtokoll_IBCH_geänd_8x!$M$91))</f>
        <v/>
      </c>
      <c r="O62" t="str">
        <f>IF(LaborProtokoll_IBCH_geänd_8x!$N$91="","",(LaborProtokoll_IBCH_geänd_8x!$N$91))</f>
        <v/>
      </c>
    </row>
    <row r="63" spans="1:15" x14ac:dyDescent="0.2">
      <c r="A63" t="s">
        <v>894</v>
      </c>
      <c r="B63" t="s">
        <v>32</v>
      </c>
      <c r="D63" t="s">
        <v>37</v>
      </c>
      <c r="F63" s="312" t="str">
        <f t="shared" si="1"/>
        <v>Perlidae</v>
      </c>
      <c r="G63" s="312" t="str">
        <f>LaborProtokoll_IBCH_geänd_8x!E92</f>
        <v/>
      </c>
      <c r="H63" t="str">
        <f>IF(LaborProtokoll_IBCH_geänd_8x!$G$92="","",(LaborProtokoll_IBCH_geänd_8x!$G$92))</f>
        <v/>
      </c>
      <c r="I63" t="str">
        <f>IF(LaborProtokoll_IBCH_geänd_8x!$H$92="","",(LaborProtokoll_IBCH_geänd_8x!$H$92))</f>
        <v/>
      </c>
      <c r="J63" t="str">
        <f>IF(LaborProtokoll_IBCH_geänd_8x!$I$92="","",(LaborProtokoll_IBCH_geänd_8x!$I$92))</f>
        <v/>
      </c>
      <c r="K63" t="str">
        <f>IF(LaborProtokoll_IBCH_geänd_8x!$J$92="","",(LaborProtokoll_IBCH_geänd_8x!$J$92))</f>
        <v/>
      </c>
      <c r="L63" t="str">
        <f>IF(LaborProtokoll_IBCH_geänd_8x!$K$92="","",(LaborProtokoll_IBCH_geänd_8x!$K$92))</f>
        <v/>
      </c>
      <c r="M63" t="str">
        <f>IF(LaborProtokoll_IBCH_geänd_8x!$L$92="","",(LaborProtokoll_IBCH_geänd_8x!$L$92))</f>
        <v/>
      </c>
      <c r="N63" t="str">
        <f>IF(LaborProtokoll_IBCH_geänd_8x!$M$92="","",(LaborProtokoll_IBCH_geänd_8x!$M$92))</f>
        <v/>
      </c>
      <c r="O63" t="str">
        <f>IF(LaborProtokoll_IBCH_geänd_8x!$N$92="","",(LaborProtokoll_IBCH_geänd_8x!$N$92))</f>
        <v/>
      </c>
    </row>
    <row r="64" spans="1:15" x14ac:dyDescent="0.2">
      <c r="A64" t="s">
        <v>894</v>
      </c>
      <c r="B64" t="s">
        <v>32</v>
      </c>
      <c r="D64" t="s">
        <v>38</v>
      </c>
      <c r="F64" s="312" t="str">
        <f t="shared" si="1"/>
        <v>Perlodidae</v>
      </c>
      <c r="G64" s="312" t="str">
        <f>LaborProtokoll_IBCH_geänd_8x!E93</f>
        <v/>
      </c>
      <c r="H64" t="str">
        <f>IF(LaborProtokoll_IBCH_geänd_8x!$G$93="","",(LaborProtokoll_IBCH_geänd_8x!$G$93))</f>
        <v/>
      </c>
      <c r="I64" t="str">
        <f>IF(LaborProtokoll_IBCH_geänd_8x!$H$93="","",(LaborProtokoll_IBCH_geänd_8x!$H$93))</f>
        <v/>
      </c>
      <c r="J64" t="str">
        <f>IF(LaborProtokoll_IBCH_geänd_8x!$I$93="","",(LaborProtokoll_IBCH_geänd_8x!$I$93))</f>
        <v/>
      </c>
      <c r="K64" t="str">
        <f>IF(LaborProtokoll_IBCH_geänd_8x!$J$93="","",(LaborProtokoll_IBCH_geänd_8x!$J$93))</f>
        <v/>
      </c>
      <c r="L64" t="str">
        <f>IF(LaborProtokoll_IBCH_geänd_8x!$K$93="","",(LaborProtokoll_IBCH_geänd_8x!$K$93))</f>
        <v/>
      </c>
      <c r="M64" t="str">
        <f>IF(LaborProtokoll_IBCH_geänd_8x!$L$93="","",(LaborProtokoll_IBCH_geänd_8x!$L$93))</f>
        <v/>
      </c>
      <c r="N64" t="str">
        <f>IF(LaborProtokoll_IBCH_geänd_8x!$M$93="","",(LaborProtokoll_IBCH_geänd_8x!$M$93))</f>
        <v/>
      </c>
      <c r="O64" t="str">
        <f>IF(LaborProtokoll_IBCH_geänd_8x!$N$93="","",(LaborProtokoll_IBCH_geänd_8x!$N$93))</f>
        <v/>
      </c>
    </row>
    <row r="65" spans="1:16" x14ac:dyDescent="0.2">
      <c r="A65" t="s">
        <v>894</v>
      </c>
      <c r="B65" t="s">
        <v>32</v>
      </c>
      <c r="D65" t="s">
        <v>39</v>
      </c>
      <c r="F65" s="312" t="str">
        <f t="shared" si="1"/>
        <v>Taeniopterygidae</v>
      </c>
      <c r="G65" s="312" t="str">
        <f>LaborProtokoll_IBCH_geänd_8x!E94</f>
        <v/>
      </c>
      <c r="H65" t="str">
        <f>IF(LaborProtokoll_IBCH_geänd_8x!$G$94="","",(LaborProtokoll_IBCH_geänd_8x!$G$94))</f>
        <v/>
      </c>
      <c r="I65" t="str">
        <f>IF(LaborProtokoll_IBCH_geänd_8x!$H$94="","",(LaborProtokoll_IBCH_geänd_8x!$H$94))</f>
        <v/>
      </c>
      <c r="J65" t="str">
        <f>IF(LaborProtokoll_IBCH_geänd_8x!$I$94="","",(LaborProtokoll_IBCH_geänd_8x!$I$94))</f>
        <v/>
      </c>
      <c r="K65" t="str">
        <f>IF(LaborProtokoll_IBCH_geänd_8x!$J$94="","",(LaborProtokoll_IBCH_geänd_8x!$J$94))</f>
        <v/>
      </c>
      <c r="L65" t="str">
        <f>IF(LaborProtokoll_IBCH_geänd_8x!$K$94="","",(LaborProtokoll_IBCH_geänd_8x!$K$94))</f>
        <v/>
      </c>
      <c r="M65" t="str">
        <f>IF(LaborProtokoll_IBCH_geänd_8x!$L$94="","",(LaborProtokoll_IBCH_geänd_8x!$L$94))</f>
        <v/>
      </c>
      <c r="N65" t="str">
        <f>IF(LaborProtokoll_IBCH_geänd_8x!$M$94="","",(LaborProtokoll_IBCH_geänd_8x!$M$94))</f>
        <v/>
      </c>
      <c r="O65" t="str">
        <f>IF(LaborProtokoll_IBCH_geänd_8x!$N$94="","",(LaborProtokoll_IBCH_geänd_8x!$N$94))</f>
        <v/>
      </c>
    </row>
    <row r="66" spans="1:16" x14ac:dyDescent="0.2">
      <c r="A66" t="s">
        <v>806</v>
      </c>
      <c r="D66" t="s">
        <v>809</v>
      </c>
      <c r="F66" s="312" t="str">
        <f t="shared" si="1"/>
        <v>Aphelocheiridae</v>
      </c>
      <c r="G66" s="312" t="str">
        <f>LaborProtokoll_IBCH_geänd_8x!W10</f>
        <v/>
      </c>
      <c r="H66" t="str">
        <f>IF(LaborProtokoll_IBCH_geänd_8x!$Y$10="","",(LaborProtokoll_IBCH_geänd_8x!$Y$10))</f>
        <v/>
      </c>
      <c r="I66" t="str">
        <f>IF(LaborProtokoll_IBCH_geänd_8x!$Z$10="","",(LaborProtokoll_IBCH_geänd_8x!$Z$10))</f>
        <v/>
      </c>
      <c r="J66" t="str">
        <f>IF(LaborProtokoll_IBCH_geänd_8x!$AA$10="","",(LaborProtokoll_IBCH_geänd_8x!$AA$10))</f>
        <v/>
      </c>
      <c r="K66" t="str">
        <f>IF(LaborProtokoll_IBCH_geänd_8x!$AB$10="","",(LaborProtokoll_IBCH_geänd_8x!$AB$10))</f>
        <v/>
      </c>
      <c r="L66" t="str">
        <f>IF(LaborProtokoll_IBCH_geänd_8x!$AC$10="","",(LaborProtokoll_IBCH_geänd_8x!$AC$10))</f>
        <v/>
      </c>
      <c r="M66" t="str">
        <f>IF(LaborProtokoll_IBCH_geänd_8x!$AD$10="","",(LaborProtokoll_IBCH_geänd_8x!$AD$10))</f>
        <v/>
      </c>
      <c r="N66" t="str">
        <f>IF(LaborProtokoll_IBCH_geänd_8x!$AE$10="","",(LaborProtokoll_IBCH_geänd_8x!$AE$10))</f>
        <v/>
      </c>
      <c r="O66" t="str">
        <f>IF(LaborProtokoll_IBCH_geänd_8x!$AF$10="","",(LaborProtokoll_IBCH_geänd_8x!$AF$10))</f>
        <v/>
      </c>
      <c r="P66" s="312"/>
    </row>
    <row r="67" spans="1:16" x14ac:dyDescent="0.2">
      <c r="A67" t="s">
        <v>806</v>
      </c>
      <c r="D67" t="s">
        <v>811</v>
      </c>
      <c r="F67" s="312" t="str">
        <f t="shared" si="1"/>
        <v>Corixidae</v>
      </c>
      <c r="G67" s="312" t="str">
        <f>LaborProtokoll_IBCH_geänd_8x!W11</f>
        <v/>
      </c>
      <c r="H67" t="str">
        <f>IF(LaborProtokoll_IBCH_geänd_8x!$Y$11="","",(LaborProtokoll_IBCH_geänd_8x!$Y$11))</f>
        <v/>
      </c>
      <c r="I67" t="str">
        <f>IF(LaborProtokoll_IBCH_geänd_8x!$Z$11="","",(LaborProtokoll_IBCH_geänd_8x!$Z$11))</f>
        <v/>
      </c>
      <c r="J67" t="str">
        <f>IF(LaborProtokoll_IBCH_geänd_8x!$AA$11="","",(LaborProtokoll_IBCH_geänd_8x!$AA$11))</f>
        <v/>
      </c>
      <c r="K67" t="str">
        <f>IF(LaborProtokoll_IBCH_geänd_8x!$AB$11="","",(LaborProtokoll_IBCH_geänd_8x!$AB$11))</f>
        <v/>
      </c>
      <c r="L67" t="str">
        <f>IF(LaborProtokoll_IBCH_geänd_8x!$AC$11="","",(LaborProtokoll_IBCH_geänd_8x!$AC$11))</f>
        <v/>
      </c>
      <c r="M67" t="str">
        <f>IF(LaborProtokoll_IBCH_geänd_8x!$AD$11="","",(LaborProtokoll_IBCH_geänd_8x!$AD$11))</f>
        <v/>
      </c>
      <c r="N67" t="str">
        <f>IF(LaborProtokoll_IBCH_geänd_8x!$AE$11="","",(LaborProtokoll_IBCH_geänd_8x!$AE$11))</f>
        <v/>
      </c>
      <c r="O67" t="str">
        <f>IF(LaborProtokoll_IBCH_geänd_8x!$AF$11="","",(LaborProtokoll_IBCH_geänd_8x!$AF$11))</f>
        <v/>
      </c>
      <c r="P67" s="312"/>
    </row>
    <row r="68" spans="1:16" x14ac:dyDescent="0.2">
      <c r="A68" t="s">
        <v>806</v>
      </c>
      <c r="D68" t="s">
        <v>812</v>
      </c>
      <c r="F68" s="312" t="str">
        <f t="shared" si="1"/>
        <v>Gerridae</v>
      </c>
      <c r="G68" s="312" t="str">
        <f>LaborProtokoll_IBCH_geänd_8x!W12</f>
        <v/>
      </c>
      <c r="H68" t="str">
        <f>IF(LaborProtokoll_IBCH_geänd_8x!$Y$12="","",(LaborProtokoll_IBCH_geänd_8x!$Y$12))</f>
        <v/>
      </c>
      <c r="I68" t="str">
        <f>IF(LaborProtokoll_IBCH_geänd_8x!$Z$12="","",(LaborProtokoll_IBCH_geänd_8x!$Z$12))</f>
        <v/>
      </c>
      <c r="J68" t="str">
        <f>IF(LaborProtokoll_IBCH_geänd_8x!$AA$12="","",(LaborProtokoll_IBCH_geänd_8x!$AA$12))</f>
        <v/>
      </c>
      <c r="K68" t="str">
        <f>IF(LaborProtokoll_IBCH_geänd_8x!$AB$12="","",(LaborProtokoll_IBCH_geänd_8x!$AB$12))</f>
        <v/>
      </c>
      <c r="L68" t="str">
        <f>IF(LaborProtokoll_IBCH_geänd_8x!$AC$12="","",(LaborProtokoll_IBCH_geänd_8x!$AC$12))</f>
        <v/>
      </c>
      <c r="M68" t="str">
        <f>IF(LaborProtokoll_IBCH_geänd_8x!$AD$12="","",(LaborProtokoll_IBCH_geänd_8x!$AD$12))</f>
        <v/>
      </c>
      <c r="N68" t="str">
        <f>IF(LaborProtokoll_IBCH_geänd_8x!$AE$12="","",(LaborProtokoll_IBCH_geänd_8x!$AE$12))</f>
        <v/>
      </c>
      <c r="O68" t="str">
        <f>IF(LaborProtokoll_IBCH_geänd_8x!$AF$12="","",(LaborProtokoll_IBCH_geänd_8x!$AF$12))</f>
        <v/>
      </c>
      <c r="P68" s="312"/>
    </row>
    <row r="69" spans="1:16" x14ac:dyDescent="0.2">
      <c r="A69" t="s">
        <v>806</v>
      </c>
      <c r="D69" t="s">
        <v>814</v>
      </c>
      <c r="F69" s="312" t="str">
        <f t="shared" si="1"/>
        <v>Hebridae</v>
      </c>
      <c r="G69" s="312" t="str">
        <f>LaborProtokoll_IBCH_geänd_8x!W13</f>
        <v/>
      </c>
      <c r="H69" t="str">
        <f>IF(LaborProtokoll_IBCH_geänd_8x!$Y$13="","",(LaborProtokoll_IBCH_geänd_8x!$Y$13))</f>
        <v/>
      </c>
      <c r="I69" t="str">
        <f>IF(LaborProtokoll_IBCH_geänd_8x!$Z$13="","",(LaborProtokoll_IBCH_geänd_8x!$Z$13))</f>
        <v/>
      </c>
      <c r="J69" t="str">
        <f>IF(LaborProtokoll_IBCH_geänd_8x!$AA$13="","",(LaborProtokoll_IBCH_geänd_8x!$AA$13))</f>
        <v/>
      </c>
      <c r="K69" t="str">
        <f>IF(LaborProtokoll_IBCH_geänd_8x!$AB$13="","",(LaborProtokoll_IBCH_geänd_8x!$AB$13))</f>
        <v/>
      </c>
      <c r="L69" t="str">
        <f>IF(LaborProtokoll_IBCH_geänd_8x!$AC$13="","",(LaborProtokoll_IBCH_geänd_8x!$AC$13))</f>
        <v/>
      </c>
      <c r="M69" t="str">
        <f>IF(LaborProtokoll_IBCH_geänd_8x!$AD$13="","",(LaborProtokoll_IBCH_geänd_8x!$AD$13))</f>
        <v/>
      </c>
      <c r="N69" t="str">
        <f>IF(LaborProtokoll_IBCH_geänd_8x!$AE$13="","",(LaborProtokoll_IBCH_geänd_8x!$AE$13))</f>
        <v/>
      </c>
      <c r="O69" t="str">
        <f>IF(LaborProtokoll_IBCH_geänd_8x!$AF$13="","",(LaborProtokoll_IBCH_geänd_8x!$AF$13))</f>
        <v/>
      </c>
      <c r="P69" s="312"/>
    </row>
    <row r="70" spans="1:16" x14ac:dyDescent="0.2">
      <c r="A70" t="s">
        <v>806</v>
      </c>
      <c r="D70" t="s">
        <v>816</v>
      </c>
      <c r="F70" s="312" t="str">
        <f t="shared" ref="F70:F96" si="3">D70</f>
        <v>Hydrometridae</v>
      </c>
      <c r="G70" s="312" t="str">
        <f>LaborProtokoll_IBCH_geänd_8x!W14</f>
        <v/>
      </c>
      <c r="H70" t="str">
        <f>IF(LaborProtokoll_IBCH_geänd_8x!$Y$14="","",(LaborProtokoll_IBCH_geänd_8x!$Y$14))</f>
        <v/>
      </c>
      <c r="I70" t="str">
        <f>IF(LaborProtokoll_IBCH_geänd_8x!$Z$14="","",(LaborProtokoll_IBCH_geänd_8x!$Z$14))</f>
        <v/>
      </c>
      <c r="J70" t="str">
        <f>IF(LaborProtokoll_IBCH_geänd_8x!$AA$14="","",(LaborProtokoll_IBCH_geänd_8x!$AA$14))</f>
        <v/>
      </c>
      <c r="K70" t="str">
        <f>IF(LaborProtokoll_IBCH_geänd_8x!$AB$14="","",(LaborProtokoll_IBCH_geänd_8x!$AB$14))</f>
        <v/>
      </c>
      <c r="L70" t="str">
        <f>IF(LaborProtokoll_IBCH_geänd_8x!$AC$14="","",(LaborProtokoll_IBCH_geänd_8x!$AC$14))</f>
        <v/>
      </c>
      <c r="M70" t="str">
        <f>IF(LaborProtokoll_IBCH_geänd_8x!$AD$14="","",(LaborProtokoll_IBCH_geänd_8x!$AD$14))</f>
        <v/>
      </c>
      <c r="N70" t="str">
        <f>IF(LaborProtokoll_IBCH_geänd_8x!$AE$14="","",(LaborProtokoll_IBCH_geänd_8x!$AE$14))</f>
        <v/>
      </c>
      <c r="O70" t="str">
        <f>IF(LaborProtokoll_IBCH_geänd_8x!$AF$14="","",(LaborProtokoll_IBCH_geänd_8x!$AF$14))</f>
        <v/>
      </c>
      <c r="P70" s="312"/>
    </row>
    <row r="71" spans="1:16" x14ac:dyDescent="0.2">
      <c r="A71" t="s">
        <v>806</v>
      </c>
      <c r="D71" t="s">
        <v>818</v>
      </c>
      <c r="F71" s="312" t="str">
        <f t="shared" si="3"/>
        <v>Mesoveliidae</v>
      </c>
      <c r="G71" s="312" t="str">
        <f>LaborProtokoll_IBCH_geänd_8x!W15</f>
        <v/>
      </c>
      <c r="H71" t="str">
        <f>IF(LaborProtokoll_IBCH_geänd_8x!$Y$15="","",(LaborProtokoll_IBCH_geänd_8x!$Y$15))</f>
        <v/>
      </c>
      <c r="I71" t="str">
        <f>IF(LaborProtokoll_IBCH_geänd_8x!$Z$15="","",(LaborProtokoll_IBCH_geänd_8x!$Z$15))</f>
        <v/>
      </c>
      <c r="J71" t="str">
        <f>IF(LaborProtokoll_IBCH_geänd_8x!$AA$15="","",(LaborProtokoll_IBCH_geänd_8x!$AA$15))</f>
        <v/>
      </c>
      <c r="K71" t="str">
        <f>IF(LaborProtokoll_IBCH_geänd_8x!$AB$15="","",(LaborProtokoll_IBCH_geänd_8x!$AB$15))</f>
        <v/>
      </c>
      <c r="L71" t="str">
        <f>IF(LaborProtokoll_IBCH_geänd_8x!$AC$15="","",(LaborProtokoll_IBCH_geänd_8x!$AC$15))</f>
        <v/>
      </c>
      <c r="M71" t="str">
        <f>IF(LaborProtokoll_IBCH_geänd_8x!$AD$15="","",(LaborProtokoll_IBCH_geänd_8x!$AD$15))</f>
        <v/>
      </c>
      <c r="N71" t="str">
        <f>IF(LaborProtokoll_IBCH_geänd_8x!$AE$15="","",(LaborProtokoll_IBCH_geänd_8x!$AE$15))</f>
        <v/>
      </c>
      <c r="O71" t="str">
        <f>IF(LaborProtokoll_IBCH_geänd_8x!$AF$15="","",(LaborProtokoll_IBCH_geänd_8x!$AF$15))</f>
        <v/>
      </c>
      <c r="P71" s="312"/>
    </row>
    <row r="72" spans="1:16" x14ac:dyDescent="0.2">
      <c r="A72" t="s">
        <v>806</v>
      </c>
      <c r="D72" t="s">
        <v>820</v>
      </c>
      <c r="F72" s="312" t="str">
        <f t="shared" si="3"/>
        <v>Naucoridae</v>
      </c>
      <c r="G72" s="312" t="str">
        <f>LaborProtokoll_IBCH_geänd_8x!W16</f>
        <v/>
      </c>
      <c r="H72" t="str">
        <f>IF(LaborProtokoll_IBCH_geänd_8x!$Y$16="","",(LaborProtokoll_IBCH_geänd_8x!$Y$16))</f>
        <v/>
      </c>
      <c r="I72" t="str">
        <f>IF(LaborProtokoll_IBCH_geänd_8x!$Z$16="","",(LaborProtokoll_IBCH_geänd_8x!$Z$16))</f>
        <v/>
      </c>
      <c r="J72" t="str">
        <f>IF(LaborProtokoll_IBCH_geänd_8x!$AA$16="","",(LaborProtokoll_IBCH_geänd_8x!$AA$16))</f>
        <v/>
      </c>
      <c r="K72" t="str">
        <f>IF(LaborProtokoll_IBCH_geänd_8x!$AB$16="","",(LaborProtokoll_IBCH_geänd_8x!$AB$16))</f>
        <v/>
      </c>
      <c r="L72" t="str">
        <f>IF(LaborProtokoll_IBCH_geänd_8x!$AC$16="","",(LaborProtokoll_IBCH_geänd_8x!$AC$16))</f>
        <v/>
      </c>
      <c r="M72" t="str">
        <f>IF(LaborProtokoll_IBCH_geänd_8x!$AD$16="","",(LaborProtokoll_IBCH_geänd_8x!$AD$16))</f>
        <v/>
      </c>
      <c r="N72" t="str">
        <f>IF(LaborProtokoll_IBCH_geänd_8x!$AE$16="","",(LaborProtokoll_IBCH_geänd_8x!$AE$16))</f>
        <v/>
      </c>
      <c r="O72" t="str">
        <f>IF(LaborProtokoll_IBCH_geänd_8x!$AF$16="","",(LaborProtokoll_IBCH_geänd_8x!$AF$16))</f>
        <v/>
      </c>
      <c r="P72" s="312"/>
    </row>
    <row r="73" spans="1:16" x14ac:dyDescent="0.2">
      <c r="A73" t="s">
        <v>806</v>
      </c>
      <c r="D73" t="s">
        <v>822</v>
      </c>
      <c r="F73" s="312" t="str">
        <f t="shared" si="3"/>
        <v>Nepidae</v>
      </c>
      <c r="G73" s="312" t="str">
        <f>LaborProtokoll_IBCH_geänd_8x!W17</f>
        <v/>
      </c>
      <c r="H73" t="str">
        <f>IF(LaborProtokoll_IBCH_geänd_8x!$Y$17="","",(LaborProtokoll_IBCH_geänd_8x!$Y$17))</f>
        <v/>
      </c>
      <c r="I73" t="str">
        <f>IF(LaborProtokoll_IBCH_geänd_8x!$Z$17="","",(LaborProtokoll_IBCH_geänd_8x!$Z$17))</f>
        <v/>
      </c>
      <c r="J73" t="str">
        <f>IF(LaborProtokoll_IBCH_geänd_8x!$AA$17="","",(LaborProtokoll_IBCH_geänd_8x!$AA$17))</f>
        <v/>
      </c>
      <c r="K73" t="str">
        <f>IF(LaborProtokoll_IBCH_geänd_8x!$AB$17="","",(LaborProtokoll_IBCH_geänd_8x!$AB$17))</f>
        <v/>
      </c>
      <c r="L73" t="str">
        <f>IF(LaborProtokoll_IBCH_geänd_8x!$AC$17="","",(LaborProtokoll_IBCH_geänd_8x!$AC$17))</f>
        <v/>
      </c>
      <c r="M73" t="str">
        <f>IF(LaborProtokoll_IBCH_geänd_8x!$AD$17="","",(LaborProtokoll_IBCH_geänd_8x!$AD$17))</f>
        <v/>
      </c>
      <c r="N73" t="str">
        <f>IF(LaborProtokoll_IBCH_geänd_8x!$AE$17="","",(LaborProtokoll_IBCH_geänd_8x!$AE$17))</f>
        <v/>
      </c>
      <c r="O73" t="str">
        <f>IF(LaborProtokoll_IBCH_geänd_8x!$AF$17="","",(LaborProtokoll_IBCH_geänd_8x!$AF$17))</f>
        <v/>
      </c>
      <c r="P73" s="312"/>
    </row>
    <row r="74" spans="1:16" x14ac:dyDescent="0.2">
      <c r="A74" t="s">
        <v>806</v>
      </c>
      <c r="D74" t="s">
        <v>823</v>
      </c>
      <c r="F74" s="312" t="str">
        <f t="shared" si="3"/>
        <v>Notonectidae</v>
      </c>
      <c r="G74" s="312" t="str">
        <f>LaborProtokoll_IBCH_geänd_8x!W18</f>
        <v/>
      </c>
      <c r="H74" t="str">
        <f>IF(LaborProtokoll_IBCH_geänd_8x!$Y$18="","",(LaborProtokoll_IBCH_geänd_8x!$Y$18))</f>
        <v/>
      </c>
      <c r="I74" t="str">
        <f>IF(LaborProtokoll_IBCH_geänd_8x!$Z$18="","",(LaborProtokoll_IBCH_geänd_8x!$Z$18))</f>
        <v/>
      </c>
      <c r="J74" t="str">
        <f>IF(LaborProtokoll_IBCH_geänd_8x!$AA$18="","",(LaborProtokoll_IBCH_geänd_8x!$AA$18))</f>
        <v/>
      </c>
      <c r="K74" t="str">
        <f>IF(LaborProtokoll_IBCH_geänd_8x!$AB$18="","",(LaborProtokoll_IBCH_geänd_8x!$AB$18))</f>
        <v/>
      </c>
      <c r="L74" t="str">
        <f>IF(LaborProtokoll_IBCH_geänd_8x!$AC$18="","",(LaborProtokoll_IBCH_geänd_8x!$AC$18))</f>
        <v/>
      </c>
      <c r="M74" t="str">
        <f>IF(LaborProtokoll_IBCH_geänd_8x!$AD$18="","",(LaborProtokoll_IBCH_geänd_8x!$AD$18))</f>
        <v/>
      </c>
      <c r="N74" t="str">
        <f>IF(LaborProtokoll_IBCH_geänd_8x!$AE$18="","",(LaborProtokoll_IBCH_geänd_8x!$AE$18))</f>
        <v/>
      </c>
      <c r="O74" t="str">
        <f>IF(LaborProtokoll_IBCH_geänd_8x!$AF$18="","",(LaborProtokoll_IBCH_geänd_8x!$AF$18))</f>
        <v/>
      </c>
      <c r="P74" s="312"/>
    </row>
    <row r="75" spans="1:16" x14ac:dyDescent="0.2">
      <c r="A75" t="s">
        <v>806</v>
      </c>
      <c r="D75" t="s">
        <v>825</v>
      </c>
      <c r="F75" s="312" t="str">
        <f t="shared" si="3"/>
        <v>Pleidae</v>
      </c>
      <c r="G75" s="312" t="str">
        <f>LaborProtokoll_IBCH_geänd_8x!W19</f>
        <v/>
      </c>
      <c r="H75" t="str">
        <f>IF(LaborProtokoll_IBCH_geänd_8x!$Y$19="","",(LaborProtokoll_IBCH_geänd_8x!$Y$19))</f>
        <v/>
      </c>
      <c r="I75" t="str">
        <f>IF(LaborProtokoll_IBCH_geänd_8x!$Z$19="","",(LaborProtokoll_IBCH_geänd_8x!$Z$19))</f>
        <v/>
      </c>
      <c r="J75" t="str">
        <f>IF(LaborProtokoll_IBCH_geänd_8x!$AA$19="","",(LaborProtokoll_IBCH_geänd_8x!$AA$19))</f>
        <v/>
      </c>
      <c r="K75" t="str">
        <f>IF(LaborProtokoll_IBCH_geänd_8x!$AB$19="","",(LaborProtokoll_IBCH_geänd_8x!$AB$19))</f>
        <v/>
      </c>
      <c r="L75" t="str">
        <f>IF(LaborProtokoll_IBCH_geänd_8x!$AC$19="","",(LaborProtokoll_IBCH_geänd_8x!$AC$19))</f>
        <v/>
      </c>
      <c r="M75" t="str">
        <f>IF(LaborProtokoll_IBCH_geänd_8x!$AD$19="","",(LaborProtokoll_IBCH_geänd_8x!$AD$19))</f>
        <v/>
      </c>
      <c r="N75" t="str">
        <f>IF(LaborProtokoll_IBCH_geänd_8x!$AE$19="","",(LaborProtokoll_IBCH_geänd_8x!$AE$19))</f>
        <v/>
      </c>
      <c r="O75" t="str">
        <f>IF(LaborProtokoll_IBCH_geänd_8x!$AF$19="","",(LaborProtokoll_IBCH_geänd_8x!$AF$19))</f>
        <v/>
      </c>
      <c r="P75" s="312"/>
    </row>
    <row r="76" spans="1:16" x14ac:dyDescent="0.2">
      <c r="A76" t="s">
        <v>806</v>
      </c>
      <c r="D76" t="s">
        <v>827</v>
      </c>
      <c r="F76" s="312" t="str">
        <f t="shared" si="3"/>
        <v>Veliidae</v>
      </c>
      <c r="G76" s="312" t="str">
        <f>LaborProtokoll_IBCH_geänd_8x!W20</f>
        <v/>
      </c>
      <c r="H76" t="str">
        <f>IF(LaborProtokoll_IBCH_geänd_8x!$Y$20="","",(LaborProtokoll_IBCH_geänd_8x!$Y$20))</f>
        <v/>
      </c>
      <c r="I76" t="str">
        <f>IF(LaborProtokoll_IBCH_geänd_8x!$Z$20="","",(LaborProtokoll_IBCH_geänd_8x!$Z$20))</f>
        <v/>
      </c>
      <c r="J76" t="str">
        <f>IF(LaborProtokoll_IBCH_geänd_8x!$AA$20="","",(LaborProtokoll_IBCH_geänd_8x!$AA$20))</f>
        <v/>
      </c>
      <c r="K76" t="str">
        <f>IF(LaborProtokoll_IBCH_geänd_8x!$AB$20="","",(LaborProtokoll_IBCH_geänd_8x!$AB$20))</f>
        <v/>
      </c>
      <c r="L76" t="str">
        <f>IF(LaborProtokoll_IBCH_geänd_8x!$AC$20="","",(LaborProtokoll_IBCH_geänd_8x!$AC$20))</f>
        <v/>
      </c>
      <c r="M76" t="str">
        <f>IF(LaborProtokoll_IBCH_geänd_8x!$AD$20="","",(LaborProtokoll_IBCH_geänd_8x!$AD$20))</f>
        <v/>
      </c>
      <c r="N76" t="str">
        <f>IF(LaborProtokoll_IBCH_geänd_8x!$AE$20="","",(LaborProtokoll_IBCH_geänd_8x!$AE$20))</f>
        <v/>
      </c>
      <c r="O76" t="str">
        <f>IF(LaborProtokoll_IBCH_geänd_8x!$AF$20="","",(LaborProtokoll_IBCH_geänd_8x!$AF$20))</f>
        <v/>
      </c>
      <c r="P76" s="312"/>
    </row>
    <row r="77" spans="1:16" x14ac:dyDescent="0.2">
      <c r="A77" t="s">
        <v>829</v>
      </c>
      <c r="D77" t="s">
        <v>831</v>
      </c>
      <c r="F77" s="312" t="str">
        <f t="shared" si="3"/>
        <v>Sialidae</v>
      </c>
      <c r="G77" s="312" t="str">
        <f>LaborProtokoll_IBCH_geänd_8x!W22</f>
        <v/>
      </c>
      <c r="H77" t="str">
        <f>IF(LaborProtokoll_IBCH_geänd_8x!$Y$22="","",(LaborProtokoll_IBCH_geänd_8x!$Y$22))</f>
        <v/>
      </c>
      <c r="I77" t="str">
        <f>IF(LaborProtokoll_IBCH_geänd_8x!$Z$22="","",(LaborProtokoll_IBCH_geänd_8x!$Z$22))</f>
        <v/>
      </c>
      <c r="J77" t="str">
        <f>IF(LaborProtokoll_IBCH_geänd_8x!$AA$22="","",(LaborProtokoll_IBCH_geänd_8x!$AA$22))</f>
        <v/>
      </c>
      <c r="K77" t="str">
        <f>IF(LaborProtokoll_IBCH_geänd_8x!$AB$22="","",(LaborProtokoll_IBCH_geänd_8x!$AB$22))</f>
        <v/>
      </c>
      <c r="L77" t="str">
        <f>IF(LaborProtokoll_IBCH_geänd_8x!$AC$22="","",(LaborProtokoll_IBCH_geänd_8x!$AC$22))</f>
        <v/>
      </c>
      <c r="M77" t="str">
        <f>IF(LaborProtokoll_IBCH_geänd_8x!$AD$22="","",(LaborProtokoll_IBCH_geänd_8x!$AD$22))</f>
        <v/>
      </c>
      <c r="N77" t="str">
        <f>IF(LaborProtokoll_IBCH_geänd_8x!$AE$22="","",(LaborProtokoll_IBCH_geänd_8x!$AE$22))</f>
        <v/>
      </c>
      <c r="O77" t="str">
        <f>IF(LaborProtokoll_IBCH_geänd_8x!$AF$22="","",(LaborProtokoll_IBCH_geänd_8x!$AF$22))</f>
        <v/>
      </c>
      <c r="P77" s="312"/>
    </row>
    <row r="78" spans="1:16" x14ac:dyDescent="0.2">
      <c r="A78" t="s">
        <v>833</v>
      </c>
      <c r="D78" t="s">
        <v>835</v>
      </c>
      <c r="F78" s="312" t="str">
        <f t="shared" si="3"/>
        <v>Osmylidae</v>
      </c>
      <c r="G78" s="312" t="str">
        <f>LaborProtokoll_IBCH_geänd_8x!W24</f>
        <v/>
      </c>
      <c r="H78" t="str">
        <f>IF(LaborProtokoll_IBCH_geänd_8x!$Y$24="","",(LaborProtokoll_IBCH_geänd_8x!$Y$24))</f>
        <v/>
      </c>
      <c r="I78" t="str">
        <f>IF(LaborProtokoll_IBCH_geänd_8x!$Z$24="","",(LaborProtokoll_IBCH_geänd_8x!$Z$24))</f>
        <v/>
      </c>
      <c r="J78" t="str">
        <f>IF(LaborProtokoll_IBCH_geänd_8x!$AA$24="","",(LaborProtokoll_IBCH_geänd_8x!$AA$24))</f>
        <v/>
      </c>
      <c r="K78" t="str">
        <f>IF(LaborProtokoll_IBCH_geänd_8x!$AB$24="","",(LaborProtokoll_IBCH_geänd_8x!$AB$24))</f>
        <v/>
      </c>
      <c r="L78" t="str">
        <f>IF(LaborProtokoll_IBCH_geänd_8x!$AC$24="","",(LaborProtokoll_IBCH_geänd_8x!$AC$24))</f>
        <v/>
      </c>
      <c r="M78" t="str">
        <f>IF(LaborProtokoll_IBCH_geänd_8x!$AD$24="","",(LaborProtokoll_IBCH_geänd_8x!$AD$24))</f>
        <v/>
      </c>
      <c r="N78" t="str">
        <f>IF(LaborProtokoll_IBCH_geänd_8x!$AE$24="","",(LaborProtokoll_IBCH_geänd_8x!$AE$24))</f>
        <v/>
      </c>
      <c r="O78" t="str">
        <f>IF(LaborProtokoll_IBCH_geänd_8x!$AF$24="","",(LaborProtokoll_IBCH_geänd_8x!$AF$24))</f>
        <v/>
      </c>
      <c r="P78" s="312"/>
    </row>
    <row r="79" spans="1:16" x14ac:dyDescent="0.2">
      <c r="A79" t="s">
        <v>833</v>
      </c>
      <c r="D79" t="s">
        <v>836</v>
      </c>
      <c r="F79" s="312" t="str">
        <f t="shared" si="3"/>
        <v>Sisyridae</v>
      </c>
      <c r="G79" s="312" t="str">
        <f>LaborProtokoll_IBCH_geänd_8x!W25</f>
        <v/>
      </c>
      <c r="H79" t="str">
        <f>IF(LaborProtokoll_IBCH_geänd_8x!$Y$25="","",(LaborProtokoll_IBCH_geänd_8x!$Y$25))</f>
        <v/>
      </c>
      <c r="I79" t="str">
        <f>IF(LaborProtokoll_IBCH_geänd_8x!$Z$25="","",(LaborProtokoll_IBCH_geänd_8x!$Z$25))</f>
        <v/>
      </c>
      <c r="J79" t="str">
        <f>IF(LaborProtokoll_IBCH_geänd_8x!$AA$25="","",(LaborProtokoll_IBCH_geänd_8x!$AA$25))</f>
        <v/>
      </c>
      <c r="K79" t="str">
        <f>IF(LaborProtokoll_IBCH_geänd_8x!$AB$25="","",(LaborProtokoll_IBCH_geänd_8x!$AB$25))</f>
        <v/>
      </c>
      <c r="L79" t="str">
        <f>IF(LaborProtokoll_IBCH_geänd_8x!$AC$25="","",(LaborProtokoll_IBCH_geänd_8x!$AC$25))</f>
        <v/>
      </c>
      <c r="M79" t="str">
        <f>IF(LaborProtokoll_IBCH_geänd_8x!$AD$25="","",(LaborProtokoll_IBCH_geänd_8x!$AD$25))</f>
        <v/>
      </c>
      <c r="N79" t="str">
        <f>IF(LaborProtokoll_IBCH_geänd_8x!$AE$25="","",(LaborProtokoll_IBCH_geänd_8x!$AE$25))</f>
        <v/>
      </c>
      <c r="O79" t="str">
        <f>IF(LaborProtokoll_IBCH_geänd_8x!$AF$25="","",(LaborProtokoll_IBCH_geänd_8x!$AF$25))</f>
        <v/>
      </c>
      <c r="P79" s="312"/>
    </row>
    <row r="80" spans="1:16" x14ac:dyDescent="0.2">
      <c r="A80" t="s">
        <v>838</v>
      </c>
      <c r="D80" t="s">
        <v>839</v>
      </c>
      <c r="F80" s="312" t="str">
        <f t="shared" si="3"/>
        <v>Curculionidae</v>
      </c>
      <c r="G80" s="312" t="str">
        <f>LaborProtokoll_IBCH_geänd_8x!W27</f>
        <v/>
      </c>
      <c r="H80" t="str">
        <f>IF(LaborProtokoll_IBCH_geänd_8x!$Y$27="","",(LaborProtokoll_IBCH_geänd_8x!$Y$27))</f>
        <v/>
      </c>
      <c r="I80" t="str">
        <f>IF(LaborProtokoll_IBCH_geänd_8x!$Z$27="","",(LaborProtokoll_IBCH_geänd_8x!$Z$27))</f>
        <v/>
      </c>
      <c r="J80" t="str">
        <f>IF(LaborProtokoll_IBCH_geänd_8x!$AA$27="","",(LaborProtokoll_IBCH_geänd_8x!$AA$27))</f>
        <v/>
      </c>
      <c r="K80" t="str">
        <f>IF(LaborProtokoll_IBCH_geänd_8x!$AB$27="","",(LaborProtokoll_IBCH_geänd_8x!$AB$27))</f>
        <v/>
      </c>
      <c r="L80" t="str">
        <f>IF(LaborProtokoll_IBCH_geänd_8x!$AC$27="","",(LaborProtokoll_IBCH_geänd_8x!$AC$27))</f>
        <v/>
      </c>
      <c r="M80" t="str">
        <f>IF(LaborProtokoll_IBCH_geänd_8x!$AD$27="","",(LaborProtokoll_IBCH_geänd_8x!$AD$27))</f>
        <v/>
      </c>
      <c r="N80" t="str">
        <f>IF(LaborProtokoll_IBCH_geänd_8x!$AE$27="","",(LaborProtokoll_IBCH_geänd_8x!$AE$27))</f>
        <v/>
      </c>
      <c r="O80" t="str">
        <f>IF(LaborProtokoll_IBCH_geänd_8x!$AF$27="","",(LaborProtokoll_IBCH_geänd_8x!$AF$27))</f>
        <v/>
      </c>
      <c r="P80" s="312"/>
    </row>
    <row r="81" spans="1:16" x14ac:dyDescent="0.2">
      <c r="A81" t="s">
        <v>838</v>
      </c>
      <c r="D81" t="s">
        <v>841</v>
      </c>
      <c r="F81" s="312" t="str">
        <f t="shared" si="3"/>
        <v>Chrysomelidae</v>
      </c>
      <c r="G81" s="312" t="str">
        <f>LaborProtokoll_IBCH_geänd_8x!W28</f>
        <v/>
      </c>
      <c r="H81" t="str">
        <f>IF(LaborProtokoll_IBCH_geänd_8x!$Y$28="","",(LaborProtokoll_IBCH_geänd_8x!$Y$28))</f>
        <v/>
      </c>
      <c r="I81" t="str">
        <f>IF(LaborProtokoll_IBCH_geänd_8x!$Z$28="","",(LaborProtokoll_IBCH_geänd_8x!$Z$28))</f>
        <v/>
      </c>
      <c r="J81" t="str">
        <f>IF(LaborProtokoll_IBCH_geänd_8x!$AA$28="","",(LaborProtokoll_IBCH_geänd_8x!$AA$28))</f>
        <v/>
      </c>
      <c r="K81" t="str">
        <f>IF(LaborProtokoll_IBCH_geänd_8x!$AB$28="","",(LaborProtokoll_IBCH_geänd_8x!$AB$28))</f>
        <v/>
      </c>
      <c r="L81" t="str">
        <f>IF(LaborProtokoll_IBCH_geänd_8x!$AC$28="","",(LaborProtokoll_IBCH_geänd_8x!$AC$28))</f>
        <v/>
      </c>
      <c r="M81" t="str">
        <f>IF(LaborProtokoll_IBCH_geänd_8x!$AD$28="","",(LaborProtokoll_IBCH_geänd_8x!$AD$28))</f>
        <v/>
      </c>
      <c r="N81" t="str">
        <f>IF(LaborProtokoll_IBCH_geänd_8x!$AE$28="","",(LaborProtokoll_IBCH_geänd_8x!$AE$28))</f>
        <v/>
      </c>
      <c r="O81" t="str">
        <f>IF(LaborProtokoll_IBCH_geänd_8x!$AF$28="","",(LaborProtokoll_IBCH_geänd_8x!$AF$28))</f>
        <v/>
      </c>
      <c r="P81" s="312"/>
    </row>
    <row r="82" spans="1:16" x14ac:dyDescent="0.2">
      <c r="A82" t="s">
        <v>838</v>
      </c>
      <c r="D82" t="s">
        <v>843</v>
      </c>
      <c r="F82" s="312" t="str">
        <f t="shared" si="3"/>
        <v>Dryopidae</v>
      </c>
      <c r="G82" s="312" t="str">
        <f>LaborProtokoll_IBCH_geänd_8x!W29</f>
        <v/>
      </c>
      <c r="H82" t="str">
        <f>IF(LaborProtokoll_IBCH_geänd_8x!$Y$29="","",(LaborProtokoll_IBCH_geänd_8x!$Y$29))</f>
        <v/>
      </c>
      <c r="I82" t="str">
        <f>IF(LaborProtokoll_IBCH_geänd_8x!$Z$29="","",(LaborProtokoll_IBCH_geänd_8x!$Z$29))</f>
        <v/>
      </c>
      <c r="J82" t="str">
        <f>IF(LaborProtokoll_IBCH_geänd_8x!$AA$29="","",(LaborProtokoll_IBCH_geänd_8x!$AA$29))</f>
        <v/>
      </c>
      <c r="K82" t="str">
        <f>IF(LaborProtokoll_IBCH_geänd_8x!$AB$29="","",(LaborProtokoll_IBCH_geänd_8x!$AB$29))</f>
        <v/>
      </c>
      <c r="L82" t="str">
        <f>IF(LaborProtokoll_IBCH_geänd_8x!$AC$29="","",(LaborProtokoll_IBCH_geänd_8x!$AC$29))</f>
        <v/>
      </c>
      <c r="M82" t="str">
        <f>IF(LaborProtokoll_IBCH_geänd_8x!$AD$29="","",(LaborProtokoll_IBCH_geänd_8x!$AD$29))</f>
        <v/>
      </c>
      <c r="N82" t="str">
        <f>IF(LaborProtokoll_IBCH_geänd_8x!$AE$29="","",(LaborProtokoll_IBCH_geänd_8x!$AE$29))</f>
        <v/>
      </c>
      <c r="O82" t="str">
        <f>IF(LaborProtokoll_IBCH_geänd_8x!$AF$29="","",(LaborProtokoll_IBCH_geänd_8x!$AF$29))</f>
        <v/>
      </c>
      <c r="P82" s="312"/>
    </row>
    <row r="83" spans="1:16" x14ac:dyDescent="0.2">
      <c r="A83" t="s">
        <v>838</v>
      </c>
      <c r="D83" t="s">
        <v>845</v>
      </c>
      <c r="F83" s="312" t="str">
        <f t="shared" si="3"/>
        <v>Dytiscidae</v>
      </c>
      <c r="G83" s="312" t="str">
        <f>LaborProtokoll_IBCH_geänd_8x!W30</f>
        <v/>
      </c>
      <c r="H83" t="str">
        <f>IF(LaborProtokoll_IBCH_geänd_8x!$Y$30="","",(LaborProtokoll_IBCH_geänd_8x!$Y$30))</f>
        <v/>
      </c>
      <c r="I83" t="str">
        <f>IF(LaborProtokoll_IBCH_geänd_8x!$Z$30="","",(LaborProtokoll_IBCH_geänd_8x!$Z$30))</f>
        <v/>
      </c>
      <c r="J83" t="str">
        <f>IF(LaborProtokoll_IBCH_geänd_8x!$AA$30="","",(LaborProtokoll_IBCH_geänd_8x!$AA$30))</f>
        <v/>
      </c>
      <c r="K83" t="str">
        <f>IF(LaborProtokoll_IBCH_geänd_8x!$AB$30="","",(LaborProtokoll_IBCH_geänd_8x!$AB$30))</f>
        <v/>
      </c>
      <c r="L83" t="str">
        <f>IF(LaborProtokoll_IBCH_geänd_8x!$AC$30="","",(LaborProtokoll_IBCH_geänd_8x!$AC$30))</f>
        <v/>
      </c>
      <c r="M83" t="str">
        <f>IF(LaborProtokoll_IBCH_geänd_8x!$AD$30="","",(LaborProtokoll_IBCH_geänd_8x!$AD$30))</f>
        <v/>
      </c>
      <c r="N83" t="str">
        <f>IF(LaborProtokoll_IBCH_geänd_8x!$AE$30="","",(LaborProtokoll_IBCH_geänd_8x!$AE$30))</f>
        <v/>
      </c>
      <c r="O83" t="str">
        <f>IF(LaborProtokoll_IBCH_geänd_8x!$AF$30="","",(LaborProtokoll_IBCH_geänd_8x!$AF$30))</f>
        <v/>
      </c>
      <c r="P83" s="312"/>
    </row>
    <row r="84" spans="1:16" x14ac:dyDescent="0.2">
      <c r="A84" t="s">
        <v>838</v>
      </c>
      <c r="D84" t="s">
        <v>847</v>
      </c>
      <c r="F84" s="312" t="str">
        <f t="shared" si="3"/>
        <v>Elmidae</v>
      </c>
      <c r="G84" s="312" t="str">
        <f>LaborProtokoll_IBCH_geänd_8x!W31</f>
        <v/>
      </c>
      <c r="H84" t="str">
        <f>IF(LaborProtokoll_IBCH_geänd_8x!$Y$31="","",(LaborProtokoll_IBCH_geänd_8x!$Y$31))</f>
        <v/>
      </c>
      <c r="I84" t="str">
        <f>IF(LaborProtokoll_IBCH_geänd_8x!$Z$31="","",(LaborProtokoll_IBCH_geänd_8x!$Z$31))</f>
        <v/>
      </c>
      <c r="J84" t="str">
        <f>IF(LaborProtokoll_IBCH_geänd_8x!$AA$31="","",(LaborProtokoll_IBCH_geänd_8x!$AA$31))</f>
        <v/>
      </c>
      <c r="K84" t="str">
        <f>IF(LaborProtokoll_IBCH_geänd_8x!$AB$31="","",(LaborProtokoll_IBCH_geänd_8x!$AB$31))</f>
        <v/>
      </c>
      <c r="L84" t="str">
        <f>IF(LaborProtokoll_IBCH_geänd_8x!$AC$31="","",(LaborProtokoll_IBCH_geänd_8x!$AC$31))</f>
        <v/>
      </c>
      <c r="M84" t="str">
        <f>IF(LaborProtokoll_IBCH_geänd_8x!$AD$31="","",(LaborProtokoll_IBCH_geänd_8x!$AD$31))</f>
        <v/>
      </c>
      <c r="N84" t="str">
        <f>IF(LaborProtokoll_IBCH_geänd_8x!$AE$31="","",(LaborProtokoll_IBCH_geänd_8x!$AE$31))</f>
        <v/>
      </c>
      <c r="O84" t="str">
        <f>IF(LaborProtokoll_IBCH_geänd_8x!$AF$31="","",(LaborProtokoll_IBCH_geänd_8x!$AF$31))</f>
        <v/>
      </c>
      <c r="P84" s="312"/>
    </row>
    <row r="85" spans="1:16" x14ac:dyDescent="0.2">
      <c r="A85" t="s">
        <v>838</v>
      </c>
      <c r="D85" t="s">
        <v>850</v>
      </c>
      <c r="F85" s="312" t="str">
        <f t="shared" si="3"/>
        <v>Gyrinidae</v>
      </c>
      <c r="G85" s="312" t="str">
        <f>LaborProtokoll_IBCH_geänd_8x!W32</f>
        <v/>
      </c>
      <c r="H85" t="str">
        <f>IF(LaborProtokoll_IBCH_geänd_8x!$Y$32="","",(LaborProtokoll_IBCH_geänd_8x!$Y$32))</f>
        <v/>
      </c>
      <c r="I85" t="str">
        <f>IF(LaborProtokoll_IBCH_geänd_8x!$Z$32="","",(LaborProtokoll_IBCH_geänd_8x!$Z$32))</f>
        <v/>
      </c>
      <c r="J85" t="str">
        <f>IF(LaborProtokoll_IBCH_geänd_8x!$AA$32="","",(LaborProtokoll_IBCH_geänd_8x!$AA$32))</f>
        <v/>
      </c>
      <c r="K85" t="str">
        <f>IF(LaborProtokoll_IBCH_geänd_8x!$AB$32="","",(LaborProtokoll_IBCH_geänd_8x!$AB$32))</f>
        <v/>
      </c>
      <c r="L85" t="str">
        <f>IF(LaborProtokoll_IBCH_geänd_8x!$AC$32="","",(LaborProtokoll_IBCH_geänd_8x!$AC$32))</f>
        <v/>
      </c>
      <c r="M85" t="str">
        <f>IF(LaborProtokoll_IBCH_geänd_8x!$AD$32="","",(LaborProtokoll_IBCH_geänd_8x!$AD$32))</f>
        <v/>
      </c>
      <c r="N85" t="str">
        <f>IF(LaborProtokoll_IBCH_geänd_8x!$AE$32="","",(LaborProtokoll_IBCH_geänd_8x!$AE$32))</f>
        <v/>
      </c>
      <c r="O85" t="str">
        <f>IF(LaborProtokoll_IBCH_geänd_8x!$AF$32="","",(LaborProtokoll_IBCH_geänd_8x!$AF$32))</f>
        <v/>
      </c>
      <c r="P85" s="312"/>
    </row>
    <row r="86" spans="1:16" x14ac:dyDescent="0.2">
      <c r="A86" t="s">
        <v>838</v>
      </c>
      <c r="D86" t="s">
        <v>852</v>
      </c>
      <c r="F86" s="312" t="str">
        <f t="shared" si="3"/>
        <v>Haliplidae</v>
      </c>
      <c r="G86" s="312" t="str">
        <f>LaborProtokoll_IBCH_geänd_8x!W33</f>
        <v/>
      </c>
      <c r="H86" t="str">
        <f>IF(LaborProtokoll_IBCH_geänd_8x!$Y$33="","",(LaborProtokoll_IBCH_geänd_8x!$Y$33))</f>
        <v/>
      </c>
      <c r="I86" t="str">
        <f>IF(LaborProtokoll_IBCH_geänd_8x!$Z$33="","",(LaborProtokoll_IBCH_geänd_8x!$Z$33))</f>
        <v/>
      </c>
      <c r="J86" t="str">
        <f>IF(LaborProtokoll_IBCH_geänd_8x!$AA$33="","",(LaborProtokoll_IBCH_geänd_8x!$AA$33))</f>
        <v/>
      </c>
      <c r="K86" t="str">
        <f>IF(LaborProtokoll_IBCH_geänd_8x!$AB$33="","",(LaborProtokoll_IBCH_geänd_8x!$AB$33))</f>
        <v/>
      </c>
      <c r="L86" t="str">
        <f>IF(LaborProtokoll_IBCH_geänd_8x!$AC$33="","",(LaborProtokoll_IBCH_geänd_8x!$AC$33))</f>
        <v/>
      </c>
      <c r="M86" t="str">
        <f>IF(LaborProtokoll_IBCH_geänd_8x!$AD$33="","",(LaborProtokoll_IBCH_geänd_8x!$AD$33))</f>
        <v/>
      </c>
      <c r="N86" t="str">
        <f>IF(LaborProtokoll_IBCH_geänd_8x!$AE$33="","",(LaborProtokoll_IBCH_geänd_8x!$AE$33))</f>
        <v/>
      </c>
      <c r="O86" t="str">
        <f>IF(LaborProtokoll_IBCH_geänd_8x!$AF$33="","",(LaborProtokoll_IBCH_geänd_8x!$AF$33))</f>
        <v/>
      </c>
      <c r="P86" s="312"/>
    </row>
    <row r="87" spans="1:16" x14ac:dyDescent="0.2">
      <c r="A87" t="s">
        <v>838</v>
      </c>
      <c r="D87" t="s">
        <v>854</v>
      </c>
      <c r="F87" s="312" t="str">
        <f t="shared" si="3"/>
        <v>Helophoridae (Tachet)</v>
      </c>
      <c r="G87" s="312" t="str">
        <f>LaborProtokoll_IBCH_geänd_8x!W34</f>
        <v/>
      </c>
      <c r="H87" t="str">
        <f>IF(LaborProtokoll_IBCH_geänd_8x!$Y$34="","",(LaborProtokoll_IBCH_geänd_8x!$Y$34))</f>
        <v/>
      </c>
      <c r="I87" t="str">
        <f>IF(LaborProtokoll_IBCH_geänd_8x!$Z$34="","",(LaborProtokoll_IBCH_geänd_8x!$Z$34))</f>
        <v/>
      </c>
      <c r="J87" t="str">
        <f>IF(LaborProtokoll_IBCH_geänd_8x!$AA$34="","",(LaborProtokoll_IBCH_geänd_8x!$AA$34))</f>
        <v/>
      </c>
      <c r="K87" t="str">
        <f>IF(LaborProtokoll_IBCH_geänd_8x!$AB$34="","",(LaborProtokoll_IBCH_geänd_8x!$AB$34))</f>
        <v/>
      </c>
      <c r="L87" t="str">
        <f>IF(LaborProtokoll_IBCH_geänd_8x!$AC$34="","",(LaborProtokoll_IBCH_geänd_8x!$AC$34))</f>
        <v/>
      </c>
      <c r="M87" t="str">
        <f>IF(LaborProtokoll_IBCH_geänd_8x!$AD$34="","",(LaborProtokoll_IBCH_geänd_8x!$AD$34))</f>
        <v/>
      </c>
      <c r="N87" t="str">
        <f>IF(LaborProtokoll_IBCH_geänd_8x!$AE$34="","",(LaborProtokoll_IBCH_geänd_8x!$AE$34))</f>
        <v/>
      </c>
      <c r="O87" t="str">
        <f>IF(LaborProtokoll_IBCH_geänd_8x!$AF$34="","",(LaborProtokoll_IBCH_geänd_8x!$AF$34))</f>
        <v/>
      </c>
      <c r="P87" s="312"/>
    </row>
    <row r="88" spans="1:16" x14ac:dyDescent="0.2">
      <c r="A88" t="s">
        <v>838</v>
      </c>
      <c r="D88" t="s">
        <v>856</v>
      </c>
      <c r="F88" s="312" t="str">
        <f t="shared" si="3"/>
        <v>Hydraenidae</v>
      </c>
      <c r="G88" s="312" t="str">
        <f>LaborProtokoll_IBCH_geänd_8x!W35</f>
        <v/>
      </c>
      <c r="H88" t="str">
        <f>IF(LaborProtokoll_IBCH_geänd_8x!$Y$35="","",(LaborProtokoll_IBCH_geänd_8x!$Y$35))</f>
        <v/>
      </c>
      <c r="I88" t="str">
        <f>IF(LaborProtokoll_IBCH_geänd_8x!$Z$35="","",(LaborProtokoll_IBCH_geänd_8x!$Z$35))</f>
        <v/>
      </c>
      <c r="J88" t="str">
        <f>IF(LaborProtokoll_IBCH_geänd_8x!$AA$35="","",(LaborProtokoll_IBCH_geänd_8x!$AA$35))</f>
        <v/>
      </c>
      <c r="K88" t="str">
        <f>IF(LaborProtokoll_IBCH_geänd_8x!$AB$35="","",(LaborProtokoll_IBCH_geänd_8x!$AB$35))</f>
        <v/>
      </c>
      <c r="L88" t="str">
        <f>IF(LaborProtokoll_IBCH_geänd_8x!$AC$35="","",(LaborProtokoll_IBCH_geänd_8x!$AC$35))</f>
        <v/>
      </c>
      <c r="M88" t="str">
        <f>IF(LaborProtokoll_IBCH_geänd_8x!$AD$35="","",(LaborProtokoll_IBCH_geänd_8x!$AD$35))</f>
        <v/>
      </c>
      <c r="N88" t="str">
        <f>IF(LaborProtokoll_IBCH_geänd_8x!$AE$35="","",(LaborProtokoll_IBCH_geänd_8x!$AE$35))</f>
        <v/>
      </c>
      <c r="O88" t="str">
        <f>IF(LaborProtokoll_IBCH_geänd_8x!$AF$35="","",(LaborProtokoll_IBCH_geänd_8x!$AF$35))</f>
        <v/>
      </c>
      <c r="P88" s="312"/>
    </row>
    <row r="89" spans="1:16" x14ac:dyDescent="0.2">
      <c r="A89" t="s">
        <v>838</v>
      </c>
      <c r="D89" t="s">
        <v>858</v>
      </c>
      <c r="F89" s="312" t="str">
        <f t="shared" si="3"/>
        <v>Hydrochidae (Tachet)</v>
      </c>
      <c r="G89" s="312" t="str">
        <f>LaborProtokoll_IBCH_geänd_8x!W36</f>
        <v/>
      </c>
      <c r="H89" t="str">
        <f>IF(LaborProtokoll_IBCH_geänd_8x!$Y$36="","",(LaborProtokoll_IBCH_geänd_8x!$Y$36))</f>
        <v/>
      </c>
      <c r="I89" t="str">
        <f>IF(LaborProtokoll_IBCH_geänd_8x!$Z$36="","",(LaborProtokoll_IBCH_geänd_8x!$Z$36))</f>
        <v/>
      </c>
      <c r="J89" t="str">
        <f>IF(LaborProtokoll_IBCH_geänd_8x!$AA$36="","",(LaborProtokoll_IBCH_geänd_8x!$AA$36))</f>
        <v/>
      </c>
      <c r="K89" t="str">
        <f>IF(LaborProtokoll_IBCH_geänd_8x!$AB$36="","",(LaborProtokoll_IBCH_geänd_8x!$AB$36))</f>
        <v/>
      </c>
      <c r="L89" t="str">
        <f>IF(LaborProtokoll_IBCH_geänd_8x!$AC$36="","",(LaborProtokoll_IBCH_geänd_8x!$AC$36))</f>
        <v/>
      </c>
      <c r="M89" t="str">
        <f>IF(LaborProtokoll_IBCH_geänd_8x!$AD$36="","",(LaborProtokoll_IBCH_geänd_8x!$AD$36))</f>
        <v/>
      </c>
      <c r="N89" t="str">
        <f>IF(LaborProtokoll_IBCH_geänd_8x!$AE$36="","",(LaborProtokoll_IBCH_geänd_8x!$AE$36))</f>
        <v/>
      </c>
      <c r="O89" t="str">
        <f>IF(LaborProtokoll_IBCH_geänd_8x!$AF$36="","",(LaborProtokoll_IBCH_geänd_8x!$AF$36))</f>
        <v/>
      </c>
      <c r="P89" s="312"/>
    </row>
    <row r="90" spans="1:16" x14ac:dyDescent="0.2">
      <c r="A90" t="s">
        <v>838</v>
      </c>
      <c r="D90" t="s">
        <v>860</v>
      </c>
      <c r="F90" s="312" t="str">
        <f t="shared" si="3"/>
        <v>Hydrophilidae</v>
      </c>
      <c r="G90" s="312" t="str">
        <f>LaborProtokoll_IBCH_geänd_8x!W37</f>
        <v/>
      </c>
      <c r="H90" t="str">
        <f>IF(LaborProtokoll_IBCH_geänd_8x!$Y$37="","",(LaborProtokoll_IBCH_geänd_8x!$Y$37))</f>
        <v/>
      </c>
      <c r="I90" t="str">
        <f>IF(LaborProtokoll_IBCH_geänd_8x!$Z$37="","",(LaborProtokoll_IBCH_geänd_8x!$Z$37))</f>
        <v/>
      </c>
      <c r="J90" t="str">
        <f>IF(LaborProtokoll_IBCH_geänd_8x!$AA$37="","",(LaborProtokoll_IBCH_geänd_8x!$AA$37))</f>
        <v/>
      </c>
      <c r="K90" t="str">
        <f>IF(LaborProtokoll_IBCH_geänd_8x!$AB$37="","",(LaborProtokoll_IBCH_geänd_8x!$AB$37))</f>
        <v/>
      </c>
      <c r="L90" t="str">
        <f>IF(LaborProtokoll_IBCH_geänd_8x!$AC$37="","",(LaborProtokoll_IBCH_geänd_8x!$AC$37))</f>
        <v/>
      </c>
      <c r="M90" t="str">
        <f>IF(LaborProtokoll_IBCH_geänd_8x!$AD$37="","",(LaborProtokoll_IBCH_geänd_8x!$AD$37))</f>
        <v/>
      </c>
      <c r="N90" t="str">
        <f>IF(LaborProtokoll_IBCH_geänd_8x!$AE$37="","",(LaborProtokoll_IBCH_geänd_8x!$AE$37))</f>
        <v/>
      </c>
      <c r="O90" t="str">
        <f>IF(LaborProtokoll_IBCH_geänd_8x!$AF$37="","",(LaborProtokoll_IBCH_geänd_8x!$AF$37))</f>
        <v/>
      </c>
      <c r="P90" s="312"/>
    </row>
    <row r="91" spans="1:16" x14ac:dyDescent="0.2">
      <c r="A91" t="s">
        <v>838</v>
      </c>
      <c r="D91" t="s">
        <v>862</v>
      </c>
      <c r="F91" s="312" t="str">
        <f t="shared" si="3"/>
        <v>Hydroscaphidae</v>
      </c>
      <c r="G91" s="312" t="str">
        <f>LaborProtokoll_IBCH_geänd_8x!W38</f>
        <v/>
      </c>
      <c r="H91" t="str">
        <f>IF(LaborProtokoll_IBCH_geänd_8x!$Y$38="","",(LaborProtokoll_IBCH_geänd_8x!$Y$38))</f>
        <v/>
      </c>
      <c r="I91" t="str">
        <f>IF(LaborProtokoll_IBCH_geänd_8x!$Z$38="","",(LaborProtokoll_IBCH_geänd_8x!$Z$38))</f>
        <v/>
      </c>
      <c r="J91" t="str">
        <f>IF(LaborProtokoll_IBCH_geänd_8x!$AA$38="","",(LaborProtokoll_IBCH_geänd_8x!$AA$38))</f>
        <v/>
      </c>
      <c r="K91" t="str">
        <f>IF(LaborProtokoll_IBCH_geänd_8x!$AB$38="","",(LaborProtokoll_IBCH_geänd_8x!$AB$38))</f>
        <v/>
      </c>
      <c r="L91" t="str">
        <f>IF(LaborProtokoll_IBCH_geänd_8x!$AC$38="","",(LaborProtokoll_IBCH_geänd_8x!$AC$38))</f>
        <v/>
      </c>
      <c r="M91" t="str">
        <f>IF(LaborProtokoll_IBCH_geänd_8x!$AD$38="","",(LaborProtokoll_IBCH_geänd_8x!$AD$38))</f>
        <v/>
      </c>
      <c r="N91" t="str">
        <f>IF(LaborProtokoll_IBCH_geänd_8x!$AE$38="","",(LaborProtokoll_IBCH_geänd_8x!$AE$38))</f>
        <v/>
      </c>
      <c r="O91" t="str">
        <f>IF(LaborProtokoll_IBCH_geänd_8x!$AF$38="","",(LaborProtokoll_IBCH_geänd_8x!$AF$38))</f>
        <v/>
      </c>
      <c r="P91" s="312"/>
    </row>
    <row r="92" spans="1:16" x14ac:dyDescent="0.2">
      <c r="A92" t="s">
        <v>838</v>
      </c>
      <c r="D92" t="s">
        <v>864</v>
      </c>
      <c r="F92" s="312" t="str">
        <f t="shared" si="3"/>
        <v>Hygrobiidae</v>
      </c>
      <c r="G92" s="312" t="str">
        <f>LaborProtokoll_IBCH_geänd_8x!W39</f>
        <v/>
      </c>
      <c r="H92" t="str">
        <f>IF(LaborProtokoll_IBCH_geänd_8x!$Y$39="","",(LaborProtokoll_IBCH_geänd_8x!$Y$39))</f>
        <v/>
      </c>
      <c r="I92" t="str">
        <f>IF(LaborProtokoll_IBCH_geänd_8x!$Z$39="","",(LaborProtokoll_IBCH_geänd_8x!$Z$39))</f>
        <v/>
      </c>
      <c r="J92" t="str">
        <f>IF(LaborProtokoll_IBCH_geänd_8x!$AA$39="","",(LaborProtokoll_IBCH_geänd_8x!$AA$39))</f>
        <v/>
      </c>
      <c r="K92" t="str">
        <f>IF(LaborProtokoll_IBCH_geänd_8x!$AB$39="","",(LaborProtokoll_IBCH_geänd_8x!$AB$39))</f>
        <v/>
      </c>
      <c r="L92" t="str">
        <f>IF(LaborProtokoll_IBCH_geänd_8x!$AC$39="","",(LaborProtokoll_IBCH_geänd_8x!$AC$39))</f>
        <v/>
      </c>
      <c r="M92" t="str">
        <f>IF(LaborProtokoll_IBCH_geänd_8x!$AD$39="","",(LaborProtokoll_IBCH_geänd_8x!$AD$39))</f>
        <v/>
      </c>
      <c r="N92" t="str">
        <f>IF(LaborProtokoll_IBCH_geänd_8x!$AE$39="","",(LaborProtokoll_IBCH_geänd_8x!$AE$39))</f>
        <v/>
      </c>
      <c r="O92" t="str">
        <f>IF(LaborProtokoll_IBCH_geänd_8x!$AF$39="","",(LaborProtokoll_IBCH_geänd_8x!$AF$39))</f>
        <v/>
      </c>
      <c r="P92" s="312"/>
    </row>
    <row r="93" spans="1:16" x14ac:dyDescent="0.2">
      <c r="A93" t="s">
        <v>838</v>
      </c>
      <c r="D93" t="s">
        <v>866</v>
      </c>
      <c r="F93" s="312" t="str">
        <f t="shared" si="3"/>
        <v>Noteridae</v>
      </c>
      <c r="G93" s="312" t="str">
        <f>LaborProtokoll_IBCH_geänd_8x!W40</f>
        <v/>
      </c>
      <c r="H93" t="str">
        <f>IF(LaborProtokoll_IBCH_geänd_8x!$Y$40="","",(LaborProtokoll_IBCH_geänd_8x!$Y$40))</f>
        <v/>
      </c>
      <c r="I93" t="str">
        <f>IF(LaborProtokoll_IBCH_geänd_8x!$Z$40="","",(LaborProtokoll_IBCH_geänd_8x!$Z$40))</f>
        <v/>
      </c>
      <c r="J93" t="str">
        <f>IF(LaborProtokoll_IBCH_geänd_8x!$AA$40="","",(LaborProtokoll_IBCH_geänd_8x!$AA$40))</f>
        <v/>
      </c>
      <c r="K93" t="str">
        <f>IF(LaborProtokoll_IBCH_geänd_8x!$AB$40="","",(LaborProtokoll_IBCH_geänd_8x!$AB$40))</f>
        <v/>
      </c>
      <c r="L93" t="str">
        <f>IF(LaborProtokoll_IBCH_geänd_8x!$AC$40="","",(LaborProtokoll_IBCH_geänd_8x!$AC$40))</f>
        <v/>
      </c>
      <c r="M93" t="str">
        <f>IF(LaborProtokoll_IBCH_geänd_8x!$AD$40="","",(LaborProtokoll_IBCH_geänd_8x!$AD$40))</f>
        <v/>
      </c>
      <c r="N93" t="str">
        <f>IF(LaborProtokoll_IBCH_geänd_8x!$AE$40="","",(LaborProtokoll_IBCH_geänd_8x!$AE$40))</f>
        <v/>
      </c>
      <c r="O93" t="str">
        <f>IF(LaborProtokoll_IBCH_geänd_8x!$AF$40="","",(LaborProtokoll_IBCH_geänd_8x!$AF$40))</f>
        <v/>
      </c>
      <c r="P93" s="312"/>
    </row>
    <row r="94" spans="1:16" x14ac:dyDescent="0.2">
      <c r="A94" t="s">
        <v>838</v>
      </c>
      <c r="D94" t="s">
        <v>868</v>
      </c>
      <c r="F94" s="312" t="str">
        <f t="shared" si="3"/>
        <v>Psephenidae</v>
      </c>
      <c r="G94" s="312" t="str">
        <f>LaborProtokoll_IBCH_geänd_8x!W41</f>
        <v/>
      </c>
      <c r="H94" t="str">
        <f>IF(LaborProtokoll_IBCH_geänd_8x!$Y$41="","",(LaborProtokoll_IBCH_geänd_8x!$Y$41))</f>
        <v/>
      </c>
      <c r="I94" t="str">
        <f>IF(LaborProtokoll_IBCH_geänd_8x!$Z$41="","",(LaborProtokoll_IBCH_geänd_8x!$Z$41))</f>
        <v/>
      </c>
      <c r="J94" t="str">
        <f>IF(LaborProtokoll_IBCH_geänd_8x!$AA$41="","",(LaborProtokoll_IBCH_geänd_8x!$AA$41))</f>
        <v/>
      </c>
      <c r="K94" t="str">
        <f>IF(LaborProtokoll_IBCH_geänd_8x!$AB$41="","",(LaborProtokoll_IBCH_geänd_8x!$AB$41))</f>
        <v/>
      </c>
      <c r="L94" t="str">
        <f>IF(LaborProtokoll_IBCH_geänd_8x!$AC$41="","",(LaborProtokoll_IBCH_geänd_8x!$AC$41))</f>
        <v/>
      </c>
      <c r="M94" t="str">
        <f>IF(LaborProtokoll_IBCH_geänd_8x!$AD$41="","",(LaborProtokoll_IBCH_geänd_8x!$AD$41))</f>
        <v/>
      </c>
      <c r="N94" t="str">
        <f>IF(LaborProtokoll_IBCH_geänd_8x!$AE$41="","",(LaborProtokoll_IBCH_geänd_8x!$AE$41))</f>
        <v/>
      </c>
      <c r="O94" t="str">
        <f>IF(LaborProtokoll_IBCH_geänd_8x!$AF$41="","",(LaborProtokoll_IBCH_geänd_8x!$AF$41))</f>
        <v/>
      </c>
      <c r="P94" s="312"/>
    </row>
    <row r="95" spans="1:16" x14ac:dyDescent="0.2">
      <c r="A95" t="s">
        <v>838</v>
      </c>
      <c r="D95" t="s">
        <v>870</v>
      </c>
      <c r="F95" s="312" t="str">
        <f t="shared" si="3"/>
        <v>Scirtidae</v>
      </c>
      <c r="G95" s="312" t="str">
        <f>LaborProtokoll_IBCH_geänd_8x!W42</f>
        <v/>
      </c>
      <c r="H95" t="str">
        <f>IF(LaborProtokoll_IBCH_geänd_8x!$Y$42="","",(LaborProtokoll_IBCH_geänd_8x!$Y$42))</f>
        <v/>
      </c>
      <c r="I95" t="str">
        <f>IF(LaborProtokoll_IBCH_geänd_8x!$Z$42="","",(LaborProtokoll_IBCH_geänd_8x!$Z$42))</f>
        <v/>
      </c>
      <c r="J95" t="str">
        <f>IF(LaborProtokoll_IBCH_geänd_8x!$AA$42="","",(LaborProtokoll_IBCH_geänd_8x!$AA$42))</f>
        <v/>
      </c>
      <c r="K95" t="str">
        <f>IF(LaborProtokoll_IBCH_geänd_8x!$AB$42="","",(LaborProtokoll_IBCH_geänd_8x!$AB$42))</f>
        <v/>
      </c>
      <c r="L95" t="str">
        <f>IF(LaborProtokoll_IBCH_geänd_8x!$AC$42="","",(LaborProtokoll_IBCH_geänd_8x!$AC$42))</f>
        <v/>
      </c>
      <c r="M95" t="str">
        <f>IF(LaborProtokoll_IBCH_geänd_8x!$AD$42="","",(LaborProtokoll_IBCH_geänd_8x!$AD$42))</f>
        <v/>
      </c>
      <c r="N95" t="str">
        <f>IF(LaborProtokoll_IBCH_geänd_8x!$AE$42="","",(LaborProtokoll_IBCH_geänd_8x!$AE$42))</f>
        <v/>
      </c>
      <c r="O95" t="str">
        <f>IF(LaborProtokoll_IBCH_geänd_8x!$AF$42="","",(LaborProtokoll_IBCH_geänd_8x!$AF$42))</f>
        <v/>
      </c>
      <c r="P95" s="312"/>
    </row>
    <row r="96" spans="1:16" x14ac:dyDescent="0.2">
      <c r="A96" t="s">
        <v>838</v>
      </c>
      <c r="D96" t="s">
        <v>872</v>
      </c>
      <c r="F96" s="312" t="str">
        <f t="shared" si="3"/>
        <v>Spercheidae (Tachet)</v>
      </c>
      <c r="G96" s="312" t="str">
        <f>LaborProtokoll_IBCH_geänd_8x!W43</f>
        <v/>
      </c>
      <c r="H96" t="str">
        <f>IF(LaborProtokoll_IBCH_geänd_8x!$Y$43="","",(LaborProtokoll_IBCH_geänd_8x!$Y$43))</f>
        <v/>
      </c>
      <c r="I96" t="str">
        <f>IF(LaborProtokoll_IBCH_geänd_8x!$Z$43="","",(LaborProtokoll_IBCH_geänd_8x!$Z$43))</f>
        <v/>
      </c>
      <c r="J96" t="str">
        <f>IF(LaborProtokoll_IBCH_geänd_8x!$AA$43="","",(LaborProtokoll_IBCH_geänd_8x!$AA$43))</f>
        <v/>
      </c>
      <c r="K96" t="str">
        <f>IF(LaborProtokoll_IBCH_geänd_8x!$AB$43="","",(LaborProtokoll_IBCH_geänd_8x!$AB$43))</f>
        <v/>
      </c>
      <c r="L96" t="str">
        <f>IF(LaborProtokoll_IBCH_geänd_8x!$AC$43="","",(LaborProtokoll_IBCH_geänd_8x!$AC$43))</f>
        <v/>
      </c>
      <c r="M96" t="str">
        <f>IF(LaborProtokoll_IBCH_geänd_8x!$AD$43="","",(LaborProtokoll_IBCH_geänd_8x!$AD$43))</f>
        <v/>
      </c>
      <c r="N96" t="str">
        <f>IF(LaborProtokoll_IBCH_geänd_8x!$AE$43="","",(LaborProtokoll_IBCH_geänd_8x!$AE$43))</f>
        <v/>
      </c>
      <c r="O96" t="str">
        <f>IF(LaborProtokoll_IBCH_geänd_8x!$AF$43="","",(LaborProtokoll_IBCH_geänd_8x!$AF$43))</f>
        <v/>
      </c>
      <c r="P96" s="312"/>
    </row>
    <row r="97" spans="1:16" x14ac:dyDescent="0.2">
      <c r="A97" t="s">
        <v>875</v>
      </c>
      <c r="F97" s="312" t="str">
        <f>A97</f>
        <v>Hymenoptera</v>
      </c>
      <c r="G97" s="312" t="str">
        <f>LaborProtokoll_IBCH_geänd_8x!W45</f>
        <v/>
      </c>
      <c r="H97" t="str">
        <f>IF(LaborProtokoll_IBCH_geänd_8x!$Y$45="","",(LaborProtokoll_IBCH_geänd_8x!$Y$45))</f>
        <v/>
      </c>
      <c r="I97" t="str">
        <f>IF(LaborProtokoll_IBCH_geänd_8x!$Z$45="","",(LaborProtokoll_IBCH_geänd_8x!$Z$45))</f>
        <v/>
      </c>
      <c r="J97" t="str">
        <f>IF(LaborProtokoll_IBCH_geänd_8x!$AA$45="","",(LaborProtokoll_IBCH_geänd_8x!$AA$45))</f>
        <v/>
      </c>
      <c r="K97" t="str">
        <f>IF(LaborProtokoll_IBCH_geänd_8x!$AB$45="","",(LaborProtokoll_IBCH_geänd_8x!$AB$45))</f>
        <v/>
      </c>
      <c r="L97" t="str">
        <f>IF(LaborProtokoll_IBCH_geänd_8x!$AC$45="","",(LaborProtokoll_IBCH_geänd_8x!$AC$45))</f>
        <v/>
      </c>
      <c r="M97" t="str">
        <f>IF(LaborProtokoll_IBCH_geänd_8x!$AD$45="","",(LaborProtokoll_IBCH_geänd_8x!$AD$45))</f>
        <v/>
      </c>
      <c r="N97" t="str">
        <f>IF(LaborProtokoll_IBCH_geänd_8x!$AE$45="","",(LaborProtokoll_IBCH_geänd_8x!$AE$45))</f>
        <v/>
      </c>
      <c r="O97" t="str">
        <f>IF(LaborProtokoll_IBCH_geänd_8x!$AF$45="","",(LaborProtokoll_IBCH_geänd_8x!$AF$45))</f>
        <v/>
      </c>
      <c r="P97" s="312"/>
    </row>
    <row r="98" spans="1:16" x14ac:dyDescent="0.2">
      <c r="A98" t="s">
        <v>8</v>
      </c>
      <c r="D98" t="s">
        <v>877</v>
      </c>
      <c r="F98" s="312" t="str">
        <f>D98</f>
        <v>Apataniidae</v>
      </c>
      <c r="G98" s="312" t="str">
        <f>LaborProtokoll_IBCH_geänd_8x!W47</f>
        <v/>
      </c>
      <c r="H98" t="str">
        <f>IF(LaborProtokoll_IBCH_geänd_8x!$Y$47="","",(LaborProtokoll_IBCH_geänd_8x!$Y$47))</f>
        <v/>
      </c>
      <c r="I98" t="str">
        <f>IF(LaborProtokoll_IBCH_geänd_8x!$Z$47="","",(LaborProtokoll_IBCH_geänd_8x!$Z$47))</f>
        <v/>
      </c>
      <c r="J98" t="str">
        <f>IF(LaborProtokoll_IBCH_geänd_8x!$AA$47="","",(LaborProtokoll_IBCH_geänd_8x!$AA$47))</f>
        <v/>
      </c>
      <c r="K98" t="str">
        <f>IF(LaborProtokoll_IBCH_geänd_8x!$AB$47="","",(LaborProtokoll_IBCH_geänd_8x!$AB$47))</f>
        <v/>
      </c>
      <c r="L98" t="str">
        <f>IF(LaborProtokoll_IBCH_geänd_8x!$AC$47="","",(LaborProtokoll_IBCH_geänd_8x!$AC$47))</f>
        <v/>
      </c>
      <c r="M98" t="str">
        <f>IF(LaborProtokoll_IBCH_geänd_8x!$AD$47="","",(LaborProtokoll_IBCH_geänd_8x!$AD$47))</f>
        <v/>
      </c>
      <c r="N98" t="str">
        <f>IF(LaborProtokoll_IBCH_geänd_8x!$AE$47="","",(LaborProtokoll_IBCH_geänd_8x!$AE$47))</f>
        <v/>
      </c>
      <c r="O98" t="str">
        <f>IF(LaborProtokoll_IBCH_geänd_8x!$AF$47="","",(LaborProtokoll_IBCH_geänd_8x!$AF$47))</f>
        <v/>
      </c>
      <c r="P98" s="312"/>
    </row>
    <row r="99" spans="1:16" x14ac:dyDescent="0.2">
      <c r="A99" t="s">
        <v>8</v>
      </c>
      <c r="D99" t="s">
        <v>10</v>
      </c>
      <c r="F99" s="312" t="str">
        <f t="shared" ref="F99:F143" si="4">D99</f>
        <v>Beraeidae</v>
      </c>
      <c r="G99" s="312" t="str">
        <f>LaborProtokoll_IBCH_geänd_8x!W48</f>
        <v/>
      </c>
      <c r="H99" t="str">
        <f>IF(LaborProtokoll_IBCH_geänd_8x!$Y$48="","",(LaborProtokoll_IBCH_geänd_8x!$Y$48))</f>
        <v/>
      </c>
      <c r="I99" t="str">
        <f>IF(LaborProtokoll_IBCH_geänd_8x!$Z$48="","",(LaborProtokoll_IBCH_geänd_8x!$Z$48))</f>
        <v/>
      </c>
      <c r="J99" t="str">
        <f>IF(LaborProtokoll_IBCH_geänd_8x!$AA$48="","",(LaborProtokoll_IBCH_geänd_8x!$AA$48))</f>
        <v/>
      </c>
      <c r="K99" t="str">
        <f>IF(LaborProtokoll_IBCH_geänd_8x!$AB$48="","",(LaborProtokoll_IBCH_geänd_8x!$AB$48))</f>
        <v/>
      </c>
      <c r="L99" t="str">
        <f>IF(LaborProtokoll_IBCH_geänd_8x!$AC$48="","",(LaborProtokoll_IBCH_geänd_8x!$AC$48))</f>
        <v/>
      </c>
      <c r="M99" t="str">
        <f>IF(LaborProtokoll_IBCH_geänd_8x!$AD$48="","",(LaborProtokoll_IBCH_geänd_8x!$AD$48))</f>
        <v/>
      </c>
      <c r="N99" t="str">
        <f>IF(LaborProtokoll_IBCH_geänd_8x!$AE$48="","",(LaborProtokoll_IBCH_geänd_8x!$AE$48))</f>
        <v/>
      </c>
      <c r="O99" t="str">
        <f>IF(LaborProtokoll_IBCH_geänd_8x!$AF$48="","",(LaborProtokoll_IBCH_geänd_8x!$AF$48))</f>
        <v/>
      </c>
      <c r="P99" s="312"/>
    </row>
    <row r="100" spans="1:16" x14ac:dyDescent="0.2">
      <c r="A100" t="s">
        <v>8</v>
      </c>
      <c r="D100" t="s">
        <v>12</v>
      </c>
      <c r="F100" s="312" t="str">
        <f t="shared" si="4"/>
        <v>Brachycentridae</v>
      </c>
      <c r="G100" s="312" t="str">
        <f>LaborProtokoll_IBCH_geänd_8x!W49</f>
        <v/>
      </c>
      <c r="H100" t="str">
        <f>IF(LaborProtokoll_IBCH_geänd_8x!$Y$49="","",(LaborProtokoll_IBCH_geänd_8x!$Y$49))</f>
        <v/>
      </c>
      <c r="I100" t="str">
        <f>IF(LaborProtokoll_IBCH_geänd_8x!$Z$49="","",(LaborProtokoll_IBCH_geänd_8x!$Z$49))</f>
        <v/>
      </c>
      <c r="J100" t="str">
        <f>IF(LaborProtokoll_IBCH_geänd_8x!$AA$49="","",(LaborProtokoll_IBCH_geänd_8x!$AA$49))</f>
        <v/>
      </c>
      <c r="K100" t="str">
        <f>IF(LaborProtokoll_IBCH_geänd_8x!$AB$49="","",(LaborProtokoll_IBCH_geänd_8x!$AB$49))</f>
        <v/>
      </c>
      <c r="L100" t="str">
        <f>IF(LaborProtokoll_IBCH_geänd_8x!$AC$49="","",(LaborProtokoll_IBCH_geänd_8x!$AC$49))</f>
        <v/>
      </c>
      <c r="M100" t="str">
        <f>IF(LaborProtokoll_IBCH_geänd_8x!$AD$49="","",(LaborProtokoll_IBCH_geänd_8x!$AD$49))</f>
        <v/>
      </c>
      <c r="N100" t="str">
        <f>IF(LaborProtokoll_IBCH_geänd_8x!$AE$49="","",(LaborProtokoll_IBCH_geänd_8x!$AE$49))</f>
        <v/>
      </c>
      <c r="O100" t="str">
        <f>IF(LaborProtokoll_IBCH_geänd_8x!$AF$49="","",(LaborProtokoll_IBCH_geänd_8x!$AF$49))</f>
        <v/>
      </c>
      <c r="P100" s="312"/>
    </row>
    <row r="101" spans="1:16" x14ac:dyDescent="0.2">
      <c r="A101" t="s">
        <v>8</v>
      </c>
      <c r="D101" t="s">
        <v>13</v>
      </c>
      <c r="F101" s="312" t="str">
        <f t="shared" si="4"/>
        <v>Ecnomidae</v>
      </c>
      <c r="G101" s="312" t="str">
        <f>LaborProtokoll_IBCH_geänd_8x!W50</f>
        <v/>
      </c>
      <c r="H101" t="str">
        <f>IF(LaborProtokoll_IBCH_geänd_8x!$Y$50="","",(LaborProtokoll_IBCH_geänd_8x!$Y$50))</f>
        <v/>
      </c>
      <c r="I101" t="str">
        <f>IF(LaborProtokoll_IBCH_geänd_8x!$Z$50="","",(LaborProtokoll_IBCH_geänd_8x!$Z$50))</f>
        <v/>
      </c>
      <c r="J101" t="str">
        <f>IF(LaborProtokoll_IBCH_geänd_8x!$AA$50="","",(LaborProtokoll_IBCH_geänd_8x!$AA$50))</f>
        <v/>
      </c>
      <c r="K101" t="str">
        <f>IF(LaborProtokoll_IBCH_geänd_8x!$AB$50="","",(LaborProtokoll_IBCH_geänd_8x!$AB$50))</f>
        <v/>
      </c>
      <c r="L101" t="str">
        <f>IF(LaborProtokoll_IBCH_geänd_8x!$AC$50="","",(LaborProtokoll_IBCH_geänd_8x!$AC$50))</f>
        <v/>
      </c>
      <c r="M101" t="str">
        <f>IF(LaborProtokoll_IBCH_geänd_8x!$AD$50="","",(LaborProtokoll_IBCH_geänd_8x!$AD$50))</f>
        <v/>
      </c>
      <c r="N101" t="str">
        <f>IF(LaborProtokoll_IBCH_geänd_8x!$AE$50="","",(LaborProtokoll_IBCH_geänd_8x!$AE$50))</f>
        <v/>
      </c>
      <c r="O101" t="str">
        <f>IF(LaborProtokoll_IBCH_geänd_8x!$AF$50="","",(LaborProtokoll_IBCH_geänd_8x!$AF$50))</f>
        <v/>
      </c>
      <c r="P101" s="312"/>
    </row>
    <row r="102" spans="1:16" x14ac:dyDescent="0.2">
      <c r="A102" t="s">
        <v>8</v>
      </c>
      <c r="D102" t="s">
        <v>14</v>
      </c>
      <c r="F102" s="312" t="str">
        <f t="shared" si="4"/>
        <v>Glossosomatidae</v>
      </c>
      <c r="G102" s="312" t="str">
        <f>LaborProtokoll_IBCH_geänd_8x!W51</f>
        <v/>
      </c>
      <c r="H102" t="str">
        <f>IF(LaborProtokoll_IBCH_geänd_8x!$Y$51="","",(LaborProtokoll_IBCH_geänd_8x!$Y$51))</f>
        <v/>
      </c>
      <c r="I102" t="str">
        <f>IF(LaborProtokoll_IBCH_geänd_8x!$Z$51="","",(LaborProtokoll_IBCH_geänd_8x!$Z$51))</f>
        <v/>
      </c>
      <c r="J102" t="str">
        <f>IF(LaborProtokoll_IBCH_geänd_8x!$AA$51="","",(LaborProtokoll_IBCH_geänd_8x!$AA$51))</f>
        <v/>
      </c>
      <c r="K102" t="str">
        <f>IF(LaborProtokoll_IBCH_geänd_8x!$AB$51="","",(LaborProtokoll_IBCH_geänd_8x!$AB$51))</f>
        <v/>
      </c>
      <c r="L102" t="str">
        <f>IF(LaborProtokoll_IBCH_geänd_8x!$AC$51="","",(LaborProtokoll_IBCH_geänd_8x!$AC$51))</f>
        <v/>
      </c>
      <c r="M102" t="str">
        <f>IF(LaborProtokoll_IBCH_geänd_8x!$AD$51="","",(LaborProtokoll_IBCH_geänd_8x!$AD$51))</f>
        <v/>
      </c>
      <c r="N102" t="str">
        <f>IF(LaborProtokoll_IBCH_geänd_8x!$AE$51="","",(LaborProtokoll_IBCH_geänd_8x!$AE$51))</f>
        <v/>
      </c>
      <c r="O102" t="str">
        <f>IF(LaborProtokoll_IBCH_geänd_8x!$AF$51="","",(LaborProtokoll_IBCH_geänd_8x!$AF$51))</f>
        <v/>
      </c>
      <c r="P102" s="312"/>
    </row>
    <row r="103" spans="1:16" x14ac:dyDescent="0.2">
      <c r="A103" t="s">
        <v>8</v>
      </c>
      <c r="D103" t="s">
        <v>15</v>
      </c>
      <c r="F103" s="312" t="str">
        <f t="shared" si="4"/>
        <v>Goeridae</v>
      </c>
      <c r="G103" s="312" t="str">
        <f>LaborProtokoll_IBCH_geänd_8x!W52</f>
        <v/>
      </c>
      <c r="H103" t="str">
        <f>IF(LaborProtokoll_IBCH_geänd_8x!$Y$52="","",(LaborProtokoll_IBCH_geänd_8x!$Y$52))</f>
        <v/>
      </c>
      <c r="I103" t="str">
        <f>IF(LaborProtokoll_IBCH_geänd_8x!$Z$52="","",(LaborProtokoll_IBCH_geänd_8x!$Z$52))</f>
        <v/>
      </c>
      <c r="J103" t="str">
        <f>IF(LaborProtokoll_IBCH_geänd_8x!$AA$52="","",(LaborProtokoll_IBCH_geänd_8x!$AA$52))</f>
        <v/>
      </c>
      <c r="K103" t="str">
        <f>IF(LaborProtokoll_IBCH_geänd_8x!$AB$52="","",(LaborProtokoll_IBCH_geänd_8x!$AB$52))</f>
        <v/>
      </c>
      <c r="L103" t="str">
        <f>IF(LaborProtokoll_IBCH_geänd_8x!$AC$52="","",(LaborProtokoll_IBCH_geänd_8x!$AC$52))</f>
        <v/>
      </c>
      <c r="M103" t="str">
        <f>IF(LaborProtokoll_IBCH_geänd_8x!$AD$52="","",(LaborProtokoll_IBCH_geänd_8x!$AD$52))</f>
        <v/>
      </c>
      <c r="N103" t="str">
        <f>IF(LaborProtokoll_IBCH_geänd_8x!$AE$52="","",(LaborProtokoll_IBCH_geänd_8x!$AE$52))</f>
        <v/>
      </c>
      <c r="O103" t="str">
        <f>IF(LaborProtokoll_IBCH_geänd_8x!$AF$52="","",(LaborProtokoll_IBCH_geänd_8x!$AF$52))</f>
        <v/>
      </c>
      <c r="P103" s="312"/>
    </row>
    <row r="104" spans="1:16" x14ac:dyDescent="0.2">
      <c r="A104" t="s">
        <v>8</v>
      </c>
      <c r="D104" t="s">
        <v>16</v>
      </c>
      <c r="F104" s="312" t="str">
        <f t="shared" si="4"/>
        <v>Helicopsychidae</v>
      </c>
      <c r="G104" s="312" t="str">
        <f>LaborProtokoll_IBCH_geänd_8x!W53</f>
        <v/>
      </c>
      <c r="H104" t="str">
        <f>IF(LaborProtokoll_IBCH_geänd_8x!$Y$53="","",(LaborProtokoll_IBCH_geänd_8x!$Y$53))</f>
        <v/>
      </c>
      <c r="I104" t="str">
        <f>IF(LaborProtokoll_IBCH_geänd_8x!$Z$53="","",(LaborProtokoll_IBCH_geänd_8x!$Z$53))</f>
        <v/>
      </c>
      <c r="J104" t="str">
        <f>IF(LaborProtokoll_IBCH_geänd_8x!$AA$53="","",(LaborProtokoll_IBCH_geänd_8x!$AA$53))</f>
        <v/>
      </c>
      <c r="K104" t="str">
        <f>IF(LaborProtokoll_IBCH_geänd_8x!$AB$53="","",(LaborProtokoll_IBCH_geänd_8x!$AB$53))</f>
        <v/>
      </c>
      <c r="L104" t="str">
        <f>IF(LaborProtokoll_IBCH_geänd_8x!$AC$53="","",(LaborProtokoll_IBCH_geänd_8x!$AC$53))</f>
        <v/>
      </c>
      <c r="M104" t="str">
        <f>IF(LaborProtokoll_IBCH_geänd_8x!$AD$53="","",(LaborProtokoll_IBCH_geänd_8x!$AD$53))</f>
        <v/>
      </c>
      <c r="N104" t="str">
        <f>IF(LaborProtokoll_IBCH_geänd_8x!$AE$53="","",(LaborProtokoll_IBCH_geänd_8x!$AE$53))</f>
        <v/>
      </c>
      <c r="O104" t="str">
        <f>IF(LaborProtokoll_IBCH_geänd_8x!$AF$53="","",(LaborProtokoll_IBCH_geänd_8x!$AF$53))</f>
        <v/>
      </c>
      <c r="P104" s="312"/>
    </row>
    <row r="105" spans="1:16" x14ac:dyDescent="0.2">
      <c r="A105" t="s">
        <v>8</v>
      </c>
      <c r="D105" t="s">
        <v>17</v>
      </c>
      <c r="F105" s="312" t="str">
        <f t="shared" si="4"/>
        <v>Hydropsychidae</v>
      </c>
      <c r="G105" s="312" t="str">
        <f>LaborProtokoll_IBCH_geänd_8x!W54</f>
        <v/>
      </c>
      <c r="H105" t="str">
        <f>IF(LaborProtokoll_IBCH_geänd_8x!$Y$54="","",(LaborProtokoll_IBCH_geänd_8x!$Y$54))</f>
        <v/>
      </c>
      <c r="I105" t="str">
        <f>IF(LaborProtokoll_IBCH_geänd_8x!$Z$54="","",(LaborProtokoll_IBCH_geänd_8x!$Z$54))</f>
        <v/>
      </c>
      <c r="J105" t="str">
        <f>IF(LaborProtokoll_IBCH_geänd_8x!$AA$54="","",(LaborProtokoll_IBCH_geänd_8x!$AA$54))</f>
        <v/>
      </c>
      <c r="K105" t="str">
        <f>IF(LaborProtokoll_IBCH_geänd_8x!$AB$54="","",(LaborProtokoll_IBCH_geänd_8x!$AB$54))</f>
        <v/>
      </c>
      <c r="L105" t="str">
        <f>IF(LaborProtokoll_IBCH_geänd_8x!$AC$54="","",(LaborProtokoll_IBCH_geänd_8x!$AC$54))</f>
        <v/>
      </c>
      <c r="M105" t="str">
        <f>IF(LaborProtokoll_IBCH_geänd_8x!$AD$54="","",(LaborProtokoll_IBCH_geänd_8x!$AD$54))</f>
        <v/>
      </c>
      <c r="N105" t="str">
        <f>IF(LaborProtokoll_IBCH_geänd_8x!$AE$54="","",(LaborProtokoll_IBCH_geänd_8x!$AE$54))</f>
        <v/>
      </c>
      <c r="O105" t="str">
        <f>IF(LaborProtokoll_IBCH_geänd_8x!$AF$54="","",(LaborProtokoll_IBCH_geänd_8x!$AF$54))</f>
        <v/>
      </c>
      <c r="P105" s="312"/>
    </row>
    <row r="106" spans="1:16" x14ac:dyDescent="0.2">
      <c r="A106" t="s">
        <v>8</v>
      </c>
      <c r="D106" t="s">
        <v>18</v>
      </c>
      <c r="F106" s="312" t="str">
        <f t="shared" si="4"/>
        <v>Hydroptilidae</v>
      </c>
      <c r="G106" s="312" t="str">
        <f>LaborProtokoll_IBCH_geänd_8x!W55</f>
        <v/>
      </c>
      <c r="H106" t="str">
        <f>IF(LaborProtokoll_IBCH_geänd_8x!$Y$55="","",(LaborProtokoll_IBCH_geänd_8x!$Y$55))</f>
        <v/>
      </c>
      <c r="I106" t="str">
        <f>IF(LaborProtokoll_IBCH_geänd_8x!$Z$55="","",(LaborProtokoll_IBCH_geänd_8x!$Z$55))</f>
        <v/>
      </c>
      <c r="J106" t="str">
        <f>IF(LaborProtokoll_IBCH_geänd_8x!$AA$55="","",(LaborProtokoll_IBCH_geänd_8x!$AA$55))</f>
        <v/>
      </c>
      <c r="K106" t="str">
        <f>IF(LaborProtokoll_IBCH_geänd_8x!$AB$55="","",(LaborProtokoll_IBCH_geänd_8x!$AB$55))</f>
        <v/>
      </c>
      <c r="L106" t="str">
        <f>IF(LaborProtokoll_IBCH_geänd_8x!$AC$55="","",(LaborProtokoll_IBCH_geänd_8x!$AC$55))</f>
        <v/>
      </c>
      <c r="M106" t="str">
        <f>IF(LaborProtokoll_IBCH_geänd_8x!$AD$55="","",(LaborProtokoll_IBCH_geänd_8x!$AD$55))</f>
        <v/>
      </c>
      <c r="N106" t="str">
        <f>IF(LaborProtokoll_IBCH_geänd_8x!$AE$55="","",(LaborProtokoll_IBCH_geänd_8x!$AE$55))</f>
        <v/>
      </c>
      <c r="O106" t="str">
        <f>IF(LaborProtokoll_IBCH_geänd_8x!$AF$55="","",(LaborProtokoll_IBCH_geänd_8x!$AF$55))</f>
        <v/>
      </c>
      <c r="P106" s="312"/>
    </row>
    <row r="107" spans="1:16" x14ac:dyDescent="0.2">
      <c r="A107" t="s">
        <v>8</v>
      </c>
      <c r="D107" t="s">
        <v>0</v>
      </c>
      <c r="F107" s="312" t="str">
        <f t="shared" si="4"/>
        <v>Lepidostomatidae</v>
      </c>
      <c r="G107" s="312" t="str">
        <f>LaborProtokoll_IBCH_geänd_8x!W56</f>
        <v/>
      </c>
      <c r="H107" t="str">
        <f>IF(LaborProtokoll_IBCH_geänd_8x!$Y$56="","",(LaborProtokoll_IBCH_geänd_8x!$Y$56))</f>
        <v/>
      </c>
      <c r="I107" t="str">
        <f>IF(LaborProtokoll_IBCH_geänd_8x!$Z$56="","",(LaborProtokoll_IBCH_geänd_8x!$Z$56))</f>
        <v/>
      </c>
      <c r="J107" t="str">
        <f>IF(LaborProtokoll_IBCH_geänd_8x!$AA$56="","",(LaborProtokoll_IBCH_geänd_8x!$AA$56))</f>
        <v/>
      </c>
      <c r="K107" t="str">
        <f>IF(LaborProtokoll_IBCH_geänd_8x!$AB$56="","",(LaborProtokoll_IBCH_geänd_8x!$AB$56))</f>
        <v/>
      </c>
      <c r="L107" t="str">
        <f>IF(LaborProtokoll_IBCH_geänd_8x!$AC$56="","",(LaborProtokoll_IBCH_geänd_8x!$AC$56))</f>
        <v/>
      </c>
      <c r="M107" t="str">
        <f>IF(LaborProtokoll_IBCH_geänd_8x!$AD$56="","",(LaborProtokoll_IBCH_geänd_8x!$AD$56))</f>
        <v/>
      </c>
      <c r="N107" t="str">
        <f>IF(LaborProtokoll_IBCH_geänd_8x!$AE$56="","",(LaborProtokoll_IBCH_geänd_8x!$AE$56))</f>
        <v/>
      </c>
      <c r="O107" t="str">
        <f>IF(LaborProtokoll_IBCH_geänd_8x!$AF$56="","",(LaborProtokoll_IBCH_geänd_8x!$AF$56))</f>
        <v/>
      </c>
      <c r="P107" s="312"/>
    </row>
    <row r="108" spans="1:16" x14ac:dyDescent="0.2">
      <c r="A108" t="s">
        <v>8</v>
      </c>
      <c r="D108" t="s">
        <v>1</v>
      </c>
      <c r="F108" s="312" t="str">
        <f t="shared" si="4"/>
        <v>Leptoceridae</v>
      </c>
      <c r="G108" s="312" t="str">
        <f>LaborProtokoll_IBCH_geänd_8x!W57</f>
        <v/>
      </c>
      <c r="H108" t="str">
        <f>IF(LaborProtokoll_IBCH_geänd_8x!$Y$57="","",(LaborProtokoll_IBCH_geänd_8x!$Y$57))</f>
        <v/>
      </c>
      <c r="I108" t="str">
        <f>IF(LaborProtokoll_IBCH_geänd_8x!$Z$57="","",(LaborProtokoll_IBCH_geänd_8x!$Z$57))</f>
        <v/>
      </c>
      <c r="J108" t="str">
        <f>IF(LaborProtokoll_IBCH_geänd_8x!$AA$57="","",(LaborProtokoll_IBCH_geänd_8x!$AA$57))</f>
        <v/>
      </c>
      <c r="K108" t="str">
        <f>IF(LaborProtokoll_IBCH_geänd_8x!$AB$57="","",(LaborProtokoll_IBCH_geänd_8x!$AB$57))</f>
        <v/>
      </c>
      <c r="L108" t="str">
        <f>IF(LaborProtokoll_IBCH_geänd_8x!$AC$57="","",(LaborProtokoll_IBCH_geänd_8x!$AC$57))</f>
        <v/>
      </c>
      <c r="M108" t="str">
        <f>IF(LaborProtokoll_IBCH_geänd_8x!$AD$57="","",(LaborProtokoll_IBCH_geänd_8x!$AD$57))</f>
        <v/>
      </c>
      <c r="N108" t="str">
        <f>IF(LaborProtokoll_IBCH_geänd_8x!$AE$57="","",(LaborProtokoll_IBCH_geänd_8x!$AE$57))</f>
        <v/>
      </c>
      <c r="O108" t="str">
        <f>IF(LaborProtokoll_IBCH_geänd_8x!$AF$57="","",(LaborProtokoll_IBCH_geänd_8x!$AF$57))</f>
        <v/>
      </c>
      <c r="P108" s="312"/>
    </row>
    <row r="109" spans="1:16" x14ac:dyDescent="0.2">
      <c r="A109" t="s">
        <v>8</v>
      </c>
      <c r="D109" t="s">
        <v>2</v>
      </c>
      <c r="F109" s="312" t="str">
        <f t="shared" si="4"/>
        <v>Limnephilidae</v>
      </c>
      <c r="G109" s="312" t="str">
        <f>LaborProtokoll_IBCH_geänd_8x!W58</f>
        <v/>
      </c>
      <c r="H109" t="str">
        <f>IF(LaborProtokoll_IBCH_geänd_8x!$Y$58="","",(LaborProtokoll_IBCH_geänd_8x!$Y$58))</f>
        <v/>
      </c>
      <c r="I109" t="str">
        <f>IF(LaborProtokoll_IBCH_geänd_8x!$Z$58="","",(LaborProtokoll_IBCH_geänd_8x!$Z$58))</f>
        <v/>
      </c>
      <c r="J109" t="str">
        <f>IF(LaborProtokoll_IBCH_geänd_8x!$AA$58="","",(LaborProtokoll_IBCH_geänd_8x!$AA$58))</f>
        <v/>
      </c>
      <c r="K109" t="str">
        <f>IF(LaborProtokoll_IBCH_geänd_8x!$AB$58="","",(LaborProtokoll_IBCH_geänd_8x!$AB$58))</f>
        <v/>
      </c>
      <c r="L109" t="str">
        <f>IF(LaborProtokoll_IBCH_geänd_8x!$AC$58="","",(LaborProtokoll_IBCH_geänd_8x!$AC$58))</f>
        <v/>
      </c>
      <c r="M109" t="str">
        <f>IF(LaborProtokoll_IBCH_geänd_8x!$AD$58="","",(LaborProtokoll_IBCH_geänd_8x!$AD$58))</f>
        <v/>
      </c>
      <c r="N109" t="str">
        <f>IF(LaborProtokoll_IBCH_geänd_8x!$AE$58="","",(LaborProtokoll_IBCH_geänd_8x!$AE$58))</f>
        <v/>
      </c>
      <c r="O109" t="str">
        <f>IF(LaborProtokoll_IBCH_geänd_8x!$AF$58="","",(LaborProtokoll_IBCH_geänd_8x!$AF$58))</f>
        <v/>
      </c>
      <c r="P109" s="312"/>
    </row>
    <row r="110" spans="1:16" x14ac:dyDescent="0.2">
      <c r="A110" t="s">
        <v>8</v>
      </c>
      <c r="D110" t="s">
        <v>3</v>
      </c>
      <c r="F110" s="312" t="str">
        <f t="shared" si="4"/>
        <v>Molannidae</v>
      </c>
      <c r="G110" s="312" t="str">
        <f>LaborProtokoll_IBCH_geänd_8x!W59</f>
        <v/>
      </c>
      <c r="H110" t="str">
        <f>IF(LaborProtokoll_IBCH_geänd_8x!$Y$59="","",(LaborProtokoll_IBCH_geänd_8x!$Y$59))</f>
        <v/>
      </c>
      <c r="I110" t="str">
        <f>IF(LaborProtokoll_IBCH_geänd_8x!$Z$59="","",(LaborProtokoll_IBCH_geänd_8x!$Z$59))</f>
        <v/>
      </c>
      <c r="J110" t="str">
        <f>IF(LaborProtokoll_IBCH_geänd_8x!$AA$59="","",(LaborProtokoll_IBCH_geänd_8x!$AA$59))</f>
        <v/>
      </c>
      <c r="K110" t="str">
        <f>IF(LaborProtokoll_IBCH_geänd_8x!$AB$59="","",(LaborProtokoll_IBCH_geänd_8x!$AB$59))</f>
        <v/>
      </c>
      <c r="L110" t="str">
        <f>IF(LaborProtokoll_IBCH_geänd_8x!$AC$59="","",(LaborProtokoll_IBCH_geänd_8x!$AC$59))</f>
        <v/>
      </c>
      <c r="M110" t="str">
        <f>IF(LaborProtokoll_IBCH_geänd_8x!$AD$59="","",(LaborProtokoll_IBCH_geänd_8x!$AD$59))</f>
        <v/>
      </c>
      <c r="N110" t="str">
        <f>IF(LaborProtokoll_IBCH_geänd_8x!$AE$59="","",(LaborProtokoll_IBCH_geänd_8x!$AE$59))</f>
        <v/>
      </c>
      <c r="O110" t="str">
        <f>IF(LaborProtokoll_IBCH_geänd_8x!$AF$59="","",(LaborProtokoll_IBCH_geänd_8x!$AF$59))</f>
        <v/>
      </c>
      <c r="P110" s="312"/>
    </row>
    <row r="111" spans="1:16" x14ac:dyDescent="0.2">
      <c r="A111" t="s">
        <v>8</v>
      </c>
      <c r="D111" t="s">
        <v>4</v>
      </c>
      <c r="F111" s="312" t="str">
        <f t="shared" si="4"/>
        <v>Odontoceridae</v>
      </c>
      <c r="G111" s="312" t="str">
        <f>LaborProtokoll_IBCH_geänd_8x!W60</f>
        <v/>
      </c>
      <c r="H111" t="str">
        <f>IF(LaborProtokoll_IBCH_geänd_8x!$Y$60="","",(LaborProtokoll_IBCH_geänd_8x!$Y$60))</f>
        <v/>
      </c>
      <c r="I111" t="str">
        <f>IF(LaborProtokoll_IBCH_geänd_8x!$Z$60="","",(LaborProtokoll_IBCH_geänd_8x!$Z$60))</f>
        <v/>
      </c>
      <c r="J111" t="str">
        <f>IF(LaborProtokoll_IBCH_geänd_8x!$AA$60="","",(LaborProtokoll_IBCH_geänd_8x!$AA$60))</f>
        <v/>
      </c>
      <c r="K111" t="str">
        <f>IF(LaborProtokoll_IBCH_geänd_8x!$AB$60="","",(LaborProtokoll_IBCH_geänd_8x!$AB$60))</f>
        <v/>
      </c>
      <c r="L111" t="str">
        <f>IF(LaborProtokoll_IBCH_geänd_8x!$AC$60="","",(LaborProtokoll_IBCH_geänd_8x!$AC$60))</f>
        <v/>
      </c>
      <c r="M111" t="str">
        <f>IF(LaborProtokoll_IBCH_geänd_8x!$AD$60="","",(LaborProtokoll_IBCH_geänd_8x!$AD$60))</f>
        <v/>
      </c>
      <c r="N111" t="str">
        <f>IF(LaborProtokoll_IBCH_geänd_8x!$AE$60="","",(LaborProtokoll_IBCH_geänd_8x!$AE$60))</f>
        <v/>
      </c>
      <c r="O111" t="str">
        <f>IF(LaborProtokoll_IBCH_geänd_8x!$AF$60="","",(LaborProtokoll_IBCH_geänd_8x!$AF$60))</f>
        <v/>
      </c>
      <c r="P111" s="312"/>
    </row>
    <row r="112" spans="1:16" x14ac:dyDescent="0.2">
      <c r="A112" t="s">
        <v>8</v>
      </c>
      <c r="D112" t="s">
        <v>5</v>
      </c>
      <c r="F112" s="312" t="str">
        <f t="shared" si="4"/>
        <v>Philopotamidae</v>
      </c>
      <c r="G112" s="312" t="str">
        <f>LaborProtokoll_IBCH_geänd_8x!W61</f>
        <v/>
      </c>
      <c r="H112" t="str">
        <f>IF(LaborProtokoll_IBCH_geänd_8x!$Y$61="","",(LaborProtokoll_IBCH_geänd_8x!$Y$61))</f>
        <v/>
      </c>
      <c r="I112" t="str">
        <f>IF(LaborProtokoll_IBCH_geänd_8x!$Z$61="","",(LaborProtokoll_IBCH_geänd_8x!$Z$61))</f>
        <v/>
      </c>
      <c r="J112" t="str">
        <f>IF(LaborProtokoll_IBCH_geänd_8x!$AA$61="","",(LaborProtokoll_IBCH_geänd_8x!$AA$61))</f>
        <v/>
      </c>
      <c r="K112" t="str">
        <f>IF(LaborProtokoll_IBCH_geänd_8x!$AB$61="","",(LaborProtokoll_IBCH_geänd_8x!$AB$61))</f>
        <v/>
      </c>
      <c r="L112" t="str">
        <f>IF(LaborProtokoll_IBCH_geänd_8x!$AC$61="","",(LaborProtokoll_IBCH_geänd_8x!$AC$61))</f>
        <v/>
      </c>
      <c r="M112" t="str">
        <f>IF(LaborProtokoll_IBCH_geänd_8x!$AD$61="","",(LaborProtokoll_IBCH_geänd_8x!$AD$61))</f>
        <v/>
      </c>
      <c r="N112" t="str">
        <f>IF(LaborProtokoll_IBCH_geänd_8x!$AE$61="","",(LaborProtokoll_IBCH_geänd_8x!$AE$61))</f>
        <v/>
      </c>
      <c r="O112" t="str">
        <f>IF(LaborProtokoll_IBCH_geänd_8x!$AF$61="","",(LaborProtokoll_IBCH_geänd_8x!$AF$61))</f>
        <v/>
      </c>
      <c r="P112" s="312"/>
    </row>
    <row r="113" spans="1:16" x14ac:dyDescent="0.2">
      <c r="A113" t="s">
        <v>8</v>
      </c>
      <c r="D113" t="s">
        <v>6</v>
      </c>
      <c r="F113" s="312" t="str">
        <f t="shared" si="4"/>
        <v>Phryganeidae</v>
      </c>
      <c r="G113" s="312" t="str">
        <f>LaborProtokoll_IBCH_geänd_8x!W62</f>
        <v/>
      </c>
      <c r="H113" t="str">
        <f>IF(LaborProtokoll_IBCH_geänd_8x!$Y$62="","",(LaborProtokoll_IBCH_geänd_8x!$Y$62))</f>
        <v/>
      </c>
      <c r="I113" t="str">
        <f>IF(LaborProtokoll_IBCH_geänd_8x!$Z$62="","",(LaborProtokoll_IBCH_geänd_8x!$Z$62))</f>
        <v/>
      </c>
      <c r="J113" t="str">
        <f>IF(LaborProtokoll_IBCH_geänd_8x!$AA$62="","",(LaborProtokoll_IBCH_geänd_8x!$AA$62))</f>
        <v/>
      </c>
      <c r="K113" t="str">
        <f>IF(LaborProtokoll_IBCH_geänd_8x!$AB$62="","",(LaborProtokoll_IBCH_geänd_8x!$AB$62))</f>
        <v/>
      </c>
      <c r="L113" t="str">
        <f>IF(LaborProtokoll_IBCH_geänd_8x!$AC$62="","",(LaborProtokoll_IBCH_geänd_8x!$AC$62))</f>
        <v/>
      </c>
      <c r="M113" t="str">
        <f>IF(LaborProtokoll_IBCH_geänd_8x!$AD$62="","",(LaborProtokoll_IBCH_geänd_8x!$AD$62))</f>
        <v/>
      </c>
      <c r="N113" t="str">
        <f>IF(LaborProtokoll_IBCH_geänd_8x!$AE$62="","",(LaborProtokoll_IBCH_geänd_8x!$AE$62))</f>
        <v/>
      </c>
      <c r="O113" t="str">
        <f>IF(LaborProtokoll_IBCH_geänd_8x!$AF$62="","",(LaborProtokoll_IBCH_geänd_8x!$AF$62))</f>
        <v/>
      </c>
      <c r="P113" s="312"/>
    </row>
    <row r="114" spans="1:16" x14ac:dyDescent="0.2">
      <c r="A114" t="s">
        <v>8</v>
      </c>
      <c r="D114" t="s">
        <v>7</v>
      </c>
      <c r="F114" s="312" t="str">
        <f t="shared" si="4"/>
        <v>Polycentropodidae</v>
      </c>
      <c r="G114" s="312" t="str">
        <f>LaborProtokoll_IBCH_geänd_8x!W63</f>
        <v/>
      </c>
      <c r="H114" t="str">
        <f>IF(LaborProtokoll_IBCH_geänd_8x!$Y$63="","",(LaborProtokoll_IBCH_geänd_8x!$Y$63))</f>
        <v/>
      </c>
      <c r="I114" t="str">
        <f>IF(LaborProtokoll_IBCH_geänd_8x!$Z$63="","",(LaborProtokoll_IBCH_geänd_8x!$Z$63))</f>
        <v/>
      </c>
      <c r="J114" t="str">
        <f>IF(LaborProtokoll_IBCH_geänd_8x!$AA$63="","",(LaborProtokoll_IBCH_geänd_8x!$AA$63))</f>
        <v/>
      </c>
      <c r="K114" t="str">
        <f>IF(LaborProtokoll_IBCH_geänd_8x!$AB$63="","",(LaborProtokoll_IBCH_geänd_8x!$AB$63))</f>
        <v/>
      </c>
      <c r="L114" t="str">
        <f>IF(LaborProtokoll_IBCH_geänd_8x!$AC$63="","",(LaborProtokoll_IBCH_geänd_8x!$AC$63))</f>
        <v/>
      </c>
      <c r="M114" t="str">
        <f>IF(LaborProtokoll_IBCH_geänd_8x!$AD$63="","",(LaborProtokoll_IBCH_geänd_8x!$AD$63))</f>
        <v/>
      </c>
      <c r="N114" t="str">
        <f>IF(LaborProtokoll_IBCH_geänd_8x!$AE$63="","",(LaborProtokoll_IBCH_geänd_8x!$AE$63))</f>
        <v/>
      </c>
      <c r="O114" t="str">
        <f>IF(LaborProtokoll_IBCH_geänd_8x!$AF$63="","",(LaborProtokoll_IBCH_geänd_8x!$AF$63))</f>
        <v/>
      </c>
      <c r="P114" s="312"/>
    </row>
    <row r="115" spans="1:16" x14ac:dyDescent="0.2">
      <c r="A115" t="s">
        <v>8</v>
      </c>
      <c r="D115" t="s">
        <v>895</v>
      </c>
      <c r="F115" s="312" t="str">
        <f t="shared" si="4"/>
        <v>Psychomyiidae</v>
      </c>
      <c r="G115" s="312" t="str">
        <f>LaborProtokoll_IBCH_geänd_8x!W64</f>
        <v/>
      </c>
      <c r="H115" t="str">
        <f>IF(LaborProtokoll_IBCH_geänd_8x!$Y$64="","",(LaborProtokoll_IBCH_geänd_8x!$Y$64))</f>
        <v/>
      </c>
      <c r="I115" t="str">
        <f>IF(LaborProtokoll_IBCH_geänd_8x!$Z$64="","",(LaborProtokoll_IBCH_geänd_8x!$Z$64))</f>
        <v/>
      </c>
      <c r="J115" t="str">
        <f>IF(LaborProtokoll_IBCH_geänd_8x!$AA$64="","",(LaborProtokoll_IBCH_geänd_8x!$AA$64))</f>
        <v/>
      </c>
      <c r="K115" t="str">
        <f>IF(LaborProtokoll_IBCH_geänd_8x!$AB$64="","",(LaborProtokoll_IBCH_geänd_8x!$AB$64))</f>
        <v/>
      </c>
      <c r="L115" t="str">
        <f>IF(LaborProtokoll_IBCH_geänd_8x!$AC$64="","",(LaborProtokoll_IBCH_geänd_8x!$AC$64))</f>
        <v/>
      </c>
      <c r="M115" t="str">
        <f>IF(LaborProtokoll_IBCH_geänd_8x!$AD$64="","",(LaborProtokoll_IBCH_geänd_8x!$AD$64))</f>
        <v/>
      </c>
      <c r="N115" t="str">
        <f>IF(LaborProtokoll_IBCH_geänd_8x!$AE$64="","",(LaborProtokoll_IBCH_geänd_8x!$AE$64))</f>
        <v/>
      </c>
      <c r="O115" t="str">
        <f>IF(LaborProtokoll_IBCH_geänd_8x!$AF$64="","",(LaborProtokoll_IBCH_geänd_8x!$AF$64))</f>
        <v/>
      </c>
      <c r="P115" s="312"/>
    </row>
    <row r="116" spans="1:16" x14ac:dyDescent="0.2">
      <c r="A116" t="s">
        <v>8</v>
      </c>
      <c r="D116" t="s">
        <v>19</v>
      </c>
      <c r="F116" s="312" t="str">
        <f t="shared" si="4"/>
        <v>Ptilocolepidae</v>
      </c>
      <c r="G116" s="312" t="str">
        <f>LaborProtokoll_IBCH_geänd_8x!W65</f>
        <v/>
      </c>
      <c r="H116" t="str">
        <f>IF(LaborProtokoll_IBCH_geänd_8x!$Y$65="","",(LaborProtokoll_IBCH_geänd_8x!$Y$65))</f>
        <v/>
      </c>
      <c r="I116" t="str">
        <f>IF(LaborProtokoll_IBCH_geänd_8x!$Z$65="","",(LaborProtokoll_IBCH_geänd_8x!$Z$65))</f>
        <v/>
      </c>
      <c r="J116" t="str">
        <f>IF(LaborProtokoll_IBCH_geänd_8x!$AA$65="","",(LaborProtokoll_IBCH_geänd_8x!$AA$65))</f>
        <v/>
      </c>
      <c r="K116" t="str">
        <f>IF(LaborProtokoll_IBCH_geänd_8x!$AB$65="","",(LaborProtokoll_IBCH_geänd_8x!$AB$65))</f>
        <v/>
      </c>
      <c r="L116" t="str">
        <f>IF(LaborProtokoll_IBCH_geänd_8x!$AC$65="","",(LaborProtokoll_IBCH_geänd_8x!$AC$65))</f>
        <v/>
      </c>
      <c r="M116" t="str">
        <f>IF(LaborProtokoll_IBCH_geänd_8x!$AD$65="","",(LaborProtokoll_IBCH_geänd_8x!$AD$65))</f>
        <v/>
      </c>
      <c r="N116" t="str">
        <f>IF(LaborProtokoll_IBCH_geänd_8x!$AE$65="","",(LaborProtokoll_IBCH_geänd_8x!$AE$65))</f>
        <v/>
      </c>
      <c r="O116" t="str">
        <f>IF(LaborProtokoll_IBCH_geänd_8x!$AF$65="","",(LaborProtokoll_IBCH_geänd_8x!$AF$65))</f>
        <v/>
      </c>
      <c r="P116" s="312"/>
    </row>
    <row r="117" spans="1:16" x14ac:dyDescent="0.2">
      <c r="A117" t="s">
        <v>8</v>
      </c>
      <c r="D117" t="s">
        <v>9</v>
      </c>
      <c r="F117" s="312" t="str">
        <f t="shared" si="4"/>
        <v>Rhyacophilidae</v>
      </c>
      <c r="G117" s="312" t="str">
        <f>LaborProtokoll_IBCH_geänd_8x!W66</f>
        <v/>
      </c>
      <c r="H117" t="str">
        <f>IF(LaborProtokoll_IBCH_geänd_8x!$Y$66="","",(LaborProtokoll_IBCH_geänd_8x!$Y$66))</f>
        <v/>
      </c>
      <c r="I117" t="str">
        <f>IF(LaborProtokoll_IBCH_geänd_8x!$Z$66="","",(LaborProtokoll_IBCH_geänd_8x!$Z$66))</f>
        <v/>
      </c>
      <c r="J117" t="str">
        <f>IF(LaborProtokoll_IBCH_geänd_8x!$AA$66="","",(LaborProtokoll_IBCH_geänd_8x!$AA$66))</f>
        <v/>
      </c>
      <c r="K117" t="str">
        <f>IF(LaborProtokoll_IBCH_geänd_8x!$AB$66="","",(LaborProtokoll_IBCH_geänd_8x!$AB$66))</f>
        <v/>
      </c>
      <c r="L117" t="str">
        <f>IF(LaborProtokoll_IBCH_geänd_8x!$AC$66="","",(LaborProtokoll_IBCH_geänd_8x!$AC$66))</f>
        <v/>
      </c>
      <c r="M117" t="str">
        <f>IF(LaborProtokoll_IBCH_geänd_8x!$AD$66="","",(LaborProtokoll_IBCH_geänd_8x!$AD$66))</f>
        <v/>
      </c>
      <c r="N117" t="str">
        <f>IF(LaborProtokoll_IBCH_geänd_8x!$AE$66="","",(LaborProtokoll_IBCH_geänd_8x!$AE$66))</f>
        <v/>
      </c>
      <c r="O117" t="str">
        <f>IF(LaborProtokoll_IBCH_geänd_8x!$AF$66="","",(LaborProtokoll_IBCH_geänd_8x!$AF$66))</f>
        <v/>
      </c>
      <c r="P117" s="312"/>
    </row>
    <row r="118" spans="1:16" x14ac:dyDescent="0.2">
      <c r="A118" t="s">
        <v>8</v>
      </c>
      <c r="D118" t="s">
        <v>11</v>
      </c>
      <c r="F118" s="312" t="str">
        <f t="shared" si="4"/>
        <v>Sericostomatidae</v>
      </c>
      <c r="G118" s="312" t="str">
        <f>LaborProtokoll_IBCH_geänd_8x!W67</f>
        <v/>
      </c>
      <c r="H118" t="str">
        <f>IF(LaborProtokoll_IBCH_geänd_8x!$Y$67="","",(LaborProtokoll_IBCH_geänd_8x!$Y$67))</f>
        <v/>
      </c>
      <c r="I118" t="str">
        <f>IF(LaborProtokoll_IBCH_geänd_8x!$Z$67="","",(LaborProtokoll_IBCH_geänd_8x!$Z$67))</f>
        <v/>
      </c>
      <c r="J118" t="str">
        <f>IF(LaborProtokoll_IBCH_geänd_8x!$AA$67="","",(LaborProtokoll_IBCH_geänd_8x!$AA$67))</f>
        <v/>
      </c>
      <c r="K118" t="str">
        <f>IF(LaborProtokoll_IBCH_geänd_8x!$AB$67="","",(LaborProtokoll_IBCH_geänd_8x!$AB$67))</f>
        <v/>
      </c>
      <c r="L118" t="str">
        <f>IF(LaborProtokoll_IBCH_geänd_8x!$AC$67="","",(LaborProtokoll_IBCH_geänd_8x!$AC$67))</f>
        <v/>
      </c>
      <c r="M118" t="str">
        <f>IF(LaborProtokoll_IBCH_geänd_8x!$AD$67="","",(LaborProtokoll_IBCH_geänd_8x!$AD$67))</f>
        <v/>
      </c>
      <c r="N118" t="str">
        <f>IF(LaborProtokoll_IBCH_geänd_8x!$AE$67="","",(LaborProtokoll_IBCH_geänd_8x!$AE$67))</f>
        <v/>
      </c>
      <c r="O118" t="str">
        <f>IF(LaborProtokoll_IBCH_geänd_8x!$AF$67="","",(LaborProtokoll_IBCH_geänd_8x!$AF$67))</f>
        <v/>
      </c>
      <c r="P118" s="312"/>
    </row>
    <row r="119" spans="1:16" x14ac:dyDescent="0.2">
      <c r="A119" t="s">
        <v>896</v>
      </c>
      <c r="F119" s="312" t="str">
        <f>A119</f>
        <v>Lepidoptera</v>
      </c>
      <c r="G119" s="312" t="str">
        <f>LaborProtokoll_IBCH_geänd_8x!W69</f>
        <v/>
      </c>
      <c r="H119" t="str">
        <f>IF(LaborProtokoll_IBCH_geänd_8x!$Y$69="","",(LaborProtokoll_IBCH_geänd_8x!$Y$69))</f>
        <v/>
      </c>
      <c r="I119" t="str">
        <f>IF(LaborProtokoll_IBCH_geänd_8x!$Z$69="","",(LaborProtokoll_IBCH_geänd_8x!$Z$69))</f>
        <v/>
      </c>
      <c r="J119" t="str">
        <f>IF(LaborProtokoll_IBCH_geänd_8x!$AA$69="","",(LaborProtokoll_IBCH_geänd_8x!$AA$69))</f>
        <v/>
      </c>
      <c r="K119" t="str">
        <f>IF(LaborProtokoll_IBCH_geänd_8x!$AB$69="","",(LaborProtokoll_IBCH_geänd_8x!$AB$69))</f>
        <v/>
      </c>
      <c r="L119" t="str">
        <f>IF(LaborProtokoll_IBCH_geänd_8x!$AC$69="","",(LaborProtokoll_IBCH_geänd_8x!$AC$69))</f>
        <v/>
      </c>
      <c r="M119" t="str">
        <f>IF(LaborProtokoll_IBCH_geänd_8x!$AD$69="","",(LaborProtokoll_IBCH_geänd_8x!$AD$69))</f>
        <v/>
      </c>
      <c r="N119" t="str">
        <f>IF(LaborProtokoll_IBCH_geänd_8x!$AE$69="","",(LaborProtokoll_IBCH_geänd_8x!$AE$69))</f>
        <v/>
      </c>
      <c r="O119" t="str">
        <f>IF(LaborProtokoll_IBCH_geänd_8x!$AF$69="","",(LaborProtokoll_IBCH_geänd_8x!$AF$69))</f>
        <v/>
      </c>
      <c r="P119" s="312"/>
    </row>
    <row r="120" spans="1:16" x14ac:dyDescent="0.2">
      <c r="A120" t="s">
        <v>897</v>
      </c>
      <c r="D120" t="s">
        <v>898</v>
      </c>
      <c r="F120" s="312" t="str">
        <f t="shared" si="4"/>
        <v>Anthomyiidae/Muscidae</v>
      </c>
      <c r="G120" s="312" t="str">
        <f>LaborProtokoll_IBCH_geänd_8x!W71</f>
        <v/>
      </c>
      <c r="H120" t="str">
        <f>IF(LaborProtokoll_IBCH_geänd_8x!$Y$71="","",(LaborProtokoll_IBCH_geänd_8x!$Y$71))</f>
        <v/>
      </c>
      <c r="I120" t="str">
        <f>IF(LaborProtokoll_IBCH_geänd_8x!$Z$71="","",(LaborProtokoll_IBCH_geänd_8x!$Z$71))</f>
        <v/>
      </c>
      <c r="J120" t="str">
        <f>IF(LaborProtokoll_IBCH_geänd_8x!$AA$71="","",(LaborProtokoll_IBCH_geänd_8x!$AA$71))</f>
        <v/>
      </c>
      <c r="K120" t="str">
        <f>IF(LaborProtokoll_IBCH_geänd_8x!$AB$71="","",(LaborProtokoll_IBCH_geänd_8x!$AB$71))</f>
        <v/>
      </c>
      <c r="L120" t="str">
        <f>IF(LaborProtokoll_IBCH_geänd_8x!$AC$71="","",(LaborProtokoll_IBCH_geänd_8x!$AC$71))</f>
        <v/>
      </c>
      <c r="M120" t="str">
        <f>IF(LaborProtokoll_IBCH_geänd_8x!$AD$71="","",(LaborProtokoll_IBCH_geänd_8x!$AD$71))</f>
        <v/>
      </c>
      <c r="N120" t="str">
        <f>IF(LaborProtokoll_IBCH_geänd_8x!$AE$71="","",(LaborProtokoll_IBCH_geänd_8x!$AE$71))</f>
        <v/>
      </c>
      <c r="O120" t="str">
        <f>IF(LaborProtokoll_IBCH_geänd_8x!$AF$71="","",(LaborProtokoll_IBCH_geänd_8x!$AF$71))</f>
        <v/>
      </c>
      <c r="P120" s="312"/>
    </row>
    <row r="121" spans="1:16" x14ac:dyDescent="0.2">
      <c r="A121" t="s">
        <v>897</v>
      </c>
      <c r="D121" t="s">
        <v>899</v>
      </c>
      <c r="F121" s="312" t="str">
        <f t="shared" si="4"/>
        <v>Athericidae</v>
      </c>
      <c r="G121" s="312" t="str">
        <f>LaborProtokoll_IBCH_geänd_8x!W72</f>
        <v/>
      </c>
      <c r="H121" t="str">
        <f>IF(LaborProtokoll_IBCH_geänd_8x!$Y$72="","",(LaborProtokoll_IBCH_geänd_8x!$Y$72))</f>
        <v/>
      </c>
      <c r="I121" t="str">
        <f>IF(LaborProtokoll_IBCH_geänd_8x!$Z$72="","",(LaborProtokoll_IBCH_geänd_8x!$Z$72))</f>
        <v/>
      </c>
      <c r="J121" t="str">
        <f>IF(LaborProtokoll_IBCH_geänd_8x!$AA$72="","",(LaborProtokoll_IBCH_geänd_8x!$AA$72))</f>
        <v/>
      </c>
      <c r="K121" t="str">
        <f>IF(LaborProtokoll_IBCH_geänd_8x!$AB$72="","",(LaborProtokoll_IBCH_geänd_8x!$AB$72))</f>
        <v/>
      </c>
      <c r="L121" t="str">
        <f>IF(LaborProtokoll_IBCH_geänd_8x!$AC$72="","",(LaborProtokoll_IBCH_geänd_8x!$AC$72))</f>
        <v/>
      </c>
      <c r="M121" t="str">
        <f>IF(LaborProtokoll_IBCH_geänd_8x!$AD$72="","",(LaborProtokoll_IBCH_geänd_8x!$AD$72))</f>
        <v/>
      </c>
      <c r="N121" t="str">
        <f>IF(LaborProtokoll_IBCH_geänd_8x!$AE$72="","",(LaborProtokoll_IBCH_geänd_8x!$AE$72))</f>
        <v/>
      </c>
      <c r="O121" t="str">
        <f>IF(LaborProtokoll_IBCH_geänd_8x!$AF$72="","",(LaborProtokoll_IBCH_geänd_8x!$AF$72))</f>
        <v/>
      </c>
      <c r="P121" s="312"/>
    </row>
    <row r="122" spans="1:16" x14ac:dyDescent="0.2">
      <c r="A122" t="s">
        <v>897</v>
      </c>
      <c r="D122" t="s">
        <v>900</v>
      </c>
      <c r="F122" s="312" t="str">
        <f t="shared" si="4"/>
        <v>Blephariceridae</v>
      </c>
      <c r="G122" s="312" t="str">
        <f>LaborProtokoll_IBCH_geänd_8x!W73</f>
        <v/>
      </c>
      <c r="H122" t="str">
        <f>IF(LaborProtokoll_IBCH_geänd_8x!$Y$73="","",(LaborProtokoll_IBCH_geänd_8x!$Y$73))</f>
        <v/>
      </c>
      <c r="I122" t="str">
        <f>IF(LaborProtokoll_IBCH_geänd_8x!$Z$73="","",(LaborProtokoll_IBCH_geänd_8x!$Z$73))</f>
        <v/>
      </c>
      <c r="J122" t="str">
        <f>IF(LaborProtokoll_IBCH_geänd_8x!$AA$73="","",(LaborProtokoll_IBCH_geänd_8x!$AA$73))</f>
        <v/>
      </c>
      <c r="K122" t="str">
        <f>IF(LaborProtokoll_IBCH_geänd_8x!$AB$73="","",(LaborProtokoll_IBCH_geänd_8x!$AB$73))</f>
        <v/>
      </c>
      <c r="L122" t="str">
        <f>IF(LaborProtokoll_IBCH_geänd_8x!$AC$73="","",(LaborProtokoll_IBCH_geänd_8x!$AC$73))</f>
        <v/>
      </c>
      <c r="M122" t="str">
        <f>IF(LaborProtokoll_IBCH_geänd_8x!$AD$73="","",(LaborProtokoll_IBCH_geänd_8x!$AD$73))</f>
        <v/>
      </c>
      <c r="N122" t="str">
        <f>IF(LaborProtokoll_IBCH_geänd_8x!$AE$73="","",(LaborProtokoll_IBCH_geänd_8x!$AE$73))</f>
        <v/>
      </c>
      <c r="O122" t="str">
        <f>IF(LaborProtokoll_IBCH_geänd_8x!$AF$73="","",(LaborProtokoll_IBCH_geänd_8x!$AF$73))</f>
        <v/>
      </c>
      <c r="P122" s="312"/>
    </row>
    <row r="123" spans="1:16" x14ac:dyDescent="0.2">
      <c r="A123" t="s">
        <v>897</v>
      </c>
      <c r="D123" t="s">
        <v>901</v>
      </c>
      <c r="F123" s="312" t="str">
        <f t="shared" si="4"/>
        <v>Ceratopogonidae</v>
      </c>
      <c r="G123" s="312" t="str">
        <f>LaborProtokoll_IBCH_geänd_8x!W74</f>
        <v/>
      </c>
      <c r="H123" t="str">
        <f>IF(LaborProtokoll_IBCH_geänd_8x!$Y$74="","",(LaborProtokoll_IBCH_geänd_8x!$Y$74))</f>
        <v/>
      </c>
      <c r="I123" t="str">
        <f>IF(LaborProtokoll_IBCH_geänd_8x!$Z$74="","",(LaborProtokoll_IBCH_geänd_8x!$Z$74))</f>
        <v/>
      </c>
      <c r="J123" t="str">
        <f>IF(LaborProtokoll_IBCH_geänd_8x!$AA$74="","",(LaborProtokoll_IBCH_geänd_8x!$AA$74))</f>
        <v/>
      </c>
      <c r="K123" t="str">
        <f>IF(LaborProtokoll_IBCH_geänd_8x!$AB$74="","",(LaborProtokoll_IBCH_geänd_8x!$AB$74))</f>
        <v/>
      </c>
      <c r="L123" t="str">
        <f>IF(LaborProtokoll_IBCH_geänd_8x!$AC$74="","",(LaborProtokoll_IBCH_geänd_8x!$AC$74))</f>
        <v/>
      </c>
      <c r="M123" t="str">
        <f>IF(LaborProtokoll_IBCH_geänd_8x!$AD$74="","",(LaborProtokoll_IBCH_geänd_8x!$AD$74))</f>
        <v/>
      </c>
      <c r="N123" t="str">
        <f>IF(LaborProtokoll_IBCH_geänd_8x!$AE$74="","",(LaborProtokoll_IBCH_geänd_8x!$AE$74))</f>
        <v/>
      </c>
      <c r="O123" t="str">
        <f>IF(LaborProtokoll_IBCH_geänd_8x!$AF$74="","",(LaborProtokoll_IBCH_geänd_8x!$AF$74))</f>
        <v/>
      </c>
      <c r="P123" s="312"/>
    </row>
    <row r="124" spans="1:16" x14ac:dyDescent="0.2">
      <c r="A124" t="s">
        <v>897</v>
      </c>
      <c r="D124" t="s">
        <v>902</v>
      </c>
      <c r="F124" s="312" t="str">
        <f t="shared" si="4"/>
        <v>Chaoboridae</v>
      </c>
      <c r="G124" s="312" t="str">
        <f>LaborProtokoll_IBCH_geänd_8x!W75</f>
        <v/>
      </c>
      <c r="H124" t="str">
        <f>IF(LaborProtokoll_IBCH_geänd_8x!$Y$75="","",(LaborProtokoll_IBCH_geänd_8x!$Y$75))</f>
        <v/>
      </c>
      <c r="I124" t="str">
        <f>IF(LaborProtokoll_IBCH_geänd_8x!$Z$75="","",(LaborProtokoll_IBCH_geänd_8x!$Z$75))</f>
        <v/>
      </c>
      <c r="J124" t="str">
        <f>IF(LaborProtokoll_IBCH_geänd_8x!$AA$75="","",(LaborProtokoll_IBCH_geänd_8x!$AA$75))</f>
        <v/>
      </c>
      <c r="K124" t="str">
        <f>IF(LaborProtokoll_IBCH_geänd_8x!$AB$75="","",(LaborProtokoll_IBCH_geänd_8x!$AB$75))</f>
        <v/>
      </c>
      <c r="L124" t="str">
        <f>IF(LaborProtokoll_IBCH_geänd_8x!$AC$75="","",(LaborProtokoll_IBCH_geänd_8x!$AC$75))</f>
        <v/>
      </c>
      <c r="M124" t="str">
        <f>IF(LaborProtokoll_IBCH_geänd_8x!$AD$75="","",(LaborProtokoll_IBCH_geänd_8x!$AD$75))</f>
        <v/>
      </c>
      <c r="N124" t="str">
        <f>IF(LaborProtokoll_IBCH_geänd_8x!$AE$75="","",(LaborProtokoll_IBCH_geänd_8x!$AE$75))</f>
        <v/>
      </c>
      <c r="O124" t="str">
        <f>IF(LaborProtokoll_IBCH_geänd_8x!$AF$75="","",(LaborProtokoll_IBCH_geänd_8x!$AF$75))</f>
        <v/>
      </c>
      <c r="P124" s="312"/>
    </row>
    <row r="125" spans="1:16" x14ac:dyDescent="0.2">
      <c r="A125" t="s">
        <v>897</v>
      </c>
      <c r="D125" t="s">
        <v>903</v>
      </c>
      <c r="F125" s="312" t="str">
        <f t="shared" si="4"/>
        <v>Chironomidae</v>
      </c>
      <c r="G125" s="312" t="str">
        <f>LaborProtokoll_IBCH_geänd_8x!W76</f>
        <v/>
      </c>
      <c r="H125" t="str">
        <f>IF(LaborProtokoll_IBCH_geänd_8x!$Y$76="","",(LaborProtokoll_IBCH_geänd_8x!$Y$76))</f>
        <v/>
      </c>
      <c r="I125" t="str">
        <f>IF(LaborProtokoll_IBCH_geänd_8x!$Z$76="","",(LaborProtokoll_IBCH_geänd_8x!$Z$76))</f>
        <v/>
      </c>
      <c r="J125" t="str">
        <f>IF(LaborProtokoll_IBCH_geänd_8x!$AA$76="","",(LaborProtokoll_IBCH_geänd_8x!$AA$76))</f>
        <v/>
      </c>
      <c r="K125" t="str">
        <f>IF(LaborProtokoll_IBCH_geänd_8x!$AB$76="","",(LaborProtokoll_IBCH_geänd_8x!$AB$76))</f>
        <v/>
      </c>
      <c r="L125" t="str">
        <f>IF(LaborProtokoll_IBCH_geänd_8x!$AC$76="","",(LaborProtokoll_IBCH_geänd_8x!$AC$76))</f>
        <v/>
      </c>
      <c r="M125" t="str">
        <f>IF(LaborProtokoll_IBCH_geänd_8x!$AD$76="","",(LaborProtokoll_IBCH_geänd_8x!$AD$76))</f>
        <v/>
      </c>
      <c r="N125" t="str">
        <f>IF(LaborProtokoll_IBCH_geänd_8x!$AE$76="","",(LaborProtokoll_IBCH_geänd_8x!$AE$76))</f>
        <v/>
      </c>
      <c r="O125" t="str">
        <f>IF(LaborProtokoll_IBCH_geänd_8x!$AF$76="","",(LaborProtokoll_IBCH_geänd_8x!$AF$76))</f>
        <v/>
      </c>
      <c r="P125" s="312"/>
    </row>
    <row r="126" spans="1:16" x14ac:dyDescent="0.2">
      <c r="A126" t="s">
        <v>897</v>
      </c>
      <c r="D126" t="s">
        <v>905</v>
      </c>
      <c r="F126" s="312" t="str">
        <f t="shared" si="4"/>
        <v>Culicidae</v>
      </c>
      <c r="G126" s="312" t="str">
        <f>LaborProtokoll_IBCH_geänd_8x!W77</f>
        <v/>
      </c>
      <c r="H126" t="str">
        <f>IF(LaborProtokoll_IBCH_geänd_8x!$Y$77="","",(LaborProtokoll_IBCH_geänd_8x!$Y$77))</f>
        <v/>
      </c>
      <c r="I126" t="str">
        <f>IF(LaborProtokoll_IBCH_geänd_8x!$Z$77="","",(LaborProtokoll_IBCH_geänd_8x!$Z$77))</f>
        <v/>
      </c>
      <c r="J126" t="str">
        <f>IF(LaborProtokoll_IBCH_geänd_8x!$AA$77="","",(LaborProtokoll_IBCH_geänd_8x!$AA$77))</f>
        <v/>
      </c>
      <c r="K126" t="str">
        <f>IF(LaborProtokoll_IBCH_geänd_8x!$AB$77="","",(LaborProtokoll_IBCH_geänd_8x!$AB$77))</f>
        <v/>
      </c>
      <c r="L126" t="str">
        <f>IF(LaborProtokoll_IBCH_geänd_8x!$AC$77="","",(LaborProtokoll_IBCH_geänd_8x!$AC$77))</f>
        <v/>
      </c>
      <c r="M126" t="str">
        <f>IF(LaborProtokoll_IBCH_geänd_8x!$AD$77="","",(LaborProtokoll_IBCH_geänd_8x!$AD$77))</f>
        <v/>
      </c>
      <c r="N126" t="str">
        <f>IF(LaborProtokoll_IBCH_geänd_8x!$AE$77="","",(LaborProtokoll_IBCH_geänd_8x!$AE$77))</f>
        <v/>
      </c>
      <c r="O126" t="str">
        <f>IF(LaborProtokoll_IBCH_geänd_8x!$AF$77="","",(LaborProtokoll_IBCH_geänd_8x!$AF$77))</f>
        <v/>
      </c>
      <c r="P126" s="312"/>
    </row>
    <row r="127" spans="1:16" x14ac:dyDescent="0.2">
      <c r="A127" t="s">
        <v>897</v>
      </c>
      <c r="D127" t="s">
        <v>907</v>
      </c>
      <c r="F127" s="312" t="str">
        <f t="shared" si="4"/>
        <v>Cylindrotomidae</v>
      </c>
      <c r="G127" s="312" t="str">
        <f>LaborProtokoll_IBCH_geänd_8x!W78</f>
        <v/>
      </c>
      <c r="H127" t="str">
        <f>IF(LaborProtokoll_IBCH_geänd_8x!$Y$78="","",(LaborProtokoll_IBCH_geänd_8x!$Y$78))</f>
        <v/>
      </c>
      <c r="I127" t="str">
        <f>IF(LaborProtokoll_IBCH_geänd_8x!$Z$78="","",(LaborProtokoll_IBCH_geänd_8x!$Z$78))</f>
        <v/>
      </c>
      <c r="J127" t="str">
        <f>IF(LaborProtokoll_IBCH_geänd_8x!$AA$78="","",(LaborProtokoll_IBCH_geänd_8x!$AA$78))</f>
        <v/>
      </c>
      <c r="K127" t="str">
        <f>IF(LaborProtokoll_IBCH_geänd_8x!$AB$78="","",(LaborProtokoll_IBCH_geänd_8x!$AB$78))</f>
        <v/>
      </c>
      <c r="L127" t="str">
        <f>IF(LaborProtokoll_IBCH_geänd_8x!$AC$78="","",(LaborProtokoll_IBCH_geänd_8x!$AC$78))</f>
        <v/>
      </c>
      <c r="M127" t="str">
        <f>IF(LaborProtokoll_IBCH_geänd_8x!$AD$78="","",(LaborProtokoll_IBCH_geänd_8x!$AD$78))</f>
        <v/>
      </c>
      <c r="N127" t="str">
        <f>IF(LaborProtokoll_IBCH_geänd_8x!$AE$78="","",(LaborProtokoll_IBCH_geänd_8x!$AE$78))</f>
        <v/>
      </c>
      <c r="O127" t="str">
        <f>IF(LaborProtokoll_IBCH_geänd_8x!$AF$78="","",(LaborProtokoll_IBCH_geänd_8x!$AF$78))</f>
        <v/>
      </c>
      <c r="P127" s="312"/>
    </row>
    <row r="128" spans="1:16" x14ac:dyDescent="0.2">
      <c r="A128" t="s">
        <v>897</v>
      </c>
      <c r="D128" t="s">
        <v>909</v>
      </c>
      <c r="F128" s="312" t="str">
        <f t="shared" si="4"/>
        <v>Dixidae</v>
      </c>
      <c r="G128" s="312" t="str">
        <f>LaborProtokoll_IBCH_geänd_8x!W79</f>
        <v/>
      </c>
      <c r="H128" t="str">
        <f>IF(LaborProtokoll_IBCH_geänd_8x!$Y$79="","",(LaborProtokoll_IBCH_geänd_8x!$Y$79))</f>
        <v/>
      </c>
      <c r="I128" t="str">
        <f>IF(LaborProtokoll_IBCH_geänd_8x!$Z$79="","",(LaborProtokoll_IBCH_geänd_8x!$Z$79))</f>
        <v/>
      </c>
      <c r="J128" t="str">
        <f>IF(LaborProtokoll_IBCH_geänd_8x!$AA$79="","",(LaborProtokoll_IBCH_geänd_8x!$AA$79))</f>
        <v/>
      </c>
      <c r="K128" t="str">
        <f>IF(LaborProtokoll_IBCH_geänd_8x!$AB$79="","",(LaborProtokoll_IBCH_geänd_8x!$AB$79))</f>
        <v/>
      </c>
      <c r="L128" t="str">
        <f>IF(LaborProtokoll_IBCH_geänd_8x!$AC$79="","",(LaborProtokoll_IBCH_geänd_8x!$AC$79))</f>
        <v/>
      </c>
      <c r="M128" t="str">
        <f>IF(LaborProtokoll_IBCH_geänd_8x!$AD$79="","",(LaborProtokoll_IBCH_geänd_8x!$AD$79))</f>
        <v/>
      </c>
      <c r="N128" t="str">
        <f>IF(LaborProtokoll_IBCH_geänd_8x!$AE$79="","",(LaborProtokoll_IBCH_geänd_8x!$AE$79))</f>
        <v/>
      </c>
      <c r="O128" t="str">
        <f>IF(LaborProtokoll_IBCH_geänd_8x!$AF$79="","",(LaborProtokoll_IBCH_geänd_8x!$AF$79))</f>
        <v/>
      </c>
      <c r="P128" s="312"/>
    </row>
    <row r="129" spans="1:16" x14ac:dyDescent="0.2">
      <c r="A129" t="s">
        <v>897</v>
      </c>
      <c r="D129" t="s">
        <v>911</v>
      </c>
      <c r="F129" s="312" t="str">
        <f t="shared" si="4"/>
        <v>Dolichopodidae</v>
      </c>
      <c r="G129" s="312" t="str">
        <f>LaborProtokoll_IBCH_geänd_8x!W80</f>
        <v/>
      </c>
      <c r="H129" t="str">
        <f>IF(LaborProtokoll_IBCH_geänd_8x!$Y$80="","",(LaborProtokoll_IBCH_geänd_8x!$Y$80))</f>
        <v/>
      </c>
      <c r="I129" t="str">
        <f>IF(LaborProtokoll_IBCH_geänd_8x!$Z$80="","",(LaborProtokoll_IBCH_geänd_8x!$Z$80))</f>
        <v/>
      </c>
      <c r="J129" t="str">
        <f>IF(LaborProtokoll_IBCH_geänd_8x!$AA$80="","",(LaborProtokoll_IBCH_geänd_8x!$AA$80))</f>
        <v/>
      </c>
      <c r="K129" t="str">
        <f>IF(LaborProtokoll_IBCH_geänd_8x!$AB$80="","",(LaborProtokoll_IBCH_geänd_8x!$AB$80))</f>
        <v/>
      </c>
      <c r="L129" t="str">
        <f>IF(LaborProtokoll_IBCH_geänd_8x!$AC$80="","",(LaborProtokoll_IBCH_geänd_8x!$AC$80))</f>
        <v/>
      </c>
      <c r="M129" t="str">
        <f>IF(LaborProtokoll_IBCH_geänd_8x!$AD$80="","",(LaborProtokoll_IBCH_geänd_8x!$AD$80))</f>
        <v/>
      </c>
      <c r="N129" t="str">
        <f>IF(LaborProtokoll_IBCH_geänd_8x!$AE$80="","",(LaborProtokoll_IBCH_geänd_8x!$AE$80))</f>
        <v/>
      </c>
      <c r="O129" t="str">
        <f>IF(LaborProtokoll_IBCH_geänd_8x!$AF$80="","",(LaborProtokoll_IBCH_geänd_8x!$AF$80))</f>
        <v/>
      </c>
      <c r="P129" s="312"/>
    </row>
    <row r="130" spans="1:16" x14ac:dyDescent="0.2">
      <c r="A130" t="s">
        <v>897</v>
      </c>
      <c r="D130" t="s">
        <v>913</v>
      </c>
      <c r="F130" s="312" t="str">
        <f t="shared" si="4"/>
        <v>Empididae</v>
      </c>
      <c r="G130" s="312" t="str">
        <f>LaborProtokoll_IBCH_geänd_8x!W81</f>
        <v/>
      </c>
      <c r="H130" t="str">
        <f>IF(LaborProtokoll_IBCH_geänd_8x!$Y$81="","",(LaborProtokoll_IBCH_geänd_8x!$Y$81))</f>
        <v/>
      </c>
      <c r="I130" t="str">
        <f>IF(LaborProtokoll_IBCH_geänd_8x!$Z$81="","",(LaborProtokoll_IBCH_geänd_8x!$Z$81))</f>
        <v/>
      </c>
      <c r="J130" t="str">
        <f>IF(LaborProtokoll_IBCH_geänd_8x!$AA$81="","",(LaborProtokoll_IBCH_geänd_8x!$AA$81))</f>
        <v/>
      </c>
      <c r="K130" t="str">
        <f>IF(LaborProtokoll_IBCH_geänd_8x!$AB$81="","",(LaborProtokoll_IBCH_geänd_8x!$AB$81))</f>
        <v/>
      </c>
      <c r="L130" t="str">
        <f>IF(LaborProtokoll_IBCH_geänd_8x!$AC$81="","",(LaborProtokoll_IBCH_geänd_8x!$AC$81))</f>
        <v/>
      </c>
      <c r="M130" t="str">
        <f>IF(LaborProtokoll_IBCH_geänd_8x!$AD$81="","",(LaborProtokoll_IBCH_geänd_8x!$AD$81))</f>
        <v/>
      </c>
      <c r="N130" t="str">
        <f>IF(LaborProtokoll_IBCH_geänd_8x!$AE$81="","",(LaborProtokoll_IBCH_geänd_8x!$AE$81))</f>
        <v/>
      </c>
      <c r="O130" t="str">
        <f>IF(LaborProtokoll_IBCH_geänd_8x!$AF$81="","",(LaborProtokoll_IBCH_geänd_8x!$AF$81))</f>
        <v/>
      </c>
      <c r="P130" s="312"/>
    </row>
    <row r="131" spans="1:16" x14ac:dyDescent="0.2">
      <c r="A131" t="s">
        <v>897</v>
      </c>
      <c r="D131" t="s">
        <v>915</v>
      </c>
      <c r="F131" s="312" t="str">
        <f t="shared" si="4"/>
        <v>Ephydridae</v>
      </c>
      <c r="G131" s="312" t="str">
        <f>LaborProtokoll_IBCH_geänd_8x!W82</f>
        <v/>
      </c>
      <c r="H131" t="str">
        <f>IF(LaborProtokoll_IBCH_geänd_8x!$Y$82="","",(LaborProtokoll_IBCH_geänd_8x!$Y$82))</f>
        <v/>
      </c>
      <c r="I131" t="str">
        <f>IF(LaborProtokoll_IBCH_geänd_8x!$Z$82="","",(LaborProtokoll_IBCH_geänd_8x!$Z$82))</f>
        <v/>
      </c>
      <c r="J131" t="str">
        <f>IF(LaborProtokoll_IBCH_geänd_8x!$AA$82="","",(LaborProtokoll_IBCH_geänd_8x!$AA$82))</f>
        <v/>
      </c>
      <c r="K131" t="str">
        <f>IF(LaborProtokoll_IBCH_geänd_8x!$AB$82="","",(LaborProtokoll_IBCH_geänd_8x!$AB$82))</f>
        <v/>
      </c>
      <c r="L131" t="str">
        <f>IF(LaborProtokoll_IBCH_geänd_8x!$AC$82="","",(LaborProtokoll_IBCH_geänd_8x!$AC$82))</f>
        <v/>
      </c>
      <c r="M131" t="str">
        <f>IF(LaborProtokoll_IBCH_geänd_8x!$AD$82="","",(LaborProtokoll_IBCH_geänd_8x!$AD$82))</f>
        <v/>
      </c>
      <c r="N131" t="str">
        <f>IF(LaborProtokoll_IBCH_geänd_8x!$AE$82="","",(LaborProtokoll_IBCH_geänd_8x!$AE$82))</f>
        <v/>
      </c>
      <c r="O131" t="str">
        <f>IF(LaborProtokoll_IBCH_geänd_8x!$AF$82="","",(LaborProtokoll_IBCH_geänd_8x!$AF$82))</f>
        <v/>
      </c>
      <c r="P131" s="312"/>
    </row>
    <row r="132" spans="1:16" x14ac:dyDescent="0.2">
      <c r="A132" t="s">
        <v>897</v>
      </c>
      <c r="D132" t="s">
        <v>917</v>
      </c>
      <c r="F132" s="312" t="str">
        <f t="shared" si="4"/>
        <v>Limoniidae/Pediciidae</v>
      </c>
      <c r="G132" s="312" t="str">
        <f>LaborProtokoll_IBCH_geänd_8x!W83</f>
        <v/>
      </c>
      <c r="H132" t="str">
        <f>IF(LaborProtokoll_IBCH_geänd_8x!$Y$83="","",(LaborProtokoll_IBCH_geänd_8x!$Y$83))</f>
        <v/>
      </c>
      <c r="I132" t="str">
        <f>IF(LaborProtokoll_IBCH_geänd_8x!$Z$83="","",(LaborProtokoll_IBCH_geänd_8x!$Z$83))</f>
        <v/>
      </c>
      <c r="J132" t="str">
        <f>IF(LaborProtokoll_IBCH_geänd_8x!$AA$83="","",(LaborProtokoll_IBCH_geänd_8x!$AA$83))</f>
        <v/>
      </c>
      <c r="K132" t="str">
        <f>IF(LaborProtokoll_IBCH_geänd_8x!$AB$83="","",(LaborProtokoll_IBCH_geänd_8x!$AB$83))</f>
        <v/>
      </c>
      <c r="L132" t="str">
        <f>IF(LaborProtokoll_IBCH_geänd_8x!$AC$83="","",(LaborProtokoll_IBCH_geänd_8x!$AC$83))</f>
        <v/>
      </c>
      <c r="M132" t="str">
        <f>IF(LaborProtokoll_IBCH_geänd_8x!$AD$83="","",(LaborProtokoll_IBCH_geänd_8x!$AD$83))</f>
        <v/>
      </c>
      <c r="N132" t="str">
        <f>IF(LaborProtokoll_IBCH_geänd_8x!$AE$83="","",(LaborProtokoll_IBCH_geänd_8x!$AE$83))</f>
        <v/>
      </c>
      <c r="O132" t="str">
        <f>IF(LaborProtokoll_IBCH_geänd_8x!$AF$83="","",(LaborProtokoll_IBCH_geänd_8x!$AF$83))</f>
        <v/>
      </c>
      <c r="P132" s="312"/>
    </row>
    <row r="133" spans="1:16" x14ac:dyDescent="0.2">
      <c r="A133" t="s">
        <v>897</v>
      </c>
      <c r="D133" t="s">
        <v>919</v>
      </c>
      <c r="F133" s="312" t="str">
        <f t="shared" si="4"/>
        <v>Psychodidae</v>
      </c>
      <c r="G133" s="312" t="str">
        <f>LaborProtokoll_IBCH_geänd_8x!W84</f>
        <v/>
      </c>
      <c r="H133" t="str">
        <f>IF(LaborProtokoll_IBCH_geänd_8x!$Y$84="","",(LaborProtokoll_IBCH_geänd_8x!$Y$84))</f>
        <v/>
      </c>
      <c r="I133" t="str">
        <f>IF(LaborProtokoll_IBCH_geänd_8x!$Z$84="","",(LaborProtokoll_IBCH_geänd_8x!$Z$84))</f>
        <v/>
      </c>
      <c r="J133" t="str">
        <f>IF(LaborProtokoll_IBCH_geänd_8x!$AA$84="","",(LaborProtokoll_IBCH_geänd_8x!$AA$84))</f>
        <v/>
      </c>
      <c r="K133" t="str">
        <f>IF(LaborProtokoll_IBCH_geänd_8x!$AB$84="","",(LaborProtokoll_IBCH_geänd_8x!$AB$84))</f>
        <v/>
      </c>
      <c r="L133" t="str">
        <f>IF(LaborProtokoll_IBCH_geänd_8x!$AC$84="","",(LaborProtokoll_IBCH_geänd_8x!$AC$84))</f>
        <v/>
      </c>
      <c r="M133" t="str">
        <f>IF(LaborProtokoll_IBCH_geänd_8x!$AD$84="","",(LaborProtokoll_IBCH_geänd_8x!$AD$84))</f>
        <v/>
      </c>
      <c r="N133" t="str">
        <f>IF(LaborProtokoll_IBCH_geänd_8x!$AE$84="","",(LaborProtokoll_IBCH_geänd_8x!$AE$84))</f>
        <v/>
      </c>
      <c r="O133" t="str">
        <f>IF(LaborProtokoll_IBCH_geänd_8x!$AF$84="","",(LaborProtokoll_IBCH_geänd_8x!$AF$84))</f>
        <v/>
      </c>
      <c r="P133" s="312"/>
    </row>
    <row r="134" spans="1:16" x14ac:dyDescent="0.2">
      <c r="A134" t="s">
        <v>897</v>
      </c>
      <c r="D134" t="s">
        <v>922</v>
      </c>
      <c r="F134" s="312" t="str">
        <f t="shared" si="4"/>
        <v>Ptychopteridae</v>
      </c>
      <c r="G134" s="312" t="str">
        <f>LaborProtokoll_IBCH_geänd_8x!W85</f>
        <v/>
      </c>
      <c r="H134" t="str">
        <f>IF(LaborProtokoll_IBCH_geänd_8x!$Y$85="","",(LaborProtokoll_IBCH_geänd_8x!$Y$85))</f>
        <v/>
      </c>
      <c r="I134" t="str">
        <f>IF(LaborProtokoll_IBCH_geänd_8x!$Z$85="","",(LaborProtokoll_IBCH_geänd_8x!$Z$85))</f>
        <v/>
      </c>
      <c r="J134" t="str">
        <f>IF(LaborProtokoll_IBCH_geänd_8x!$AA$85="","",(LaborProtokoll_IBCH_geänd_8x!$AA$85))</f>
        <v/>
      </c>
      <c r="K134" t="str">
        <f>IF(LaborProtokoll_IBCH_geänd_8x!$AB$85="","",(LaborProtokoll_IBCH_geänd_8x!$AB$85))</f>
        <v/>
      </c>
      <c r="L134" t="str">
        <f>IF(LaborProtokoll_IBCH_geänd_8x!$AC$85="","",(LaborProtokoll_IBCH_geänd_8x!$AC$85))</f>
        <v/>
      </c>
      <c r="M134" t="str">
        <f>IF(LaborProtokoll_IBCH_geänd_8x!$AD$85="","",(LaborProtokoll_IBCH_geänd_8x!$AD$85))</f>
        <v/>
      </c>
      <c r="N134" t="str">
        <f>IF(LaborProtokoll_IBCH_geänd_8x!$AE$85="","",(LaborProtokoll_IBCH_geänd_8x!$AE$85))</f>
        <v/>
      </c>
      <c r="O134" t="str">
        <f>IF(LaborProtokoll_IBCH_geänd_8x!$AF$85="","",(LaborProtokoll_IBCH_geänd_8x!$AF$85))</f>
        <v/>
      </c>
      <c r="P134" s="312"/>
    </row>
    <row r="135" spans="1:16" x14ac:dyDescent="0.2">
      <c r="A135" t="s">
        <v>897</v>
      </c>
      <c r="D135" t="s">
        <v>924</v>
      </c>
      <c r="F135" s="312" t="str">
        <f t="shared" si="4"/>
        <v>Rhagionidae</v>
      </c>
      <c r="G135" s="312" t="str">
        <f>LaborProtokoll_IBCH_geänd_8x!W86</f>
        <v/>
      </c>
      <c r="H135" t="str">
        <f>IF(LaborProtokoll_IBCH_geänd_8x!$Y$86="","",(LaborProtokoll_IBCH_geänd_8x!$Y$86))</f>
        <v/>
      </c>
      <c r="I135" t="str">
        <f>IF(LaborProtokoll_IBCH_geänd_8x!$Z$86="","",(LaborProtokoll_IBCH_geänd_8x!$Z$86))</f>
        <v/>
      </c>
      <c r="J135" t="str">
        <f>IF(LaborProtokoll_IBCH_geänd_8x!$AA$86="","",(LaborProtokoll_IBCH_geänd_8x!$AA$86))</f>
        <v/>
      </c>
      <c r="K135" t="str">
        <f>IF(LaborProtokoll_IBCH_geänd_8x!$AB$86="","",(LaborProtokoll_IBCH_geänd_8x!$AB$86))</f>
        <v/>
      </c>
      <c r="L135" t="str">
        <f>IF(LaborProtokoll_IBCH_geänd_8x!$AC$86="","",(LaborProtokoll_IBCH_geänd_8x!$AC$86))</f>
        <v/>
      </c>
      <c r="M135" t="str">
        <f>IF(LaborProtokoll_IBCH_geänd_8x!$AD$86="","",(LaborProtokoll_IBCH_geänd_8x!$AD$86))</f>
        <v/>
      </c>
      <c r="N135" t="str">
        <f>IF(LaborProtokoll_IBCH_geänd_8x!$AE$86="","",(LaborProtokoll_IBCH_geänd_8x!$AE$86))</f>
        <v/>
      </c>
      <c r="O135" t="str">
        <f>IF(LaborProtokoll_IBCH_geänd_8x!$AF$86="","",(LaborProtokoll_IBCH_geänd_8x!$AF$86))</f>
        <v/>
      </c>
      <c r="P135" s="312"/>
    </row>
    <row r="136" spans="1:16" x14ac:dyDescent="0.2">
      <c r="A136" t="s">
        <v>897</v>
      </c>
      <c r="D136" t="s">
        <v>925</v>
      </c>
      <c r="F136" s="312" t="str">
        <f t="shared" si="4"/>
        <v>Scathophagidae</v>
      </c>
      <c r="G136" s="312" t="str">
        <f>LaborProtokoll_IBCH_geänd_8x!W87</f>
        <v/>
      </c>
      <c r="H136" t="str">
        <f>IF(LaborProtokoll_IBCH_geänd_8x!$Y$87="","",(LaborProtokoll_IBCH_geänd_8x!$Y$87))</f>
        <v/>
      </c>
      <c r="I136" t="str">
        <f>IF(LaborProtokoll_IBCH_geänd_8x!$Z$87="","",(LaborProtokoll_IBCH_geänd_8x!$Z$87))</f>
        <v/>
      </c>
      <c r="J136" t="str">
        <f>IF(LaborProtokoll_IBCH_geänd_8x!$AA$87="","",(LaborProtokoll_IBCH_geänd_8x!$AA$87))</f>
        <v/>
      </c>
      <c r="K136" t="str">
        <f>IF(LaborProtokoll_IBCH_geänd_8x!$AB$87="","",(LaborProtokoll_IBCH_geänd_8x!$AB$87))</f>
        <v/>
      </c>
      <c r="L136" t="str">
        <f>IF(LaborProtokoll_IBCH_geänd_8x!$AC$87="","",(LaborProtokoll_IBCH_geänd_8x!$AC$87))</f>
        <v/>
      </c>
      <c r="M136" t="str">
        <f>IF(LaborProtokoll_IBCH_geänd_8x!$AD$87="","",(LaborProtokoll_IBCH_geänd_8x!$AD$87))</f>
        <v/>
      </c>
      <c r="N136" t="str">
        <f>IF(LaborProtokoll_IBCH_geänd_8x!$AE$87="","",(LaborProtokoll_IBCH_geänd_8x!$AE$87))</f>
        <v/>
      </c>
      <c r="O136" t="str">
        <f>IF(LaborProtokoll_IBCH_geänd_8x!$AF$87="","",(LaborProtokoll_IBCH_geänd_8x!$AF$87))</f>
        <v/>
      </c>
      <c r="P136" s="312"/>
    </row>
    <row r="137" spans="1:16" x14ac:dyDescent="0.2">
      <c r="A137" t="s">
        <v>897</v>
      </c>
      <c r="D137" t="s">
        <v>926</v>
      </c>
      <c r="F137" s="312" t="str">
        <f t="shared" si="4"/>
        <v>Sciomyzidae</v>
      </c>
      <c r="G137" s="312" t="str">
        <f>LaborProtokoll_IBCH_geänd_8x!W88</f>
        <v/>
      </c>
      <c r="H137" t="str">
        <f>IF(LaborProtokoll_IBCH_geänd_8x!$Y$88="","",(LaborProtokoll_IBCH_geänd_8x!$Y$88))</f>
        <v/>
      </c>
      <c r="I137" t="str">
        <f>IF(LaborProtokoll_IBCH_geänd_8x!$Z$88="","",(LaborProtokoll_IBCH_geänd_8x!$Z$88))</f>
        <v/>
      </c>
      <c r="J137" t="str">
        <f>IF(LaborProtokoll_IBCH_geänd_8x!$AA$88="","",(LaborProtokoll_IBCH_geänd_8x!$AA$88))</f>
        <v/>
      </c>
      <c r="K137" t="str">
        <f>IF(LaborProtokoll_IBCH_geänd_8x!$AB$88="","",(LaborProtokoll_IBCH_geänd_8x!$AB$88))</f>
        <v/>
      </c>
      <c r="L137" t="str">
        <f>IF(LaborProtokoll_IBCH_geänd_8x!$AC$88="","",(LaborProtokoll_IBCH_geänd_8x!$AC$88))</f>
        <v/>
      </c>
      <c r="M137" t="str">
        <f>IF(LaborProtokoll_IBCH_geänd_8x!$AD$88="","",(LaborProtokoll_IBCH_geänd_8x!$AD$88))</f>
        <v/>
      </c>
      <c r="N137" t="str">
        <f>IF(LaborProtokoll_IBCH_geänd_8x!$AE$88="","",(LaborProtokoll_IBCH_geänd_8x!$AE$88))</f>
        <v/>
      </c>
      <c r="O137" t="str">
        <f>IF(LaborProtokoll_IBCH_geänd_8x!$AF$88="","",(LaborProtokoll_IBCH_geänd_8x!$AF$88))</f>
        <v/>
      </c>
      <c r="P137" s="312"/>
    </row>
    <row r="138" spans="1:16" x14ac:dyDescent="0.2">
      <c r="A138" t="s">
        <v>897</v>
      </c>
      <c r="D138" t="s">
        <v>927</v>
      </c>
      <c r="F138" s="312" t="str">
        <f t="shared" si="4"/>
        <v>Simuliidae</v>
      </c>
      <c r="G138" s="312" t="str">
        <f>LaborProtokoll_IBCH_geänd_8x!W89</f>
        <v/>
      </c>
      <c r="H138" t="str">
        <f>IF(LaborProtokoll_IBCH_geänd_8x!$Y$89="","",(LaborProtokoll_IBCH_geänd_8x!$Y$89))</f>
        <v/>
      </c>
      <c r="I138" t="str">
        <f>IF(LaborProtokoll_IBCH_geänd_8x!$Z$89="","",(LaborProtokoll_IBCH_geänd_8x!$Z$89))</f>
        <v/>
      </c>
      <c r="J138" t="str">
        <f>IF(LaborProtokoll_IBCH_geänd_8x!$AA$89="","",(LaborProtokoll_IBCH_geänd_8x!$AA$89))</f>
        <v/>
      </c>
      <c r="K138" t="str">
        <f>IF(LaborProtokoll_IBCH_geänd_8x!$AB$89="","",(LaborProtokoll_IBCH_geänd_8x!$AB$89))</f>
        <v/>
      </c>
      <c r="L138" t="str">
        <f>IF(LaborProtokoll_IBCH_geänd_8x!$AC$89="","",(LaborProtokoll_IBCH_geänd_8x!$AC$89))</f>
        <v/>
      </c>
      <c r="M138" t="str">
        <f>IF(LaborProtokoll_IBCH_geänd_8x!$AD$89="","",(LaborProtokoll_IBCH_geänd_8x!$AD$89))</f>
        <v/>
      </c>
      <c r="N138" t="str">
        <f>IF(LaborProtokoll_IBCH_geänd_8x!$AE$89="","",(LaborProtokoll_IBCH_geänd_8x!$AE$89))</f>
        <v/>
      </c>
      <c r="O138" t="str">
        <f>IF(LaborProtokoll_IBCH_geänd_8x!$AF$89="","",(LaborProtokoll_IBCH_geänd_8x!$AF$89))</f>
        <v/>
      </c>
      <c r="P138" s="312"/>
    </row>
    <row r="139" spans="1:16" x14ac:dyDescent="0.2">
      <c r="A139" t="s">
        <v>897</v>
      </c>
      <c r="D139" t="s">
        <v>928</v>
      </c>
      <c r="F139" s="312" t="str">
        <f t="shared" si="4"/>
        <v>Stratiomyidae</v>
      </c>
      <c r="G139" s="312" t="str">
        <f>LaborProtokoll_IBCH_geänd_8x!W90</f>
        <v/>
      </c>
      <c r="H139" t="str">
        <f>IF(LaborProtokoll_IBCH_geänd_8x!$Y$90="","",(LaborProtokoll_IBCH_geänd_8x!$Y$90))</f>
        <v/>
      </c>
      <c r="I139" t="str">
        <f>IF(LaborProtokoll_IBCH_geänd_8x!$Z$90="","",(LaborProtokoll_IBCH_geänd_8x!$Z$90))</f>
        <v/>
      </c>
      <c r="J139" t="str">
        <f>IF(LaborProtokoll_IBCH_geänd_8x!$AA$90="","",(LaborProtokoll_IBCH_geänd_8x!$AA$90))</f>
        <v/>
      </c>
      <c r="K139" t="str">
        <f>IF(LaborProtokoll_IBCH_geänd_8x!$AB$90="","",(LaborProtokoll_IBCH_geänd_8x!$AB$90))</f>
        <v/>
      </c>
      <c r="L139" t="str">
        <f>IF(LaborProtokoll_IBCH_geänd_8x!$AC$90="","",(LaborProtokoll_IBCH_geänd_8x!$AC$90))</f>
        <v/>
      </c>
      <c r="M139" t="str">
        <f>IF(LaborProtokoll_IBCH_geänd_8x!$AD$90="","",(LaborProtokoll_IBCH_geänd_8x!$AD$90))</f>
        <v/>
      </c>
      <c r="N139" t="str">
        <f>IF(LaborProtokoll_IBCH_geänd_8x!$AE$90="","",(LaborProtokoll_IBCH_geänd_8x!$AE$90))</f>
        <v/>
      </c>
      <c r="O139" t="str">
        <f>IF(LaborProtokoll_IBCH_geänd_8x!$AF$90="","",(LaborProtokoll_IBCH_geänd_8x!$AF$90))</f>
        <v/>
      </c>
      <c r="P139" s="312"/>
    </row>
    <row r="140" spans="1:16" x14ac:dyDescent="0.2">
      <c r="A140" t="s">
        <v>897</v>
      </c>
      <c r="D140" t="s">
        <v>930</v>
      </c>
      <c r="F140" s="312" t="str">
        <f t="shared" si="4"/>
        <v>Syrphidae</v>
      </c>
      <c r="G140" s="312" t="str">
        <f>LaborProtokoll_IBCH_geänd_8x!W91</f>
        <v/>
      </c>
      <c r="H140" t="str">
        <f>IF(LaborProtokoll_IBCH_geänd_8x!$Y$91="","",(LaborProtokoll_IBCH_geänd_8x!$Y$91))</f>
        <v/>
      </c>
      <c r="I140" t="str">
        <f>IF(LaborProtokoll_IBCH_geänd_8x!$Z$91="","",(LaborProtokoll_IBCH_geänd_8x!$Z$91))</f>
        <v/>
      </c>
      <c r="J140" t="str">
        <f>IF(LaborProtokoll_IBCH_geänd_8x!$AA$91="","",(LaborProtokoll_IBCH_geänd_8x!$AA$91))</f>
        <v/>
      </c>
      <c r="K140" t="str">
        <f>IF(LaborProtokoll_IBCH_geänd_8x!$AB$91="","",(LaborProtokoll_IBCH_geänd_8x!$AB$91))</f>
        <v/>
      </c>
      <c r="L140" t="str">
        <f>IF(LaborProtokoll_IBCH_geänd_8x!$AC$91="","",(LaborProtokoll_IBCH_geänd_8x!$AC$91))</f>
        <v/>
      </c>
      <c r="M140" t="str">
        <f>IF(LaborProtokoll_IBCH_geänd_8x!$AD$91="","",(LaborProtokoll_IBCH_geänd_8x!$AD$91))</f>
        <v/>
      </c>
      <c r="N140" t="str">
        <f>IF(LaborProtokoll_IBCH_geänd_8x!$AE$91="","",(LaborProtokoll_IBCH_geänd_8x!$AE$91))</f>
        <v/>
      </c>
      <c r="O140" t="str">
        <f>IF(LaborProtokoll_IBCH_geänd_8x!$AF$91="","",(LaborProtokoll_IBCH_geänd_8x!$AF$91))</f>
        <v/>
      </c>
      <c r="P140" s="312"/>
    </row>
    <row r="141" spans="1:16" x14ac:dyDescent="0.2">
      <c r="A141" t="s">
        <v>897</v>
      </c>
      <c r="D141" t="s">
        <v>931</v>
      </c>
      <c r="F141" s="312" t="str">
        <f t="shared" si="4"/>
        <v>Tabanidae</v>
      </c>
      <c r="G141" s="312" t="str">
        <f>LaborProtokoll_IBCH_geänd_8x!W92</f>
        <v/>
      </c>
      <c r="H141" t="str">
        <f>IF(LaborProtokoll_IBCH_geänd_8x!$Y$92="","",(LaborProtokoll_IBCH_geänd_8x!$Y$92))</f>
        <v/>
      </c>
      <c r="I141" t="str">
        <f>IF(LaborProtokoll_IBCH_geänd_8x!$Z$92="","",(LaborProtokoll_IBCH_geänd_8x!$Z$92))</f>
        <v/>
      </c>
      <c r="J141" t="str">
        <f>IF(LaborProtokoll_IBCH_geänd_8x!$AA$92="","",(LaborProtokoll_IBCH_geänd_8x!$AA$92))</f>
        <v/>
      </c>
      <c r="K141" t="str">
        <f>IF(LaborProtokoll_IBCH_geänd_8x!$AB$92="","",(LaborProtokoll_IBCH_geänd_8x!$AB$92))</f>
        <v/>
      </c>
      <c r="L141" t="str">
        <f>IF(LaborProtokoll_IBCH_geänd_8x!$AC$92="","",(LaborProtokoll_IBCH_geänd_8x!$AC$92))</f>
        <v/>
      </c>
      <c r="M141" t="str">
        <f>IF(LaborProtokoll_IBCH_geänd_8x!$AD$92="","",(LaborProtokoll_IBCH_geänd_8x!$AD$92))</f>
        <v/>
      </c>
      <c r="N141" t="str">
        <f>IF(LaborProtokoll_IBCH_geänd_8x!$AE$92="","",(LaborProtokoll_IBCH_geänd_8x!$AE$92))</f>
        <v/>
      </c>
      <c r="O141" t="str">
        <f>IF(LaborProtokoll_IBCH_geänd_8x!$AF$92="","",(LaborProtokoll_IBCH_geänd_8x!$AF$92))</f>
        <v/>
      </c>
      <c r="P141" s="312"/>
    </row>
    <row r="142" spans="1:16" x14ac:dyDescent="0.2">
      <c r="A142" t="s">
        <v>897</v>
      </c>
      <c r="D142" t="s">
        <v>932</v>
      </c>
      <c r="F142" s="312" t="str">
        <f t="shared" si="4"/>
        <v>Thaumaleidae</v>
      </c>
      <c r="G142" s="312" t="str">
        <f>LaborProtokoll_IBCH_geänd_8x!W93</f>
        <v/>
      </c>
      <c r="H142" t="str">
        <f>IF(LaborProtokoll_IBCH_geänd_8x!$Y$93="","",(LaborProtokoll_IBCH_geänd_8x!$Y$93))</f>
        <v/>
      </c>
      <c r="I142" t="str">
        <f>IF(LaborProtokoll_IBCH_geänd_8x!$Z$93="","",(LaborProtokoll_IBCH_geänd_8x!$Z$93))</f>
        <v/>
      </c>
      <c r="J142" t="str">
        <f>IF(LaborProtokoll_IBCH_geänd_8x!$AA$93="","",(LaborProtokoll_IBCH_geänd_8x!$AA$93))</f>
        <v/>
      </c>
      <c r="K142" t="str">
        <f>IF(LaborProtokoll_IBCH_geänd_8x!$AB$93="","",(LaborProtokoll_IBCH_geänd_8x!$AB$93))</f>
        <v/>
      </c>
      <c r="L142" t="str">
        <f>IF(LaborProtokoll_IBCH_geänd_8x!$AC$93="","",(LaborProtokoll_IBCH_geänd_8x!$AC$93))</f>
        <v/>
      </c>
      <c r="M142" t="str">
        <f>IF(LaborProtokoll_IBCH_geänd_8x!$AD$93="","",(LaborProtokoll_IBCH_geänd_8x!$AD$93))</f>
        <v/>
      </c>
      <c r="N142" t="str">
        <f>IF(LaborProtokoll_IBCH_geänd_8x!$AE$93="","",(LaborProtokoll_IBCH_geänd_8x!$AE$93))</f>
        <v/>
      </c>
      <c r="O142" t="str">
        <f>IF(LaborProtokoll_IBCH_geänd_8x!$AF$93="","",(LaborProtokoll_IBCH_geänd_8x!$AF$93))</f>
        <v/>
      </c>
      <c r="P142" s="312"/>
    </row>
    <row r="143" spans="1:16" x14ac:dyDescent="0.2">
      <c r="A143" t="s">
        <v>897</v>
      </c>
      <c r="D143" t="s">
        <v>933</v>
      </c>
      <c r="F143" s="312" t="str">
        <f t="shared" si="4"/>
        <v>Tipulidae</v>
      </c>
      <c r="G143" s="312" t="str">
        <f>LaborProtokoll_IBCH_geänd_8x!W94</f>
        <v/>
      </c>
      <c r="H143" t="str">
        <f>IF(LaborProtokoll_IBCH_geänd_8x!$Y$94="","",(LaborProtokoll_IBCH_geänd_8x!$Y$94))</f>
        <v/>
      </c>
      <c r="I143" t="str">
        <f>IF(LaborProtokoll_IBCH_geänd_8x!$Z$94="","",(LaborProtokoll_IBCH_geänd_8x!$Z$94))</f>
        <v/>
      </c>
      <c r="J143" t="str">
        <f>IF(LaborProtokoll_IBCH_geänd_8x!$AA$94="","",(LaborProtokoll_IBCH_geänd_8x!$AA$94))</f>
        <v/>
      </c>
      <c r="K143" t="str">
        <f>IF(LaborProtokoll_IBCH_geänd_8x!$AB$94="","",(LaborProtokoll_IBCH_geänd_8x!$AB$94))</f>
        <v/>
      </c>
      <c r="L143" t="str">
        <f>IF(LaborProtokoll_IBCH_geänd_8x!$AC$94="","",(LaborProtokoll_IBCH_geänd_8x!$AC$94))</f>
        <v/>
      </c>
      <c r="M143" t="str">
        <f>IF(LaborProtokoll_IBCH_geänd_8x!$AD$94="","",(LaborProtokoll_IBCH_geänd_8x!$AD$94))</f>
        <v/>
      </c>
      <c r="N143" t="str">
        <f>IF(LaborProtokoll_IBCH_geänd_8x!$AE$94="","",(LaborProtokoll_IBCH_geänd_8x!$AE$94))</f>
        <v/>
      </c>
      <c r="O143" t="str">
        <f>IF(LaborProtokoll_IBCH_geänd_8x!$AF$94="","",(LaborProtokoll_IBCH_geänd_8x!$AF$94))</f>
        <v/>
      </c>
      <c r="P143" s="312"/>
    </row>
  </sheetData>
  <sheetProtection algorithmName="SHA-512" hashValue="O7tmozG8jFZtjypxIHhJTGUXrUij2dLQF7OUX099Nd1i8hgE6pjZzlZg6pu5OjXLO6gGH0h2QHQ85Ifv2uRyuw==" saltValue="tW7Ug2f0N2S6Z2Gs6XZrHw=="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271"/>
  <sheetViews>
    <sheetView topLeftCell="S1" workbookViewId="0">
      <selection activeCell="S2" sqref="S2"/>
    </sheetView>
  </sheetViews>
  <sheetFormatPr defaultColWidth="9.140625" defaultRowHeight="12.75" x14ac:dyDescent="0.2"/>
  <cols>
    <col min="1" max="1" width="12.7109375" hidden="1" customWidth="1"/>
    <col min="2" max="10" width="9.140625" hidden="1" customWidth="1"/>
    <col min="11" max="11" width="25.140625" hidden="1" customWidth="1"/>
    <col min="12" max="12" width="8.28515625" hidden="1" customWidth="1"/>
    <col min="13" max="13" width="12.140625" hidden="1" customWidth="1"/>
    <col min="14" max="14" width="13.85546875" hidden="1" customWidth="1"/>
    <col min="15" max="15" width="13" hidden="1" customWidth="1"/>
    <col min="16" max="16" width="10.85546875" hidden="1" customWidth="1"/>
    <col min="17" max="18" width="9.140625" hidden="1" customWidth="1"/>
    <col min="19" max="19" width="9.7109375" customWidth="1"/>
    <col min="20" max="20" width="16.85546875" customWidth="1"/>
    <col min="21" max="21" width="19.85546875" bestFit="1" customWidth="1"/>
    <col min="22" max="22" width="5.5703125" bestFit="1" customWidth="1"/>
    <col min="23" max="30" width="5.7109375" customWidth="1"/>
    <col min="31" max="31" width="23.42578125" bestFit="1" customWidth="1"/>
    <col min="32" max="32" width="10" bestFit="1" customWidth="1"/>
    <col min="33" max="33" width="11.7109375" bestFit="1" customWidth="1"/>
    <col min="34" max="34" width="11" bestFit="1" customWidth="1"/>
    <col min="35" max="35" width="20" bestFit="1" customWidth="1"/>
  </cols>
  <sheetData>
    <row r="1" spans="1:35" s="49" customFormat="1" x14ac:dyDescent="0.2">
      <c r="A1" s="49" t="s">
        <v>1304</v>
      </c>
      <c r="B1" s="49" t="s">
        <v>41</v>
      </c>
      <c r="C1" s="49" t="s">
        <v>1305</v>
      </c>
      <c r="D1" s="49" t="s">
        <v>1306</v>
      </c>
      <c r="E1" s="49" t="s">
        <v>1307</v>
      </c>
      <c r="F1" s="49" t="s">
        <v>1308</v>
      </c>
      <c r="G1" s="49" t="s">
        <v>1309</v>
      </c>
      <c r="H1" s="49" t="s">
        <v>1310</v>
      </c>
      <c r="I1" s="49" t="s">
        <v>1311</v>
      </c>
      <c r="J1" s="49" t="s">
        <v>1312</v>
      </c>
      <c r="K1" s="49" t="s">
        <v>1302</v>
      </c>
      <c r="L1" s="49" t="s">
        <v>774</v>
      </c>
      <c r="M1" s="49" t="s">
        <v>776</v>
      </c>
      <c r="N1" s="49" t="s">
        <v>775</v>
      </c>
      <c r="O1" s="49" t="s">
        <v>777</v>
      </c>
      <c r="P1" s="49" t="s">
        <v>1296</v>
      </c>
      <c r="Q1" s="49" t="s">
        <v>1303</v>
      </c>
      <c r="S1" s="49" t="s">
        <v>1674</v>
      </c>
      <c r="T1" s="49" t="s">
        <v>1299</v>
      </c>
      <c r="U1" s="49" t="s">
        <v>1304</v>
      </c>
      <c r="V1" s="49" t="s">
        <v>41</v>
      </c>
      <c r="W1" s="49">
        <v>1</v>
      </c>
      <c r="X1" s="49">
        <v>2</v>
      </c>
      <c r="Y1" s="49">
        <v>3</v>
      </c>
      <c r="Z1" s="49">
        <v>4</v>
      </c>
      <c r="AA1" s="49">
        <v>5</v>
      </c>
      <c r="AB1" s="49">
        <v>6</v>
      </c>
      <c r="AC1" s="49">
        <v>7</v>
      </c>
      <c r="AD1" s="49">
        <v>8</v>
      </c>
      <c r="AE1" s="49" t="s">
        <v>1675</v>
      </c>
      <c r="AF1" s="49" t="s">
        <v>1676</v>
      </c>
      <c r="AG1" s="49" t="s">
        <v>1677</v>
      </c>
      <c r="AH1" s="49" t="s">
        <v>1662</v>
      </c>
      <c r="AI1" s="49" t="s">
        <v>1678</v>
      </c>
    </row>
    <row r="2" spans="1:35" x14ac:dyDescent="0.2">
      <c r="A2" t="str">
        <f>IF(Taxaliste_E!B$13="","",Taxaliste_E!B$13)</f>
        <v/>
      </c>
      <c r="B2" t="str">
        <f>IF(Taxaliste_E!F$13="","",Taxaliste_E!F$13)</f>
        <v/>
      </c>
      <c r="C2" t="str">
        <f>IF(Taxaliste_E!G$13="","",Taxaliste_E!G$13)</f>
        <v/>
      </c>
      <c r="D2" t="str">
        <f>IF(Taxaliste_E!H$13="","",Taxaliste_E!H$13)</f>
        <v/>
      </c>
      <c r="E2" t="str">
        <f>IF(Taxaliste_E!I$13="","",Taxaliste_E!I$13)</f>
        <v/>
      </c>
      <c r="F2" t="str">
        <f>IF(Taxaliste_E!J$13="","",Taxaliste_E!J$13)</f>
        <v/>
      </c>
      <c r="G2" t="str">
        <f>IF(Taxaliste_E!K$13="","",Taxaliste_E!K$13)</f>
        <v/>
      </c>
      <c r="H2" t="str">
        <f>IF(Taxaliste_E!L$13="","",Taxaliste_E!L$13)</f>
        <v/>
      </c>
      <c r="I2" t="str">
        <f>IF(Taxaliste_E!M$13="","",Taxaliste_E!M$13)</f>
        <v/>
      </c>
      <c r="J2" t="str">
        <f>IF(Taxaliste_E!N$13="","",Taxaliste_E!N$13)</f>
        <v/>
      </c>
      <c r="K2" t="str">
        <f>IF(Taxaliste_E!P$13="","",Taxaliste_E!P$13)</f>
        <v/>
      </c>
      <c r="L2" t="str">
        <f>IF(Taxaliste_E!T$13="","",Taxaliste_E!T$13)</f>
        <v/>
      </c>
      <c r="M2" t="str">
        <f>IF(Taxaliste_E!U$13="","",Taxaliste_E!U$13)</f>
        <v/>
      </c>
      <c r="N2" t="str">
        <f>IF(Taxaliste_E!V$13="","",Taxaliste_E!V$13)</f>
        <v/>
      </c>
      <c r="O2" t="str">
        <f>IF(Taxaliste_E!W$13="","",Taxaliste_E!W$13)</f>
        <v/>
      </c>
      <c r="P2" t="str">
        <f>IF(A2="","","Sicher identifizierte Art")</f>
        <v/>
      </c>
      <c r="Q2" t="str">
        <f>IF(A2="","",1)</f>
        <v/>
      </c>
      <c r="S2" t="str">
        <f>IFERROR(INDEX($L$2:$L$271,_xlfn.AGGREGATE(15,6,ROW($L$2:$L$271)-ROW($L$2)+1/($Q$2:$Q$271=1),ROWS(S$2:S2))),"")</f>
        <v/>
      </c>
      <c r="T2" t="str">
        <f>IFERROR((LOOKUP(U2,'Dropdown-Liste EPT'!E$11:E$528,'Dropdown-Liste EPT'!B$11:B$528)),"")</f>
        <v/>
      </c>
      <c r="U2" t="str">
        <f>IFERROR(INDEX($A$2:$A$271,_xlfn.AGGREGATE(15,6,ROW($A$2:$A$271)-ROW($A$2)+1/($Q$2:$Q$271=1),ROWS(U$2:U2))),"")</f>
        <v/>
      </c>
      <c r="V2" t="str">
        <f>IFERROR(INDEX($B$2:$B$271,_xlfn.AGGREGATE(15,6,ROW($B$2:$B$271)-ROW($B$2)+1/($Q$2:$Q$271=1),ROWS(V$2:V2))),"")</f>
        <v/>
      </c>
      <c r="W2" t="str">
        <f>IFERROR(INDEX($C$2:$C$271,_xlfn.AGGREGATE(15,6,ROW($C$2:$C$271)-ROW($C$2)+1/($Q$2:$Q$271=1),ROWS(W$2:W2))),"")</f>
        <v/>
      </c>
      <c r="X2" t="str">
        <f>IFERROR(INDEX($D$2:$D$271,_xlfn.AGGREGATE(15,6,ROW($D$2:$D$271)-ROW($D$2)+1/($Q$2:$Q$271=1),ROWS(X$2:X2))),"")</f>
        <v/>
      </c>
      <c r="Y2" t="str">
        <f>IFERROR(INDEX($E$2:$E$271,_xlfn.AGGREGATE(15,6,ROW($E$2:$E$271)-ROW($E$2)+1/($Q$2:$Q$271=1),ROWS(Y$2:Y2))),"")</f>
        <v/>
      </c>
      <c r="Z2" t="str">
        <f>IFERROR(INDEX($F$2:$F$271,_xlfn.AGGREGATE(15,6,ROW($F$2:$F$271)-ROW($F$2)+1/($Q$2:$Q$271=1),ROWS(Z$2:Z2))),"")</f>
        <v/>
      </c>
      <c r="AA2" t="str">
        <f>IFERROR(INDEX($G$2:$G$271,_xlfn.AGGREGATE(15,6,ROW($G$2:$G$271)-ROW($G$2)+1/($Q$2:$Q$271=1),ROWS(AA$2:AA2))),"")</f>
        <v/>
      </c>
      <c r="AB2" t="str">
        <f>IFERROR(INDEX($H$2:$H$271,_xlfn.AGGREGATE(15,6,ROW($H$2:$H$271)-ROW($H$2)+1/($Q$2:$Q$271=1),ROWS(AB$2:AB2))),"")</f>
        <v/>
      </c>
      <c r="AC2" t="str">
        <f>IFERROR(INDEX($I$2:$I$271,_xlfn.AGGREGATE(15,6,ROW($I$2:$I$271)-ROW($I$2)+1/($Q$2:$Q$271=1),ROWS(AC$2:AC2))),"")</f>
        <v/>
      </c>
      <c r="AD2" t="str">
        <f>IFERROR(INDEX($J$2:$J$271,_xlfn.AGGREGATE(15,6,ROW($J$2:$J$271)-ROW($J$2)+1/($Q$2:$Q$271=1),ROWS(AD$2:AD2))),"")</f>
        <v/>
      </c>
      <c r="AE2" t="str">
        <f>IFERROR(INDEX($K$2:$K$271,_xlfn.AGGREGATE(15,6,ROW($K$2:$K$271)-ROW($K$2)+1/($Q$2:$Q$271=1),ROWS(AE$2:AE2))),"")</f>
        <v/>
      </c>
      <c r="AF2" t="str">
        <f>IFERROR(INDEX($M$2:$M$271,_xlfn.AGGREGATE(15,6,ROW($M$2:$M$271)-ROW($M$2)+1/($Q$2:$Q$271=1),ROWS(AF$2:AF2))),"")</f>
        <v/>
      </c>
      <c r="AG2" t="str">
        <f>IFERROR(INDEX($N$2:$N$271,_xlfn.AGGREGATE(15,6,ROW($N$2:$N$271)-ROW($N$2)+1/($Q$2:$Q$271=1),ROWS(AG$2:AG2))),"")</f>
        <v/>
      </c>
      <c r="AH2" t="str">
        <f>IFERROR(INDEX($O$2:$O$271,_xlfn.AGGREGATE(15,6,ROW($O$2:$O$271)-ROW($O$2)+1/($Q$2:$Q$271=1),ROWS(AH$2:AH2))),"")</f>
        <v/>
      </c>
      <c r="AI2" t="str">
        <f>IFERROR(INDEX($P$2:$P$271,_xlfn.AGGREGATE(15,6,ROW($P$2:$P$271)-ROW($P$2)+1/($Q$2:$Q$271=1),ROWS(AI$2:AI2))),"")</f>
        <v/>
      </c>
    </row>
    <row r="3" spans="1:35" x14ac:dyDescent="0.2">
      <c r="A3" t="str">
        <f>IF(Taxaliste_E!B$14="","",Taxaliste_E!B$14)</f>
        <v/>
      </c>
      <c r="B3" t="str">
        <f>IF(Taxaliste_E!F$14="","",Taxaliste_E!F$14)</f>
        <v/>
      </c>
      <c r="C3" t="str">
        <f>IF(Taxaliste_E!G$14="","",Taxaliste_E!G$14)</f>
        <v/>
      </c>
      <c r="D3" t="str">
        <f>IF(Taxaliste_E!H$14="","",Taxaliste_E!H$14)</f>
        <v/>
      </c>
      <c r="E3" t="str">
        <f>IF(Taxaliste_E!I$14="","",Taxaliste_E!I$14)</f>
        <v/>
      </c>
      <c r="F3" t="str">
        <f>IF(Taxaliste_E!J$14="","",Taxaliste_E!J$14)</f>
        <v/>
      </c>
      <c r="G3" t="str">
        <f>IF(Taxaliste_E!K$14="","",Taxaliste_E!K$14)</f>
        <v/>
      </c>
      <c r="H3" t="str">
        <f>IF(Taxaliste_E!L$14="","",Taxaliste_E!L$14)</f>
        <v/>
      </c>
      <c r="I3" t="str">
        <f>IF(Taxaliste_E!M$14="","",Taxaliste_E!M$14)</f>
        <v/>
      </c>
      <c r="J3" t="str">
        <f>IF(Taxaliste_E!N$14="","",Taxaliste_E!N$14)</f>
        <v/>
      </c>
      <c r="K3" t="str">
        <f>IF(Taxaliste_E!P$14="","",Taxaliste_E!P$14)</f>
        <v/>
      </c>
      <c r="L3" t="str">
        <f>IF(Taxaliste_E!T$14="","",Taxaliste_E!T$14)</f>
        <v/>
      </c>
      <c r="M3" t="str">
        <f>IF(Taxaliste_E!U$14="","",Taxaliste_E!U$14)</f>
        <v/>
      </c>
      <c r="N3" t="str">
        <f>IF(Taxaliste_E!V$14="","",Taxaliste_E!V$14)</f>
        <v/>
      </c>
      <c r="O3" t="str">
        <f>IF(Taxaliste_E!W$14="","",Taxaliste_E!W$14)</f>
        <v/>
      </c>
      <c r="P3" t="str">
        <f t="shared" ref="P3:P66" si="0">IF(A3="","","Sicher identifizierte Art")</f>
        <v/>
      </c>
      <c r="Q3" t="str">
        <f>IF(A3="","",1)</f>
        <v/>
      </c>
      <c r="S3" t="str">
        <f>IFERROR(INDEX($L$2:$L$271,_xlfn.AGGREGATE(15,6,ROW($L$2:$L$271)-ROW($L$2)+1/($Q$2:$Q$271=1),ROWS(S$2:S3))),"")</f>
        <v/>
      </c>
      <c r="T3" t="str">
        <f>IFERROR((LOOKUP(U3,'Dropdown-Liste EPT'!E$11:E$528,'Dropdown-Liste EPT'!B$11:B$528)),"")</f>
        <v/>
      </c>
      <c r="U3" t="str">
        <f>IFERROR(INDEX($A$2:$A$271,_xlfn.AGGREGATE(15,6,ROW($A$2:$A$271)-ROW($A$2)+1/($Q$2:$Q$271=1),ROWS(U$2:U3))),"")</f>
        <v/>
      </c>
      <c r="V3" t="str">
        <f>IFERROR(INDEX($B$2:$B$271,_xlfn.AGGREGATE(15,6,ROW($B$2:$B$271)-ROW($B$2)+1/($Q$2:$Q$271=1),ROWS(V$2:V3))),"")</f>
        <v/>
      </c>
      <c r="W3" t="str">
        <f>IFERROR(INDEX($C$2:$C$271,_xlfn.AGGREGATE(15,6,ROW($C$2:$C$271)-ROW($C$2)+1/($Q$2:$Q$271=1),ROWS(W$2:W3))),"")</f>
        <v/>
      </c>
      <c r="X3" t="str">
        <f>IFERROR(INDEX($D$2:$D$271,_xlfn.AGGREGATE(15,6,ROW($D$2:$D$271)-ROW($D$2)+1/($Q$2:$Q$271=1),ROWS(X$2:X3))),"")</f>
        <v/>
      </c>
      <c r="Y3" t="str">
        <f>IFERROR(INDEX($E$2:$E$271,_xlfn.AGGREGATE(15,6,ROW($E$2:$E$271)-ROW($E$2)+1/($Q$2:$Q$271=1),ROWS(Y$2:Y3))),"")</f>
        <v/>
      </c>
      <c r="Z3" t="str">
        <f>IFERROR(INDEX($F$2:$F$271,_xlfn.AGGREGATE(15,6,ROW($F$2:$F$271)-ROW($F$2)+1/($Q$2:$Q$271=1),ROWS(Z$2:Z3))),"")</f>
        <v/>
      </c>
      <c r="AA3" t="str">
        <f>IFERROR(INDEX($G$2:$G$271,_xlfn.AGGREGATE(15,6,ROW($G$2:$G$271)-ROW($G$2)+1/($Q$2:$Q$271=1),ROWS(AA$2:AA3))),"")</f>
        <v/>
      </c>
      <c r="AB3" t="str">
        <f>IFERROR(INDEX($H$2:$H$271,_xlfn.AGGREGATE(15,6,ROW($H$2:$H$271)-ROW($H$2)+1/($Q$2:$Q$271=1),ROWS(AB$2:AB3))),"")</f>
        <v/>
      </c>
      <c r="AC3" t="str">
        <f>IFERROR(INDEX($I$2:$I$271,_xlfn.AGGREGATE(15,6,ROW($I$2:$I$271)-ROW($I$2)+1/($Q$2:$Q$271=1),ROWS(AC$2:AC3))),"")</f>
        <v/>
      </c>
      <c r="AD3" t="str">
        <f>IFERROR(INDEX($J$2:$J$271,_xlfn.AGGREGATE(15,6,ROW($J$2:$J$271)-ROW($J$2)+1/($Q$2:$Q$271=1),ROWS(AD$2:AD3))),"")</f>
        <v/>
      </c>
      <c r="AE3" t="str">
        <f>IFERROR(INDEX($K$2:$K$271,_xlfn.AGGREGATE(15,6,ROW($K$2:$K$271)-ROW($K$2)+1/($Q$2:$Q$271=1),ROWS(AE$2:AE3))),"")</f>
        <v/>
      </c>
      <c r="AF3" t="str">
        <f>IFERROR(INDEX($M$2:$M$271,_xlfn.AGGREGATE(15,6,ROW($M$2:$M$271)-ROW($M$2)+1/($Q$2:$Q$271=1),ROWS(AF$2:AF3))),"")</f>
        <v/>
      </c>
      <c r="AG3" t="str">
        <f>IFERROR(INDEX($N$2:$N$271,_xlfn.AGGREGATE(15,6,ROW($N$2:$N$271)-ROW($N$2)+1/($Q$2:$Q$271=1),ROWS(AG$2:AG3))),"")</f>
        <v/>
      </c>
      <c r="AH3" t="str">
        <f>IFERROR(INDEX($O$2:$O$271,_xlfn.AGGREGATE(15,6,ROW($O$2:$O$271)-ROW($O$2)+1/($Q$2:$Q$271=1),ROWS(AH$2:AH3))),"")</f>
        <v/>
      </c>
      <c r="AI3" t="str">
        <f>IFERROR(INDEX($P$2:$P$271,_xlfn.AGGREGATE(15,6,ROW($P$2:$P$271)-ROW($P$2)+1/($Q$2:$Q$271=1),ROWS(AI$2:AI3))),"")</f>
        <v/>
      </c>
    </row>
    <row r="4" spans="1:35" x14ac:dyDescent="0.2">
      <c r="A4" t="str">
        <f>IF(Taxaliste_E!B$15="","",Taxaliste_E!B$15)</f>
        <v/>
      </c>
      <c r="B4" t="str">
        <f>IF(Taxaliste_E!F$15="","",Taxaliste_E!F$15)</f>
        <v/>
      </c>
      <c r="C4" t="str">
        <f>IF(Taxaliste_E!G$15="","",Taxaliste_E!G$15)</f>
        <v/>
      </c>
      <c r="D4" t="str">
        <f>IF(Taxaliste_E!H$15="","",Taxaliste_E!H$15)</f>
        <v/>
      </c>
      <c r="E4" t="str">
        <f>IF(Taxaliste_E!I$15="","",Taxaliste_E!I$15)</f>
        <v/>
      </c>
      <c r="F4" t="str">
        <f>IF(Taxaliste_E!J$15="","",Taxaliste_E!J$15)</f>
        <v/>
      </c>
      <c r="G4" t="str">
        <f>IF(Taxaliste_E!K$15="","",Taxaliste_E!K$15)</f>
        <v/>
      </c>
      <c r="H4" t="str">
        <f>IF(Taxaliste_E!L$15="","",Taxaliste_E!L$15)</f>
        <v/>
      </c>
      <c r="I4" t="str">
        <f>IF(Taxaliste_E!M$15="","",Taxaliste_E!M$15)</f>
        <v/>
      </c>
      <c r="J4" t="str">
        <f>IF(Taxaliste_E!N$15="","",Taxaliste_E!N$15)</f>
        <v/>
      </c>
      <c r="K4" t="str">
        <f>IF(Taxaliste_E!P$15="","",Taxaliste_E!P$15)</f>
        <v/>
      </c>
      <c r="L4" t="str">
        <f>IF(Taxaliste_E!T$15="","",Taxaliste_E!T$15)</f>
        <v/>
      </c>
      <c r="M4" t="str">
        <f>IF(Taxaliste_E!U$15="","",Taxaliste_E!U$15)</f>
        <v/>
      </c>
      <c r="N4" t="str">
        <f>IF(Taxaliste_E!V$15="","",Taxaliste_E!V$15)</f>
        <v/>
      </c>
      <c r="O4" t="str">
        <f>IF(Taxaliste_E!W$15="","",Taxaliste_E!W$15)</f>
        <v/>
      </c>
      <c r="P4" t="str">
        <f t="shared" si="0"/>
        <v/>
      </c>
      <c r="Q4" t="str">
        <f t="shared" ref="Q4:Q67" si="1">IF(A4="","",1)</f>
        <v/>
      </c>
      <c r="S4" t="str">
        <f>IFERROR(INDEX($L$2:$L$271,_xlfn.AGGREGATE(15,6,ROW($L$2:$L$271)-ROW($L$2)+1/($Q$2:$Q$271=1),ROWS(S$2:S4))),"")</f>
        <v/>
      </c>
      <c r="T4" t="str">
        <f>IFERROR((LOOKUP(U4,'Dropdown-Liste EPT'!E$11:E$528,'Dropdown-Liste EPT'!B$11:B$528)),"")</f>
        <v/>
      </c>
      <c r="U4" t="str">
        <f>IFERROR(INDEX($A$2:$A$271,_xlfn.AGGREGATE(15,6,ROW($A$2:$A$271)-ROW($A$2)+1/($Q$2:$Q$271=1),ROWS(U$2:U4))),"")</f>
        <v/>
      </c>
      <c r="V4" t="str">
        <f>IFERROR(INDEX($B$2:$B$271,_xlfn.AGGREGATE(15,6,ROW($B$2:$B$271)-ROW($B$2)+1/($Q$2:$Q$271=1),ROWS(V$2:V4))),"")</f>
        <v/>
      </c>
      <c r="W4" t="str">
        <f>IFERROR(INDEX($C$2:$C$271,_xlfn.AGGREGATE(15,6,ROW($C$2:$C$271)-ROW($C$2)+1/($Q$2:$Q$271=1),ROWS(W$2:W4))),"")</f>
        <v/>
      </c>
      <c r="X4" t="str">
        <f>IFERROR(INDEX($D$2:$D$271,_xlfn.AGGREGATE(15,6,ROW($D$2:$D$271)-ROW($D$2)+1/($Q$2:$Q$271=1),ROWS(X$2:X4))),"")</f>
        <v/>
      </c>
      <c r="Y4" t="str">
        <f>IFERROR(INDEX($E$2:$E$271,_xlfn.AGGREGATE(15,6,ROW($E$2:$E$271)-ROW($E$2)+1/($Q$2:$Q$271=1),ROWS(Y$2:Y4))),"")</f>
        <v/>
      </c>
      <c r="Z4" t="str">
        <f>IFERROR(INDEX($F$2:$F$271,_xlfn.AGGREGATE(15,6,ROW($F$2:$F$271)-ROW($F$2)+1/($Q$2:$Q$271=1),ROWS(Z$2:Z4))),"")</f>
        <v/>
      </c>
      <c r="AA4" t="str">
        <f>IFERROR(INDEX($G$2:$G$271,_xlfn.AGGREGATE(15,6,ROW($G$2:$G$271)-ROW($G$2)+1/($Q$2:$Q$271=1),ROWS(AA$2:AA4))),"")</f>
        <v/>
      </c>
      <c r="AB4" t="str">
        <f>IFERROR(INDEX($H$2:$H$271,_xlfn.AGGREGATE(15,6,ROW($H$2:$H$271)-ROW($H$2)+1/($Q$2:$Q$271=1),ROWS(AB$2:AB4))),"")</f>
        <v/>
      </c>
      <c r="AC4" t="str">
        <f>IFERROR(INDEX($I$2:$I$271,_xlfn.AGGREGATE(15,6,ROW($I$2:$I$271)-ROW($I$2)+1/($Q$2:$Q$271=1),ROWS(AC$2:AC4))),"")</f>
        <v/>
      </c>
      <c r="AD4" t="str">
        <f>IFERROR(INDEX($J$2:$J$271,_xlfn.AGGREGATE(15,6,ROW($J$2:$J$271)-ROW($J$2)+1/($Q$2:$Q$271=1),ROWS(AD$2:AD4))),"")</f>
        <v/>
      </c>
      <c r="AE4" t="str">
        <f>IFERROR(INDEX($K$2:$K$271,_xlfn.AGGREGATE(15,6,ROW($K$2:$K$271)-ROW($K$2)+1/($Q$2:$Q$271=1),ROWS(AE$2:AE4))),"")</f>
        <v/>
      </c>
      <c r="AF4" t="str">
        <f>IFERROR(INDEX($M$2:$M$271,_xlfn.AGGREGATE(15,6,ROW($M$2:$M$271)-ROW($M$2)+1/($Q$2:$Q$271=1),ROWS(AF$2:AF4))),"")</f>
        <v/>
      </c>
      <c r="AG4" t="str">
        <f>IFERROR(INDEX($N$2:$N$271,_xlfn.AGGREGATE(15,6,ROW($N$2:$N$271)-ROW($N$2)+1/($Q$2:$Q$271=1),ROWS(AG$2:AG4))),"")</f>
        <v/>
      </c>
      <c r="AH4" t="str">
        <f>IFERROR(INDEX($O$2:$O$271,_xlfn.AGGREGATE(15,6,ROW($O$2:$O$271)-ROW($O$2)+1/($Q$2:$Q$271=1),ROWS(AH$2:AH4))),"")</f>
        <v/>
      </c>
      <c r="AI4" t="str">
        <f>IFERROR(INDEX($P$2:$P$271,_xlfn.AGGREGATE(15,6,ROW($P$2:$P$271)-ROW($P$2)+1/($Q$2:$Q$271=1),ROWS(AI$2:AI4))),"")</f>
        <v/>
      </c>
    </row>
    <row r="5" spans="1:35" x14ac:dyDescent="0.2">
      <c r="A5" t="str">
        <f>IF(Taxaliste_E!B$16="","",Taxaliste_E!B$16)</f>
        <v/>
      </c>
      <c r="B5" t="str">
        <f>IF(Taxaliste_E!F$16="","",Taxaliste_E!F$16)</f>
        <v/>
      </c>
      <c r="C5" t="str">
        <f>IF(Taxaliste_E!G$16="","",Taxaliste_E!G$16)</f>
        <v/>
      </c>
      <c r="D5" t="str">
        <f>IF(Taxaliste_E!H$16="","",Taxaliste_E!H$16)</f>
        <v/>
      </c>
      <c r="E5" t="str">
        <f>IF(Taxaliste_E!I$16="","",Taxaliste_E!I$16)</f>
        <v/>
      </c>
      <c r="F5" t="str">
        <f>IF(Taxaliste_E!J$16="","",Taxaliste_E!J$16)</f>
        <v/>
      </c>
      <c r="G5" t="str">
        <f>IF(Taxaliste_E!K$16="","",Taxaliste_E!K$16)</f>
        <v/>
      </c>
      <c r="H5" t="str">
        <f>IF(Taxaliste_E!L$16="","",Taxaliste_E!L$16)</f>
        <v/>
      </c>
      <c r="I5" t="str">
        <f>IF(Taxaliste_E!M$16="","",Taxaliste_E!M$16)</f>
        <v/>
      </c>
      <c r="J5" t="str">
        <f>IF(Taxaliste_E!N$16="","",Taxaliste_E!N$16)</f>
        <v/>
      </c>
      <c r="K5" t="str">
        <f>IF(Taxaliste_E!P$16="","",Taxaliste_E!P$16)</f>
        <v/>
      </c>
      <c r="L5" t="str">
        <f>IF(Taxaliste_E!T$16="","",Taxaliste_E!T$16)</f>
        <v/>
      </c>
      <c r="M5" t="str">
        <f>IF(Taxaliste_E!U$16="","",Taxaliste_E!U$16)</f>
        <v/>
      </c>
      <c r="N5" t="str">
        <f>IF(Taxaliste_E!V$16="","",Taxaliste_E!V$16)</f>
        <v/>
      </c>
      <c r="O5" t="str">
        <f>IF(Taxaliste_E!W$16="","",Taxaliste_E!W$16)</f>
        <v/>
      </c>
      <c r="P5" t="str">
        <f t="shared" si="0"/>
        <v/>
      </c>
      <c r="Q5" t="str">
        <f t="shared" si="1"/>
        <v/>
      </c>
      <c r="S5" t="str">
        <f>IFERROR(INDEX($L$2:$L$271,_xlfn.AGGREGATE(15,6,ROW($L$2:$L$271)-ROW($L$2)+1/($Q$2:$Q$271=1),ROWS(S$2:S5))),"")</f>
        <v/>
      </c>
      <c r="T5" t="str">
        <f>IFERROR((LOOKUP(U5,'Dropdown-Liste EPT'!E$11:E$528,'Dropdown-Liste EPT'!B$11:B$528)),"")</f>
        <v/>
      </c>
      <c r="U5" t="str">
        <f>IFERROR(INDEX($A$2:$A$271,_xlfn.AGGREGATE(15,6,ROW($A$2:$A$271)-ROW($A$2)+1/($Q$2:$Q$271=1),ROWS(U$2:U5))),"")</f>
        <v/>
      </c>
      <c r="V5" t="str">
        <f>IFERROR(INDEX($B$2:$B$271,_xlfn.AGGREGATE(15,6,ROW($B$2:$B$271)-ROW($B$2)+1/($Q$2:$Q$271=1),ROWS(V$2:V5))),"")</f>
        <v/>
      </c>
      <c r="W5" t="str">
        <f>IFERROR(INDEX($C$2:$C$271,_xlfn.AGGREGATE(15,6,ROW($C$2:$C$271)-ROW($C$2)+1/($Q$2:$Q$271=1),ROWS(W$2:W5))),"")</f>
        <v/>
      </c>
      <c r="X5" t="str">
        <f>IFERROR(INDEX($D$2:$D$271,_xlfn.AGGREGATE(15,6,ROW($D$2:$D$271)-ROW($D$2)+1/($Q$2:$Q$271=1),ROWS(X$2:X5))),"")</f>
        <v/>
      </c>
      <c r="Y5" t="str">
        <f>IFERROR(INDEX($E$2:$E$271,_xlfn.AGGREGATE(15,6,ROW($E$2:$E$271)-ROW($E$2)+1/($Q$2:$Q$271=1),ROWS(Y$2:Y5))),"")</f>
        <v/>
      </c>
      <c r="Z5" t="str">
        <f>IFERROR(INDEX($F$2:$F$271,_xlfn.AGGREGATE(15,6,ROW($F$2:$F$271)-ROW($F$2)+1/($Q$2:$Q$271=1),ROWS(Z$2:Z5))),"")</f>
        <v/>
      </c>
      <c r="AA5" t="str">
        <f>IFERROR(INDEX($G$2:$G$271,_xlfn.AGGREGATE(15,6,ROW($G$2:$G$271)-ROW($G$2)+1/($Q$2:$Q$271=1),ROWS(AA$2:AA5))),"")</f>
        <v/>
      </c>
      <c r="AB5" t="str">
        <f>IFERROR(INDEX($H$2:$H$271,_xlfn.AGGREGATE(15,6,ROW($H$2:$H$271)-ROW($H$2)+1/($Q$2:$Q$271=1),ROWS(AB$2:AB5))),"")</f>
        <v/>
      </c>
      <c r="AC5" t="str">
        <f>IFERROR(INDEX($I$2:$I$271,_xlfn.AGGREGATE(15,6,ROW($I$2:$I$271)-ROW($I$2)+1/($Q$2:$Q$271=1),ROWS(AC$2:AC5))),"")</f>
        <v/>
      </c>
      <c r="AD5" t="str">
        <f>IFERROR(INDEX($J$2:$J$271,_xlfn.AGGREGATE(15,6,ROW($J$2:$J$271)-ROW($J$2)+1/($Q$2:$Q$271=1),ROWS(AD$2:AD5))),"")</f>
        <v/>
      </c>
      <c r="AE5" t="str">
        <f>IFERROR(INDEX($K$2:$K$271,_xlfn.AGGREGATE(15,6,ROW($K$2:$K$271)-ROW($K$2)+1/($Q$2:$Q$271=1),ROWS(AE$2:AE5))),"")</f>
        <v/>
      </c>
      <c r="AF5" t="str">
        <f>IFERROR(INDEX($M$2:$M$271,_xlfn.AGGREGATE(15,6,ROW($M$2:$M$271)-ROW($M$2)+1/($Q$2:$Q$271=1),ROWS(AF$2:AF5))),"")</f>
        <v/>
      </c>
      <c r="AG5" t="str">
        <f>IFERROR(INDEX($N$2:$N$271,_xlfn.AGGREGATE(15,6,ROW($N$2:$N$271)-ROW($N$2)+1/($Q$2:$Q$271=1),ROWS(AG$2:AG5))),"")</f>
        <v/>
      </c>
      <c r="AH5" t="str">
        <f>IFERROR(INDEX($O$2:$O$271,_xlfn.AGGREGATE(15,6,ROW($O$2:$O$271)-ROW($O$2)+1/($Q$2:$Q$271=1),ROWS(AH$2:AH5))),"")</f>
        <v/>
      </c>
      <c r="AI5" t="str">
        <f>IFERROR(INDEX($P$2:$P$271,_xlfn.AGGREGATE(15,6,ROW($P$2:$P$271)-ROW($P$2)+1/($Q$2:$Q$271=1),ROWS(AI$2:AI5))),"")</f>
        <v/>
      </c>
    </row>
    <row r="6" spans="1:35" x14ac:dyDescent="0.2">
      <c r="A6" t="str">
        <f>IF(Taxaliste_E!B$17="","",Taxaliste_E!B$17)</f>
        <v/>
      </c>
      <c r="B6" t="str">
        <f>IF(Taxaliste_E!F$17="","",Taxaliste_E!F$17)</f>
        <v/>
      </c>
      <c r="C6" t="str">
        <f>IF(Taxaliste_E!G$17="","",Taxaliste_E!G$17)</f>
        <v/>
      </c>
      <c r="D6" t="str">
        <f>IF(Taxaliste_E!H$17="","",Taxaliste_E!H$17)</f>
        <v/>
      </c>
      <c r="E6" t="str">
        <f>IF(Taxaliste_E!I$17="","",Taxaliste_E!I$17)</f>
        <v/>
      </c>
      <c r="F6" t="str">
        <f>IF(Taxaliste_E!J$17="","",Taxaliste_E!J$17)</f>
        <v/>
      </c>
      <c r="G6" t="str">
        <f>IF(Taxaliste_E!K$17="","",Taxaliste_E!K$17)</f>
        <v/>
      </c>
      <c r="H6" t="str">
        <f>IF(Taxaliste_E!L$17="","",Taxaliste_E!L$17)</f>
        <v/>
      </c>
      <c r="I6" t="str">
        <f>IF(Taxaliste_E!M$17="","",Taxaliste_E!M$17)</f>
        <v/>
      </c>
      <c r="J6" t="str">
        <f>IF(Taxaliste_E!N$17="","",Taxaliste_E!N$17)</f>
        <v/>
      </c>
      <c r="K6" t="str">
        <f>IF(Taxaliste_E!P$17="","",Taxaliste_E!P$17)</f>
        <v/>
      </c>
      <c r="L6" t="str">
        <f>IF(Taxaliste_E!T$17="","",Taxaliste_E!T$17)</f>
        <v/>
      </c>
      <c r="M6" t="str">
        <f>IF(Taxaliste_E!U$17="","",Taxaliste_E!U$17)</f>
        <v/>
      </c>
      <c r="N6" t="str">
        <f>IF(Taxaliste_E!V$17="","",Taxaliste_E!V$17)</f>
        <v/>
      </c>
      <c r="O6" t="str">
        <f>IF(Taxaliste_E!W$17="","",Taxaliste_E!W$17)</f>
        <v/>
      </c>
      <c r="P6" t="str">
        <f t="shared" si="0"/>
        <v/>
      </c>
      <c r="Q6" t="str">
        <f t="shared" si="1"/>
        <v/>
      </c>
      <c r="S6" t="str">
        <f>IFERROR(INDEX($L$2:$L$271,_xlfn.AGGREGATE(15,6,ROW($L$2:$L$271)-ROW($L$2)+1/($Q$2:$Q$271=1),ROWS(S$2:S6))),"")</f>
        <v/>
      </c>
      <c r="T6" t="str">
        <f>IFERROR((LOOKUP(U6,'Dropdown-Liste EPT'!E$11:E$528,'Dropdown-Liste EPT'!B$11:B$528)),"")</f>
        <v/>
      </c>
      <c r="U6" t="str">
        <f>IFERROR(INDEX($A$2:$A$271,_xlfn.AGGREGATE(15,6,ROW($A$2:$A$271)-ROW($A$2)+1/($Q$2:$Q$271=1),ROWS(U$2:U6))),"")</f>
        <v/>
      </c>
      <c r="V6" t="str">
        <f>IFERROR(INDEX($B$2:$B$271,_xlfn.AGGREGATE(15,6,ROW($B$2:$B$271)-ROW($B$2)+1/($Q$2:$Q$271=1),ROWS(V$2:V6))),"")</f>
        <v/>
      </c>
      <c r="W6" t="str">
        <f>IFERROR(INDEX($C$2:$C$271,_xlfn.AGGREGATE(15,6,ROW($C$2:$C$271)-ROW($C$2)+1/($Q$2:$Q$271=1),ROWS(W$2:W6))),"")</f>
        <v/>
      </c>
      <c r="X6" t="str">
        <f>IFERROR(INDEX($D$2:$D$271,_xlfn.AGGREGATE(15,6,ROW($D$2:$D$271)-ROW($D$2)+1/($Q$2:$Q$271=1),ROWS(X$2:X6))),"")</f>
        <v/>
      </c>
      <c r="Y6" t="str">
        <f>IFERROR(INDEX($E$2:$E$271,_xlfn.AGGREGATE(15,6,ROW($E$2:$E$271)-ROW($E$2)+1/($Q$2:$Q$271=1),ROWS(Y$2:Y6))),"")</f>
        <v/>
      </c>
      <c r="Z6" t="str">
        <f>IFERROR(INDEX($F$2:$F$271,_xlfn.AGGREGATE(15,6,ROW($F$2:$F$271)-ROW($F$2)+1/($Q$2:$Q$271=1),ROWS(Z$2:Z6))),"")</f>
        <v/>
      </c>
      <c r="AA6" t="str">
        <f>IFERROR(INDEX($G$2:$G$271,_xlfn.AGGREGATE(15,6,ROW($G$2:$G$271)-ROW($G$2)+1/($Q$2:$Q$271=1),ROWS(AA$2:AA6))),"")</f>
        <v/>
      </c>
      <c r="AB6" t="str">
        <f>IFERROR(INDEX($H$2:$H$271,_xlfn.AGGREGATE(15,6,ROW($H$2:$H$271)-ROW($H$2)+1/($Q$2:$Q$271=1),ROWS(AB$2:AB6))),"")</f>
        <v/>
      </c>
      <c r="AC6" t="str">
        <f>IFERROR(INDEX($I$2:$I$271,_xlfn.AGGREGATE(15,6,ROW($I$2:$I$271)-ROW($I$2)+1/($Q$2:$Q$271=1),ROWS(AC$2:AC6))),"")</f>
        <v/>
      </c>
      <c r="AD6" t="str">
        <f>IFERROR(INDEX($J$2:$J$271,_xlfn.AGGREGATE(15,6,ROW($J$2:$J$271)-ROW($J$2)+1/($Q$2:$Q$271=1),ROWS(AD$2:AD6))),"")</f>
        <v/>
      </c>
      <c r="AE6" t="str">
        <f>IFERROR(INDEX($K$2:$K$271,_xlfn.AGGREGATE(15,6,ROW($K$2:$K$271)-ROW($K$2)+1/($Q$2:$Q$271=1),ROWS(AE$2:AE6))),"")</f>
        <v/>
      </c>
      <c r="AF6" t="str">
        <f>IFERROR(INDEX($M$2:$M$271,_xlfn.AGGREGATE(15,6,ROW($M$2:$M$271)-ROW($M$2)+1/($Q$2:$Q$271=1),ROWS(AF$2:AF6))),"")</f>
        <v/>
      </c>
      <c r="AG6" t="str">
        <f>IFERROR(INDEX($N$2:$N$271,_xlfn.AGGREGATE(15,6,ROW($N$2:$N$271)-ROW($N$2)+1/($Q$2:$Q$271=1),ROWS(AG$2:AG6))),"")</f>
        <v/>
      </c>
      <c r="AH6" t="str">
        <f>IFERROR(INDEX($O$2:$O$271,_xlfn.AGGREGATE(15,6,ROW($O$2:$O$271)-ROW($O$2)+1/($Q$2:$Q$271=1),ROWS(AH$2:AH6))),"")</f>
        <v/>
      </c>
      <c r="AI6" t="str">
        <f>IFERROR(INDEX($P$2:$P$271,_xlfn.AGGREGATE(15,6,ROW($P$2:$P$271)-ROW($P$2)+1/($Q$2:$Q$271=1),ROWS(AI$2:AI6))),"")</f>
        <v/>
      </c>
    </row>
    <row r="7" spans="1:35" x14ac:dyDescent="0.2">
      <c r="A7" t="str">
        <f>IF(Taxaliste_E!B$18="","",Taxaliste_E!B$18)</f>
        <v/>
      </c>
      <c r="B7" t="str">
        <f>IF(Taxaliste_E!F$18="","",Taxaliste_E!F$18)</f>
        <v/>
      </c>
      <c r="C7" t="str">
        <f>IF(Taxaliste_E!G$18="","",Taxaliste_E!G$18)</f>
        <v/>
      </c>
      <c r="D7" t="str">
        <f>IF(Taxaliste_E!H$18="","",Taxaliste_E!H$18)</f>
        <v/>
      </c>
      <c r="E7" t="str">
        <f>IF(Taxaliste_E!I$18="","",Taxaliste_E!I$18)</f>
        <v/>
      </c>
      <c r="F7" t="str">
        <f>IF(Taxaliste_E!J$18="","",Taxaliste_E!J$18)</f>
        <v/>
      </c>
      <c r="G7" t="str">
        <f>IF(Taxaliste_E!K$18="","",Taxaliste_E!K$18)</f>
        <v/>
      </c>
      <c r="H7" t="str">
        <f>IF(Taxaliste_E!L$18="","",Taxaliste_E!L$18)</f>
        <v/>
      </c>
      <c r="I7" t="str">
        <f>IF(Taxaliste_E!M$18="","",Taxaliste_E!M$18)</f>
        <v/>
      </c>
      <c r="J7" t="str">
        <f>IF(Taxaliste_E!N$18="","",Taxaliste_E!N$18)</f>
        <v/>
      </c>
      <c r="K7" t="str">
        <f>IF(Taxaliste_E!P$18="","",Taxaliste_E!P$18)</f>
        <v/>
      </c>
      <c r="L7" t="str">
        <f>IF(Taxaliste_E!T$18="","",Taxaliste_E!T$18)</f>
        <v/>
      </c>
      <c r="M7" t="str">
        <f>IF(Taxaliste_E!U$18="","",Taxaliste_E!U$18)</f>
        <v/>
      </c>
      <c r="N7" t="str">
        <f>IF(Taxaliste_E!V$18="","",Taxaliste_E!V$18)</f>
        <v/>
      </c>
      <c r="O7" t="str">
        <f>IF(Taxaliste_E!W$18="","",Taxaliste_E!W$18)</f>
        <v/>
      </c>
      <c r="P7" t="str">
        <f t="shared" si="0"/>
        <v/>
      </c>
      <c r="Q7" t="str">
        <f t="shared" si="1"/>
        <v/>
      </c>
      <c r="S7" t="str">
        <f>IFERROR(INDEX($L$2:$L$271,_xlfn.AGGREGATE(15,6,ROW($L$2:$L$271)-ROW($L$2)+1/($Q$2:$Q$271=1),ROWS(S$2:S7))),"")</f>
        <v/>
      </c>
      <c r="T7" t="str">
        <f>IFERROR((LOOKUP(U7,'Dropdown-Liste EPT'!E$11:E$528,'Dropdown-Liste EPT'!B$11:B$528)),"")</f>
        <v/>
      </c>
      <c r="U7" t="str">
        <f>IFERROR(INDEX($A$2:$A$271,_xlfn.AGGREGATE(15,6,ROW($A$2:$A$271)-ROW($A$2)+1/($Q$2:$Q$271=1),ROWS(U$2:U7))),"")</f>
        <v/>
      </c>
      <c r="V7" t="str">
        <f>IFERROR(INDEX($B$2:$B$271,_xlfn.AGGREGATE(15,6,ROW($B$2:$B$271)-ROW($B$2)+1/($Q$2:$Q$271=1),ROWS(V$2:V7))),"")</f>
        <v/>
      </c>
      <c r="W7" t="str">
        <f>IFERROR(INDEX($C$2:$C$271,_xlfn.AGGREGATE(15,6,ROW($C$2:$C$271)-ROW($C$2)+1/($Q$2:$Q$271=1),ROWS(W$2:W7))),"")</f>
        <v/>
      </c>
      <c r="X7" t="str">
        <f>IFERROR(INDEX($D$2:$D$271,_xlfn.AGGREGATE(15,6,ROW($D$2:$D$271)-ROW($D$2)+1/($Q$2:$Q$271=1),ROWS(X$2:X7))),"")</f>
        <v/>
      </c>
      <c r="Y7" t="str">
        <f>IFERROR(INDEX($E$2:$E$271,_xlfn.AGGREGATE(15,6,ROW($E$2:$E$271)-ROW($E$2)+1/($Q$2:$Q$271=1),ROWS(Y$2:Y7))),"")</f>
        <v/>
      </c>
      <c r="Z7" t="str">
        <f>IFERROR(INDEX($F$2:$F$271,_xlfn.AGGREGATE(15,6,ROW($F$2:$F$271)-ROW($F$2)+1/($Q$2:$Q$271=1),ROWS(Z$2:Z7))),"")</f>
        <v/>
      </c>
      <c r="AA7" t="str">
        <f>IFERROR(INDEX($G$2:$G$271,_xlfn.AGGREGATE(15,6,ROW($G$2:$G$271)-ROW($G$2)+1/($Q$2:$Q$271=1),ROWS(AA$2:AA7))),"")</f>
        <v/>
      </c>
      <c r="AB7" t="str">
        <f>IFERROR(INDEX($H$2:$H$271,_xlfn.AGGREGATE(15,6,ROW($H$2:$H$271)-ROW($H$2)+1/($Q$2:$Q$271=1),ROWS(AB$2:AB7))),"")</f>
        <v/>
      </c>
      <c r="AC7" t="str">
        <f>IFERROR(INDEX($I$2:$I$271,_xlfn.AGGREGATE(15,6,ROW($I$2:$I$271)-ROW($I$2)+1/($Q$2:$Q$271=1),ROWS(AC$2:AC7))),"")</f>
        <v/>
      </c>
      <c r="AD7" t="str">
        <f>IFERROR(INDEX($J$2:$J$271,_xlfn.AGGREGATE(15,6,ROW($J$2:$J$271)-ROW($J$2)+1/($Q$2:$Q$271=1),ROWS(AD$2:AD7))),"")</f>
        <v/>
      </c>
      <c r="AE7" t="str">
        <f>IFERROR(INDEX($K$2:$K$271,_xlfn.AGGREGATE(15,6,ROW($K$2:$K$271)-ROW($K$2)+1/($Q$2:$Q$271=1),ROWS(AE$2:AE7))),"")</f>
        <v/>
      </c>
      <c r="AF7" t="str">
        <f>IFERROR(INDEX($M$2:$M$271,_xlfn.AGGREGATE(15,6,ROW($M$2:$M$271)-ROW($M$2)+1/($Q$2:$Q$271=1),ROWS(AF$2:AF7))),"")</f>
        <v/>
      </c>
      <c r="AG7" t="str">
        <f>IFERROR(INDEX($N$2:$N$271,_xlfn.AGGREGATE(15,6,ROW($N$2:$N$271)-ROW($N$2)+1/($Q$2:$Q$271=1),ROWS(AG$2:AG7))),"")</f>
        <v/>
      </c>
      <c r="AH7" t="str">
        <f>IFERROR(INDEX($O$2:$O$271,_xlfn.AGGREGATE(15,6,ROW($O$2:$O$271)-ROW($O$2)+1/($Q$2:$Q$271=1),ROWS(AH$2:AH7))),"")</f>
        <v/>
      </c>
      <c r="AI7" t="str">
        <f>IFERROR(INDEX($P$2:$P$271,_xlfn.AGGREGATE(15,6,ROW($P$2:$P$271)-ROW($P$2)+1/($Q$2:$Q$271=1),ROWS(AI$2:AI7))),"")</f>
        <v/>
      </c>
    </row>
    <row r="8" spans="1:35" x14ac:dyDescent="0.2">
      <c r="A8" t="str">
        <f>IF(Taxaliste_E!B$19="","",Taxaliste_E!B$19)</f>
        <v/>
      </c>
      <c r="B8" t="str">
        <f>IF(Taxaliste_E!F$19="","",Taxaliste_E!F$19)</f>
        <v/>
      </c>
      <c r="C8" t="str">
        <f>IF(Taxaliste_E!G$19="","",Taxaliste_E!G$19)</f>
        <v/>
      </c>
      <c r="D8" t="str">
        <f>IF(Taxaliste_E!H$19="","",Taxaliste_E!H$19)</f>
        <v/>
      </c>
      <c r="E8" t="str">
        <f>IF(Taxaliste_E!I$19="","",Taxaliste_E!I$19)</f>
        <v/>
      </c>
      <c r="F8" t="str">
        <f>IF(Taxaliste_E!J$19="","",Taxaliste_E!J$19)</f>
        <v/>
      </c>
      <c r="G8" t="str">
        <f>IF(Taxaliste_E!K$19="","",Taxaliste_E!K$19)</f>
        <v/>
      </c>
      <c r="H8" t="str">
        <f>IF(Taxaliste_E!L$19="","",Taxaliste_E!L$19)</f>
        <v/>
      </c>
      <c r="I8" t="str">
        <f>IF(Taxaliste_E!M$19="","",Taxaliste_E!M$19)</f>
        <v/>
      </c>
      <c r="J8" t="str">
        <f>IF(Taxaliste_E!N$19="","",Taxaliste_E!N$19)</f>
        <v/>
      </c>
      <c r="K8" t="str">
        <f>IF(Taxaliste_E!P$19="","",Taxaliste_E!P$19)</f>
        <v/>
      </c>
      <c r="L8" t="str">
        <f>IF(Taxaliste_E!T$19="","",Taxaliste_E!T$19)</f>
        <v/>
      </c>
      <c r="M8" t="str">
        <f>IF(Taxaliste_E!U$19="","",Taxaliste_E!U$19)</f>
        <v/>
      </c>
      <c r="N8" t="str">
        <f>IF(Taxaliste_E!V$19="","",Taxaliste_E!V$19)</f>
        <v/>
      </c>
      <c r="O8" t="str">
        <f>IF(Taxaliste_E!W$19="","",Taxaliste_E!W$19)</f>
        <v/>
      </c>
      <c r="P8" t="str">
        <f t="shared" si="0"/>
        <v/>
      </c>
      <c r="Q8" t="str">
        <f t="shared" si="1"/>
        <v/>
      </c>
      <c r="S8" t="str">
        <f>IFERROR(INDEX($L$2:$L$271,_xlfn.AGGREGATE(15,6,ROW($L$2:$L$271)-ROW($L$2)+1/($Q$2:$Q$271=1),ROWS(S$2:S8))),"")</f>
        <v/>
      </c>
      <c r="T8" t="str">
        <f>IFERROR((LOOKUP(U8,'Dropdown-Liste EPT'!E$11:E$528,'Dropdown-Liste EPT'!B$11:B$528)),"")</f>
        <v/>
      </c>
      <c r="U8" t="str">
        <f>IFERROR(INDEX($A$2:$A$271,_xlfn.AGGREGATE(15,6,ROW($A$2:$A$271)-ROW($A$2)+1/($Q$2:$Q$271=1),ROWS(U$2:U8))),"")</f>
        <v/>
      </c>
      <c r="V8" t="str">
        <f>IFERROR(INDEX($B$2:$B$271,_xlfn.AGGREGATE(15,6,ROW($B$2:$B$271)-ROW($B$2)+1/($Q$2:$Q$271=1),ROWS(V$2:V8))),"")</f>
        <v/>
      </c>
      <c r="W8" t="str">
        <f>IFERROR(INDEX($C$2:$C$271,_xlfn.AGGREGATE(15,6,ROW($C$2:$C$271)-ROW($C$2)+1/($Q$2:$Q$271=1),ROWS(W$2:W8))),"")</f>
        <v/>
      </c>
      <c r="X8" t="str">
        <f>IFERROR(INDEX($D$2:$D$271,_xlfn.AGGREGATE(15,6,ROW($D$2:$D$271)-ROW($D$2)+1/($Q$2:$Q$271=1),ROWS(X$2:X8))),"")</f>
        <v/>
      </c>
      <c r="Y8" t="str">
        <f>IFERROR(INDEX($E$2:$E$271,_xlfn.AGGREGATE(15,6,ROW($E$2:$E$271)-ROW($E$2)+1/($Q$2:$Q$271=1),ROWS(Y$2:Y8))),"")</f>
        <v/>
      </c>
      <c r="Z8" t="str">
        <f>IFERROR(INDEX($F$2:$F$271,_xlfn.AGGREGATE(15,6,ROW($F$2:$F$271)-ROW($F$2)+1/($Q$2:$Q$271=1),ROWS(Z$2:Z8))),"")</f>
        <v/>
      </c>
      <c r="AA8" t="str">
        <f>IFERROR(INDEX($G$2:$G$271,_xlfn.AGGREGATE(15,6,ROW($G$2:$G$271)-ROW($G$2)+1/($Q$2:$Q$271=1),ROWS(AA$2:AA8))),"")</f>
        <v/>
      </c>
      <c r="AB8" t="str">
        <f>IFERROR(INDEX($H$2:$H$271,_xlfn.AGGREGATE(15,6,ROW($H$2:$H$271)-ROW($H$2)+1/($Q$2:$Q$271=1),ROWS(AB$2:AB8))),"")</f>
        <v/>
      </c>
      <c r="AC8" t="str">
        <f>IFERROR(INDEX($I$2:$I$271,_xlfn.AGGREGATE(15,6,ROW($I$2:$I$271)-ROW($I$2)+1/($Q$2:$Q$271=1),ROWS(AC$2:AC8))),"")</f>
        <v/>
      </c>
      <c r="AD8" t="str">
        <f>IFERROR(INDEX($J$2:$J$271,_xlfn.AGGREGATE(15,6,ROW($J$2:$J$271)-ROW($J$2)+1/($Q$2:$Q$271=1),ROWS(AD$2:AD8))),"")</f>
        <v/>
      </c>
      <c r="AE8" t="str">
        <f>IFERROR(INDEX($K$2:$K$271,_xlfn.AGGREGATE(15,6,ROW($K$2:$K$271)-ROW($K$2)+1/($Q$2:$Q$271=1),ROWS(AE$2:AE8))),"")</f>
        <v/>
      </c>
      <c r="AF8" t="str">
        <f>IFERROR(INDEX($M$2:$M$271,_xlfn.AGGREGATE(15,6,ROW($M$2:$M$271)-ROW($M$2)+1/($Q$2:$Q$271=1),ROWS(AF$2:AF8))),"")</f>
        <v/>
      </c>
      <c r="AG8" t="str">
        <f>IFERROR(INDEX($N$2:$N$271,_xlfn.AGGREGATE(15,6,ROW($N$2:$N$271)-ROW($N$2)+1/($Q$2:$Q$271=1),ROWS(AG$2:AG8))),"")</f>
        <v/>
      </c>
      <c r="AH8" t="str">
        <f>IFERROR(INDEX($O$2:$O$271,_xlfn.AGGREGATE(15,6,ROW($O$2:$O$271)-ROW($O$2)+1/($Q$2:$Q$271=1),ROWS(AH$2:AH8))),"")</f>
        <v/>
      </c>
      <c r="AI8" t="str">
        <f>IFERROR(INDEX($P$2:$P$271,_xlfn.AGGREGATE(15,6,ROW($P$2:$P$271)-ROW($P$2)+1/($Q$2:$Q$271=1),ROWS(AI$2:AI8))),"")</f>
        <v/>
      </c>
    </row>
    <row r="9" spans="1:35" x14ac:dyDescent="0.2">
      <c r="A9" t="str">
        <f>IF(Taxaliste_E!B$20="","",Taxaliste_E!B$20)</f>
        <v/>
      </c>
      <c r="B9" t="str">
        <f>IF(Taxaliste_E!F$20="","",Taxaliste_E!F$20)</f>
        <v/>
      </c>
      <c r="C9" t="str">
        <f>IF(Taxaliste_E!G$20="","",Taxaliste_E!G$20)</f>
        <v/>
      </c>
      <c r="D9" t="str">
        <f>IF(Taxaliste_E!H$20="","",Taxaliste_E!H$20)</f>
        <v/>
      </c>
      <c r="E9" t="str">
        <f>IF(Taxaliste_E!I$20="","",Taxaliste_E!I$20)</f>
        <v/>
      </c>
      <c r="F9" t="str">
        <f>IF(Taxaliste_E!J$20="","",Taxaliste_E!J$20)</f>
        <v/>
      </c>
      <c r="G9" t="str">
        <f>IF(Taxaliste_E!K$20="","",Taxaliste_E!K$20)</f>
        <v/>
      </c>
      <c r="H9" t="str">
        <f>IF(Taxaliste_E!L$20="","",Taxaliste_E!L$20)</f>
        <v/>
      </c>
      <c r="I9" t="str">
        <f>IF(Taxaliste_E!M$20="","",Taxaliste_E!M$20)</f>
        <v/>
      </c>
      <c r="J9" t="str">
        <f>IF(Taxaliste_E!N$20="","",Taxaliste_E!N$20)</f>
        <v/>
      </c>
      <c r="K9" t="str">
        <f>IF(Taxaliste_E!P$20="","",Taxaliste_E!P$20)</f>
        <v/>
      </c>
      <c r="L9" t="str">
        <f>IF(Taxaliste_E!T$20="","",Taxaliste_E!T$20)</f>
        <v/>
      </c>
      <c r="M9" t="str">
        <f>IF(Taxaliste_E!U$20="","",Taxaliste_E!U$20)</f>
        <v/>
      </c>
      <c r="N9" t="str">
        <f>IF(Taxaliste_E!V$20="","",Taxaliste_E!V$20)</f>
        <v/>
      </c>
      <c r="O9" t="str">
        <f>IF(Taxaliste_E!W$20="","",Taxaliste_E!W$20)</f>
        <v/>
      </c>
      <c r="P9" t="str">
        <f t="shared" si="0"/>
        <v/>
      </c>
      <c r="Q9" t="str">
        <f t="shared" si="1"/>
        <v/>
      </c>
      <c r="S9" t="str">
        <f>IFERROR(INDEX($L$2:$L$271,_xlfn.AGGREGATE(15,6,ROW($L$2:$L$271)-ROW($L$2)+1/($Q$2:$Q$271=1),ROWS(S$2:S9))),"")</f>
        <v/>
      </c>
      <c r="T9" t="str">
        <f>IFERROR((LOOKUP(U9,'Dropdown-Liste EPT'!E$11:E$528,'Dropdown-Liste EPT'!B$11:B$528)),"")</f>
        <v/>
      </c>
      <c r="U9" t="str">
        <f>IFERROR(INDEX($A$2:$A$271,_xlfn.AGGREGATE(15,6,ROW($A$2:$A$271)-ROW($A$2)+1/($Q$2:$Q$271=1),ROWS(U$2:U9))),"")</f>
        <v/>
      </c>
      <c r="V9" t="str">
        <f>IFERROR(INDEX($B$2:$B$271,_xlfn.AGGREGATE(15,6,ROW($B$2:$B$271)-ROW($B$2)+1/($Q$2:$Q$271=1),ROWS(V$2:V9))),"")</f>
        <v/>
      </c>
      <c r="W9" t="str">
        <f>IFERROR(INDEX($C$2:$C$271,_xlfn.AGGREGATE(15,6,ROW($C$2:$C$271)-ROW($C$2)+1/($Q$2:$Q$271=1),ROWS(W$2:W9))),"")</f>
        <v/>
      </c>
      <c r="X9" t="str">
        <f>IFERROR(INDEX($D$2:$D$271,_xlfn.AGGREGATE(15,6,ROW($D$2:$D$271)-ROW($D$2)+1/($Q$2:$Q$271=1),ROWS(X$2:X9))),"")</f>
        <v/>
      </c>
      <c r="Y9" t="str">
        <f>IFERROR(INDEX($E$2:$E$271,_xlfn.AGGREGATE(15,6,ROW($E$2:$E$271)-ROW($E$2)+1/($Q$2:$Q$271=1),ROWS(Y$2:Y9))),"")</f>
        <v/>
      </c>
      <c r="Z9" t="str">
        <f>IFERROR(INDEX($F$2:$F$271,_xlfn.AGGREGATE(15,6,ROW($F$2:$F$271)-ROW($F$2)+1/($Q$2:$Q$271=1),ROWS(Z$2:Z9))),"")</f>
        <v/>
      </c>
      <c r="AA9" t="str">
        <f>IFERROR(INDEX($G$2:$G$271,_xlfn.AGGREGATE(15,6,ROW($G$2:$G$271)-ROW($G$2)+1/($Q$2:$Q$271=1),ROWS(AA$2:AA9))),"")</f>
        <v/>
      </c>
      <c r="AB9" t="str">
        <f>IFERROR(INDEX($H$2:$H$271,_xlfn.AGGREGATE(15,6,ROW($H$2:$H$271)-ROW($H$2)+1/($Q$2:$Q$271=1),ROWS(AB$2:AB9))),"")</f>
        <v/>
      </c>
      <c r="AC9" t="str">
        <f>IFERROR(INDEX($I$2:$I$271,_xlfn.AGGREGATE(15,6,ROW($I$2:$I$271)-ROW($I$2)+1/($Q$2:$Q$271=1),ROWS(AC$2:AC9))),"")</f>
        <v/>
      </c>
      <c r="AD9" t="str">
        <f>IFERROR(INDEX($J$2:$J$271,_xlfn.AGGREGATE(15,6,ROW($J$2:$J$271)-ROW($J$2)+1/($Q$2:$Q$271=1),ROWS(AD$2:AD9))),"")</f>
        <v/>
      </c>
      <c r="AE9" t="str">
        <f>IFERROR(INDEX($K$2:$K$271,_xlfn.AGGREGATE(15,6,ROW($K$2:$K$271)-ROW($K$2)+1/($Q$2:$Q$271=1),ROWS(AE$2:AE9))),"")</f>
        <v/>
      </c>
      <c r="AF9" t="str">
        <f>IFERROR(INDEX($M$2:$M$271,_xlfn.AGGREGATE(15,6,ROW($M$2:$M$271)-ROW($M$2)+1/($Q$2:$Q$271=1),ROWS(AF$2:AF9))),"")</f>
        <v/>
      </c>
      <c r="AG9" t="str">
        <f>IFERROR(INDEX($N$2:$N$271,_xlfn.AGGREGATE(15,6,ROW($N$2:$N$271)-ROW($N$2)+1/($Q$2:$Q$271=1),ROWS(AG$2:AG9))),"")</f>
        <v/>
      </c>
      <c r="AH9" t="str">
        <f>IFERROR(INDEX($O$2:$O$271,_xlfn.AGGREGATE(15,6,ROW($O$2:$O$271)-ROW($O$2)+1/($Q$2:$Q$271=1),ROWS(AH$2:AH9))),"")</f>
        <v/>
      </c>
      <c r="AI9" t="str">
        <f>IFERROR(INDEX($P$2:$P$271,_xlfn.AGGREGATE(15,6,ROW($P$2:$P$271)-ROW($P$2)+1/($Q$2:$Q$271=1),ROWS(AI$2:AI9))),"")</f>
        <v/>
      </c>
    </row>
    <row r="10" spans="1:35" x14ac:dyDescent="0.2">
      <c r="A10" t="str">
        <f>IF(Taxaliste_E!B$21="","",Taxaliste_E!B$21)</f>
        <v/>
      </c>
      <c r="B10" t="str">
        <f>IF(Taxaliste_E!F$21="","",Taxaliste_E!F$21)</f>
        <v/>
      </c>
      <c r="C10" t="str">
        <f>IF(Taxaliste_E!G$21="","",Taxaliste_E!G$21)</f>
        <v/>
      </c>
      <c r="D10" t="str">
        <f>IF(Taxaliste_E!H$21="","",Taxaliste_E!H$21)</f>
        <v/>
      </c>
      <c r="E10" t="str">
        <f>IF(Taxaliste_E!I$21="","",Taxaliste_E!I$21)</f>
        <v/>
      </c>
      <c r="F10" t="str">
        <f>IF(Taxaliste_E!J$21="","",Taxaliste_E!J$21)</f>
        <v/>
      </c>
      <c r="G10" t="str">
        <f>IF(Taxaliste_E!K$21="","",Taxaliste_E!K$21)</f>
        <v/>
      </c>
      <c r="H10" t="str">
        <f>IF(Taxaliste_E!L$21="","",Taxaliste_E!L$21)</f>
        <v/>
      </c>
      <c r="I10" t="str">
        <f>IF(Taxaliste_E!M$21="","",Taxaliste_E!M$21)</f>
        <v/>
      </c>
      <c r="J10" t="str">
        <f>IF(Taxaliste_E!N$21="","",Taxaliste_E!N$21)</f>
        <v/>
      </c>
      <c r="K10" t="str">
        <f>IF(Taxaliste_E!P$21="","",Taxaliste_E!P$21)</f>
        <v/>
      </c>
      <c r="L10" t="str">
        <f>IF(Taxaliste_E!T$21="","",Taxaliste_E!T$21)</f>
        <v/>
      </c>
      <c r="M10" t="str">
        <f>IF(Taxaliste_E!U$21="","",Taxaliste_E!U$21)</f>
        <v/>
      </c>
      <c r="N10" t="str">
        <f>IF(Taxaliste_E!V$21="","",Taxaliste_E!V$21)</f>
        <v/>
      </c>
      <c r="O10" t="str">
        <f>IF(Taxaliste_E!W$21="","",Taxaliste_E!W$21)</f>
        <v/>
      </c>
      <c r="P10" t="str">
        <f t="shared" si="0"/>
        <v/>
      </c>
      <c r="Q10" t="str">
        <f t="shared" si="1"/>
        <v/>
      </c>
      <c r="S10" t="str">
        <f>IFERROR(INDEX($L$2:$L$271,_xlfn.AGGREGATE(15,6,ROW($L$2:$L$271)-ROW($L$2)+1/($Q$2:$Q$271=1),ROWS(S$2:S10))),"")</f>
        <v/>
      </c>
      <c r="T10" t="str">
        <f>IFERROR((LOOKUP(U10,'Dropdown-Liste EPT'!E$11:E$528,'Dropdown-Liste EPT'!B$11:B$528)),"")</f>
        <v/>
      </c>
      <c r="U10" t="str">
        <f>IFERROR(INDEX($A$2:$A$271,_xlfn.AGGREGATE(15,6,ROW($A$2:$A$271)-ROW($A$2)+1/($Q$2:$Q$271=1),ROWS(U$2:U10))),"")</f>
        <v/>
      </c>
      <c r="V10" t="str">
        <f>IFERROR(INDEX($B$2:$B$271,_xlfn.AGGREGATE(15,6,ROW($B$2:$B$271)-ROW($B$2)+1/($Q$2:$Q$271=1),ROWS(V$2:V10))),"")</f>
        <v/>
      </c>
      <c r="W10" t="str">
        <f>IFERROR(INDEX($C$2:$C$271,_xlfn.AGGREGATE(15,6,ROW($C$2:$C$271)-ROW($C$2)+1/($Q$2:$Q$271=1),ROWS(W$2:W10))),"")</f>
        <v/>
      </c>
      <c r="X10" t="str">
        <f>IFERROR(INDEX($D$2:$D$271,_xlfn.AGGREGATE(15,6,ROW($D$2:$D$271)-ROW($D$2)+1/($Q$2:$Q$271=1),ROWS(X$2:X10))),"")</f>
        <v/>
      </c>
      <c r="Y10" t="str">
        <f>IFERROR(INDEX($E$2:$E$271,_xlfn.AGGREGATE(15,6,ROW($E$2:$E$271)-ROW($E$2)+1/($Q$2:$Q$271=1),ROWS(Y$2:Y10))),"")</f>
        <v/>
      </c>
      <c r="Z10" t="str">
        <f>IFERROR(INDEX($F$2:$F$271,_xlfn.AGGREGATE(15,6,ROW($F$2:$F$271)-ROW($F$2)+1/($Q$2:$Q$271=1),ROWS(Z$2:Z10))),"")</f>
        <v/>
      </c>
      <c r="AA10" t="str">
        <f>IFERROR(INDEX($G$2:$G$271,_xlfn.AGGREGATE(15,6,ROW($G$2:$G$271)-ROW($G$2)+1/($Q$2:$Q$271=1),ROWS(AA$2:AA10))),"")</f>
        <v/>
      </c>
      <c r="AB10" t="str">
        <f>IFERROR(INDEX($H$2:$H$271,_xlfn.AGGREGATE(15,6,ROW($H$2:$H$271)-ROW($H$2)+1/($Q$2:$Q$271=1),ROWS(AB$2:AB10))),"")</f>
        <v/>
      </c>
      <c r="AC10" t="str">
        <f>IFERROR(INDEX($I$2:$I$271,_xlfn.AGGREGATE(15,6,ROW($I$2:$I$271)-ROW($I$2)+1/($Q$2:$Q$271=1),ROWS(AC$2:AC10))),"")</f>
        <v/>
      </c>
      <c r="AD10" t="str">
        <f>IFERROR(INDEX($J$2:$J$271,_xlfn.AGGREGATE(15,6,ROW($J$2:$J$271)-ROW($J$2)+1/($Q$2:$Q$271=1),ROWS(AD$2:AD10))),"")</f>
        <v/>
      </c>
      <c r="AE10" t="str">
        <f>IFERROR(INDEX($K$2:$K$271,_xlfn.AGGREGATE(15,6,ROW($K$2:$K$271)-ROW($K$2)+1/($Q$2:$Q$271=1),ROWS(AE$2:AE10))),"")</f>
        <v/>
      </c>
      <c r="AF10" t="str">
        <f>IFERROR(INDEX($M$2:$M$271,_xlfn.AGGREGATE(15,6,ROW($M$2:$M$271)-ROW($M$2)+1/($Q$2:$Q$271=1),ROWS(AF$2:AF10))),"")</f>
        <v/>
      </c>
      <c r="AG10" t="str">
        <f>IFERROR(INDEX($N$2:$N$271,_xlfn.AGGREGATE(15,6,ROW($N$2:$N$271)-ROW($N$2)+1/($Q$2:$Q$271=1),ROWS(AG$2:AG10))),"")</f>
        <v/>
      </c>
      <c r="AH10" t="str">
        <f>IFERROR(INDEX($O$2:$O$271,_xlfn.AGGREGATE(15,6,ROW($O$2:$O$271)-ROW($O$2)+1/($Q$2:$Q$271=1),ROWS(AH$2:AH10))),"")</f>
        <v/>
      </c>
      <c r="AI10" t="str">
        <f>IFERROR(INDEX($P$2:$P$271,_xlfn.AGGREGATE(15,6,ROW($P$2:$P$271)-ROW($P$2)+1/($Q$2:$Q$271=1),ROWS(AI$2:AI10))),"")</f>
        <v/>
      </c>
    </row>
    <row r="11" spans="1:35" x14ac:dyDescent="0.2">
      <c r="A11" t="str">
        <f>IF(Taxaliste_E!B$22="","",Taxaliste_E!B$22)</f>
        <v/>
      </c>
      <c r="B11" t="str">
        <f>IF(Taxaliste_E!F$22="","",Taxaliste_E!F$22)</f>
        <v/>
      </c>
      <c r="C11" t="str">
        <f>IF(Taxaliste_E!G$22="","",Taxaliste_E!G$22)</f>
        <v/>
      </c>
      <c r="D11" t="str">
        <f>IF(Taxaliste_E!H$22="","",Taxaliste_E!H$22)</f>
        <v/>
      </c>
      <c r="E11" t="str">
        <f>IF(Taxaliste_E!I$22="","",Taxaliste_E!I$22)</f>
        <v/>
      </c>
      <c r="F11" t="str">
        <f>IF(Taxaliste_E!J$22="","",Taxaliste_E!J$22)</f>
        <v/>
      </c>
      <c r="G11" t="str">
        <f>IF(Taxaliste_E!K$22="","",Taxaliste_E!K$22)</f>
        <v/>
      </c>
      <c r="H11" t="str">
        <f>IF(Taxaliste_E!L$22="","",Taxaliste_E!L$22)</f>
        <v/>
      </c>
      <c r="I11" t="str">
        <f>IF(Taxaliste_E!M$22="","",Taxaliste_E!M$22)</f>
        <v/>
      </c>
      <c r="J11" t="str">
        <f>IF(Taxaliste_E!N$22="","",Taxaliste_E!N$22)</f>
        <v/>
      </c>
      <c r="K11" t="str">
        <f>IF(Taxaliste_E!P$22="","",Taxaliste_E!P$22)</f>
        <v/>
      </c>
      <c r="L11" t="str">
        <f>IF(Taxaliste_E!T$22="","",Taxaliste_E!T$22)</f>
        <v/>
      </c>
      <c r="M11" t="str">
        <f>IF(Taxaliste_E!U$22="","",Taxaliste_E!U$22)</f>
        <v/>
      </c>
      <c r="N11" t="str">
        <f>IF(Taxaliste_E!V$22="","",Taxaliste_E!V$22)</f>
        <v/>
      </c>
      <c r="O11" t="str">
        <f>IF(Taxaliste_E!W$22="","",Taxaliste_E!W$22)</f>
        <v/>
      </c>
      <c r="P11" t="str">
        <f t="shared" si="0"/>
        <v/>
      </c>
      <c r="Q11" t="str">
        <f t="shared" si="1"/>
        <v/>
      </c>
      <c r="S11" t="str">
        <f>IFERROR(INDEX($L$2:$L$271,_xlfn.AGGREGATE(15,6,ROW($L$2:$L$271)-ROW($L$2)+1/($Q$2:$Q$271=1),ROWS(S$2:S11))),"")</f>
        <v/>
      </c>
      <c r="T11" t="str">
        <f>IFERROR((LOOKUP(U11,'Dropdown-Liste EPT'!E$11:E$528,'Dropdown-Liste EPT'!B$11:B$528)),"")</f>
        <v/>
      </c>
      <c r="U11" t="str">
        <f>IFERROR(INDEX($A$2:$A$271,_xlfn.AGGREGATE(15,6,ROW($A$2:$A$271)-ROW($A$2)+1/($Q$2:$Q$271=1),ROWS(U$2:U11))),"")</f>
        <v/>
      </c>
      <c r="V11" t="str">
        <f>IFERROR(INDEX($B$2:$B$271,_xlfn.AGGREGATE(15,6,ROW($B$2:$B$271)-ROW($B$2)+1/($Q$2:$Q$271=1),ROWS(V$2:V11))),"")</f>
        <v/>
      </c>
      <c r="W11" t="str">
        <f>IFERROR(INDEX($C$2:$C$271,_xlfn.AGGREGATE(15,6,ROW($C$2:$C$271)-ROW($C$2)+1/($Q$2:$Q$271=1),ROWS(W$2:W11))),"")</f>
        <v/>
      </c>
      <c r="X11" t="str">
        <f>IFERROR(INDEX($D$2:$D$271,_xlfn.AGGREGATE(15,6,ROW($D$2:$D$271)-ROW($D$2)+1/($Q$2:$Q$271=1),ROWS(X$2:X11))),"")</f>
        <v/>
      </c>
      <c r="Y11" t="str">
        <f>IFERROR(INDEX($E$2:$E$271,_xlfn.AGGREGATE(15,6,ROW($E$2:$E$271)-ROW($E$2)+1/($Q$2:$Q$271=1),ROWS(Y$2:Y11))),"")</f>
        <v/>
      </c>
      <c r="Z11" t="str">
        <f>IFERROR(INDEX($F$2:$F$271,_xlfn.AGGREGATE(15,6,ROW($F$2:$F$271)-ROW($F$2)+1/($Q$2:$Q$271=1),ROWS(Z$2:Z11))),"")</f>
        <v/>
      </c>
      <c r="AA11" t="str">
        <f>IFERROR(INDEX($G$2:$G$271,_xlfn.AGGREGATE(15,6,ROW($G$2:$G$271)-ROW($G$2)+1/($Q$2:$Q$271=1),ROWS(AA$2:AA11))),"")</f>
        <v/>
      </c>
      <c r="AB11" t="str">
        <f>IFERROR(INDEX($H$2:$H$271,_xlfn.AGGREGATE(15,6,ROW($H$2:$H$271)-ROW($H$2)+1/($Q$2:$Q$271=1),ROWS(AB$2:AB11))),"")</f>
        <v/>
      </c>
      <c r="AC11" t="str">
        <f>IFERROR(INDEX($I$2:$I$271,_xlfn.AGGREGATE(15,6,ROW($I$2:$I$271)-ROW($I$2)+1/($Q$2:$Q$271=1),ROWS(AC$2:AC11))),"")</f>
        <v/>
      </c>
      <c r="AD11" t="str">
        <f>IFERROR(INDEX($J$2:$J$271,_xlfn.AGGREGATE(15,6,ROW($J$2:$J$271)-ROW($J$2)+1/($Q$2:$Q$271=1),ROWS(AD$2:AD11))),"")</f>
        <v/>
      </c>
      <c r="AE11" t="str">
        <f>IFERROR(INDEX($K$2:$K$271,_xlfn.AGGREGATE(15,6,ROW($K$2:$K$271)-ROW($K$2)+1/($Q$2:$Q$271=1),ROWS(AE$2:AE11))),"")</f>
        <v/>
      </c>
      <c r="AF11" t="str">
        <f>IFERROR(INDEX($M$2:$M$271,_xlfn.AGGREGATE(15,6,ROW($M$2:$M$271)-ROW($M$2)+1/($Q$2:$Q$271=1),ROWS(AF$2:AF11))),"")</f>
        <v/>
      </c>
      <c r="AG11" t="str">
        <f>IFERROR(INDEX($N$2:$N$271,_xlfn.AGGREGATE(15,6,ROW($N$2:$N$271)-ROW($N$2)+1/($Q$2:$Q$271=1),ROWS(AG$2:AG11))),"")</f>
        <v/>
      </c>
      <c r="AH11" t="str">
        <f>IFERROR(INDEX($O$2:$O$271,_xlfn.AGGREGATE(15,6,ROW($O$2:$O$271)-ROW($O$2)+1/($Q$2:$Q$271=1),ROWS(AH$2:AH11))),"")</f>
        <v/>
      </c>
      <c r="AI11" t="str">
        <f>IFERROR(INDEX($P$2:$P$271,_xlfn.AGGREGATE(15,6,ROW($P$2:$P$271)-ROW($P$2)+1/($Q$2:$Q$271=1),ROWS(AI$2:AI11))),"")</f>
        <v/>
      </c>
    </row>
    <row r="12" spans="1:35" x14ac:dyDescent="0.2">
      <c r="A12" t="str">
        <f>IF(Taxaliste_E!B$23="","",Taxaliste_E!B$23)</f>
        <v/>
      </c>
      <c r="B12" t="str">
        <f>IF(Taxaliste_E!F$23="","",Taxaliste_E!F$23)</f>
        <v/>
      </c>
      <c r="C12" t="str">
        <f>IF(Taxaliste_E!G$23="","",Taxaliste_E!G$23)</f>
        <v/>
      </c>
      <c r="D12" t="str">
        <f>IF(Taxaliste_E!H$23="","",Taxaliste_E!H$23)</f>
        <v/>
      </c>
      <c r="E12" t="str">
        <f>IF(Taxaliste_E!I$23="","",Taxaliste_E!I$23)</f>
        <v/>
      </c>
      <c r="F12" t="str">
        <f>IF(Taxaliste_E!J$23="","",Taxaliste_E!J$23)</f>
        <v/>
      </c>
      <c r="G12" t="str">
        <f>IF(Taxaliste_E!K$23="","",Taxaliste_E!K$23)</f>
        <v/>
      </c>
      <c r="H12" t="str">
        <f>IF(Taxaliste_E!L$23="","",Taxaliste_E!L$23)</f>
        <v/>
      </c>
      <c r="I12" t="str">
        <f>IF(Taxaliste_E!M$23="","",Taxaliste_E!M$23)</f>
        <v/>
      </c>
      <c r="J12" t="str">
        <f>IF(Taxaliste_E!N$23="","",Taxaliste_E!N$23)</f>
        <v/>
      </c>
      <c r="K12" t="str">
        <f>IF(Taxaliste_E!P$23="","",Taxaliste_E!P$23)</f>
        <v/>
      </c>
      <c r="L12" t="str">
        <f>IF(Taxaliste_E!T$23="","",Taxaliste_E!T$23)</f>
        <v/>
      </c>
      <c r="M12" t="str">
        <f>IF(Taxaliste_E!U$23="","",Taxaliste_E!U$23)</f>
        <v/>
      </c>
      <c r="N12" t="str">
        <f>IF(Taxaliste_E!V$23="","",Taxaliste_E!V$23)</f>
        <v/>
      </c>
      <c r="O12" t="str">
        <f>IF(Taxaliste_E!W$23="","",Taxaliste_E!W$23)</f>
        <v/>
      </c>
      <c r="P12" t="str">
        <f t="shared" si="0"/>
        <v/>
      </c>
      <c r="Q12" t="str">
        <f t="shared" si="1"/>
        <v/>
      </c>
      <c r="S12" t="str">
        <f>IFERROR(INDEX($L$2:$L$271,_xlfn.AGGREGATE(15,6,ROW($L$2:$L$271)-ROW($L$2)+1/($Q$2:$Q$271=1),ROWS(S$2:S12))),"")</f>
        <v/>
      </c>
      <c r="T12" t="str">
        <f>IFERROR((LOOKUP(U12,'Dropdown-Liste EPT'!E$11:E$528,'Dropdown-Liste EPT'!B$11:B$528)),"")</f>
        <v/>
      </c>
      <c r="U12" t="str">
        <f>IFERROR(INDEX($A$2:$A$271,_xlfn.AGGREGATE(15,6,ROW($A$2:$A$271)-ROW($A$2)+1/($Q$2:$Q$271=1),ROWS(U$2:U12))),"")</f>
        <v/>
      </c>
      <c r="V12" t="str">
        <f>IFERROR(INDEX($B$2:$B$271,_xlfn.AGGREGATE(15,6,ROW($B$2:$B$271)-ROW($B$2)+1/($Q$2:$Q$271=1),ROWS(V$2:V12))),"")</f>
        <v/>
      </c>
      <c r="W12" t="str">
        <f>IFERROR(INDEX($C$2:$C$271,_xlfn.AGGREGATE(15,6,ROW($C$2:$C$271)-ROW($C$2)+1/($Q$2:$Q$271=1),ROWS(W$2:W12))),"")</f>
        <v/>
      </c>
      <c r="X12" t="str">
        <f>IFERROR(INDEX($D$2:$D$271,_xlfn.AGGREGATE(15,6,ROW($D$2:$D$271)-ROW($D$2)+1/($Q$2:$Q$271=1),ROWS(X$2:X12))),"")</f>
        <v/>
      </c>
      <c r="Y12" t="str">
        <f>IFERROR(INDEX($E$2:$E$271,_xlfn.AGGREGATE(15,6,ROW($E$2:$E$271)-ROW($E$2)+1/($Q$2:$Q$271=1),ROWS(Y$2:Y12))),"")</f>
        <v/>
      </c>
      <c r="Z12" t="str">
        <f>IFERROR(INDEX($F$2:$F$271,_xlfn.AGGREGATE(15,6,ROW($F$2:$F$271)-ROW($F$2)+1/($Q$2:$Q$271=1),ROWS(Z$2:Z12))),"")</f>
        <v/>
      </c>
      <c r="AA12" t="str">
        <f>IFERROR(INDEX($G$2:$G$271,_xlfn.AGGREGATE(15,6,ROW($G$2:$G$271)-ROW($G$2)+1/($Q$2:$Q$271=1),ROWS(AA$2:AA12))),"")</f>
        <v/>
      </c>
      <c r="AB12" t="str">
        <f>IFERROR(INDEX($H$2:$H$271,_xlfn.AGGREGATE(15,6,ROW($H$2:$H$271)-ROW($H$2)+1/($Q$2:$Q$271=1),ROWS(AB$2:AB12))),"")</f>
        <v/>
      </c>
      <c r="AC12" t="str">
        <f>IFERROR(INDEX($I$2:$I$271,_xlfn.AGGREGATE(15,6,ROW($I$2:$I$271)-ROW($I$2)+1/($Q$2:$Q$271=1),ROWS(AC$2:AC12))),"")</f>
        <v/>
      </c>
      <c r="AD12" t="str">
        <f>IFERROR(INDEX($J$2:$J$271,_xlfn.AGGREGATE(15,6,ROW($J$2:$J$271)-ROW($J$2)+1/($Q$2:$Q$271=1),ROWS(AD$2:AD12))),"")</f>
        <v/>
      </c>
      <c r="AE12" t="str">
        <f>IFERROR(INDEX($K$2:$K$271,_xlfn.AGGREGATE(15,6,ROW($K$2:$K$271)-ROW($K$2)+1/($Q$2:$Q$271=1),ROWS(AE$2:AE12))),"")</f>
        <v/>
      </c>
      <c r="AF12" t="str">
        <f>IFERROR(INDEX($M$2:$M$271,_xlfn.AGGREGATE(15,6,ROW($M$2:$M$271)-ROW($M$2)+1/($Q$2:$Q$271=1),ROWS(AF$2:AF12))),"")</f>
        <v/>
      </c>
      <c r="AG12" t="str">
        <f>IFERROR(INDEX($N$2:$N$271,_xlfn.AGGREGATE(15,6,ROW($N$2:$N$271)-ROW($N$2)+1/($Q$2:$Q$271=1),ROWS(AG$2:AG12))),"")</f>
        <v/>
      </c>
      <c r="AH12" t="str">
        <f>IFERROR(INDEX($O$2:$O$271,_xlfn.AGGREGATE(15,6,ROW($O$2:$O$271)-ROW($O$2)+1/($Q$2:$Q$271=1),ROWS(AH$2:AH12))),"")</f>
        <v/>
      </c>
      <c r="AI12" t="str">
        <f>IFERROR(INDEX($P$2:$P$271,_xlfn.AGGREGATE(15,6,ROW($P$2:$P$271)-ROW($P$2)+1/($Q$2:$Q$271=1),ROWS(AI$2:AI12))),"")</f>
        <v/>
      </c>
    </row>
    <row r="13" spans="1:35" x14ac:dyDescent="0.2">
      <c r="A13" t="str">
        <f>IF(Taxaliste_E!B$24="","",Taxaliste_E!B$24)</f>
        <v/>
      </c>
      <c r="B13" t="str">
        <f>IF(Taxaliste_E!F$24="","",Taxaliste_E!F$24)</f>
        <v/>
      </c>
      <c r="C13" t="str">
        <f>IF(Taxaliste_E!G$24="","",Taxaliste_E!G$24)</f>
        <v/>
      </c>
      <c r="D13" t="str">
        <f>IF(Taxaliste_E!H$24="","",Taxaliste_E!H$24)</f>
        <v/>
      </c>
      <c r="E13" t="str">
        <f>IF(Taxaliste_E!I$24="","",Taxaliste_E!I$24)</f>
        <v/>
      </c>
      <c r="F13" t="str">
        <f>IF(Taxaliste_E!J$24="","",Taxaliste_E!J$24)</f>
        <v/>
      </c>
      <c r="G13" t="str">
        <f>IF(Taxaliste_E!K$24="","",Taxaliste_E!K$24)</f>
        <v/>
      </c>
      <c r="H13" t="str">
        <f>IF(Taxaliste_E!L$24="","",Taxaliste_E!L$24)</f>
        <v/>
      </c>
      <c r="I13" t="str">
        <f>IF(Taxaliste_E!M$24="","",Taxaliste_E!M$24)</f>
        <v/>
      </c>
      <c r="J13" t="str">
        <f>IF(Taxaliste_E!N$24="","",Taxaliste_E!N$24)</f>
        <v/>
      </c>
      <c r="K13" t="str">
        <f>IF(Taxaliste_E!P$24="","",Taxaliste_E!P$24)</f>
        <v/>
      </c>
      <c r="L13" t="str">
        <f>IF(Taxaliste_E!T$24="","",Taxaliste_E!T$24)</f>
        <v/>
      </c>
      <c r="M13" t="str">
        <f>IF(Taxaliste_E!U$24="","",Taxaliste_E!U$24)</f>
        <v/>
      </c>
      <c r="N13" t="str">
        <f>IF(Taxaliste_E!V$24="","",Taxaliste_E!V$24)</f>
        <v/>
      </c>
      <c r="O13" t="str">
        <f>IF(Taxaliste_E!W$24="","",Taxaliste_E!W$24)</f>
        <v/>
      </c>
      <c r="P13" t="str">
        <f t="shared" si="0"/>
        <v/>
      </c>
      <c r="Q13" t="str">
        <f t="shared" si="1"/>
        <v/>
      </c>
      <c r="S13" t="str">
        <f>IFERROR(INDEX($L$2:$L$271,_xlfn.AGGREGATE(15,6,ROW($L$2:$L$271)-ROW($L$2)+1/($Q$2:$Q$271=1),ROWS(S$2:S13))),"")</f>
        <v/>
      </c>
      <c r="T13" t="str">
        <f>IFERROR((LOOKUP(U13,'Dropdown-Liste EPT'!E$11:E$528,'Dropdown-Liste EPT'!B$11:B$528)),"")</f>
        <v/>
      </c>
      <c r="U13" t="str">
        <f>IFERROR(INDEX($A$2:$A$271,_xlfn.AGGREGATE(15,6,ROW($A$2:$A$271)-ROW($A$2)+1/($Q$2:$Q$271=1),ROWS(U$2:U13))),"")</f>
        <v/>
      </c>
      <c r="V13" t="str">
        <f>IFERROR(INDEX($B$2:$B$271,_xlfn.AGGREGATE(15,6,ROW($B$2:$B$271)-ROW($B$2)+1/($Q$2:$Q$271=1),ROWS(V$2:V13))),"")</f>
        <v/>
      </c>
      <c r="W13" t="str">
        <f>IFERROR(INDEX($C$2:$C$271,_xlfn.AGGREGATE(15,6,ROW($C$2:$C$271)-ROW($C$2)+1/($Q$2:$Q$271=1),ROWS(W$2:W13))),"")</f>
        <v/>
      </c>
      <c r="X13" t="str">
        <f>IFERROR(INDEX($D$2:$D$271,_xlfn.AGGREGATE(15,6,ROW($D$2:$D$271)-ROW($D$2)+1/($Q$2:$Q$271=1),ROWS(X$2:X13))),"")</f>
        <v/>
      </c>
      <c r="Y13" t="str">
        <f>IFERROR(INDEX($E$2:$E$271,_xlfn.AGGREGATE(15,6,ROW($E$2:$E$271)-ROW($E$2)+1/($Q$2:$Q$271=1),ROWS(Y$2:Y13))),"")</f>
        <v/>
      </c>
      <c r="Z13" t="str">
        <f>IFERROR(INDEX($F$2:$F$271,_xlfn.AGGREGATE(15,6,ROW($F$2:$F$271)-ROW($F$2)+1/($Q$2:$Q$271=1),ROWS(Z$2:Z13))),"")</f>
        <v/>
      </c>
      <c r="AA13" t="str">
        <f>IFERROR(INDEX($G$2:$G$271,_xlfn.AGGREGATE(15,6,ROW($G$2:$G$271)-ROW($G$2)+1/($Q$2:$Q$271=1),ROWS(AA$2:AA13))),"")</f>
        <v/>
      </c>
      <c r="AB13" t="str">
        <f>IFERROR(INDEX($H$2:$H$271,_xlfn.AGGREGATE(15,6,ROW($H$2:$H$271)-ROW($H$2)+1/($Q$2:$Q$271=1),ROWS(AB$2:AB13))),"")</f>
        <v/>
      </c>
      <c r="AC13" t="str">
        <f>IFERROR(INDEX($I$2:$I$271,_xlfn.AGGREGATE(15,6,ROW($I$2:$I$271)-ROW($I$2)+1/($Q$2:$Q$271=1),ROWS(AC$2:AC13))),"")</f>
        <v/>
      </c>
      <c r="AD13" t="str">
        <f>IFERROR(INDEX($J$2:$J$271,_xlfn.AGGREGATE(15,6,ROW($J$2:$J$271)-ROW($J$2)+1/($Q$2:$Q$271=1),ROWS(AD$2:AD13))),"")</f>
        <v/>
      </c>
      <c r="AE13" t="str">
        <f>IFERROR(INDEX($K$2:$K$271,_xlfn.AGGREGATE(15,6,ROW($K$2:$K$271)-ROW($K$2)+1/($Q$2:$Q$271=1),ROWS(AE$2:AE13))),"")</f>
        <v/>
      </c>
      <c r="AF13" t="str">
        <f>IFERROR(INDEX($M$2:$M$271,_xlfn.AGGREGATE(15,6,ROW($M$2:$M$271)-ROW($M$2)+1/($Q$2:$Q$271=1),ROWS(AF$2:AF13))),"")</f>
        <v/>
      </c>
      <c r="AG13" t="str">
        <f>IFERROR(INDEX($N$2:$N$271,_xlfn.AGGREGATE(15,6,ROW($N$2:$N$271)-ROW($N$2)+1/($Q$2:$Q$271=1),ROWS(AG$2:AG13))),"")</f>
        <v/>
      </c>
      <c r="AH13" t="str">
        <f>IFERROR(INDEX($O$2:$O$271,_xlfn.AGGREGATE(15,6,ROW($O$2:$O$271)-ROW($O$2)+1/($Q$2:$Q$271=1),ROWS(AH$2:AH13))),"")</f>
        <v/>
      </c>
      <c r="AI13" t="str">
        <f>IFERROR(INDEX($P$2:$P$271,_xlfn.AGGREGATE(15,6,ROW($P$2:$P$271)-ROW($P$2)+1/($Q$2:$Q$271=1),ROWS(AI$2:AI13))),"")</f>
        <v/>
      </c>
    </row>
    <row r="14" spans="1:35" x14ac:dyDescent="0.2">
      <c r="A14" t="str">
        <f>IF(Taxaliste_E!B$25="","",Taxaliste_E!B$25)</f>
        <v/>
      </c>
      <c r="B14" t="str">
        <f>IF(Taxaliste_E!F$25="","",Taxaliste_E!F$25)</f>
        <v/>
      </c>
      <c r="C14" t="str">
        <f>IF(Taxaliste_E!G$25="","",Taxaliste_E!G$25)</f>
        <v/>
      </c>
      <c r="D14" t="str">
        <f>IF(Taxaliste_E!H$25="","",Taxaliste_E!H$25)</f>
        <v/>
      </c>
      <c r="E14" t="str">
        <f>IF(Taxaliste_E!I$25="","",Taxaliste_E!I$25)</f>
        <v/>
      </c>
      <c r="F14" t="str">
        <f>IF(Taxaliste_E!J$25="","",Taxaliste_E!J$25)</f>
        <v/>
      </c>
      <c r="G14" t="str">
        <f>IF(Taxaliste_E!K$25="","",Taxaliste_E!K$25)</f>
        <v/>
      </c>
      <c r="H14" t="str">
        <f>IF(Taxaliste_E!L$25="","",Taxaliste_E!L$25)</f>
        <v/>
      </c>
      <c r="I14" t="str">
        <f>IF(Taxaliste_E!M$25="","",Taxaliste_E!M$25)</f>
        <v/>
      </c>
      <c r="J14" t="str">
        <f>IF(Taxaliste_E!N$25="","",Taxaliste_E!N$25)</f>
        <v/>
      </c>
      <c r="K14" t="str">
        <f>IF(Taxaliste_E!P$25="","",Taxaliste_E!P$25)</f>
        <v/>
      </c>
      <c r="L14" t="str">
        <f>IF(Taxaliste_E!T$25="","",Taxaliste_E!T$25)</f>
        <v/>
      </c>
      <c r="M14" t="str">
        <f>IF(Taxaliste_E!U$25="","",Taxaliste_E!U$25)</f>
        <v/>
      </c>
      <c r="N14" t="str">
        <f>IF(Taxaliste_E!V$25="","",Taxaliste_E!V$25)</f>
        <v/>
      </c>
      <c r="O14" t="str">
        <f>IF(Taxaliste_E!W$25="","",Taxaliste_E!W$25)</f>
        <v/>
      </c>
      <c r="P14" t="str">
        <f t="shared" si="0"/>
        <v/>
      </c>
      <c r="Q14" t="str">
        <f t="shared" si="1"/>
        <v/>
      </c>
      <c r="S14" t="str">
        <f>IFERROR(INDEX($L$2:$L$271,_xlfn.AGGREGATE(15,6,ROW($L$2:$L$271)-ROW($L$2)+1/($Q$2:$Q$271=1),ROWS(S$2:S14))),"")</f>
        <v/>
      </c>
      <c r="T14" t="str">
        <f>IFERROR((LOOKUP(U14,'Dropdown-Liste EPT'!E$11:E$528,'Dropdown-Liste EPT'!B$11:B$528)),"")</f>
        <v/>
      </c>
      <c r="U14" t="str">
        <f>IFERROR(INDEX($A$2:$A$271,_xlfn.AGGREGATE(15,6,ROW($A$2:$A$271)-ROW($A$2)+1/($Q$2:$Q$271=1),ROWS(U$2:U14))),"")</f>
        <v/>
      </c>
      <c r="V14" t="str">
        <f>IFERROR(INDEX($B$2:$B$271,_xlfn.AGGREGATE(15,6,ROW($B$2:$B$271)-ROW($B$2)+1/($Q$2:$Q$271=1),ROWS(V$2:V14))),"")</f>
        <v/>
      </c>
      <c r="W14" t="str">
        <f>IFERROR(INDEX($C$2:$C$271,_xlfn.AGGREGATE(15,6,ROW($C$2:$C$271)-ROW($C$2)+1/($Q$2:$Q$271=1),ROWS(W$2:W14))),"")</f>
        <v/>
      </c>
      <c r="X14" t="str">
        <f>IFERROR(INDEX($D$2:$D$271,_xlfn.AGGREGATE(15,6,ROW($D$2:$D$271)-ROW($D$2)+1/($Q$2:$Q$271=1),ROWS(X$2:X14))),"")</f>
        <v/>
      </c>
      <c r="Y14" t="str">
        <f>IFERROR(INDEX($E$2:$E$271,_xlfn.AGGREGATE(15,6,ROW($E$2:$E$271)-ROW($E$2)+1/($Q$2:$Q$271=1),ROWS(Y$2:Y14))),"")</f>
        <v/>
      </c>
      <c r="Z14" t="str">
        <f>IFERROR(INDEX($F$2:$F$271,_xlfn.AGGREGATE(15,6,ROW($F$2:$F$271)-ROW($F$2)+1/($Q$2:$Q$271=1),ROWS(Z$2:Z14))),"")</f>
        <v/>
      </c>
      <c r="AA14" t="str">
        <f>IFERROR(INDEX($G$2:$G$271,_xlfn.AGGREGATE(15,6,ROW($G$2:$G$271)-ROW($G$2)+1/($Q$2:$Q$271=1),ROWS(AA$2:AA14))),"")</f>
        <v/>
      </c>
      <c r="AB14" t="str">
        <f>IFERROR(INDEX($H$2:$H$271,_xlfn.AGGREGATE(15,6,ROW($H$2:$H$271)-ROW($H$2)+1/($Q$2:$Q$271=1),ROWS(AB$2:AB14))),"")</f>
        <v/>
      </c>
      <c r="AC14" t="str">
        <f>IFERROR(INDEX($I$2:$I$271,_xlfn.AGGREGATE(15,6,ROW($I$2:$I$271)-ROW($I$2)+1/($Q$2:$Q$271=1),ROWS(AC$2:AC14))),"")</f>
        <v/>
      </c>
      <c r="AD14" t="str">
        <f>IFERROR(INDEX($J$2:$J$271,_xlfn.AGGREGATE(15,6,ROW($J$2:$J$271)-ROW($J$2)+1/($Q$2:$Q$271=1),ROWS(AD$2:AD14))),"")</f>
        <v/>
      </c>
      <c r="AE14" t="str">
        <f>IFERROR(INDEX($K$2:$K$271,_xlfn.AGGREGATE(15,6,ROW($K$2:$K$271)-ROW($K$2)+1/($Q$2:$Q$271=1),ROWS(AE$2:AE14))),"")</f>
        <v/>
      </c>
      <c r="AF14" t="str">
        <f>IFERROR(INDEX($M$2:$M$271,_xlfn.AGGREGATE(15,6,ROW($M$2:$M$271)-ROW($M$2)+1/($Q$2:$Q$271=1),ROWS(AF$2:AF14))),"")</f>
        <v/>
      </c>
      <c r="AG14" t="str">
        <f>IFERROR(INDEX($N$2:$N$271,_xlfn.AGGREGATE(15,6,ROW($N$2:$N$271)-ROW($N$2)+1/($Q$2:$Q$271=1),ROWS(AG$2:AG14))),"")</f>
        <v/>
      </c>
      <c r="AH14" t="str">
        <f>IFERROR(INDEX($O$2:$O$271,_xlfn.AGGREGATE(15,6,ROW($O$2:$O$271)-ROW($O$2)+1/($Q$2:$Q$271=1),ROWS(AH$2:AH14))),"")</f>
        <v/>
      </c>
      <c r="AI14" t="str">
        <f>IFERROR(INDEX($P$2:$P$271,_xlfn.AGGREGATE(15,6,ROW($P$2:$P$271)-ROW($P$2)+1/($Q$2:$Q$271=1),ROWS(AI$2:AI14))),"")</f>
        <v/>
      </c>
    </row>
    <row r="15" spans="1:35" x14ac:dyDescent="0.2">
      <c r="A15" t="str">
        <f>IF(Taxaliste_E!B$26="","",Taxaliste_E!B$26)</f>
        <v/>
      </c>
      <c r="B15" t="str">
        <f>IF(Taxaliste_E!F$26="","",Taxaliste_E!F$26)</f>
        <v/>
      </c>
      <c r="C15" t="str">
        <f>IF(Taxaliste_E!G$26="","",Taxaliste_E!G$26)</f>
        <v/>
      </c>
      <c r="D15" t="str">
        <f>IF(Taxaliste_E!H$26="","",Taxaliste_E!H$26)</f>
        <v/>
      </c>
      <c r="E15" t="str">
        <f>IF(Taxaliste_E!I$26="","",Taxaliste_E!I$26)</f>
        <v/>
      </c>
      <c r="F15" t="str">
        <f>IF(Taxaliste_E!J$26="","",Taxaliste_E!J$26)</f>
        <v/>
      </c>
      <c r="G15" t="str">
        <f>IF(Taxaliste_E!K$26="","",Taxaliste_E!K$26)</f>
        <v/>
      </c>
      <c r="H15" t="str">
        <f>IF(Taxaliste_E!L$26="","",Taxaliste_E!L$26)</f>
        <v/>
      </c>
      <c r="I15" t="str">
        <f>IF(Taxaliste_E!M$26="","",Taxaliste_E!M$26)</f>
        <v/>
      </c>
      <c r="J15" t="str">
        <f>IF(Taxaliste_E!N$26="","",Taxaliste_E!N$26)</f>
        <v/>
      </c>
      <c r="K15" t="str">
        <f>IF(Taxaliste_E!P$26="","",Taxaliste_E!P$26)</f>
        <v/>
      </c>
      <c r="L15" t="str">
        <f>IF(Taxaliste_E!T$26="","",Taxaliste_E!T$26)</f>
        <v/>
      </c>
      <c r="M15" t="str">
        <f>IF(Taxaliste_E!U$26="","",Taxaliste_E!U$26)</f>
        <v/>
      </c>
      <c r="N15" t="str">
        <f>IF(Taxaliste_E!V$26="","",Taxaliste_E!V$26)</f>
        <v/>
      </c>
      <c r="O15" t="str">
        <f>IF(Taxaliste_E!W$26="","",Taxaliste_E!W$26)</f>
        <v/>
      </c>
      <c r="P15" t="str">
        <f t="shared" si="0"/>
        <v/>
      </c>
      <c r="Q15" t="str">
        <f t="shared" si="1"/>
        <v/>
      </c>
      <c r="S15" t="str">
        <f>IFERROR(INDEX($L$2:$L$271,_xlfn.AGGREGATE(15,6,ROW($L$2:$L$271)-ROW($L$2)+1/($Q$2:$Q$271=1),ROWS(S$2:S15))),"")</f>
        <v/>
      </c>
      <c r="T15" t="str">
        <f>IFERROR((LOOKUP(U15,'Dropdown-Liste EPT'!E$11:E$528,'Dropdown-Liste EPT'!B$11:B$528)),"")</f>
        <v/>
      </c>
      <c r="U15" t="str">
        <f>IFERROR(INDEX($A$2:$A$271,_xlfn.AGGREGATE(15,6,ROW($A$2:$A$271)-ROW($A$2)+1/($Q$2:$Q$271=1),ROWS(U$2:U15))),"")</f>
        <v/>
      </c>
      <c r="V15" t="str">
        <f>IFERROR(INDEX($B$2:$B$271,_xlfn.AGGREGATE(15,6,ROW($B$2:$B$271)-ROW($B$2)+1/($Q$2:$Q$271=1),ROWS(V$2:V15))),"")</f>
        <v/>
      </c>
      <c r="W15" t="str">
        <f>IFERROR(INDEX($C$2:$C$271,_xlfn.AGGREGATE(15,6,ROW($C$2:$C$271)-ROW($C$2)+1/($Q$2:$Q$271=1),ROWS(W$2:W15))),"")</f>
        <v/>
      </c>
      <c r="X15" t="str">
        <f>IFERROR(INDEX($D$2:$D$271,_xlfn.AGGREGATE(15,6,ROW($D$2:$D$271)-ROW($D$2)+1/($Q$2:$Q$271=1),ROWS(X$2:X15))),"")</f>
        <v/>
      </c>
      <c r="Y15" t="str">
        <f>IFERROR(INDEX($E$2:$E$271,_xlfn.AGGREGATE(15,6,ROW($E$2:$E$271)-ROW($E$2)+1/($Q$2:$Q$271=1),ROWS(Y$2:Y15))),"")</f>
        <v/>
      </c>
      <c r="Z15" t="str">
        <f>IFERROR(INDEX($F$2:$F$271,_xlfn.AGGREGATE(15,6,ROW($F$2:$F$271)-ROW($F$2)+1/($Q$2:$Q$271=1),ROWS(Z$2:Z15))),"")</f>
        <v/>
      </c>
      <c r="AA15" t="str">
        <f>IFERROR(INDEX($G$2:$G$271,_xlfn.AGGREGATE(15,6,ROW($G$2:$G$271)-ROW($G$2)+1/($Q$2:$Q$271=1),ROWS(AA$2:AA15))),"")</f>
        <v/>
      </c>
      <c r="AB15" t="str">
        <f>IFERROR(INDEX($H$2:$H$271,_xlfn.AGGREGATE(15,6,ROW($H$2:$H$271)-ROW($H$2)+1/($Q$2:$Q$271=1),ROWS(AB$2:AB15))),"")</f>
        <v/>
      </c>
      <c r="AC15" t="str">
        <f>IFERROR(INDEX($I$2:$I$271,_xlfn.AGGREGATE(15,6,ROW($I$2:$I$271)-ROW($I$2)+1/($Q$2:$Q$271=1),ROWS(AC$2:AC15))),"")</f>
        <v/>
      </c>
      <c r="AD15" t="str">
        <f>IFERROR(INDEX($J$2:$J$271,_xlfn.AGGREGATE(15,6,ROW($J$2:$J$271)-ROW($J$2)+1/($Q$2:$Q$271=1),ROWS(AD$2:AD15))),"")</f>
        <v/>
      </c>
      <c r="AE15" t="str">
        <f>IFERROR(INDEX($K$2:$K$271,_xlfn.AGGREGATE(15,6,ROW($K$2:$K$271)-ROW($K$2)+1/($Q$2:$Q$271=1),ROWS(AE$2:AE15))),"")</f>
        <v/>
      </c>
      <c r="AF15" t="str">
        <f>IFERROR(INDEX($M$2:$M$271,_xlfn.AGGREGATE(15,6,ROW($M$2:$M$271)-ROW($M$2)+1/($Q$2:$Q$271=1),ROWS(AF$2:AF15))),"")</f>
        <v/>
      </c>
      <c r="AG15" t="str">
        <f>IFERROR(INDEX($N$2:$N$271,_xlfn.AGGREGATE(15,6,ROW($N$2:$N$271)-ROW($N$2)+1/($Q$2:$Q$271=1),ROWS(AG$2:AG15))),"")</f>
        <v/>
      </c>
      <c r="AH15" t="str">
        <f>IFERROR(INDEX($O$2:$O$271,_xlfn.AGGREGATE(15,6,ROW($O$2:$O$271)-ROW($O$2)+1/($Q$2:$Q$271=1),ROWS(AH$2:AH15))),"")</f>
        <v/>
      </c>
      <c r="AI15" t="str">
        <f>IFERROR(INDEX($P$2:$P$271,_xlfn.AGGREGATE(15,6,ROW($P$2:$P$271)-ROW($P$2)+1/($Q$2:$Q$271=1),ROWS(AI$2:AI15))),"")</f>
        <v/>
      </c>
    </row>
    <row r="16" spans="1:35" x14ac:dyDescent="0.2">
      <c r="A16" t="str">
        <f>IF(Taxaliste_E!B$27="","",Taxaliste_E!B$27)</f>
        <v/>
      </c>
      <c r="B16" t="str">
        <f>IF(Taxaliste_E!F$27="","",Taxaliste_E!F$27)</f>
        <v/>
      </c>
      <c r="C16" t="str">
        <f>IF(Taxaliste_E!G$27="","",Taxaliste_E!G$27)</f>
        <v/>
      </c>
      <c r="D16" t="str">
        <f>IF(Taxaliste_E!H$27="","",Taxaliste_E!H$27)</f>
        <v/>
      </c>
      <c r="E16" t="str">
        <f>IF(Taxaliste_E!I$27="","",Taxaliste_E!I$27)</f>
        <v/>
      </c>
      <c r="F16" t="str">
        <f>IF(Taxaliste_E!J$27="","",Taxaliste_E!J$27)</f>
        <v/>
      </c>
      <c r="G16" t="str">
        <f>IF(Taxaliste_E!K$27="","",Taxaliste_E!K$27)</f>
        <v/>
      </c>
      <c r="H16" t="str">
        <f>IF(Taxaliste_E!L$27="","",Taxaliste_E!L$27)</f>
        <v/>
      </c>
      <c r="I16" t="str">
        <f>IF(Taxaliste_E!M$27="","",Taxaliste_E!M$27)</f>
        <v/>
      </c>
      <c r="J16" t="str">
        <f>IF(Taxaliste_E!N$27="","",Taxaliste_E!N$27)</f>
        <v/>
      </c>
      <c r="K16" t="str">
        <f>IF(Taxaliste_E!P$27="","",Taxaliste_E!P$27)</f>
        <v/>
      </c>
      <c r="L16" t="str">
        <f>IF(Taxaliste_E!T$27="","",Taxaliste_E!T$27)</f>
        <v/>
      </c>
      <c r="M16" t="str">
        <f>IF(Taxaliste_E!U$27="","",Taxaliste_E!U$27)</f>
        <v/>
      </c>
      <c r="N16" t="str">
        <f>IF(Taxaliste_E!V$27="","",Taxaliste_E!V$27)</f>
        <v/>
      </c>
      <c r="O16" t="str">
        <f>IF(Taxaliste_E!W$27="","",Taxaliste_E!W$27)</f>
        <v/>
      </c>
      <c r="P16" t="str">
        <f t="shared" si="0"/>
        <v/>
      </c>
      <c r="Q16" t="str">
        <f t="shared" si="1"/>
        <v/>
      </c>
      <c r="S16" t="str">
        <f>IFERROR(INDEX($L$2:$L$271,_xlfn.AGGREGATE(15,6,ROW($L$2:$L$271)-ROW($L$2)+1/($Q$2:$Q$271=1),ROWS(S$2:S16))),"")</f>
        <v/>
      </c>
      <c r="T16" t="str">
        <f>IFERROR((LOOKUP(U16,'Dropdown-Liste EPT'!E$11:E$528,'Dropdown-Liste EPT'!B$11:B$528)),"")</f>
        <v/>
      </c>
      <c r="U16" t="str">
        <f>IFERROR(INDEX($A$2:$A$271,_xlfn.AGGREGATE(15,6,ROW($A$2:$A$271)-ROW($A$2)+1/($Q$2:$Q$271=1),ROWS(U$2:U16))),"")</f>
        <v/>
      </c>
      <c r="V16" t="str">
        <f>IFERROR(INDEX($B$2:$B$271,_xlfn.AGGREGATE(15,6,ROW($B$2:$B$271)-ROW($B$2)+1/($Q$2:$Q$271=1),ROWS(V$2:V16))),"")</f>
        <v/>
      </c>
      <c r="W16" t="str">
        <f>IFERROR(INDEX($C$2:$C$271,_xlfn.AGGREGATE(15,6,ROW($C$2:$C$271)-ROW($C$2)+1/($Q$2:$Q$271=1),ROWS(W$2:W16))),"")</f>
        <v/>
      </c>
      <c r="X16" t="str">
        <f>IFERROR(INDEX($D$2:$D$271,_xlfn.AGGREGATE(15,6,ROW($D$2:$D$271)-ROW($D$2)+1/($Q$2:$Q$271=1),ROWS(X$2:X16))),"")</f>
        <v/>
      </c>
      <c r="Y16" t="str">
        <f>IFERROR(INDEX($E$2:$E$271,_xlfn.AGGREGATE(15,6,ROW($E$2:$E$271)-ROW($E$2)+1/($Q$2:$Q$271=1),ROWS(Y$2:Y16))),"")</f>
        <v/>
      </c>
      <c r="Z16" t="str">
        <f>IFERROR(INDEX($F$2:$F$271,_xlfn.AGGREGATE(15,6,ROW($F$2:$F$271)-ROW($F$2)+1/($Q$2:$Q$271=1),ROWS(Z$2:Z16))),"")</f>
        <v/>
      </c>
      <c r="AA16" t="str">
        <f>IFERROR(INDEX($G$2:$G$271,_xlfn.AGGREGATE(15,6,ROW($G$2:$G$271)-ROW($G$2)+1/($Q$2:$Q$271=1),ROWS(AA$2:AA16))),"")</f>
        <v/>
      </c>
      <c r="AB16" t="str">
        <f>IFERROR(INDEX($H$2:$H$271,_xlfn.AGGREGATE(15,6,ROW($H$2:$H$271)-ROW($H$2)+1/($Q$2:$Q$271=1),ROWS(AB$2:AB16))),"")</f>
        <v/>
      </c>
      <c r="AC16" t="str">
        <f>IFERROR(INDEX($I$2:$I$271,_xlfn.AGGREGATE(15,6,ROW($I$2:$I$271)-ROW($I$2)+1/($Q$2:$Q$271=1),ROWS(AC$2:AC16))),"")</f>
        <v/>
      </c>
      <c r="AD16" t="str">
        <f>IFERROR(INDEX($J$2:$J$271,_xlfn.AGGREGATE(15,6,ROW($J$2:$J$271)-ROW($J$2)+1/($Q$2:$Q$271=1),ROWS(AD$2:AD16))),"")</f>
        <v/>
      </c>
      <c r="AE16" t="str">
        <f>IFERROR(INDEX($K$2:$K$271,_xlfn.AGGREGATE(15,6,ROW($K$2:$K$271)-ROW($K$2)+1/($Q$2:$Q$271=1),ROWS(AE$2:AE16))),"")</f>
        <v/>
      </c>
      <c r="AF16" t="str">
        <f>IFERROR(INDEX($M$2:$M$271,_xlfn.AGGREGATE(15,6,ROW($M$2:$M$271)-ROW($M$2)+1/($Q$2:$Q$271=1),ROWS(AF$2:AF16))),"")</f>
        <v/>
      </c>
      <c r="AG16" t="str">
        <f>IFERROR(INDEX($N$2:$N$271,_xlfn.AGGREGATE(15,6,ROW($N$2:$N$271)-ROW($N$2)+1/($Q$2:$Q$271=1),ROWS(AG$2:AG16))),"")</f>
        <v/>
      </c>
      <c r="AH16" t="str">
        <f>IFERROR(INDEX($O$2:$O$271,_xlfn.AGGREGATE(15,6,ROW($O$2:$O$271)-ROW($O$2)+1/($Q$2:$Q$271=1),ROWS(AH$2:AH16))),"")</f>
        <v/>
      </c>
      <c r="AI16" t="str">
        <f>IFERROR(INDEX($P$2:$P$271,_xlfn.AGGREGATE(15,6,ROW($P$2:$P$271)-ROW($P$2)+1/($Q$2:$Q$271=1),ROWS(AI$2:AI16))),"")</f>
        <v/>
      </c>
    </row>
    <row r="17" spans="1:35" x14ac:dyDescent="0.2">
      <c r="A17" t="str">
        <f>IF(Taxaliste_E!B$28="","",Taxaliste_E!B$28)</f>
        <v/>
      </c>
      <c r="B17" t="str">
        <f>IF(Taxaliste_E!F$28="","",Taxaliste_E!F$28)</f>
        <v/>
      </c>
      <c r="C17" t="str">
        <f>IF(Taxaliste_E!G$28="","",Taxaliste_E!G$28)</f>
        <v/>
      </c>
      <c r="D17" t="str">
        <f>IF(Taxaliste_E!H$28="","",Taxaliste_E!H$28)</f>
        <v/>
      </c>
      <c r="E17" t="str">
        <f>IF(Taxaliste_E!I$28="","",Taxaliste_E!I$28)</f>
        <v/>
      </c>
      <c r="F17" t="str">
        <f>IF(Taxaliste_E!J$28="","",Taxaliste_E!J$28)</f>
        <v/>
      </c>
      <c r="G17" t="str">
        <f>IF(Taxaliste_E!K$28="","",Taxaliste_E!K$28)</f>
        <v/>
      </c>
      <c r="H17" t="str">
        <f>IF(Taxaliste_E!L$28="","",Taxaliste_E!L$28)</f>
        <v/>
      </c>
      <c r="I17" t="str">
        <f>IF(Taxaliste_E!M$28="","",Taxaliste_E!M$28)</f>
        <v/>
      </c>
      <c r="J17" t="str">
        <f>IF(Taxaliste_E!N$28="","",Taxaliste_E!N$28)</f>
        <v/>
      </c>
      <c r="K17" t="str">
        <f>IF(Taxaliste_E!P$28="","",Taxaliste_E!P$28)</f>
        <v/>
      </c>
      <c r="L17" t="str">
        <f>IF(Taxaliste_E!T$28="","",Taxaliste_E!T$28)</f>
        <v/>
      </c>
      <c r="M17" t="str">
        <f>IF(Taxaliste_E!U$28="","",Taxaliste_E!U$28)</f>
        <v/>
      </c>
      <c r="N17" t="str">
        <f>IF(Taxaliste_E!V$28="","",Taxaliste_E!V$28)</f>
        <v/>
      </c>
      <c r="O17" t="str">
        <f>IF(Taxaliste_E!W$28="","",Taxaliste_E!W$28)</f>
        <v/>
      </c>
      <c r="P17" t="str">
        <f t="shared" si="0"/>
        <v/>
      </c>
      <c r="Q17" t="str">
        <f t="shared" si="1"/>
        <v/>
      </c>
      <c r="S17" t="str">
        <f>IFERROR(INDEX($L$2:$L$271,_xlfn.AGGREGATE(15,6,ROW($L$2:$L$271)-ROW($L$2)+1/($Q$2:$Q$271=1),ROWS(S$2:S17))),"")</f>
        <v/>
      </c>
      <c r="T17" t="str">
        <f>IFERROR((LOOKUP(U17,'Dropdown-Liste EPT'!E$11:E$528,'Dropdown-Liste EPT'!B$11:B$528)),"")</f>
        <v/>
      </c>
      <c r="U17" t="str">
        <f>IFERROR(INDEX($A$2:$A$271,_xlfn.AGGREGATE(15,6,ROW($A$2:$A$271)-ROW($A$2)+1/($Q$2:$Q$271=1),ROWS(U$2:U17))),"")</f>
        <v/>
      </c>
      <c r="V17" t="str">
        <f>IFERROR(INDEX($B$2:$B$271,_xlfn.AGGREGATE(15,6,ROW($B$2:$B$271)-ROW($B$2)+1/($Q$2:$Q$271=1),ROWS(V$2:V17))),"")</f>
        <v/>
      </c>
      <c r="W17" t="str">
        <f>IFERROR(INDEX($C$2:$C$271,_xlfn.AGGREGATE(15,6,ROW($C$2:$C$271)-ROW($C$2)+1/($Q$2:$Q$271=1),ROWS(W$2:W17))),"")</f>
        <v/>
      </c>
      <c r="X17" t="str">
        <f>IFERROR(INDEX($D$2:$D$271,_xlfn.AGGREGATE(15,6,ROW($D$2:$D$271)-ROW($D$2)+1/($Q$2:$Q$271=1),ROWS(X$2:X17))),"")</f>
        <v/>
      </c>
      <c r="Y17" t="str">
        <f>IFERROR(INDEX($E$2:$E$271,_xlfn.AGGREGATE(15,6,ROW($E$2:$E$271)-ROW($E$2)+1/($Q$2:$Q$271=1),ROWS(Y$2:Y17))),"")</f>
        <v/>
      </c>
      <c r="Z17" t="str">
        <f>IFERROR(INDEX($F$2:$F$271,_xlfn.AGGREGATE(15,6,ROW($F$2:$F$271)-ROW($F$2)+1/($Q$2:$Q$271=1),ROWS(Z$2:Z17))),"")</f>
        <v/>
      </c>
      <c r="AA17" t="str">
        <f>IFERROR(INDEX($G$2:$G$271,_xlfn.AGGREGATE(15,6,ROW($G$2:$G$271)-ROW($G$2)+1/($Q$2:$Q$271=1),ROWS(AA$2:AA17))),"")</f>
        <v/>
      </c>
      <c r="AB17" t="str">
        <f>IFERROR(INDEX($H$2:$H$271,_xlfn.AGGREGATE(15,6,ROW($H$2:$H$271)-ROW($H$2)+1/($Q$2:$Q$271=1),ROWS(AB$2:AB17))),"")</f>
        <v/>
      </c>
      <c r="AC17" t="str">
        <f>IFERROR(INDEX($I$2:$I$271,_xlfn.AGGREGATE(15,6,ROW($I$2:$I$271)-ROW($I$2)+1/($Q$2:$Q$271=1),ROWS(AC$2:AC17))),"")</f>
        <v/>
      </c>
      <c r="AD17" t="str">
        <f>IFERROR(INDEX($J$2:$J$271,_xlfn.AGGREGATE(15,6,ROW($J$2:$J$271)-ROW($J$2)+1/($Q$2:$Q$271=1),ROWS(AD$2:AD17))),"")</f>
        <v/>
      </c>
      <c r="AE17" t="str">
        <f>IFERROR(INDEX($K$2:$K$271,_xlfn.AGGREGATE(15,6,ROW($K$2:$K$271)-ROW($K$2)+1/($Q$2:$Q$271=1),ROWS(AE$2:AE17))),"")</f>
        <v/>
      </c>
      <c r="AF17" t="str">
        <f>IFERROR(INDEX($M$2:$M$271,_xlfn.AGGREGATE(15,6,ROW($M$2:$M$271)-ROW($M$2)+1/($Q$2:$Q$271=1),ROWS(AF$2:AF17))),"")</f>
        <v/>
      </c>
      <c r="AG17" t="str">
        <f>IFERROR(INDEX($N$2:$N$271,_xlfn.AGGREGATE(15,6,ROW($N$2:$N$271)-ROW($N$2)+1/($Q$2:$Q$271=1),ROWS(AG$2:AG17))),"")</f>
        <v/>
      </c>
      <c r="AH17" t="str">
        <f>IFERROR(INDEX($O$2:$O$271,_xlfn.AGGREGATE(15,6,ROW($O$2:$O$271)-ROW($O$2)+1/($Q$2:$Q$271=1),ROWS(AH$2:AH17))),"")</f>
        <v/>
      </c>
      <c r="AI17" t="str">
        <f>IFERROR(INDEX($P$2:$P$271,_xlfn.AGGREGATE(15,6,ROW($P$2:$P$271)-ROW($P$2)+1/($Q$2:$Q$271=1),ROWS(AI$2:AI17))),"")</f>
        <v/>
      </c>
    </row>
    <row r="18" spans="1:35" x14ac:dyDescent="0.2">
      <c r="A18" t="str">
        <f>IF(Taxaliste_E!B$29="","",Taxaliste_E!B$29)</f>
        <v/>
      </c>
      <c r="B18" t="str">
        <f>IF(Taxaliste_E!F$29="","",Taxaliste_E!F$29)</f>
        <v/>
      </c>
      <c r="C18" t="str">
        <f>IF(Taxaliste_E!G$29="","",Taxaliste_E!G$29)</f>
        <v/>
      </c>
      <c r="D18" t="str">
        <f>IF(Taxaliste_E!H$29="","",Taxaliste_E!H$29)</f>
        <v/>
      </c>
      <c r="E18" t="str">
        <f>IF(Taxaliste_E!I$29="","",Taxaliste_E!I$29)</f>
        <v/>
      </c>
      <c r="F18" t="str">
        <f>IF(Taxaliste_E!J$29="","",Taxaliste_E!J$29)</f>
        <v/>
      </c>
      <c r="G18" t="str">
        <f>IF(Taxaliste_E!K$29="","",Taxaliste_E!K$29)</f>
        <v/>
      </c>
      <c r="H18" t="str">
        <f>IF(Taxaliste_E!L$29="","",Taxaliste_E!L$29)</f>
        <v/>
      </c>
      <c r="I18" t="str">
        <f>IF(Taxaliste_E!M$29="","",Taxaliste_E!M$29)</f>
        <v/>
      </c>
      <c r="J18" t="str">
        <f>IF(Taxaliste_E!N$29="","",Taxaliste_E!N$29)</f>
        <v/>
      </c>
      <c r="K18" t="str">
        <f>IF(Taxaliste_E!P$29="","",Taxaliste_E!P$29)</f>
        <v/>
      </c>
      <c r="L18" t="str">
        <f>IF(Taxaliste_E!T$29="","",Taxaliste_E!T$29)</f>
        <v/>
      </c>
      <c r="M18" t="str">
        <f>IF(Taxaliste_E!U$29="","",Taxaliste_E!U$29)</f>
        <v/>
      </c>
      <c r="N18" t="str">
        <f>IF(Taxaliste_E!V$29="","",Taxaliste_E!V$29)</f>
        <v/>
      </c>
      <c r="O18" t="str">
        <f>IF(Taxaliste_E!W$29="","",Taxaliste_E!W$29)</f>
        <v/>
      </c>
      <c r="P18" t="str">
        <f t="shared" si="0"/>
        <v/>
      </c>
      <c r="Q18" t="str">
        <f t="shared" si="1"/>
        <v/>
      </c>
      <c r="S18" t="str">
        <f>IFERROR(INDEX($L$2:$L$271,_xlfn.AGGREGATE(15,6,ROW($L$2:$L$271)-ROW($L$2)+1/($Q$2:$Q$271=1),ROWS(S$2:S18))),"")</f>
        <v/>
      </c>
      <c r="T18" t="str">
        <f>IFERROR((LOOKUP(U18,'Dropdown-Liste EPT'!E$11:E$528,'Dropdown-Liste EPT'!B$11:B$528)),"")</f>
        <v/>
      </c>
      <c r="U18" t="str">
        <f>IFERROR(INDEX($A$2:$A$271,_xlfn.AGGREGATE(15,6,ROW($A$2:$A$271)-ROW($A$2)+1/($Q$2:$Q$271=1),ROWS(U$2:U18))),"")</f>
        <v/>
      </c>
      <c r="V18" t="str">
        <f>IFERROR(INDEX($B$2:$B$271,_xlfn.AGGREGATE(15,6,ROW($B$2:$B$271)-ROW($B$2)+1/($Q$2:$Q$271=1),ROWS(V$2:V18))),"")</f>
        <v/>
      </c>
      <c r="W18" t="str">
        <f>IFERROR(INDEX($C$2:$C$271,_xlfn.AGGREGATE(15,6,ROW($C$2:$C$271)-ROW($C$2)+1/($Q$2:$Q$271=1),ROWS(W$2:W18))),"")</f>
        <v/>
      </c>
      <c r="X18" t="str">
        <f>IFERROR(INDEX($D$2:$D$271,_xlfn.AGGREGATE(15,6,ROW($D$2:$D$271)-ROW($D$2)+1/($Q$2:$Q$271=1),ROWS(X$2:X18))),"")</f>
        <v/>
      </c>
      <c r="Y18" t="str">
        <f>IFERROR(INDEX($E$2:$E$271,_xlfn.AGGREGATE(15,6,ROW($E$2:$E$271)-ROW($E$2)+1/($Q$2:$Q$271=1),ROWS(Y$2:Y18))),"")</f>
        <v/>
      </c>
      <c r="Z18" t="str">
        <f>IFERROR(INDEX($F$2:$F$271,_xlfn.AGGREGATE(15,6,ROW($F$2:$F$271)-ROW($F$2)+1/($Q$2:$Q$271=1),ROWS(Z$2:Z18))),"")</f>
        <v/>
      </c>
      <c r="AA18" t="str">
        <f>IFERROR(INDEX($G$2:$G$271,_xlfn.AGGREGATE(15,6,ROW($G$2:$G$271)-ROW($G$2)+1/($Q$2:$Q$271=1),ROWS(AA$2:AA18))),"")</f>
        <v/>
      </c>
      <c r="AB18" t="str">
        <f>IFERROR(INDEX($H$2:$H$271,_xlfn.AGGREGATE(15,6,ROW($H$2:$H$271)-ROW($H$2)+1/($Q$2:$Q$271=1),ROWS(AB$2:AB18))),"")</f>
        <v/>
      </c>
      <c r="AC18" t="str">
        <f>IFERROR(INDEX($I$2:$I$271,_xlfn.AGGREGATE(15,6,ROW($I$2:$I$271)-ROW($I$2)+1/($Q$2:$Q$271=1),ROWS(AC$2:AC18))),"")</f>
        <v/>
      </c>
      <c r="AD18" t="str">
        <f>IFERROR(INDEX($J$2:$J$271,_xlfn.AGGREGATE(15,6,ROW($J$2:$J$271)-ROW($J$2)+1/($Q$2:$Q$271=1),ROWS(AD$2:AD18))),"")</f>
        <v/>
      </c>
      <c r="AE18" t="str">
        <f>IFERROR(INDEX($K$2:$K$271,_xlfn.AGGREGATE(15,6,ROW($K$2:$K$271)-ROW($K$2)+1/($Q$2:$Q$271=1),ROWS(AE$2:AE18))),"")</f>
        <v/>
      </c>
      <c r="AF18" t="str">
        <f>IFERROR(INDEX($M$2:$M$271,_xlfn.AGGREGATE(15,6,ROW($M$2:$M$271)-ROW($M$2)+1/($Q$2:$Q$271=1),ROWS(AF$2:AF18))),"")</f>
        <v/>
      </c>
      <c r="AG18" t="str">
        <f>IFERROR(INDEX($N$2:$N$271,_xlfn.AGGREGATE(15,6,ROW($N$2:$N$271)-ROW($N$2)+1/($Q$2:$Q$271=1),ROWS(AG$2:AG18))),"")</f>
        <v/>
      </c>
      <c r="AH18" t="str">
        <f>IFERROR(INDEX($O$2:$O$271,_xlfn.AGGREGATE(15,6,ROW($O$2:$O$271)-ROW($O$2)+1/($Q$2:$Q$271=1),ROWS(AH$2:AH18))),"")</f>
        <v/>
      </c>
      <c r="AI18" t="str">
        <f>IFERROR(INDEX($P$2:$P$271,_xlfn.AGGREGATE(15,6,ROW($P$2:$P$271)-ROW($P$2)+1/($Q$2:$Q$271=1),ROWS(AI$2:AI18))),"")</f>
        <v/>
      </c>
    </row>
    <row r="19" spans="1:35" x14ac:dyDescent="0.2">
      <c r="A19" t="str">
        <f>IF(Taxaliste_E!B$30="","",Taxaliste_E!B$30)</f>
        <v/>
      </c>
      <c r="B19" t="str">
        <f>IF(Taxaliste_E!F$30="","",Taxaliste_E!F$30)</f>
        <v/>
      </c>
      <c r="C19" t="str">
        <f>IF(Taxaliste_E!G$30="","",Taxaliste_E!G$30)</f>
        <v/>
      </c>
      <c r="D19" t="str">
        <f>IF(Taxaliste_E!H$30="","",Taxaliste_E!H$30)</f>
        <v/>
      </c>
      <c r="E19" t="str">
        <f>IF(Taxaliste_E!I$30="","",Taxaliste_E!I$30)</f>
        <v/>
      </c>
      <c r="F19" t="str">
        <f>IF(Taxaliste_E!J$30="","",Taxaliste_E!J$30)</f>
        <v/>
      </c>
      <c r="G19" t="str">
        <f>IF(Taxaliste_E!K$30="","",Taxaliste_E!K$30)</f>
        <v/>
      </c>
      <c r="H19" t="str">
        <f>IF(Taxaliste_E!L$30="","",Taxaliste_E!L$30)</f>
        <v/>
      </c>
      <c r="I19" t="str">
        <f>IF(Taxaliste_E!M$30="","",Taxaliste_E!M$30)</f>
        <v/>
      </c>
      <c r="J19" t="str">
        <f>IF(Taxaliste_E!N$30="","",Taxaliste_E!N$30)</f>
        <v/>
      </c>
      <c r="K19" t="str">
        <f>IF(Taxaliste_E!P$30="","",Taxaliste_E!P$30)</f>
        <v/>
      </c>
      <c r="L19" t="str">
        <f>IF(Taxaliste_E!T$30="","",Taxaliste_E!T$30)</f>
        <v/>
      </c>
      <c r="M19" t="str">
        <f>IF(Taxaliste_E!U$30="","",Taxaliste_E!U$30)</f>
        <v/>
      </c>
      <c r="N19" t="str">
        <f>IF(Taxaliste_E!V$30="","",Taxaliste_E!V$30)</f>
        <v/>
      </c>
      <c r="O19" t="str">
        <f>IF(Taxaliste_E!W$30="","",Taxaliste_E!W$30)</f>
        <v/>
      </c>
      <c r="P19" t="str">
        <f t="shared" si="0"/>
        <v/>
      </c>
      <c r="Q19" t="str">
        <f t="shared" si="1"/>
        <v/>
      </c>
      <c r="S19" t="str">
        <f>IFERROR(INDEX($L$2:$L$271,_xlfn.AGGREGATE(15,6,ROW($L$2:$L$271)-ROW($L$2)+1/($Q$2:$Q$271=1),ROWS(S$2:S19))),"")</f>
        <v/>
      </c>
      <c r="T19" t="str">
        <f>IFERROR((LOOKUP(U19,'Dropdown-Liste EPT'!E$11:E$528,'Dropdown-Liste EPT'!B$11:B$528)),"")</f>
        <v/>
      </c>
      <c r="U19" t="str">
        <f>IFERROR(INDEX($A$2:$A$271,_xlfn.AGGREGATE(15,6,ROW($A$2:$A$271)-ROW($A$2)+1/($Q$2:$Q$271=1),ROWS(U$2:U19))),"")</f>
        <v/>
      </c>
      <c r="V19" t="str">
        <f>IFERROR(INDEX($B$2:$B$271,_xlfn.AGGREGATE(15,6,ROW($B$2:$B$271)-ROW($B$2)+1/($Q$2:$Q$271=1),ROWS(V$2:V19))),"")</f>
        <v/>
      </c>
      <c r="W19" t="str">
        <f>IFERROR(INDEX($C$2:$C$271,_xlfn.AGGREGATE(15,6,ROW($C$2:$C$271)-ROW($C$2)+1/($Q$2:$Q$271=1),ROWS(W$2:W19))),"")</f>
        <v/>
      </c>
      <c r="X19" t="str">
        <f>IFERROR(INDEX($D$2:$D$271,_xlfn.AGGREGATE(15,6,ROW($D$2:$D$271)-ROW($D$2)+1/($Q$2:$Q$271=1),ROWS(X$2:X19))),"")</f>
        <v/>
      </c>
      <c r="Y19" t="str">
        <f>IFERROR(INDEX($E$2:$E$271,_xlfn.AGGREGATE(15,6,ROW($E$2:$E$271)-ROW($E$2)+1/($Q$2:$Q$271=1),ROWS(Y$2:Y19))),"")</f>
        <v/>
      </c>
      <c r="Z19" t="str">
        <f>IFERROR(INDEX($F$2:$F$271,_xlfn.AGGREGATE(15,6,ROW($F$2:$F$271)-ROW($F$2)+1/($Q$2:$Q$271=1),ROWS(Z$2:Z19))),"")</f>
        <v/>
      </c>
      <c r="AA19" t="str">
        <f>IFERROR(INDEX($G$2:$G$271,_xlfn.AGGREGATE(15,6,ROW($G$2:$G$271)-ROW($G$2)+1/($Q$2:$Q$271=1),ROWS(AA$2:AA19))),"")</f>
        <v/>
      </c>
      <c r="AB19" t="str">
        <f>IFERROR(INDEX($H$2:$H$271,_xlfn.AGGREGATE(15,6,ROW($H$2:$H$271)-ROW($H$2)+1/($Q$2:$Q$271=1),ROWS(AB$2:AB19))),"")</f>
        <v/>
      </c>
      <c r="AC19" t="str">
        <f>IFERROR(INDEX($I$2:$I$271,_xlfn.AGGREGATE(15,6,ROW($I$2:$I$271)-ROW($I$2)+1/($Q$2:$Q$271=1),ROWS(AC$2:AC19))),"")</f>
        <v/>
      </c>
      <c r="AD19" t="str">
        <f>IFERROR(INDEX($J$2:$J$271,_xlfn.AGGREGATE(15,6,ROW($J$2:$J$271)-ROW($J$2)+1/($Q$2:$Q$271=1),ROWS(AD$2:AD19))),"")</f>
        <v/>
      </c>
      <c r="AE19" t="str">
        <f>IFERROR(INDEX($K$2:$K$271,_xlfn.AGGREGATE(15,6,ROW($K$2:$K$271)-ROW($K$2)+1/($Q$2:$Q$271=1),ROWS(AE$2:AE19))),"")</f>
        <v/>
      </c>
      <c r="AF19" t="str">
        <f>IFERROR(INDEX($M$2:$M$271,_xlfn.AGGREGATE(15,6,ROW($M$2:$M$271)-ROW($M$2)+1/($Q$2:$Q$271=1),ROWS(AF$2:AF19))),"")</f>
        <v/>
      </c>
      <c r="AG19" t="str">
        <f>IFERROR(INDEX($N$2:$N$271,_xlfn.AGGREGATE(15,6,ROW($N$2:$N$271)-ROW($N$2)+1/($Q$2:$Q$271=1),ROWS(AG$2:AG19))),"")</f>
        <v/>
      </c>
      <c r="AH19" t="str">
        <f>IFERROR(INDEX($O$2:$O$271,_xlfn.AGGREGATE(15,6,ROW($O$2:$O$271)-ROW($O$2)+1/($Q$2:$Q$271=1),ROWS(AH$2:AH19))),"")</f>
        <v/>
      </c>
      <c r="AI19" t="str">
        <f>IFERROR(INDEX($P$2:$P$271,_xlfn.AGGREGATE(15,6,ROW($P$2:$P$271)-ROW($P$2)+1/($Q$2:$Q$271=1),ROWS(AI$2:AI19))),"")</f>
        <v/>
      </c>
    </row>
    <row r="20" spans="1:35" x14ac:dyDescent="0.2">
      <c r="A20" t="str">
        <f>IF(Taxaliste_E!B$31="","",Taxaliste_E!B$31)</f>
        <v/>
      </c>
      <c r="B20" t="str">
        <f>IF(Taxaliste_E!F$31="","",Taxaliste_E!F$31)</f>
        <v/>
      </c>
      <c r="C20" t="str">
        <f>IF(Taxaliste_E!G$31="","",Taxaliste_E!G$31)</f>
        <v/>
      </c>
      <c r="D20" t="str">
        <f>IF(Taxaliste_E!H$31="","",Taxaliste_E!H$31)</f>
        <v/>
      </c>
      <c r="E20" t="str">
        <f>IF(Taxaliste_E!I$31="","",Taxaliste_E!I$31)</f>
        <v/>
      </c>
      <c r="F20" t="str">
        <f>IF(Taxaliste_E!J$31="","",Taxaliste_E!J$31)</f>
        <v/>
      </c>
      <c r="G20" t="str">
        <f>IF(Taxaliste_E!K$31="","",Taxaliste_E!K$31)</f>
        <v/>
      </c>
      <c r="H20" t="str">
        <f>IF(Taxaliste_E!L$31="","",Taxaliste_E!L$31)</f>
        <v/>
      </c>
      <c r="I20" t="str">
        <f>IF(Taxaliste_E!M$31="","",Taxaliste_E!M$31)</f>
        <v/>
      </c>
      <c r="J20" t="str">
        <f>IF(Taxaliste_E!N$31="","",Taxaliste_E!N$31)</f>
        <v/>
      </c>
      <c r="K20" t="str">
        <f>IF(Taxaliste_E!P$31="","",Taxaliste_E!P$31)</f>
        <v/>
      </c>
      <c r="L20" t="str">
        <f>IF(Taxaliste_E!T$31="","",Taxaliste_E!T$31)</f>
        <v/>
      </c>
      <c r="M20" t="str">
        <f>IF(Taxaliste_E!U$31="","",Taxaliste_E!U$31)</f>
        <v/>
      </c>
      <c r="N20" t="str">
        <f>IF(Taxaliste_E!V$31="","",Taxaliste_E!V$31)</f>
        <v/>
      </c>
      <c r="O20" t="str">
        <f>IF(Taxaliste_E!W$31="","",Taxaliste_E!W$31)</f>
        <v/>
      </c>
      <c r="P20" t="str">
        <f t="shared" si="0"/>
        <v/>
      </c>
      <c r="Q20" t="str">
        <f t="shared" si="1"/>
        <v/>
      </c>
      <c r="S20" t="str">
        <f>IFERROR(INDEX($L$2:$L$271,_xlfn.AGGREGATE(15,6,ROW($L$2:$L$271)-ROW($L$2)+1/($Q$2:$Q$271=1),ROWS(S$2:S20))),"")</f>
        <v/>
      </c>
      <c r="T20" t="str">
        <f>IFERROR((LOOKUP(U20,'Dropdown-Liste EPT'!E$11:E$528,'Dropdown-Liste EPT'!B$11:B$528)),"")</f>
        <v/>
      </c>
      <c r="U20" t="str">
        <f>IFERROR(INDEX($A$2:$A$271,_xlfn.AGGREGATE(15,6,ROW($A$2:$A$271)-ROW($A$2)+1/($Q$2:$Q$271=1),ROWS(U$2:U20))),"")</f>
        <v/>
      </c>
      <c r="V20" t="str">
        <f>IFERROR(INDEX($B$2:$B$271,_xlfn.AGGREGATE(15,6,ROW($B$2:$B$271)-ROW($B$2)+1/($Q$2:$Q$271=1),ROWS(V$2:V20))),"")</f>
        <v/>
      </c>
      <c r="W20" t="str">
        <f>IFERROR(INDEX($C$2:$C$271,_xlfn.AGGREGATE(15,6,ROW($C$2:$C$271)-ROW($C$2)+1/($Q$2:$Q$271=1),ROWS(W$2:W20))),"")</f>
        <v/>
      </c>
      <c r="X20" t="str">
        <f>IFERROR(INDEX($D$2:$D$271,_xlfn.AGGREGATE(15,6,ROW($D$2:$D$271)-ROW($D$2)+1/($Q$2:$Q$271=1),ROWS(X$2:X20))),"")</f>
        <v/>
      </c>
      <c r="Y20" t="str">
        <f>IFERROR(INDEX($E$2:$E$271,_xlfn.AGGREGATE(15,6,ROW($E$2:$E$271)-ROW($E$2)+1/($Q$2:$Q$271=1),ROWS(Y$2:Y20))),"")</f>
        <v/>
      </c>
      <c r="Z20" t="str">
        <f>IFERROR(INDEX($F$2:$F$271,_xlfn.AGGREGATE(15,6,ROW($F$2:$F$271)-ROW($F$2)+1/($Q$2:$Q$271=1),ROWS(Z$2:Z20))),"")</f>
        <v/>
      </c>
      <c r="AA20" t="str">
        <f>IFERROR(INDEX($G$2:$G$271,_xlfn.AGGREGATE(15,6,ROW($G$2:$G$271)-ROW($G$2)+1/($Q$2:$Q$271=1),ROWS(AA$2:AA20))),"")</f>
        <v/>
      </c>
      <c r="AB20" t="str">
        <f>IFERROR(INDEX($H$2:$H$271,_xlfn.AGGREGATE(15,6,ROW($H$2:$H$271)-ROW($H$2)+1/($Q$2:$Q$271=1),ROWS(AB$2:AB20))),"")</f>
        <v/>
      </c>
      <c r="AC20" t="str">
        <f>IFERROR(INDEX($I$2:$I$271,_xlfn.AGGREGATE(15,6,ROW($I$2:$I$271)-ROW($I$2)+1/($Q$2:$Q$271=1),ROWS(AC$2:AC20))),"")</f>
        <v/>
      </c>
      <c r="AD20" t="str">
        <f>IFERROR(INDEX($J$2:$J$271,_xlfn.AGGREGATE(15,6,ROW($J$2:$J$271)-ROW($J$2)+1/($Q$2:$Q$271=1),ROWS(AD$2:AD20))),"")</f>
        <v/>
      </c>
      <c r="AE20" t="str">
        <f>IFERROR(INDEX($K$2:$K$271,_xlfn.AGGREGATE(15,6,ROW($K$2:$K$271)-ROW($K$2)+1/($Q$2:$Q$271=1),ROWS(AE$2:AE20))),"")</f>
        <v/>
      </c>
      <c r="AF20" t="str">
        <f>IFERROR(INDEX($M$2:$M$271,_xlfn.AGGREGATE(15,6,ROW($M$2:$M$271)-ROW($M$2)+1/($Q$2:$Q$271=1),ROWS(AF$2:AF20))),"")</f>
        <v/>
      </c>
      <c r="AG20" t="str">
        <f>IFERROR(INDEX($N$2:$N$271,_xlfn.AGGREGATE(15,6,ROW($N$2:$N$271)-ROW($N$2)+1/($Q$2:$Q$271=1),ROWS(AG$2:AG20))),"")</f>
        <v/>
      </c>
      <c r="AH20" t="str">
        <f>IFERROR(INDEX($O$2:$O$271,_xlfn.AGGREGATE(15,6,ROW($O$2:$O$271)-ROW($O$2)+1/($Q$2:$Q$271=1),ROWS(AH$2:AH20))),"")</f>
        <v/>
      </c>
      <c r="AI20" t="str">
        <f>IFERROR(INDEX($P$2:$P$271,_xlfn.AGGREGATE(15,6,ROW($P$2:$P$271)-ROW($P$2)+1/($Q$2:$Q$271=1),ROWS(AI$2:AI20))),"")</f>
        <v/>
      </c>
    </row>
    <row r="21" spans="1:35" x14ac:dyDescent="0.2">
      <c r="A21" t="str">
        <f>IF(Taxaliste_E!B$32="","",Taxaliste_E!B$32)</f>
        <v/>
      </c>
      <c r="B21" t="str">
        <f>IF(Taxaliste_E!F$32="","",Taxaliste_E!F$32)</f>
        <v/>
      </c>
      <c r="C21" t="str">
        <f>IF(Taxaliste_E!G$32="","",Taxaliste_E!G$32)</f>
        <v/>
      </c>
      <c r="D21" t="str">
        <f>IF(Taxaliste_E!H$32="","",Taxaliste_E!H$32)</f>
        <v/>
      </c>
      <c r="E21" t="str">
        <f>IF(Taxaliste_E!I$32="","",Taxaliste_E!I$32)</f>
        <v/>
      </c>
      <c r="F21" t="str">
        <f>IF(Taxaliste_E!J$32="","",Taxaliste_E!J$32)</f>
        <v/>
      </c>
      <c r="G21" t="str">
        <f>IF(Taxaliste_E!K$32="","",Taxaliste_E!K$32)</f>
        <v/>
      </c>
      <c r="H21" t="str">
        <f>IF(Taxaliste_E!L$32="","",Taxaliste_E!L$32)</f>
        <v/>
      </c>
      <c r="I21" t="str">
        <f>IF(Taxaliste_E!M$32="","",Taxaliste_E!M$32)</f>
        <v/>
      </c>
      <c r="J21" t="str">
        <f>IF(Taxaliste_E!N$32="","",Taxaliste_E!N$32)</f>
        <v/>
      </c>
      <c r="K21" t="str">
        <f>IF(Taxaliste_E!P$32="","",Taxaliste_E!P$32)</f>
        <v/>
      </c>
      <c r="L21" t="str">
        <f>IF(Taxaliste_E!T$32="","",Taxaliste_E!T$32)</f>
        <v/>
      </c>
      <c r="M21" t="str">
        <f>IF(Taxaliste_E!U$32="","",Taxaliste_E!U$32)</f>
        <v/>
      </c>
      <c r="N21" t="str">
        <f>IF(Taxaliste_E!V$32="","",Taxaliste_E!V$32)</f>
        <v/>
      </c>
      <c r="O21" t="str">
        <f>IF(Taxaliste_E!W$32="","",Taxaliste_E!W$32)</f>
        <v/>
      </c>
      <c r="P21" t="str">
        <f t="shared" si="0"/>
        <v/>
      </c>
      <c r="Q21" t="str">
        <f t="shared" si="1"/>
        <v/>
      </c>
      <c r="S21" t="str">
        <f>IFERROR(INDEX($L$2:$L$271,_xlfn.AGGREGATE(15,6,ROW($L$2:$L$271)-ROW($L$2)+1/($Q$2:$Q$271=1),ROWS(S$2:S21))),"")</f>
        <v/>
      </c>
      <c r="T21" t="str">
        <f>IFERROR((LOOKUP(U21,'Dropdown-Liste EPT'!E$11:E$528,'Dropdown-Liste EPT'!B$11:B$528)),"")</f>
        <v/>
      </c>
      <c r="U21" t="str">
        <f>IFERROR(INDEX($A$2:$A$271,_xlfn.AGGREGATE(15,6,ROW($A$2:$A$271)-ROW($A$2)+1/($Q$2:$Q$271=1),ROWS(U$2:U21))),"")</f>
        <v/>
      </c>
      <c r="V21" t="str">
        <f>IFERROR(INDEX($B$2:$B$271,_xlfn.AGGREGATE(15,6,ROW($B$2:$B$271)-ROW($B$2)+1/($Q$2:$Q$271=1),ROWS(V$2:V21))),"")</f>
        <v/>
      </c>
      <c r="W21" t="str">
        <f>IFERROR(INDEX($C$2:$C$271,_xlfn.AGGREGATE(15,6,ROW($C$2:$C$271)-ROW($C$2)+1/($Q$2:$Q$271=1),ROWS(W$2:W21))),"")</f>
        <v/>
      </c>
      <c r="X21" t="str">
        <f>IFERROR(INDEX($D$2:$D$271,_xlfn.AGGREGATE(15,6,ROW($D$2:$D$271)-ROW($D$2)+1/($Q$2:$Q$271=1),ROWS(X$2:X21))),"")</f>
        <v/>
      </c>
      <c r="Y21" t="str">
        <f>IFERROR(INDEX($E$2:$E$271,_xlfn.AGGREGATE(15,6,ROW($E$2:$E$271)-ROW($E$2)+1/($Q$2:$Q$271=1),ROWS(Y$2:Y21))),"")</f>
        <v/>
      </c>
      <c r="Z21" t="str">
        <f>IFERROR(INDEX($F$2:$F$271,_xlfn.AGGREGATE(15,6,ROW($F$2:$F$271)-ROW($F$2)+1/($Q$2:$Q$271=1),ROWS(Z$2:Z21))),"")</f>
        <v/>
      </c>
      <c r="AA21" t="str">
        <f>IFERROR(INDEX($G$2:$G$271,_xlfn.AGGREGATE(15,6,ROW($G$2:$G$271)-ROW($G$2)+1/($Q$2:$Q$271=1),ROWS(AA$2:AA21))),"")</f>
        <v/>
      </c>
      <c r="AB21" t="str">
        <f>IFERROR(INDEX($H$2:$H$271,_xlfn.AGGREGATE(15,6,ROW($H$2:$H$271)-ROW($H$2)+1/($Q$2:$Q$271=1),ROWS(AB$2:AB21))),"")</f>
        <v/>
      </c>
      <c r="AC21" t="str">
        <f>IFERROR(INDEX($I$2:$I$271,_xlfn.AGGREGATE(15,6,ROW($I$2:$I$271)-ROW($I$2)+1/($Q$2:$Q$271=1),ROWS(AC$2:AC21))),"")</f>
        <v/>
      </c>
      <c r="AD21" t="str">
        <f>IFERROR(INDEX($J$2:$J$271,_xlfn.AGGREGATE(15,6,ROW($J$2:$J$271)-ROW($J$2)+1/($Q$2:$Q$271=1),ROWS(AD$2:AD21))),"")</f>
        <v/>
      </c>
      <c r="AE21" t="str">
        <f>IFERROR(INDEX($K$2:$K$271,_xlfn.AGGREGATE(15,6,ROW($K$2:$K$271)-ROW($K$2)+1/($Q$2:$Q$271=1),ROWS(AE$2:AE21))),"")</f>
        <v/>
      </c>
      <c r="AF21" t="str">
        <f>IFERROR(INDEX($M$2:$M$271,_xlfn.AGGREGATE(15,6,ROW($M$2:$M$271)-ROW($M$2)+1/($Q$2:$Q$271=1),ROWS(AF$2:AF21))),"")</f>
        <v/>
      </c>
      <c r="AG21" t="str">
        <f>IFERROR(INDEX($N$2:$N$271,_xlfn.AGGREGATE(15,6,ROW($N$2:$N$271)-ROW($N$2)+1/($Q$2:$Q$271=1),ROWS(AG$2:AG21))),"")</f>
        <v/>
      </c>
      <c r="AH21" t="str">
        <f>IFERROR(INDEX($O$2:$O$271,_xlfn.AGGREGATE(15,6,ROW($O$2:$O$271)-ROW($O$2)+1/($Q$2:$Q$271=1),ROWS(AH$2:AH21))),"")</f>
        <v/>
      </c>
      <c r="AI21" t="str">
        <f>IFERROR(INDEX($P$2:$P$271,_xlfn.AGGREGATE(15,6,ROW($P$2:$P$271)-ROW($P$2)+1/($Q$2:$Q$271=1),ROWS(AI$2:AI21))),"")</f>
        <v/>
      </c>
    </row>
    <row r="22" spans="1:35" x14ac:dyDescent="0.2">
      <c r="A22" t="str">
        <f>IF(Taxaliste_E!B$33="","",Taxaliste_E!B$33)</f>
        <v/>
      </c>
      <c r="B22" t="str">
        <f>IF(Taxaliste_E!F$33="","",Taxaliste_E!F$33)</f>
        <v/>
      </c>
      <c r="C22" t="str">
        <f>IF(Taxaliste_E!G$33="","",Taxaliste_E!G$33)</f>
        <v/>
      </c>
      <c r="D22" t="str">
        <f>IF(Taxaliste_E!H$33="","",Taxaliste_E!H$33)</f>
        <v/>
      </c>
      <c r="E22" t="str">
        <f>IF(Taxaliste_E!I$33="","",Taxaliste_E!I$33)</f>
        <v/>
      </c>
      <c r="F22" t="str">
        <f>IF(Taxaliste_E!J$33="","",Taxaliste_E!J$33)</f>
        <v/>
      </c>
      <c r="G22" t="str">
        <f>IF(Taxaliste_E!K$33="","",Taxaliste_E!K$33)</f>
        <v/>
      </c>
      <c r="H22" t="str">
        <f>IF(Taxaliste_E!L$33="","",Taxaliste_E!L$33)</f>
        <v/>
      </c>
      <c r="I22" t="str">
        <f>IF(Taxaliste_E!M$33="","",Taxaliste_E!M$33)</f>
        <v/>
      </c>
      <c r="J22" t="str">
        <f>IF(Taxaliste_E!N$33="","",Taxaliste_E!N$33)</f>
        <v/>
      </c>
      <c r="K22" t="str">
        <f>IF(Taxaliste_E!P$33="","",Taxaliste_E!P$33)</f>
        <v/>
      </c>
      <c r="L22" t="str">
        <f>IF(Taxaliste_E!T$33="","",Taxaliste_E!T$33)</f>
        <v/>
      </c>
      <c r="M22" t="str">
        <f>IF(Taxaliste_E!U$33="","",Taxaliste_E!U$33)</f>
        <v/>
      </c>
      <c r="N22" t="str">
        <f>IF(Taxaliste_E!V$33="","",Taxaliste_E!V$33)</f>
        <v/>
      </c>
      <c r="O22" t="str">
        <f>IF(Taxaliste_E!W$33="","",Taxaliste_E!W$33)</f>
        <v/>
      </c>
      <c r="P22" t="str">
        <f t="shared" si="0"/>
        <v/>
      </c>
      <c r="Q22" t="str">
        <f t="shared" si="1"/>
        <v/>
      </c>
      <c r="S22" t="str">
        <f>IFERROR(INDEX($L$2:$L$271,_xlfn.AGGREGATE(15,6,ROW($L$2:$L$271)-ROW($L$2)+1/($Q$2:$Q$271=1),ROWS(S$2:S22))),"")</f>
        <v/>
      </c>
      <c r="T22" t="str">
        <f>IFERROR((LOOKUP(U22,'Dropdown-Liste EPT'!E$11:E$528,'Dropdown-Liste EPT'!B$11:B$528)),"")</f>
        <v/>
      </c>
      <c r="U22" t="str">
        <f>IFERROR(INDEX($A$2:$A$271,_xlfn.AGGREGATE(15,6,ROW($A$2:$A$271)-ROW($A$2)+1/($Q$2:$Q$271=1),ROWS(U$2:U22))),"")</f>
        <v/>
      </c>
      <c r="V22" t="str">
        <f>IFERROR(INDEX($B$2:$B$271,_xlfn.AGGREGATE(15,6,ROW($B$2:$B$271)-ROW($B$2)+1/($Q$2:$Q$271=1),ROWS(V$2:V22))),"")</f>
        <v/>
      </c>
      <c r="W22" t="str">
        <f>IFERROR(INDEX($C$2:$C$271,_xlfn.AGGREGATE(15,6,ROW($C$2:$C$271)-ROW($C$2)+1/($Q$2:$Q$271=1),ROWS(W$2:W22))),"")</f>
        <v/>
      </c>
      <c r="X22" t="str">
        <f>IFERROR(INDEX($D$2:$D$271,_xlfn.AGGREGATE(15,6,ROW($D$2:$D$271)-ROW($D$2)+1/($Q$2:$Q$271=1),ROWS(X$2:X22))),"")</f>
        <v/>
      </c>
      <c r="Y22" t="str">
        <f>IFERROR(INDEX($E$2:$E$271,_xlfn.AGGREGATE(15,6,ROW($E$2:$E$271)-ROW($E$2)+1/($Q$2:$Q$271=1),ROWS(Y$2:Y22))),"")</f>
        <v/>
      </c>
      <c r="Z22" t="str">
        <f>IFERROR(INDEX($F$2:$F$271,_xlfn.AGGREGATE(15,6,ROW($F$2:$F$271)-ROW($F$2)+1/($Q$2:$Q$271=1),ROWS(Z$2:Z22))),"")</f>
        <v/>
      </c>
      <c r="AA22" t="str">
        <f>IFERROR(INDEX($G$2:$G$271,_xlfn.AGGREGATE(15,6,ROW($G$2:$G$271)-ROW($G$2)+1/($Q$2:$Q$271=1),ROWS(AA$2:AA22))),"")</f>
        <v/>
      </c>
      <c r="AB22" t="str">
        <f>IFERROR(INDEX($H$2:$H$271,_xlfn.AGGREGATE(15,6,ROW($H$2:$H$271)-ROW($H$2)+1/($Q$2:$Q$271=1),ROWS(AB$2:AB22))),"")</f>
        <v/>
      </c>
      <c r="AC22" t="str">
        <f>IFERROR(INDEX($I$2:$I$271,_xlfn.AGGREGATE(15,6,ROW($I$2:$I$271)-ROW($I$2)+1/($Q$2:$Q$271=1),ROWS(AC$2:AC22))),"")</f>
        <v/>
      </c>
      <c r="AD22" t="str">
        <f>IFERROR(INDEX($J$2:$J$271,_xlfn.AGGREGATE(15,6,ROW($J$2:$J$271)-ROW($J$2)+1/($Q$2:$Q$271=1),ROWS(AD$2:AD22))),"")</f>
        <v/>
      </c>
      <c r="AE22" t="str">
        <f>IFERROR(INDEX($K$2:$K$271,_xlfn.AGGREGATE(15,6,ROW($K$2:$K$271)-ROW($K$2)+1/($Q$2:$Q$271=1),ROWS(AE$2:AE22))),"")</f>
        <v/>
      </c>
      <c r="AF22" t="str">
        <f>IFERROR(INDEX($M$2:$M$271,_xlfn.AGGREGATE(15,6,ROW($M$2:$M$271)-ROW($M$2)+1/($Q$2:$Q$271=1),ROWS(AF$2:AF22))),"")</f>
        <v/>
      </c>
      <c r="AG22" t="str">
        <f>IFERROR(INDEX($N$2:$N$271,_xlfn.AGGREGATE(15,6,ROW($N$2:$N$271)-ROW($N$2)+1/($Q$2:$Q$271=1),ROWS(AG$2:AG22))),"")</f>
        <v/>
      </c>
      <c r="AH22" t="str">
        <f>IFERROR(INDEX($O$2:$O$271,_xlfn.AGGREGATE(15,6,ROW($O$2:$O$271)-ROW($O$2)+1/($Q$2:$Q$271=1),ROWS(AH$2:AH22))),"")</f>
        <v/>
      </c>
      <c r="AI22" t="str">
        <f>IFERROR(INDEX($P$2:$P$271,_xlfn.AGGREGATE(15,6,ROW($P$2:$P$271)-ROW($P$2)+1/($Q$2:$Q$271=1),ROWS(AI$2:AI22))),"")</f>
        <v/>
      </c>
    </row>
    <row r="23" spans="1:35" x14ac:dyDescent="0.2">
      <c r="A23" t="str">
        <f>IF(Taxaliste_E!B$34="","",Taxaliste_E!B$34)</f>
        <v/>
      </c>
      <c r="B23" t="str">
        <f>IF(Taxaliste_E!F$34="","",Taxaliste_E!F$34)</f>
        <v/>
      </c>
      <c r="C23" t="str">
        <f>IF(Taxaliste_E!G$34="","",Taxaliste_E!G$34)</f>
        <v/>
      </c>
      <c r="D23" t="str">
        <f>IF(Taxaliste_E!H$34="","",Taxaliste_E!H$34)</f>
        <v/>
      </c>
      <c r="E23" t="str">
        <f>IF(Taxaliste_E!I$34="","",Taxaliste_E!I$34)</f>
        <v/>
      </c>
      <c r="F23" t="str">
        <f>IF(Taxaliste_E!J$34="","",Taxaliste_E!J$34)</f>
        <v/>
      </c>
      <c r="G23" t="str">
        <f>IF(Taxaliste_E!K$34="","",Taxaliste_E!K$34)</f>
        <v/>
      </c>
      <c r="H23" t="str">
        <f>IF(Taxaliste_E!L$34="","",Taxaliste_E!L$34)</f>
        <v/>
      </c>
      <c r="I23" t="str">
        <f>IF(Taxaliste_E!M$34="","",Taxaliste_E!M$34)</f>
        <v/>
      </c>
      <c r="J23" t="str">
        <f>IF(Taxaliste_E!N$34="","",Taxaliste_E!N$34)</f>
        <v/>
      </c>
      <c r="K23" t="str">
        <f>IF(Taxaliste_E!P$34="","",Taxaliste_E!P$34)</f>
        <v/>
      </c>
      <c r="L23" t="str">
        <f>IF(Taxaliste_E!T$34="","",Taxaliste_E!T$34)</f>
        <v/>
      </c>
      <c r="M23" t="str">
        <f>IF(Taxaliste_E!U$34="","",Taxaliste_E!U$34)</f>
        <v/>
      </c>
      <c r="N23" t="str">
        <f>IF(Taxaliste_E!V$34="","",Taxaliste_E!V$34)</f>
        <v/>
      </c>
      <c r="O23" t="str">
        <f>IF(Taxaliste_E!W$34="","",Taxaliste_E!W$34)</f>
        <v/>
      </c>
      <c r="P23" t="str">
        <f t="shared" si="0"/>
        <v/>
      </c>
      <c r="Q23" t="str">
        <f t="shared" si="1"/>
        <v/>
      </c>
      <c r="S23" t="str">
        <f>IFERROR(INDEX($L$2:$L$271,_xlfn.AGGREGATE(15,6,ROW($L$2:$L$271)-ROW($L$2)+1/($Q$2:$Q$271=1),ROWS(S$2:S23))),"")</f>
        <v/>
      </c>
      <c r="T23" t="str">
        <f>IFERROR((LOOKUP(U23,'Dropdown-Liste EPT'!E$11:E$528,'Dropdown-Liste EPT'!B$11:B$528)),"")</f>
        <v/>
      </c>
      <c r="U23" t="str">
        <f>IFERROR(INDEX($A$2:$A$271,_xlfn.AGGREGATE(15,6,ROW($A$2:$A$271)-ROW($A$2)+1/($Q$2:$Q$271=1),ROWS(U$2:U23))),"")</f>
        <v/>
      </c>
      <c r="V23" t="str">
        <f>IFERROR(INDEX($B$2:$B$271,_xlfn.AGGREGATE(15,6,ROW($B$2:$B$271)-ROW($B$2)+1/($Q$2:$Q$271=1),ROWS(V$2:V23))),"")</f>
        <v/>
      </c>
      <c r="W23" t="str">
        <f>IFERROR(INDEX($C$2:$C$271,_xlfn.AGGREGATE(15,6,ROW($C$2:$C$271)-ROW($C$2)+1/($Q$2:$Q$271=1),ROWS(W$2:W23))),"")</f>
        <v/>
      </c>
      <c r="X23" t="str">
        <f>IFERROR(INDEX($D$2:$D$271,_xlfn.AGGREGATE(15,6,ROW($D$2:$D$271)-ROW($D$2)+1/($Q$2:$Q$271=1),ROWS(X$2:X23))),"")</f>
        <v/>
      </c>
      <c r="Y23" t="str">
        <f>IFERROR(INDEX($E$2:$E$271,_xlfn.AGGREGATE(15,6,ROW($E$2:$E$271)-ROW($E$2)+1/($Q$2:$Q$271=1),ROWS(Y$2:Y23))),"")</f>
        <v/>
      </c>
      <c r="Z23" t="str">
        <f>IFERROR(INDEX($F$2:$F$271,_xlfn.AGGREGATE(15,6,ROW($F$2:$F$271)-ROW($F$2)+1/($Q$2:$Q$271=1),ROWS(Z$2:Z23))),"")</f>
        <v/>
      </c>
      <c r="AA23" t="str">
        <f>IFERROR(INDEX($G$2:$G$271,_xlfn.AGGREGATE(15,6,ROW($G$2:$G$271)-ROW($G$2)+1/($Q$2:$Q$271=1),ROWS(AA$2:AA23))),"")</f>
        <v/>
      </c>
      <c r="AB23" t="str">
        <f>IFERROR(INDEX($H$2:$H$271,_xlfn.AGGREGATE(15,6,ROW($H$2:$H$271)-ROW($H$2)+1/($Q$2:$Q$271=1),ROWS(AB$2:AB23))),"")</f>
        <v/>
      </c>
      <c r="AC23" t="str">
        <f>IFERROR(INDEX($I$2:$I$271,_xlfn.AGGREGATE(15,6,ROW($I$2:$I$271)-ROW($I$2)+1/($Q$2:$Q$271=1),ROWS(AC$2:AC23))),"")</f>
        <v/>
      </c>
      <c r="AD23" t="str">
        <f>IFERROR(INDEX($J$2:$J$271,_xlfn.AGGREGATE(15,6,ROW($J$2:$J$271)-ROW($J$2)+1/($Q$2:$Q$271=1),ROWS(AD$2:AD23))),"")</f>
        <v/>
      </c>
      <c r="AE23" t="str">
        <f>IFERROR(INDEX($K$2:$K$271,_xlfn.AGGREGATE(15,6,ROW($K$2:$K$271)-ROW($K$2)+1/($Q$2:$Q$271=1),ROWS(AE$2:AE23))),"")</f>
        <v/>
      </c>
      <c r="AF23" t="str">
        <f>IFERROR(INDEX($M$2:$M$271,_xlfn.AGGREGATE(15,6,ROW($M$2:$M$271)-ROW($M$2)+1/($Q$2:$Q$271=1),ROWS(AF$2:AF23))),"")</f>
        <v/>
      </c>
      <c r="AG23" t="str">
        <f>IFERROR(INDEX($N$2:$N$271,_xlfn.AGGREGATE(15,6,ROW($N$2:$N$271)-ROW($N$2)+1/($Q$2:$Q$271=1),ROWS(AG$2:AG23))),"")</f>
        <v/>
      </c>
      <c r="AH23" t="str">
        <f>IFERROR(INDEX($O$2:$O$271,_xlfn.AGGREGATE(15,6,ROW($O$2:$O$271)-ROW($O$2)+1/($Q$2:$Q$271=1),ROWS(AH$2:AH23))),"")</f>
        <v/>
      </c>
      <c r="AI23" t="str">
        <f>IFERROR(INDEX($P$2:$P$271,_xlfn.AGGREGATE(15,6,ROW($P$2:$P$271)-ROW($P$2)+1/($Q$2:$Q$271=1),ROWS(AI$2:AI23))),"")</f>
        <v/>
      </c>
    </row>
    <row r="24" spans="1:35" x14ac:dyDescent="0.2">
      <c r="A24" t="str">
        <f>IF(Taxaliste_E!B$35="","",Taxaliste_E!B$35)</f>
        <v/>
      </c>
      <c r="B24" t="str">
        <f>IF(Taxaliste_E!F$35="","",Taxaliste_E!F$35)</f>
        <v/>
      </c>
      <c r="C24" t="str">
        <f>IF(Taxaliste_E!G$35="","",Taxaliste_E!G$35)</f>
        <v/>
      </c>
      <c r="D24" t="str">
        <f>IF(Taxaliste_E!H$35="","",Taxaliste_E!H$35)</f>
        <v/>
      </c>
      <c r="E24" t="str">
        <f>IF(Taxaliste_E!I$35="","",Taxaliste_E!I$35)</f>
        <v/>
      </c>
      <c r="F24" t="str">
        <f>IF(Taxaliste_E!J$35="","",Taxaliste_E!J$35)</f>
        <v/>
      </c>
      <c r="G24" t="str">
        <f>IF(Taxaliste_E!K$35="","",Taxaliste_E!K$35)</f>
        <v/>
      </c>
      <c r="H24" t="str">
        <f>IF(Taxaliste_E!L$35="","",Taxaliste_E!L$35)</f>
        <v/>
      </c>
      <c r="I24" t="str">
        <f>IF(Taxaliste_E!M$35="","",Taxaliste_E!M$35)</f>
        <v/>
      </c>
      <c r="J24" t="str">
        <f>IF(Taxaliste_E!N$35="","",Taxaliste_E!N$35)</f>
        <v/>
      </c>
      <c r="K24" t="str">
        <f>IF(Taxaliste_E!P$35="","",Taxaliste_E!P$35)</f>
        <v/>
      </c>
      <c r="L24" t="str">
        <f>IF(Taxaliste_E!T$35="","",Taxaliste_E!T$35)</f>
        <v/>
      </c>
      <c r="M24" t="str">
        <f>IF(Taxaliste_E!U$35="","",Taxaliste_E!U$35)</f>
        <v/>
      </c>
      <c r="N24" t="str">
        <f>IF(Taxaliste_E!V$35="","",Taxaliste_E!V$35)</f>
        <v/>
      </c>
      <c r="O24" t="str">
        <f>IF(Taxaliste_E!W$35="","",Taxaliste_E!W$35)</f>
        <v/>
      </c>
      <c r="P24" t="str">
        <f t="shared" si="0"/>
        <v/>
      </c>
      <c r="Q24" t="str">
        <f t="shared" si="1"/>
        <v/>
      </c>
      <c r="S24" t="str">
        <f>IFERROR(INDEX($L$2:$L$271,_xlfn.AGGREGATE(15,6,ROW($L$2:$L$271)-ROW($L$2)+1/($Q$2:$Q$271=1),ROWS(S$2:S24))),"")</f>
        <v/>
      </c>
      <c r="T24" t="str">
        <f>IFERROR((LOOKUP(U24,'Dropdown-Liste EPT'!E$11:E$528,'Dropdown-Liste EPT'!B$11:B$528)),"")</f>
        <v/>
      </c>
      <c r="U24" t="str">
        <f>IFERROR(INDEX($A$2:$A$271,_xlfn.AGGREGATE(15,6,ROW($A$2:$A$271)-ROW($A$2)+1/($Q$2:$Q$271=1),ROWS(U$2:U24))),"")</f>
        <v/>
      </c>
      <c r="V24" t="str">
        <f>IFERROR(INDEX($B$2:$B$271,_xlfn.AGGREGATE(15,6,ROW($B$2:$B$271)-ROW($B$2)+1/($Q$2:$Q$271=1),ROWS(V$2:V24))),"")</f>
        <v/>
      </c>
      <c r="W24" t="str">
        <f>IFERROR(INDEX($C$2:$C$271,_xlfn.AGGREGATE(15,6,ROW($C$2:$C$271)-ROW($C$2)+1/($Q$2:$Q$271=1),ROWS(W$2:W24))),"")</f>
        <v/>
      </c>
      <c r="X24" t="str">
        <f>IFERROR(INDEX($D$2:$D$271,_xlfn.AGGREGATE(15,6,ROW($D$2:$D$271)-ROW($D$2)+1/($Q$2:$Q$271=1),ROWS(X$2:X24))),"")</f>
        <v/>
      </c>
      <c r="Y24" t="str">
        <f>IFERROR(INDEX($E$2:$E$271,_xlfn.AGGREGATE(15,6,ROW($E$2:$E$271)-ROW($E$2)+1/($Q$2:$Q$271=1),ROWS(Y$2:Y24))),"")</f>
        <v/>
      </c>
      <c r="Z24" t="str">
        <f>IFERROR(INDEX($F$2:$F$271,_xlfn.AGGREGATE(15,6,ROW($F$2:$F$271)-ROW($F$2)+1/($Q$2:$Q$271=1),ROWS(Z$2:Z24))),"")</f>
        <v/>
      </c>
      <c r="AA24" t="str">
        <f>IFERROR(INDEX($G$2:$G$271,_xlfn.AGGREGATE(15,6,ROW($G$2:$G$271)-ROW($G$2)+1/($Q$2:$Q$271=1),ROWS(AA$2:AA24))),"")</f>
        <v/>
      </c>
      <c r="AB24" t="str">
        <f>IFERROR(INDEX($H$2:$H$271,_xlfn.AGGREGATE(15,6,ROW($H$2:$H$271)-ROW($H$2)+1/($Q$2:$Q$271=1),ROWS(AB$2:AB24))),"")</f>
        <v/>
      </c>
      <c r="AC24" t="str">
        <f>IFERROR(INDEX($I$2:$I$271,_xlfn.AGGREGATE(15,6,ROW($I$2:$I$271)-ROW($I$2)+1/($Q$2:$Q$271=1),ROWS(AC$2:AC24))),"")</f>
        <v/>
      </c>
      <c r="AD24" t="str">
        <f>IFERROR(INDEX($J$2:$J$271,_xlfn.AGGREGATE(15,6,ROW($J$2:$J$271)-ROW($J$2)+1/($Q$2:$Q$271=1),ROWS(AD$2:AD24))),"")</f>
        <v/>
      </c>
      <c r="AE24" t="str">
        <f>IFERROR(INDEX($K$2:$K$271,_xlfn.AGGREGATE(15,6,ROW($K$2:$K$271)-ROW($K$2)+1/($Q$2:$Q$271=1),ROWS(AE$2:AE24))),"")</f>
        <v/>
      </c>
      <c r="AF24" t="str">
        <f>IFERROR(INDEX($M$2:$M$271,_xlfn.AGGREGATE(15,6,ROW($M$2:$M$271)-ROW($M$2)+1/($Q$2:$Q$271=1),ROWS(AF$2:AF24))),"")</f>
        <v/>
      </c>
      <c r="AG24" t="str">
        <f>IFERROR(INDEX($N$2:$N$271,_xlfn.AGGREGATE(15,6,ROW($N$2:$N$271)-ROW($N$2)+1/($Q$2:$Q$271=1),ROWS(AG$2:AG24))),"")</f>
        <v/>
      </c>
      <c r="AH24" t="str">
        <f>IFERROR(INDEX($O$2:$O$271,_xlfn.AGGREGATE(15,6,ROW($O$2:$O$271)-ROW($O$2)+1/($Q$2:$Q$271=1),ROWS(AH$2:AH24))),"")</f>
        <v/>
      </c>
      <c r="AI24" t="str">
        <f>IFERROR(INDEX($P$2:$P$271,_xlfn.AGGREGATE(15,6,ROW($P$2:$P$271)-ROW($P$2)+1/($Q$2:$Q$271=1),ROWS(AI$2:AI24))),"")</f>
        <v/>
      </c>
    </row>
    <row r="25" spans="1:35" x14ac:dyDescent="0.2">
      <c r="A25" t="str">
        <f>IF(Taxaliste_E!B$36="","",Taxaliste_E!B$36)</f>
        <v/>
      </c>
      <c r="B25" t="str">
        <f>IF(Taxaliste_E!F$36="","",Taxaliste_E!F$36)</f>
        <v/>
      </c>
      <c r="C25" t="str">
        <f>IF(Taxaliste_E!G$36="","",Taxaliste_E!G$36)</f>
        <v/>
      </c>
      <c r="D25" t="str">
        <f>IF(Taxaliste_E!H$36="","",Taxaliste_E!H$36)</f>
        <v/>
      </c>
      <c r="E25" t="str">
        <f>IF(Taxaliste_E!I$36="","",Taxaliste_E!I$36)</f>
        <v/>
      </c>
      <c r="F25" t="str">
        <f>IF(Taxaliste_E!J$36="","",Taxaliste_E!J$36)</f>
        <v/>
      </c>
      <c r="G25" t="str">
        <f>IF(Taxaliste_E!K$36="","",Taxaliste_E!K$36)</f>
        <v/>
      </c>
      <c r="H25" t="str">
        <f>IF(Taxaliste_E!L$36="","",Taxaliste_E!L$36)</f>
        <v/>
      </c>
      <c r="I25" t="str">
        <f>IF(Taxaliste_E!M$36="","",Taxaliste_E!M$36)</f>
        <v/>
      </c>
      <c r="J25" t="str">
        <f>IF(Taxaliste_E!N$36="","",Taxaliste_E!N$36)</f>
        <v/>
      </c>
      <c r="K25" t="str">
        <f>IF(Taxaliste_E!P$36="","",Taxaliste_E!P$36)</f>
        <v/>
      </c>
      <c r="L25" t="str">
        <f>IF(Taxaliste_E!T$36="","",Taxaliste_E!T$36)</f>
        <v/>
      </c>
      <c r="M25" t="str">
        <f>IF(Taxaliste_E!U$36="","",Taxaliste_E!U$36)</f>
        <v/>
      </c>
      <c r="N25" t="str">
        <f>IF(Taxaliste_E!V$36="","",Taxaliste_E!V$36)</f>
        <v/>
      </c>
      <c r="O25" t="str">
        <f>IF(Taxaliste_E!W$36="","",Taxaliste_E!W$36)</f>
        <v/>
      </c>
      <c r="P25" t="str">
        <f t="shared" si="0"/>
        <v/>
      </c>
      <c r="Q25" t="str">
        <f t="shared" si="1"/>
        <v/>
      </c>
      <c r="S25" t="str">
        <f>IFERROR(INDEX($L$2:$L$271,_xlfn.AGGREGATE(15,6,ROW($L$2:$L$271)-ROW($L$2)+1/($Q$2:$Q$271=1),ROWS(S$2:S25))),"")</f>
        <v/>
      </c>
      <c r="T25" t="str">
        <f>IFERROR((LOOKUP(U25,'Dropdown-Liste EPT'!E$11:E$528,'Dropdown-Liste EPT'!B$11:B$528)),"")</f>
        <v/>
      </c>
      <c r="U25" t="str">
        <f>IFERROR(INDEX($A$2:$A$271,_xlfn.AGGREGATE(15,6,ROW($A$2:$A$271)-ROW($A$2)+1/($Q$2:$Q$271=1),ROWS(U$2:U25))),"")</f>
        <v/>
      </c>
      <c r="V25" t="str">
        <f>IFERROR(INDEX($B$2:$B$271,_xlfn.AGGREGATE(15,6,ROW($B$2:$B$271)-ROW($B$2)+1/($Q$2:$Q$271=1),ROWS(V$2:V25))),"")</f>
        <v/>
      </c>
      <c r="W25" t="str">
        <f>IFERROR(INDEX($C$2:$C$271,_xlfn.AGGREGATE(15,6,ROW($C$2:$C$271)-ROW($C$2)+1/($Q$2:$Q$271=1),ROWS(W$2:W25))),"")</f>
        <v/>
      </c>
      <c r="X25" t="str">
        <f>IFERROR(INDEX($D$2:$D$271,_xlfn.AGGREGATE(15,6,ROW($D$2:$D$271)-ROW($D$2)+1/($Q$2:$Q$271=1),ROWS(X$2:X25))),"")</f>
        <v/>
      </c>
      <c r="Y25" t="str">
        <f>IFERROR(INDEX($E$2:$E$271,_xlfn.AGGREGATE(15,6,ROW($E$2:$E$271)-ROW($E$2)+1/($Q$2:$Q$271=1),ROWS(Y$2:Y25))),"")</f>
        <v/>
      </c>
      <c r="Z25" t="str">
        <f>IFERROR(INDEX($F$2:$F$271,_xlfn.AGGREGATE(15,6,ROW($F$2:$F$271)-ROW($F$2)+1/($Q$2:$Q$271=1),ROWS(Z$2:Z25))),"")</f>
        <v/>
      </c>
      <c r="AA25" t="str">
        <f>IFERROR(INDEX($G$2:$G$271,_xlfn.AGGREGATE(15,6,ROW($G$2:$G$271)-ROW($G$2)+1/($Q$2:$Q$271=1),ROWS(AA$2:AA25))),"")</f>
        <v/>
      </c>
      <c r="AB25" t="str">
        <f>IFERROR(INDEX($H$2:$H$271,_xlfn.AGGREGATE(15,6,ROW($H$2:$H$271)-ROW($H$2)+1/($Q$2:$Q$271=1),ROWS(AB$2:AB25))),"")</f>
        <v/>
      </c>
      <c r="AC25" t="str">
        <f>IFERROR(INDEX($I$2:$I$271,_xlfn.AGGREGATE(15,6,ROW($I$2:$I$271)-ROW($I$2)+1/($Q$2:$Q$271=1),ROWS(AC$2:AC25))),"")</f>
        <v/>
      </c>
      <c r="AD25" t="str">
        <f>IFERROR(INDEX($J$2:$J$271,_xlfn.AGGREGATE(15,6,ROW($J$2:$J$271)-ROW($J$2)+1/($Q$2:$Q$271=1),ROWS(AD$2:AD25))),"")</f>
        <v/>
      </c>
      <c r="AE25" t="str">
        <f>IFERROR(INDEX($K$2:$K$271,_xlfn.AGGREGATE(15,6,ROW($K$2:$K$271)-ROW($K$2)+1/($Q$2:$Q$271=1),ROWS(AE$2:AE25))),"")</f>
        <v/>
      </c>
      <c r="AF25" t="str">
        <f>IFERROR(INDEX($M$2:$M$271,_xlfn.AGGREGATE(15,6,ROW($M$2:$M$271)-ROW($M$2)+1/($Q$2:$Q$271=1),ROWS(AF$2:AF25))),"")</f>
        <v/>
      </c>
      <c r="AG25" t="str">
        <f>IFERROR(INDEX($N$2:$N$271,_xlfn.AGGREGATE(15,6,ROW($N$2:$N$271)-ROW($N$2)+1/($Q$2:$Q$271=1),ROWS(AG$2:AG25))),"")</f>
        <v/>
      </c>
      <c r="AH25" t="str">
        <f>IFERROR(INDEX($O$2:$O$271,_xlfn.AGGREGATE(15,6,ROW($O$2:$O$271)-ROW($O$2)+1/($Q$2:$Q$271=1),ROWS(AH$2:AH25))),"")</f>
        <v/>
      </c>
      <c r="AI25" t="str">
        <f>IFERROR(INDEX($P$2:$P$271,_xlfn.AGGREGATE(15,6,ROW($P$2:$P$271)-ROW($P$2)+1/($Q$2:$Q$271=1),ROWS(AI$2:AI25))),"")</f>
        <v/>
      </c>
    </row>
    <row r="26" spans="1:35" x14ac:dyDescent="0.2">
      <c r="A26" t="str">
        <f>IF(Taxaliste_E!B$37="","",Taxaliste_E!B$37)</f>
        <v/>
      </c>
      <c r="B26" t="str">
        <f>IF(Taxaliste_E!F$37="","",Taxaliste_E!F$37)</f>
        <v/>
      </c>
      <c r="C26" t="str">
        <f>IF(Taxaliste_E!G$37="","",Taxaliste_E!G$37)</f>
        <v/>
      </c>
      <c r="D26" t="str">
        <f>IF(Taxaliste_E!H$37="","",Taxaliste_E!H$37)</f>
        <v/>
      </c>
      <c r="E26" t="str">
        <f>IF(Taxaliste_E!I$37="","",Taxaliste_E!I$37)</f>
        <v/>
      </c>
      <c r="F26" t="str">
        <f>IF(Taxaliste_E!J$37="","",Taxaliste_E!J$37)</f>
        <v/>
      </c>
      <c r="G26" t="str">
        <f>IF(Taxaliste_E!K$37="","",Taxaliste_E!K$37)</f>
        <v/>
      </c>
      <c r="H26" t="str">
        <f>IF(Taxaliste_E!L$37="","",Taxaliste_E!L$37)</f>
        <v/>
      </c>
      <c r="I26" t="str">
        <f>IF(Taxaliste_E!M$37="","",Taxaliste_E!M$37)</f>
        <v/>
      </c>
      <c r="J26" t="str">
        <f>IF(Taxaliste_E!N$37="","",Taxaliste_E!N$37)</f>
        <v/>
      </c>
      <c r="K26" t="str">
        <f>IF(Taxaliste_E!P$37="","",Taxaliste_E!P$37)</f>
        <v/>
      </c>
      <c r="L26" t="str">
        <f>IF(Taxaliste_E!T$37="","",Taxaliste_E!T$37)</f>
        <v/>
      </c>
      <c r="M26" t="str">
        <f>IF(Taxaliste_E!U$37="","",Taxaliste_E!U$37)</f>
        <v/>
      </c>
      <c r="N26" t="str">
        <f>IF(Taxaliste_E!V$37="","",Taxaliste_E!V$37)</f>
        <v/>
      </c>
      <c r="O26" t="str">
        <f>IF(Taxaliste_E!W$37="","",Taxaliste_E!W$37)</f>
        <v/>
      </c>
      <c r="P26" t="str">
        <f t="shared" si="0"/>
        <v/>
      </c>
      <c r="Q26" t="str">
        <f t="shared" si="1"/>
        <v/>
      </c>
      <c r="S26" t="str">
        <f>IFERROR(INDEX($L$2:$L$271,_xlfn.AGGREGATE(15,6,ROW($L$2:$L$271)-ROW($L$2)+1/($Q$2:$Q$271=1),ROWS(S$2:S26))),"")</f>
        <v/>
      </c>
      <c r="T26" t="str">
        <f>IFERROR((LOOKUP(U26,'Dropdown-Liste EPT'!E$11:E$528,'Dropdown-Liste EPT'!B$11:B$528)),"")</f>
        <v/>
      </c>
      <c r="U26" t="str">
        <f>IFERROR(INDEX($A$2:$A$271,_xlfn.AGGREGATE(15,6,ROW($A$2:$A$271)-ROW($A$2)+1/($Q$2:$Q$271=1),ROWS(U$2:U26))),"")</f>
        <v/>
      </c>
      <c r="V26" t="str">
        <f>IFERROR(INDEX($B$2:$B$271,_xlfn.AGGREGATE(15,6,ROW($B$2:$B$271)-ROW($B$2)+1/($Q$2:$Q$271=1),ROWS(V$2:V26))),"")</f>
        <v/>
      </c>
      <c r="W26" t="str">
        <f>IFERROR(INDEX($C$2:$C$271,_xlfn.AGGREGATE(15,6,ROW($C$2:$C$271)-ROW($C$2)+1/($Q$2:$Q$271=1),ROWS(W$2:W26))),"")</f>
        <v/>
      </c>
      <c r="X26" t="str">
        <f>IFERROR(INDEX($D$2:$D$271,_xlfn.AGGREGATE(15,6,ROW($D$2:$D$271)-ROW($D$2)+1/($Q$2:$Q$271=1),ROWS(X$2:X26))),"")</f>
        <v/>
      </c>
      <c r="Y26" t="str">
        <f>IFERROR(INDEX($E$2:$E$271,_xlfn.AGGREGATE(15,6,ROW($E$2:$E$271)-ROW($E$2)+1/($Q$2:$Q$271=1),ROWS(Y$2:Y26))),"")</f>
        <v/>
      </c>
      <c r="Z26" t="str">
        <f>IFERROR(INDEX($F$2:$F$271,_xlfn.AGGREGATE(15,6,ROW($F$2:$F$271)-ROW($F$2)+1/($Q$2:$Q$271=1),ROWS(Z$2:Z26))),"")</f>
        <v/>
      </c>
      <c r="AA26" t="str">
        <f>IFERROR(INDEX($G$2:$G$271,_xlfn.AGGREGATE(15,6,ROW($G$2:$G$271)-ROW($G$2)+1/($Q$2:$Q$271=1),ROWS(AA$2:AA26))),"")</f>
        <v/>
      </c>
      <c r="AB26" t="str">
        <f>IFERROR(INDEX($H$2:$H$271,_xlfn.AGGREGATE(15,6,ROW($H$2:$H$271)-ROW($H$2)+1/($Q$2:$Q$271=1),ROWS(AB$2:AB26))),"")</f>
        <v/>
      </c>
      <c r="AC26" t="str">
        <f>IFERROR(INDEX($I$2:$I$271,_xlfn.AGGREGATE(15,6,ROW($I$2:$I$271)-ROW($I$2)+1/($Q$2:$Q$271=1),ROWS(AC$2:AC26))),"")</f>
        <v/>
      </c>
      <c r="AD26" t="str">
        <f>IFERROR(INDEX($J$2:$J$271,_xlfn.AGGREGATE(15,6,ROW($J$2:$J$271)-ROW($J$2)+1/($Q$2:$Q$271=1),ROWS(AD$2:AD26))),"")</f>
        <v/>
      </c>
      <c r="AE26" t="str">
        <f>IFERROR(INDEX($K$2:$K$271,_xlfn.AGGREGATE(15,6,ROW($K$2:$K$271)-ROW($K$2)+1/($Q$2:$Q$271=1),ROWS(AE$2:AE26))),"")</f>
        <v/>
      </c>
      <c r="AF26" t="str">
        <f>IFERROR(INDEX($M$2:$M$271,_xlfn.AGGREGATE(15,6,ROW($M$2:$M$271)-ROW($M$2)+1/($Q$2:$Q$271=1),ROWS(AF$2:AF26))),"")</f>
        <v/>
      </c>
      <c r="AG26" t="str">
        <f>IFERROR(INDEX($N$2:$N$271,_xlfn.AGGREGATE(15,6,ROW($N$2:$N$271)-ROW($N$2)+1/($Q$2:$Q$271=1),ROWS(AG$2:AG26))),"")</f>
        <v/>
      </c>
      <c r="AH26" t="str">
        <f>IFERROR(INDEX($O$2:$O$271,_xlfn.AGGREGATE(15,6,ROW($O$2:$O$271)-ROW($O$2)+1/($Q$2:$Q$271=1),ROWS(AH$2:AH26))),"")</f>
        <v/>
      </c>
      <c r="AI26" t="str">
        <f>IFERROR(INDEX($P$2:$P$271,_xlfn.AGGREGATE(15,6,ROW($P$2:$P$271)-ROW($P$2)+1/($Q$2:$Q$271=1),ROWS(AI$2:AI26))),"")</f>
        <v/>
      </c>
    </row>
    <row r="27" spans="1:35" x14ac:dyDescent="0.2">
      <c r="A27" t="str">
        <f>IF(Taxaliste_E!B$38="","",Taxaliste_E!B$38)</f>
        <v/>
      </c>
      <c r="B27" t="str">
        <f>IF(Taxaliste_E!F$38="","",Taxaliste_E!F$38)</f>
        <v/>
      </c>
      <c r="C27" t="str">
        <f>IF(Taxaliste_E!G$38="","",Taxaliste_E!G$38)</f>
        <v/>
      </c>
      <c r="D27" t="str">
        <f>IF(Taxaliste_E!H$38="","",Taxaliste_E!H$38)</f>
        <v/>
      </c>
      <c r="E27" t="str">
        <f>IF(Taxaliste_E!I$38="","",Taxaliste_E!I$38)</f>
        <v/>
      </c>
      <c r="F27" t="str">
        <f>IF(Taxaliste_E!J$38="","",Taxaliste_E!J$38)</f>
        <v/>
      </c>
      <c r="G27" t="str">
        <f>IF(Taxaliste_E!K$38="","",Taxaliste_E!K$38)</f>
        <v/>
      </c>
      <c r="H27" t="str">
        <f>IF(Taxaliste_E!L$38="","",Taxaliste_E!L$38)</f>
        <v/>
      </c>
      <c r="I27" t="str">
        <f>IF(Taxaliste_E!M$38="","",Taxaliste_E!M$38)</f>
        <v/>
      </c>
      <c r="J27" t="str">
        <f>IF(Taxaliste_E!N$38="","",Taxaliste_E!N$38)</f>
        <v/>
      </c>
      <c r="K27" t="str">
        <f>IF(Taxaliste_E!P$38="","",Taxaliste_E!P$38)</f>
        <v/>
      </c>
      <c r="L27" t="str">
        <f>IF(Taxaliste_E!T$38="","",Taxaliste_E!T$38)</f>
        <v/>
      </c>
      <c r="M27" t="str">
        <f>IF(Taxaliste_E!U$38="","",Taxaliste_E!U$38)</f>
        <v/>
      </c>
      <c r="N27" t="str">
        <f>IF(Taxaliste_E!V$38="","",Taxaliste_E!V$38)</f>
        <v/>
      </c>
      <c r="O27" t="str">
        <f>IF(Taxaliste_E!W$38="","",Taxaliste_E!W$38)</f>
        <v/>
      </c>
      <c r="P27" t="str">
        <f t="shared" si="0"/>
        <v/>
      </c>
      <c r="Q27" t="str">
        <f t="shared" si="1"/>
        <v/>
      </c>
      <c r="S27" t="str">
        <f>IFERROR(INDEX($L$2:$L$271,_xlfn.AGGREGATE(15,6,ROW($L$2:$L$271)-ROW($L$2)+1/($Q$2:$Q$271=1),ROWS(S$2:S27))),"")</f>
        <v/>
      </c>
      <c r="T27" t="str">
        <f>IFERROR((LOOKUP(U27,'Dropdown-Liste EPT'!E$11:E$528,'Dropdown-Liste EPT'!B$11:B$528)),"")</f>
        <v/>
      </c>
      <c r="U27" t="str">
        <f>IFERROR(INDEX($A$2:$A$271,_xlfn.AGGREGATE(15,6,ROW($A$2:$A$271)-ROW($A$2)+1/($Q$2:$Q$271=1),ROWS(U$2:U27))),"")</f>
        <v/>
      </c>
      <c r="V27" t="str">
        <f>IFERROR(INDEX($B$2:$B$271,_xlfn.AGGREGATE(15,6,ROW($B$2:$B$271)-ROW($B$2)+1/($Q$2:$Q$271=1),ROWS(V$2:V27))),"")</f>
        <v/>
      </c>
      <c r="W27" t="str">
        <f>IFERROR(INDEX($C$2:$C$271,_xlfn.AGGREGATE(15,6,ROW($C$2:$C$271)-ROW($C$2)+1/($Q$2:$Q$271=1),ROWS(W$2:W27))),"")</f>
        <v/>
      </c>
      <c r="X27" t="str">
        <f>IFERROR(INDEX($D$2:$D$271,_xlfn.AGGREGATE(15,6,ROW($D$2:$D$271)-ROW($D$2)+1/($Q$2:$Q$271=1),ROWS(X$2:X27))),"")</f>
        <v/>
      </c>
      <c r="Y27" t="str">
        <f>IFERROR(INDEX($E$2:$E$271,_xlfn.AGGREGATE(15,6,ROW($E$2:$E$271)-ROW($E$2)+1/($Q$2:$Q$271=1),ROWS(Y$2:Y27))),"")</f>
        <v/>
      </c>
      <c r="Z27" t="str">
        <f>IFERROR(INDEX($F$2:$F$271,_xlfn.AGGREGATE(15,6,ROW($F$2:$F$271)-ROW($F$2)+1/($Q$2:$Q$271=1),ROWS(Z$2:Z27))),"")</f>
        <v/>
      </c>
      <c r="AA27" t="str">
        <f>IFERROR(INDEX($G$2:$G$271,_xlfn.AGGREGATE(15,6,ROW($G$2:$G$271)-ROW($G$2)+1/($Q$2:$Q$271=1),ROWS(AA$2:AA27))),"")</f>
        <v/>
      </c>
      <c r="AB27" t="str">
        <f>IFERROR(INDEX($H$2:$H$271,_xlfn.AGGREGATE(15,6,ROW($H$2:$H$271)-ROW($H$2)+1/($Q$2:$Q$271=1),ROWS(AB$2:AB27))),"")</f>
        <v/>
      </c>
      <c r="AC27" t="str">
        <f>IFERROR(INDEX($I$2:$I$271,_xlfn.AGGREGATE(15,6,ROW($I$2:$I$271)-ROW($I$2)+1/($Q$2:$Q$271=1),ROWS(AC$2:AC27))),"")</f>
        <v/>
      </c>
      <c r="AD27" t="str">
        <f>IFERROR(INDEX($J$2:$J$271,_xlfn.AGGREGATE(15,6,ROW($J$2:$J$271)-ROW($J$2)+1/($Q$2:$Q$271=1),ROWS(AD$2:AD27))),"")</f>
        <v/>
      </c>
      <c r="AE27" t="str">
        <f>IFERROR(INDEX($K$2:$K$271,_xlfn.AGGREGATE(15,6,ROW($K$2:$K$271)-ROW($K$2)+1/($Q$2:$Q$271=1),ROWS(AE$2:AE27))),"")</f>
        <v/>
      </c>
      <c r="AF27" t="str">
        <f>IFERROR(INDEX($M$2:$M$271,_xlfn.AGGREGATE(15,6,ROW($M$2:$M$271)-ROW($M$2)+1/($Q$2:$Q$271=1),ROWS(AF$2:AF27))),"")</f>
        <v/>
      </c>
      <c r="AG27" t="str">
        <f>IFERROR(INDEX($N$2:$N$271,_xlfn.AGGREGATE(15,6,ROW($N$2:$N$271)-ROW($N$2)+1/($Q$2:$Q$271=1),ROWS(AG$2:AG27))),"")</f>
        <v/>
      </c>
      <c r="AH27" t="str">
        <f>IFERROR(INDEX($O$2:$O$271,_xlfn.AGGREGATE(15,6,ROW($O$2:$O$271)-ROW($O$2)+1/($Q$2:$Q$271=1),ROWS(AH$2:AH27))),"")</f>
        <v/>
      </c>
      <c r="AI27" t="str">
        <f>IFERROR(INDEX($P$2:$P$271,_xlfn.AGGREGATE(15,6,ROW($P$2:$P$271)-ROW($P$2)+1/($Q$2:$Q$271=1),ROWS(AI$2:AI27))),"")</f>
        <v/>
      </c>
    </row>
    <row r="28" spans="1:35" x14ac:dyDescent="0.2">
      <c r="A28" t="str">
        <f>IF(Taxaliste_E!B$39="","",Taxaliste_E!B$39)</f>
        <v/>
      </c>
      <c r="B28" t="str">
        <f>IF(Taxaliste_E!F$39="","",Taxaliste_E!F$39)</f>
        <v/>
      </c>
      <c r="C28" t="str">
        <f>IF(Taxaliste_E!G$39="","",Taxaliste_E!G$39)</f>
        <v/>
      </c>
      <c r="D28" t="str">
        <f>IF(Taxaliste_E!H$39="","",Taxaliste_E!H$39)</f>
        <v/>
      </c>
      <c r="E28" t="str">
        <f>IF(Taxaliste_E!I$39="","",Taxaliste_E!I$39)</f>
        <v/>
      </c>
      <c r="F28" t="str">
        <f>IF(Taxaliste_E!J$39="","",Taxaliste_E!J$39)</f>
        <v/>
      </c>
      <c r="G28" t="str">
        <f>IF(Taxaliste_E!K$39="","",Taxaliste_E!K$39)</f>
        <v/>
      </c>
      <c r="H28" t="str">
        <f>IF(Taxaliste_E!L$39="","",Taxaliste_E!L$39)</f>
        <v/>
      </c>
      <c r="I28" t="str">
        <f>IF(Taxaliste_E!M$39="","",Taxaliste_E!M$39)</f>
        <v/>
      </c>
      <c r="J28" t="str">
        <f>IF(Taxaliste_E!N$39="","",Taxaliste_E!N$39)</f>
        <v/>
      </c>
      <c r="K28" t="str">
        <f>IF(Taxaliste_E!P$39="","",Taxaliste_E!P$39)</f>
        <v/>
      </c>
      <c r="L28" t="str">
        <f>IF(Taxaliste_E!T$39="","",Taxaliste_E!T$39)</f>
        <v/>
      </c>
      <c r="M28" t="str">
        <f>IF(Taxaliste_E!U$39="","",Taxaliste_E!U$39)</f>
        <v/>
      </c>
      <c r="N28" t="str">
        <f>IF(Taxaliste_E!V$39="","",Taxaliste_E!V$39)</f>
        <v/>
      </c>
      <c r="O28" t="str">
        <f>IF(Taxaliste_E!W$39="","",Taxaliste_E!W$39)</f>
        <v/>
      </c>
      <c r="P28" t="str">
        <f t="shared" si="0"/>
        <v/>
      </c>
      <c r="Q28" t="str">
        <f t="shared" si="1"/>
        <v/>
      </c>
      <c r="S28" t="str">
        <f>IFERROR(INDEX($L$2:$L$271,_xlfn.AGGREGATE(15,6,ROW($L$2:$L$271)-ROW($L$2)+1/($Q$2:$Q$271=1),ROWS(S$2:S28))),"")</f>
        <v/>
      </c>
      <c r="T28" t="str">
        <f>IFERROR((LOOKUP(U28,'Dropdown-Liste EPT'!E$11:E$528,'Dropdown-Liste EPT'!B$11:B$528)),"")</f>
        <v/>
      </c>
      <c r="U28" t="str">
        <f>IFERROR(INDEX($A$2:$A$271,_xlfn.AGGREGATE(15,6,ROW($A$2:$A$271)-ROW($A$2)+1/($Q$2:$Q$271=1),ROWS(U$2:U28))),"")</f>
        <v/>
      </c>
      <c r="V28" t="str">
        <f>IFERROR(INDEX($B$2:$B$271,_xlfn.AGGREGATE(15,6,ROW($B$2:$B$271)-ROW($B$2)+1/($Q$2:$Q$271=1),ROWS(V$2:V28))),"")</f>
        <v/>
      </c>
      <c r="W28" t="str">
        <f>IFERROR(INDEX($C$2:$C$271,_xlfn.AGGREGATE(15,6,ROW($C$2:$C$271)-ROW($C$2)+1/($Q$2:$Q$271=1),ROWS(W$2:W28))),"")</f>
        <v/>
      </c>
      <c r="X28" t="str">
        <f>IFERROR(INDEX($D$2:$D$271,_xlfn.AGGREGATE(15,6,ROW($D$2:$D$271)-ROW($D$2)+1/($Q$2:$Q$271=1),ROWS(X$2:X28))),"")</f>
        <v/>
      </c>
      <c r="Y28" t="str">
        <f>IFERROR(INDEX($E$2:$E$271,_xlfn.AGGREGATE(15,6,ROW($E$2:$E$271)-ROW($E$2)+1/($Q$2:$Q$271=1),ROWS(Y$2:Y28))),"")</f>
        <v/>
      </c>
      <c r="Z28" t="str">
        <f>IFERROR(INDEX($F$2:$F$271,_xlfn.AGGREGATE(15,6,ROW($F$2:$F$271)-ROW($F$2)+1/($Q$2:$Q$271=1),ROWS(Z$2:Z28))),"")</f>
        <v/>
      </c>
      <c r="AA28" t="str">
        <f>IFERROR(INDEX($G$2:$G$271,_xlfn.AGGREGATE(15,6,ROW($G$2:$G$271)-ROW($G$2)+1/($Q$2:$Q$271=1),ROWS(AA$2:AA28))),"")</f>
        <v/>
      </c>
      <c r="AB28" t="str">
        <f>IFERROR(INDEX($H$2:$H$271,_xlfn.AGGREGATE(15,6,ROW($H$2:$H$271)-ROW($H$2)+1/($Q$2:$Q$271=1),ROWS(AB$2:AB28))),"")</f>
        <v/>
      </c>
      <c r="AC28" t="str">
        <f>IFERROR(INDEX($I$2:$I$271,_xlfn.AGGREGATE(15,6,ROW($I$2:$I$271)-ROW($I$2)+1/($Q$2:$Q$271=1),ROWS(AC$2:AC28))),"")</f>
        <v/>
      </c>
      <c r="AD28" t="str">
        <f>IFERROR(INDEX($J$2:$J$271,_xlfn.AGGREGATE(15,6,ROW($J$2:$J$271)-ROW($J$2)+1/($Q$2:$Q$271=1),ROWS(AD$2:AD28))),"")</f>
        <v/>
      </c>
      <c r="AE28" t="str">
        <f>IFERROR(INDEX($K$2:$K$271,_xlfn.AGGREGATE(15,6,ROW($K$2:$K$271)-ROW($K$2)+1/($Q$2:$Q$271=1),ROWS(AE$2:AE28))),"")</f>
        <v/>
      </c>
      <c r="AF28" t="str">
        <f>IFERROR(INDEX($M$2:$M$271,_xlfn.AGGREGATE(15,6,ROW($M$2:$M$271)-ROW($M$2)+1/($Q$2:$Q$271=1),ROWS(AF$2:AF28))),"")</f>
        <v/>
      </c>
      <c r="AG28" t="str">
        <f>IFERROR(INDEX($N$2:$N$271,_xlfn.AGGREGATE(15,6,ROW($N$2:$N$271)-ROW($N$2)+1/($Q$2:$Q$271=1),ROWS(AG$2:AG28))),"")</f>
        <v/>
      </c>
      <c r="AH28" t="str">
        <f>IFERROR(INDEX($O$2:$O$271,_xlfn.AGGREGATE(15,6,ROW($O$2:$O$271)-ROW($O$2)+1/($Q$2:$Q$271=1),ROWS(AH$2:AH28))),"")</f>
        <v/>
      </c>
      <c r="AI28" t="str">
        <f>IFERROR(INDEX($P$2:$P$271,_xlfn.AGGREGATE(15,6,ROW($P$2:$P$271)-ROW($P$2)+1/($Q$2:$Q$271=1),ROWS(AI$2:AI28))),"")</f>
        <v/>
      </c>
    </row>
    <row r="29" spans="1:35" x14ac:dyDescent="0.2">
      <c r="A29" t="str">
        <f>IF(Taxaliste_E!B$40="","",Taxaliste_E!B$40)</f>
        <v/>
      </c>
      <c r="B29" t="str">
        <f>IF(Taxaliste_E!F$40="","",Taxaliste_E!F$40)</f>
        <v/>
      </c>
      <c r="C29" t="str">
        <f>IF(Taxaliste_E!G$40="","",Taxaliste_E!G$40)</f>
        <v/>
      </c>
      <c r="D29" t="str">
        <f>IF(Taxaliste_E!H$40="","",Taxaliste_E!H$40)</f>
        <v/>
      </c>
      <c r="E29" t="str">
        <f>IF(Taxaliste_E!I$40="","",Taxaliste_E!I$40)</f>
        <v/>
      </c>
      <c r="F29" t="str">
        <f>IF(Taxaliste_E!J$40="","",Taxaliste_E!J$40)</f>
        <v/>
      </c>
      <c r="G29" t="str">
        <f>IF(Taxaliste_E!K$40="","",Taxaliste_E!K$40)</f>
        <v/>
      </c>
      <c r="H29" t="str">
        <f>IF(Taxaliste_E!L$40="","",Taxaliste_E!L$40)</f>
        <v/>
      </c>
      <c r="I29" t="str">
        <f>IF(Taxaliste_E!M$40="","",Taxaliste_E!M$40)</f>
        <v/>
      </c>
      <c r="J29" t="str">
        <f>IF(Taxaliste_E!N$40="","",Taxaliste_E!N$40)</f>
        <v/>
      </c>
      <c r="K29" t="str">
        <f>IF(Taxaliste_E!P$40="","",Taxaliste_E!P$40)</f>
        <v/>
      </c>
      <c r="L29" t="str">
        <f>IF(Taxaliste_E!T$40="","",Taxaliste_E!T$40)</f>
        <v/>
      </c>
      <c r="M29" t="str">
        <f>IF(Taxaliste_E!U$40="","",Taxaliste_E!U$40)</f>
        <v/>
      </c>
      <c r="N29" t="str">
        <f>IF(Taxaliste_E!V$40="","",Taxaliste_E!V$40)</f>
        <v/>
      </c>
      <c r="O29" t="str">
        <f>IF(Taxaliste_E!W$40="","",Taxaliste_E!W$40)</f>
        <v/>
      </c>
      <c r="P29" t="str">
        <f t="shared" si="0"/>
        <v/>
      </c>
      <c r="Q29" t="str">
        <f t="shared" si="1"/>
        <v/>
      </c>
      <c r="S29" t="str">
        <f>IFERROR(INDEX($L$2:$L$271,_xlfn.AGGREGATE(15,6,ROW($L$2:$L$271)-ROW($L$2)+1/($Q$2:$Q$271=1),ROWS(S$2:S29))),"")</f>
        <v/>
      </c>
      <c r="T29" t="str">
        <f>IFERROR((LOOKUP(U29,'Dropdown-Liste EPT'!E$11:E$528,'Dropdown-Liste EPT'!B$11:B$528)),"")</f>
        <v/>
      </c>
      <c r="U29" t="str">
        <f>IFERROR(INDEX($A$2:$A$271,_xlfn.AGGREGATE(15,6,ROW($A$2:$A$271)-ROW($A$2)+1/($Q$2:$Q$271=1),ROWS(U$2:U29))),"")</f>
        <v/>
      </c>
      <c r="V29" t="str">
        <f>IFERROR(INDEX($B$2:$B$271,_xlfn.AGGREGATE(15,6,ROW($B$2:$B$271)-ROW($B$2)+1/($Q$2:$Q$271=1),ROWS(V$2:V29))),"")</f>
        <v/>
      </c>
      <c r="W29" t="str">
        <f>IFERROR(INDEX($C$2:$C$271,_xlfn.AGGREGATE(15,6,ROW($C$2:$C$271)-ROW($C$2)+1/($Q$2:$Q$271=1),ROWS(W$2:W29))),"")</f>
        <v/>
      </c>
      <c r="X29" t="str">
        <f>IFERROR(INDEX($D$2:$D$271,_xlfn.AGGREGATE(15,6,ROW($D$2:$D$271)-ROW($D$2)+1/($Q$2:$Q$271=1),ROWS(X$2:X29))),"")</f>
        <v/>
      </c>
      <c r="Y29" t="str">
        <f>IFERROR(INDEX($E$2:$E$271,_xlfn.AGGREGATE(15,6,ROW($E$2:$E$271)-ROW($E$2)+1/($Q$2:$Q$271=1),ROWS(Y$2:Y29))),"")</f>
        <v/>
      </c>
      <c r="Z29" t="str">
        <f>IFERROR(INDEX($F$2:$F$271,_xlfn.AGGREGATE(15,6,ROW($F$2:$F$271)-ROW($F$2)+1/($Q$2:$Q$271=1),ROWS(Z$2:Z29))),"")</f>
        <v/>
      </c>
      <c r="AA29" t="str">
        <f>IFERROR(INDEX($G$2:$G$271,_xlfn.AGGREGATE(15,6,ROW($G$2:$G$271)-ROW($G$2)+1/($Q$2:$Q$271=1),ROWS(AA$2:AA29))),"")</f>
        <v/>
      </c>
      <c r="AB29" t="str">
        <f>IFERROR(INDEX($H$2:$H$271,_xlfn.AGGREGATE(15,6,ROW($H$2:$H$271)-ROW($H$2)+1/($Q$2:$Q$271=1),ROWS(AB$2:AB29))),"")</f>
        <v/>
      </c>
      <c r="AC29" t="str">
        <f>IFERROR(INDEX($I$2:$I$271,_xlfn.AGGREGATE(15,6,ROW($I$2:$I$271)-ROW($I$2)+1/($Q$2:$Q$271=1),ROWS(AC$2:AC29))),"")</f>
        <v/>
      </c>
      <c r="AD29" t="str">
        <f>IFERROR(INDEX($J$2:$J$271,_xlfn.AGGREGATE(15,6,ROW($J$2:$J$271)-ROW($J$2)+1/($Q$2:$Q$271=1),ROWS(AD$2:AD29))),"")</f>
        <v/>
      </c>
      <c r="AE29" t="str">
        <f>IFERROR(INDEX($K$2:$K$271,_xlfn.AGGREGATE(15,6,ROW($K$2:$K$271)-ROW($K$2)+1/($Q$2:$Q$271=1),ROWS(AE$2:AE29))),"")</f>
        <v/>
      </c>
      <c r="AF29" t="str">
        <f>IFERROR(INDEX($M$2:$M$271,_xlfn.AGGREGATE(15,6,ROW($M$2:$M$271)-ROW($M$2)+1/($Q$2:$Q$271=1),ROWS(AF$2:AF29))),"")</f>
        <v/>
      </c>
      <c r="AG29" t="str">
        <f>IFERROR(INDEX($N$2:$N$271,_xlfn.AGGREGATE(15,6,ROW($N$2:$N$271)-ROW($N$2)+1/($Q$2:$Q$271=1),ROWS(AG$2:AG29))),"")</f>
        <v/>
      </c>
      <c r="AH29" t="str">
        <f>IFERROR(INDEX($O$2:$O$271,_xlfn.AGGREGATE(15,6,ROW($O$2:$O$271)-ROW($O$2)+1/($Q$2:$Q$271=1),ROWS(AH$2:AH29))),"")</f>
        <v/>
      </c>
      <c r="AI29" t="str">
        <f>IFERROR(INDEX($P$2:$P$271,_xlfn.AGGREGATE(15,6,ROW($P$2:$P$271)-ROW($P$2)+1/($Q$2:$Q$271=1),ROWS(AI$2:AI29))),"")</f>
        <v/>
      </c>
    </row>
    <row r="30" spans="1:35" x14ac:dyDescent="0.2">
      <c r="A30" t="str">
        <f>IF(Taxaliste_E!B$41="","",Taxaliste_E!B$41)</f>
        <v/>
      </c>
      <c r="B30" t="str">
        <f>IF(Taxaliste_E!F$41="","",Taxaliste_E!F$41)</f>
        <v/>
      </c>
      <c r="C30" t="str">
        <f>IF(Taxaliste_E!G$41="","",Taxaliste_E!G$41)</f>
        <v/>
      </c>
      <c r="D30" t="str">
        <f>IF(Taxaliste_E!H$41="","",Taxaliste_E!H$41)</f>
        <v/>
      </c>
      <c r="E30" t="str">
        <f>IF(Taxaliste_E!I$41="","",Taxaliste_E!I$41)</f>
        <v/>
      </c>
      <c r="F30" t="str">
        <f>IF(Taxaliste_E!J$41="","",Taxaliste_E!J$41)</f>
        <v/>
      </c>
      <c r="G30" t="str">
        <f>IF(Taxaliste_E!K$41="","",Taxaliste_E!K$41)</f>
        <v/>
      </c>
      <c r="H30" t="str">
        <f>IF(Taxaliste_E!L$41="","",Taxaliste_E!L$41)</f>
        <v/>
      </c>
      <c r="I30" t="str">
        <f>IF(Taxaliste_E!M$41="","",Taxaliste_E!M$41)</f>
        <v/>
      </c>
      <c r="J30" t="str">
        <f>IF(Taxaliste_E!N$41="","",Taxaliste_E!N$41)</f>
        <v/>
      </c>
      <c r="K30" t="str">
        <f>IF(Taxaliste_E!P$41="","",Taxaliste_E!P$41)</f>
        <v/>
      </c>
      <c r="L30" t="str">
        <f>IF(Taxaliste_E!T$41="","",Taxaliste_E!T$41)</f>
        <v/>
      </c>
      <c r="M30" t="str">
        <f>IF(Taxaliste_E!U$41="","",Taxaliste_E!U$41)</f>
        <v/>
      </c>
      <c r="N30" t="str">
        <f>IF(Taxaliste_E!V$41="","",Taxaliste_E!V$41)</f>
        <v/>
      </c>
      <c r="O30" t="str">
        <f>IF(Taxaliste_E!W$41="","",Taxaliste_E!W$41)</f>
        <v/>
      </c>
      <c r="P30" t="str">
        <f t="shared" si="0"/>
        <v/>
      </c>
      <c r="Q30" t="str">
        <f t="shared" si="1"/>
        <v/>
      </c>
      <c r="S30" t="str">
        <f>IFERROR(INDEX($L$2:$L$271,_xlfn.AGGREGATE(15,6,ROW($L$2:$L$271)-ROW($L$2)+1/($Q$2:$Q$271=1),ROWS(S$2:S30))),"")</f>
        <v/>
      </c>
      <c r="T30" t="str">
        <f>IFERROR((LOOKUP(U30,'Dropdown-Liste EPT'!E$11:E$528,'Dropdown-Liste EPT'!B$11:B$528)),"")</f>
        <v/>
      </c>
      <c r="U30" t="str">
        <f>IFERROR(INDEX($A$2:$A$271,_xlfn.AGGREGATE(15,6,ROW($A$2:$A$271)-ROW($A$2)+1/($Q$2:$Q$271=1),ROWS(U$2:U30))),"")</f>
        <v/>
      </c>
      <c r="V30" t="str">
        <f>IFERROR(INDEX($B$2:$B$271,_xlfn.AGGREGATE(15,6,ROW($B$2:$B$271)-ROW($B$2)+1/($Q$2:$Q$271=1),ROWS(V$2:V30))),"")</f>
        <v/>
      </c>
      <c r="W30" t="str">
        <f>IFERROR(INDEX($C$2:$C$271,_xlfn.AGGREGATE(15,6,ROW($C$2:$C$271)-ROW($C$2)+1/($Q$2:$Q$271=1),ROWS(W$2:W30))),"")</f>
        <v/>
      </c>
      <c r="X30" t="str">
        <f>IFERROR(INDEX($D$2:$D$271,_xlfn.AGGREGATE(15,6,ROW($D$2:$D$271)-ROW($D$2)+1/($Q$2:$Q$271=1),ROWS(X$2:X30))),"")</f>
        <v/>
      </c>
      <c r="Y30" t="str">
        <f>IFERROR(INDEX($E$2:$E$271,_xlfn.AGGREGATE(15,6,ROW($E$2:$E$271)-ROW($E$2)+1/($Q$2:$Q$271=1),ROWS(Y$2:Y30))),"")</f>
        <v/>
      </c>
      <c r="Z30" t="str">
        <f>IFERROR(INDEX($F$2:$F$271,_xlfn.AGGREGATE(15,6,ROW($F$2:$F$271)-ROW($F$2)+1/($Q$2:$Q$271=1),ROWS(Z$2:Z30))),"")</f>
        <v/>
      </c>
      <c r="AA30" t="str">
        <f>IFERROR(INDEX($G$2:$G$271,_xlfn.AGGREGATE(15,6,ROW($G$2:$G$271)-ROW($G$2)+1/($Q$2:$Q$271=1),ROWS(AA$2:AA30))),"")</f>
        <v/>
      </c>
      <c r="AB30" t="str">
        <f>IFERROR(INDEX($H$2:$H$271,_xlfn.AGGREGATE(15,6,ROW($H$2:$H$271)-ROW($H$2)+1/($Q$2:$Q$271=1),ROWS(AB$2:AB30))),"")</f>
        <v/>
      </c>
      <c r="AC30" t="str">
        <f>IFERROR(INDEX($I$2:$I$271,_xlfn.AGGREGATE(15,6,ROW($I$2:$I$271)-ROW($I$2)+1/($Q$2:$Q$271=1),ROWS(AC$2:AC30))),"")</f>
        <v/>
      </c>
      <c r="AD30" t="str">
        <f>IFERROR(INDEX($J$2:$J$271,_xlfn.AGGREGATE(15,6,ROW($J$2:$J$271)-ROW($J$2)+1/($Q$2:$Q$271=1),ROWS(AD$2:AD30))),"")</f>
        <v/>
      </c>
      <c r="AE30" t="str">
        <f>IFERROR(INDEX($K$2:$K$271,_xlfn.AGGREGATE(15,6,ROW($K$2:$K$271)-ROW($K$2)+1/($Q$2:$Q$271=1),ROWS(AE$2:AE30))),"")</f>
        <v/>
      </c>
      <c r="AF30" t="str">
        <f>IFERROR(INDEX($M$2:$M$271,_xlfn.AGGREGATE(15,6,ROW($M$2:$M$271)-ROW($M$2)+1/($Q$2:$Q$271=1),ROWS(AF$2:AF30))),"")</f>
        <v/>
      </c>
      <c r="AG30" t="str">
        <f>IFERROR(INDEX($N$2:$N$271,_xlfn.AGGREGATE(15,6,ROW($N$2:$N$271)-ROW($N$2)+1/($Q$2:$Q$271=1),ROWS(AG$2:AG30))),"")</f>
        <v/>
      </c>
      <c r="AH30" t="str">
        <f>IFERROR(INDEX($O$2:$O$271,_xlfn.AGGREGATE(15,6,ROW($O$2:$O$271)-ROW($O$2)+1/($Q$2:$Q$271=1),ROWS(AH$2:AH30))),"")</f>
        <v/>
      </c>
      <c r="AI30" t="str">
        <f>IFERROR(INDEX($P$2:$P$271,_xlfn.AGGREGATE(15,6,ROW($P$2:$P$271)-ROW($P$2)+1/($Q$2:$Q$271=1),ROWS(AI$2:AI30))),"")</f>
        <v/>
      </c>
    </row>
    <row r="31" spans="1:35" x14ac:dyDescent="0.2">
      <c r="A31" t="str">
        <f>IF(Taxaliste_E!B$42="","",Taxaliste_E!B$42)</f>
        <v/>
      </c>
      <c r="B31" t="str">
        <f>IF(Taxaliste_E!F$42="","",Taxaliste_E!F$42)</f>
        <v/>
      </c>
      <c r="C31" t="str">
        <f>IF(Taxaliste_E!G$42="","",Taxaliste_E!G$42)</f>
        <v/>
      </c>
      <c r="D31" t="str">
        <f>IF(Taxaliste_E!H$42="","",Taxaliste_E!H$42)</f>
        <v/>
      </c>
      <c r="E31" t="str">
        <f>IF(Taxaliste_E!I$42="","",Taxaliste_E!I$42)</f>
        <v/>
      </c>
      <c r="F31" t="str">
        <f>IF(Taxaliste_E!J$42="","",Taxaliste_E!J$42)</f>
        <v/>
      </c>
      <c r="G31" t="str">
        <f>IF(Taxaliste_E!K$42="","",Taxaliste_E!K$42)</f>
        <v/>
      </c>
      <c r="H31" t="str">
        <f>IF(Taxaliste_E!L$42="","",Taxaliste_E!L$42)</f>
        <v/>
      </c>
      <c r="I31" t="str">
        <f>IF(Taxaliste_E!M$42="","",Taxaliste_E!M$42)</f>
        <v/>
      </c>
      <c r="J31" t="str">
        <f>IF(Taxaliste_E!N$42="","",Taxaliste_E!N$42)</f>
        <v/>
      </c>
      <c r="K31" t="str">
        <f>IF(Taxaliste_E!P$42="","",Taxaliste_E!P$42)</f>
        <v/>
      </c>
      <c r="L31" t="str">
        <f>IF(Taxaliste_E!T$42="","",Taxaliste_E!T$42)</f>
        <v/>
      </c>
      <c r="M31" t="str">
        <f>IF(Taxaliste_E!U$42="","",Taxaliste_E!U$42)</f>
        <v/>
      </c>
      <c r="N31" t="str">
        <f>IF(Taxaliste_E!V$42="","",Taxaliste_E!V$42)</f>
        <v/>
      </c>
      <c r="O31" t="str">
        <f>IF(Taxaliste_E!W$42="","",Taxaliste_E!W$42)</f>
        <v/>
      </c>
      <c r="P31" t="str">
        <f t="shared" si="0"/>
        <v/>
      </c>
      <c r="Q31" t="str">
        <f t="shared" si="1"/>
        <v/>
      </c>
      <c r="S31" t="str">
        <f>IFERROR(INDEX($L$2:$L$271,_xlfn.AGGREGATE(15,6,ROW($L$2:$L$271)-ROW($L$2)+1/($Q$2:$Q$271=1),ROWS(S$2:S31))),"")</f>
        <v/>
      </c>
      <c r="T31" t="str">
        <f>IFERROR((LOOKUP(U31,'Dropdown-Liste EPT'!E$11:E$528,'Dropdown-Liste EPT'!B$11:B$528)),"")</f>
        <v/>
      </c>
      <c r="U31" t="str">
        <f>IFERROR(INDEX($A$2:$A$271,_xlfn.AGGREGATE(15,6,ROW($A$2:$A$271)-ROW($A$2)+1/($Q$2:$Q$271=1),ROWS(U$2:U31))),"")</f>
        <v/>
      </c>
      <c r="V31" t="str">
        <f>IFERROR(INDEX($B$2:$B$271,_xlfn.AGGREGATE(15,6,ROW($B$2:$B$271)-ROW($B$2)+1/($Q$2:$Q$271=1),ROWS(V$2:V31))),"")</f>
        <v/>
      </c>
      <c r="W31" t="str">
        <f>IFERROR(INDEX($C$2:$C$271,_xlfn.AGGREGATE(15,6,ROW($C$2:$C$271)-ROW($C$2)+1/($Q$2:$Q$271=1),ROWS(W$2:W31))),"")</f>
        <v/>
      </c>
      <c r="X31" t="str">
        <f>IFERROR(INDEX($D$2:$D$271,_xlfn.AGGREGATE(15,6,ROW($D$2:$D$271)-ROW($D$2)+1/($Q$2:$Q$271=1),ROWS(X$2:X31))),"")</f>
        <v/>
      </c>
      <c r="Y31" t="str">
        <f>IFERROR(INDEX($E$2:$E$271,_xlfn.AGGREGATE(15,6,ROW($E$2:$E$271)-ROW($E$2)+1/($Q$2:$Q$271=1),ROWS(Y$2:Y31))),"")</f>
        <v/>
      </c>
      <c r="Z31" t="str">
        <f>IFERROR(INDEX($F$2:$F$271,_xlfn.AGGREGATE(15,6,ROW($F$2:$F$271)-ROW($F$2)+1/($Q$2:$Q$271=1),ROWS(Z$2:Z31))),"")</f>
        <v/>
      </c>
      <c r="AA31" t="str">
        <f>IFERROR(INDEX($G$2:$G$271,_xlfn.AGGREGATE(15,6,ROW($G$2:$G$271)-ROW($G$2)+1/($Q$2:$Q$271=1),ROWS(AA$2:AA31))),"")</f>
        <v/>
      </c>
      <c r="AB31" t="str">
        <f>IFERROR(INDEX($H$2:$H$271,_xlfn.AGGREGATE(15,6,ROW($H$2:$H$271)-ROW($H$2)+1/($Q$2:$Q$271=1),ROWS(AB$2:AB31))),"")</f>
        <v/>
      </c>
      <c r="AC31" t="str">
        <f>IFERROR(INDEX($I$2:$I$271,_xlfn.AGGREGATE(15,6,ROW($I$2:$I$271)-ROW($I$2)+1/($Q$2:$Q$271=1),ROWS(AC$2:AC31))),"")</f>
        <v/>
      </c>
      <c r="AD31" t="str">
        <f>IFERROR(INDEX($J$2:$J$271,_xlfn.AGGREGATE(15,6,ROW($J$2:$J$271)-ROW($J$2)+1/($Q$2:$Q$271=1),ROWS(AD$2:AD31))),"")</f>
        <v/>
      </c>
      <c r="AE31" t="str">
        <f>IFERROR(INDEX($K$2:$K$271,_xlfn.AGGREGATE(15,6,ROW($K$2:$K$271)-ROW($K$2)+1/($Q$2:$Q$271=1),ROWS(AE$2:AE31))),"")</f>
        <v/>
      </c>
      <c r="AF31" t="str">
        <f>IFERROR(INDEX($M$2:$M$271,_xlfn.AGGREGATE(15,6,ROW($M$2:$M$271)-ROW($M$2)+1/($Q$2:$Q$271=1),ROWS(AF$2:AF31))),"")</f>
        <v/>
      </c>
      <c r="AG31" t="str">
        <f>IFERROR(INDEX($N$2:$N$271,_xlfn.AGGREGATE(15,6,ROW($N$2:$N$271)-ROW($N$2)+1/($Q$2:$Q$271=1),ROWS(AG$2:AG31))),"")</f>
        <v/>
      </c>
      <c r="AH31" t="str">
        <f>IFERROR(INDEX($O$2:$O$271,_xlfn.AGGREGATE(15,6,ROW($O$2:$O$271)-ROW($O$2)+1/($Q$2:$Q$271=1),ROWS(AH$2:AH31))),"")</f>
        <v/>
      </c>
      <c r="AI31" t="str">
        <f>IFERROR(INDEX($P$2:$P$271,_xlfn.AGGREGATE(15,6,ROW($P$2:$P$271)-ROW($P$2)+1/($Q$2:$Q$271=1),ROWS(AI$2:AI31))),"")</f>
        <v/>
      </c>
    </row>
    <row r="32" spans="1:35" x14ac:dyDescent="0.2">
      <c r="A32" t="str">
        <f>IF(Taxaliste_E!B$43="","",Taxaliste_E!B$43)</f>
        <v/>
      </c>
      <c r="B32" t="str">
        <f>IF(Taxaliste_E!F$43="","",Taxaliste_E!F$43)</f>
        <v/>
      </c>
      <c r="C32" t="str">
        <f>IF(Taxaliste_E!G$43="","",Taxaliste_E!G$43)</f>
        <v/>
      </c>
      <c r="D32" t="str">
        <f>IF(Taxaliste_E!H$43="","",Taxaliste_E!H$43)</f>
        <v/>
      </c>
      <c r="E32" t="str">
        <f>IF(Taxaliste_E!I$43="","",Taxaliste_E!I$43)</f>
        <v/>
      </c>
      <c r="F32" t="str">
        <f>IF(Taxaliste_E!J$43="","",Taxaliste_E!J$43)</f>
        <v/>
      </c>
      <c r="G32" t="str">
        <f>IF(Taxaliste_E!K$43="","",Taxaliste_E!K$43)</f>
        <v/>
      </c>
      <c r="H32" t="str">
        <f>IF(Taxaliste_E!L$43="","",Taxaliste_E!L$43)</f>
        <v/>
      </c>
      <c r="I32" t="str">
        <f>IF(Taxaliste_E!M$43="","",Taxaliste_E!M$43)</f>
        <v/>
      </c>
      <c r="J32" t="str">
        <f>IF(Taxaliste_E!N$43="","",Taxaliste_E!N$43)</f>
        <v/>
      </c>
      <c r="K32" t="str">
        <f>IF(Taxaliste_E!P$43="","",Taxaliste_E!P$43)</f>
        <v/>
      </c>
      <c r="L32" t="str">
        <f>IF(Taxaliste_E!T$43="","",Taxaliste_E!T$43)</f>
        <v/>
      </c>
      <c r="M32" t="str">
        <f>IF(Taxaliste_E!U$43="","",Taxaliste_E!U$43)</f>
        <v/>
      </c>
      <c r="N32" t="str">
        <f>IF(Taxaliste_E!V$43="","",Taxaliste_E!V$43)</f>
        <v/>
      </c>
      <c r="O32" t="str">
        <f>IF(Taxaliste_E!W$43="","",Taxaliste_E!W$43)</f>
        <v/>
      </c>
      <c r="P32" t="str">
        <f t="shared" si="0"/>
        <v/>
      </c>
      <c r="Q32" t="str">
        <f t="shared" si="1"/>
        <v/>
      </c>
      <c r="S32" t="str">
        <f>IFERROR(INDEX($L$2:$L$271,_xlfn.AGGREGATE(15,6,ROW($L$2:$L$271)-ROW($L$2)+1/($Q$2:$Q$271=1),ROWS(S$2:S32))),"")</f>
        <v/>
      </c>
      <c r="T32" t="str">
        <f>IFERROR((LOOKUP(U32,'Dropdown-Liste EPT'!E$11:E$528,'Dropdown-Liste EPT'!B$11:B$528)),"")</f>
        <v/>
      </c>
      <c r="U32" t="str">
        <f>IFERROR(INDEX($A$2:$A$271,_xlfn.AGGREGATE(15,6,ROW($A$2:$A$271)-ROW($A$2)+1/($Q$2:$Q$271=1),ROWS(U$2:U32))),"")</f>
        <v/>
      </c>
      <c r="V32" t="str">
        <f>IFERROR(INDEX($B$2:$B$271,_xlfn.AGGREGATE(15,6,ROW($B$2:$B$271)-ROW($B$2)+1/($Q$2:$Q$271=1),ROWS(V$2:V32))),"")</f>
        <v/>
      </c>
      <c r="W32" t="str">
        <f>IFERROR(INDEX($C$2:$C$271,_xlfn.AGGREGATE(15,6,ROW($C$2:$C$271)-ROW($C$2)+1/($Q$2:$Q$271=1),ROWS(W$2:W32))),"")</f>
        <v/>
      </c>
      <c r="X32" t="str">
        <f>IFERROR(INDEX($D$2:$D$271,_xlfn.AGGREGATE(15,6,ROW($D$2:$D$271)-ROW($D$2)+1/($Q$2:$Q$271=1),ROWS(X$2:X32))),"")</f>
        <v/>
      </c>
      <c r="Y32" t="str">
        <f>IFERROR(INDEX($E$2:$E$271,_xlfn.AGGREGATE(15,6,ROW($E$2:$E$271)-ROW($E$2)+1/($Q$2:$Q$271=1),ROWS(Y$2:Y32))),"")</f>
        <v/>
      </c>
      <c r="Z32" t="str">
        <f>IFERROR(INDEX($F$2:$F$271,_xlfn.AGGREGATE(15,6,ROW($F$2:$F$271)-ROW($F$2)+1/($Q$2:$Q$271=1),ROWS(Z$2:Z32))),"")</f>
        <v/>
      </c>
      <c r="AA32" t="str">
        <f>IFERROR(INDEX($G$2:$G$271,_xlfn.AGGREGATE(15,6,ROW($G$2:$G$271)-ROW($G$2)+1/($Q$2:$Q$271=1),ROWS(AA$2:AA32))),"")</f>
        <v/>
      </c>
      <c r="AB32" t="str">
        <f>IFERROR(INDEX($H$2:$H$271,_xlfn.AGGREGATE(15,6,ROW($H$2:$H$271)-ROW($H$2)+1/($Q$2:$Q$271=1),ROWS(AB$2:AB32))),"")</f>
        <v/>
      </c>
      <c r="AC32" t="str">
        <f>IFERROR(INDEX($I$2:$I$271,_xlfn.AGGREGATE(15,6,ROW($I$2:$I$271)-ROW($I$2)+1/($Q$2:$Q$271=1),ROWS(AC$2:AC32))),"")</f>
        <v/>
      </c>
      <c r="AD32" t="str">
        <f>IFERROR(INDEX($J$2:$J$271,_xlfn.AGGREGATE(15,6,ROW($J$2:$J$271)-ROW($J$2)+1/($Q$2:$Q$271=1),ROWS(AD$2:AD32))),"")</f>
        <v/>
      </c>
      <c r="AE32" t="str">
        <f>IFERROR(INDEX($K$2:$K$271,_xlfn.AGGREGATE(15,6,ROW($K$2:$K$271)-ROW($K$2)+1/($Q$2:$Q$271=1),ROWS(AE$2:AE32))),"")</f>
        <v/>
      </c>
      <c r="AF32" t="str">
        <f>IFERROR(INDEX($M$2:$M$271,_xlfn.AGGREGATE(15,6,ROW($M$2:$M$271)-ROW($M$2)+1/($Q$2:$Q$271=1),ROWS(AF$2:AF32))),"")</f>
        <v/>
      </c>
      <c r="AG32" t="str">
        <f>IFERROR(INDEX($N$2:$N$271,_xlfn.AGGREGATE(15,6,ROW($N$2:$N$271)-ROW($N$2)+1/($Q$2:$Q$271=1),ROWS(AG$2:AG32))),"")</f>
        <v/>
      </c>
      <c r="AH32" t="str">
        <f>IFERROR(INDEX($O$2:$O$271,_xlfn.AGGREGATE(15,6,ROW($O$2:$O$271)-ROW($O$2)+1/($Q$2:$Q$271=1),ROWS(AH$2:AH32))),"")</f>
        <v/>
      </c>
      <c r="AI32" t="str">
        <f>IFERROR(INDEX($P$2:$P$271,_xlfn.AGGREGATE(15,6,ROW($P$2:$P$271)-ROW($P$2)+1/($Q$2:$Q$271=1),ROWS(AI$2:AI32))),"")</f>
        <v/>
      </c>
    </row>
    <row r="33" spans="1:35" x14ac:dyDescent="0.2">
      <c r="A33" t="str">
        <f>IF(Taxaliste_E!B$44="","",Taxaliste_E!B$44)</f>
        <v/>
      </c>
      <c r="B33" t="str">
        <f>IF(Taxaliste_E!F$44="","",Taxaliste_E!F$44)</f>
        <v/>
      </c>
      <c r="C33" t="str">
        <f>IF(Taxaliste_E!G$44="","",Taxaliste_E!G$44)</f>
        <v/>
      </c>
      <c r="D33" t="str">
        <f>IF(Taxaliste_E!H$44="","",Taxaliste_E!H$44)</f>
        <v/>
      </c>
      <c r="E33" t="str">
        <f>IF(Taxaliste_E!I$44="","",Taxaliste_E!I$44)</f>
        <v/>
      </c>
      <c r="F33" t="str">
        <f>IF(Taxaliste_E!J$44="","",Taxaliste_E!J$44)</f>
        <v/>
      </c>
      <c r="G33" t="str">
        <f>IF(Taxaliste_E!K$44="","",Taxaliste_E!K$44)</f>
        <v/>
      </c>
      <c r="H33" t="str">
        <f>IF(Taxaliste_E!L$44="","",Taxaliste_E!L$44)</f>
        <v/>
      </c>
      <c r="I33" t="str">
        <f>IF(Taxaliste_E!M$44="","",Taxaliste_E!M$44)</f>
        <v/>
      </c>
      <c r="J33" t="str">
        <f>IF(Taxaliste_E!N$44="","",Taxaliste_E!N$44)</f>
        <v/>
      </c>
      <c r="K33" t="str">
        <f>IF(Taxaliste_E!P$44="","",Taxaliste_E!P$44)</f>
        <v/>
      </c>
      <c r="L33" t="str">
        <f>IF(Taxaliste_E!T$44="","",Taxaliste_E!T$44)</f>
        <v/>
      </c>
      <c r="M33" t="str">
        <f>IF(Taxaliste_E!U$44="","",Taxaliste_E!U$44)</f>
        <v/>
      </c>
      <c r="N33" t="str">
        <f>IF(Taxaliste_E!V$44="","",Taxaliste_E!V$44)</f>
        <v/>
      </c>
      <c r="O33" t="str">
        <f>IF(Taxaliste_E!W$44="","",Taxaliste_E!W$44)</f>
        <v/>
      </c>
      <c r="P33" t="str">
        <f t="shared" si="0"/>
        <v/>
      </c>
      <c r="Q33" t="str">
        <f t="shared" si="1"/>
        <v/>
      </c>
      <c r="S33" t="str">
        <f>IFERROR(INDEX($L$2:$L$271,_xlfn.AGGREGATE(15,6,ROW($L$2:$L$271)-ROW($L$2)+1/($Q$2:$Q$271=1),ROWS(S$2:S33))),"")</f>
        <v/>
      </c>
      <c r="T33" t="str">
        <f>IFERROR((LOOKUP(U33,'Dropdown-Liste EPT'!E$11:E$528,'Dropdown-Liste EPT'!B$11:B$528)),"")</f>
        <v/>
      </c>
      <c r="U33" t="str">
        <f>IFERROR(INDEX($A$2:$A$271,_xlfn.AGGREGATE(15,6,ROW($A$2:$A$271)-ROW($A$2)+1/($Q$2:$Q$271=1),ROWS(U$2:U33))),"")</f>
        <v/>
      </c>
      <c r="V33" t="str">
        <f>IFERROR(INDEX($B$2:$B$271,_xlfn.AGGREGATE(15,6,ROW($B$2:$B$271)-ROW($B$2)+1/($Q$2:$Q$271=1),ROWS(V$2:V33))),"")</f>
        <v/>
      </c>
      <c r="W33" t="str">
        <f>IFERROR(INDEX($C$2:$C$271,_xlfn.AGGREGATE(15,6,ROW($C$2:$C$271)-ROW($C$2)+1/($Q$2:$Q$271=1),ROWS(W$2:W33))),"")</f>
        <v/>
      </c>
      <c r="X33" t="str">
        <f>IFERROR(INDEX($D$2:$D$271,_xlfn.AGGREGATE(15,6,ROW($D$2:$D$271)-ROW($D$2)+1/($Q$2:$Q$271=1),ROWS(X$2:X33))),"")</f>
        <v/>
      </c>
      <c r="Y33" t="str">
        <f>IFERROR(INDEX($E$2:$E$271,_xlfn.AGGREGATE(15,6,ROW($E$2:$E$271)-ROW($E$2)+1/($Q$2:$Q$271=1),ROWS(Y$2:Y33))),"")</f>
        <v/>
      </c>
      <c r="Z33" t="str">
        <f>IFERROR(INDEX($F$2:$F$271,_xlfn.AGGREGATE(15,6,ROW($F$2:$F$271)-ROW($F$2)+1/($Q$2:$Q$271=1),ROWS(Z$2:Z33))),"")</f>
        <v/>
      </c>
      <c r="AA33" t="str">
        <f>IFERROR(INDEX($G$2:$G$271,_xlfn.AGGREGATE(15,6,ROW($G$2:$G$271)-ROW($G$2)+1/($Q$2:$Q$271=1),ROWS(AA$2:AA33))),"")</f>
        <v/>
      </c>
      <c r="AB33" t="str">
        <f>IFERROR(INDEX($H$2:$H$271,_xlfn.AGGREGATE(15,6,ROW($H$2:$H$271)-ROW($H$2)+1/($Q$2:$Q$271=1),ROWS(AB$2:AB33))),"")</f>
        <v/>
      </c>
      <c r="AC33" t="str">
        <f>IFERROR(INDEX($I$2:$I$271,_xlfn.AGGREGATE(15,6,ROW($I$2:$I$271)-ROW($I$2)+1/($Q$2:$Q$271=1),ROWS(AC$2:AC33))),"")</f>
        <v/>
      </c>
      <c r="AD33" t="str">
        <f>IFERROR(INDEX($J$2:$J$271,_xlfn.AGGREGATE(15,6,ROW($J$2:$J$271)-ROW($J$2)+1/($Q$2:$Q$271=1),ROWS(AD$2:AD33))),"")</f>
        <v/>
      </c>
      <c r="AE33" t="str">
        <f>IFERROR(INDEX($K$2:$K$271,_xlfn.AGGREGATE(15,6,ROW($K$2:$K$271)-ROW($K$2)+1/($Q$2:$Q$271=1),ROWS(AE$2:AE33))),"")</f>
        <v/>
      </c>
      <c r="AF33" t="str">
        <f>IFERROR(INDEX($M$2:$M$271,_xlfn.AGGREGATE(15,6,ROW($M$2:$M$271)-ROW($M$2)+1/($Q$2:$Q$271=1),ROWS(AF$2:AF33))),"")</f>
        <v/>
      </c>
      <c r="AG33" t="str">
        <f>IFERROR(INDEX($N$2:$N$271,_xlfn.AGGREGATE(15,6,ROW($N$2:$N$271)-ROW($N$2)+1/($Q$2:$Q$271=1),ROWS(AG$2:AG33))),"")</f>
        <v/>
      </c>
      <c r="AH33" t="str">
        <f>IFERROR(INDEX($O$2:$O$271,_xlfn.AGGREGATE(15,6,ROW($O$2:$O$271)-ROW($O$2)+1/($Q$2:$Q$271=1),ROWS(AH$2:AH33))),"")</f>
        <v/>
      </c>
      <c r="AI33" t="str">
        <f>IFERROR(INDEX($P$2:$P$271,_xlfn.AGGREGATE(15,6,ROW($P$2:$P$271)-ROW($P$2)+1/($Q$2:$Q$271=1),ROWS(AI$2:AI33))),"")</f>
        <v/>
      </c>
    </row>
    <row r="34" spans="1:35" x14ac:dyDescent="0.2">
      <c r="A34" t="str">
        <f>IF(Taxaliste_E!B$45="","",Taxaliste_E!B$45)</f>
        <v/>
      </c>
      <c r="B34" t="str">
        <f>IF(Taxaliste_E!F$45="","",Taxaliste_E!F$45)</f>
        <v/>
      </c>
      <c r="C34" t="str">
        <f>IF(Taxaliste_E!G$45="","",Taxaliste_E!G$45)</f>
        <v/>
      </c>
      <c r="D34" t="str">
        <f>IF(Taxaliste_E!H$45="","",Taxaliste_E!H$45)</f>
        <v/>
      </c>
      <c r="E34" t="str">
        <f>IF(Taxaliste_E!I$45="","",Taxaliste_E!I$45)</f>
        <v/>
      </c>
      <c r="F34" t="str">
        <f>IF(Taxaliste_E!J$45="","",Taxaliste_E!J$45)</f>
        <v/>
      </c>
      <c r="G34" t="str">
        <f>IF(Taxaliste_E!K$45="","",Taxaliste_E!K$45)</f>
        <v/>
      </c>
      <c r="H34" t="str">
        <f>IF(Taxaliste_E!L$45="","",Taxaliste_E!L$45)</f>
        <v/>
      </c>
      <c r="I34" t="str">
        <f>IF(Taxaliste_E!M$45="","",Taxaliste_E!M$45)</f>
        <v/>
      </c>
      <c r="J34" t="str">
        <f>IF(Taxaliste_E!N$45="","",Taxaliste_E!N$45)</f>
        <v/>
      </c>
      <c r="K34" t="str">
        <f>IF(Taxaliste_E!P$45="","",Taxaliste_E!P$45)</f>
        <v/>
      </c>
      <c r="L34" t="str">
        <f>IF(Taxaliste_E!T$45="","",Taxaliste_E!T$45)</f>
        <v/>
      </c>
      <c r="M34" t="str">
        <f>IF(Taxaliste_E!U$45="","",Taxaliste_E!U$45)</f>
        <v/>
      </c>
      <c r="N34" t="str">
        <f>IF(Taxaliste_E!V$45="","",Taxaliste_E!V$45)</f>
        <v/>
      </c>
      <c r="O34" t="str">
        <f>IF(Taxaliste_E!W$45="","",Taxaliste_E!W$45)</f>
        <v/>
      </c>
      <c r="P34" t="str">
        <f t="shared" si="0"/>
        <v/>
      </c>
      <c r="Q34" t="str">
        <f t="shared" si="1"/>
        <v/>
      </c>
      <c r="S34" t="str">
        <f>IFERROR(INDEX($L$2:$L$271,_xlfn.AGGREGATE(15,6,ROW($L$2:$L$271)-ROW($L$2)+1/($Q$2:$Q$271=1),ROWS(S$2:S34))),"")</f>
        <v/>
      </c>
      <c r="T34" t="str">
        <f>IFERROR((LOOKUP(U34,'Dropdown-Liste EPT'!E$11:E$528,'Dropdown-Liste EPT'!B$11:B$528)),"")</f>
        <v/>
      </c>
      <c r="U34" t="str">
        <f>IFERROR(INDEX($A$2:$A$271,_xlfn.AGGREGATE(15,6,ROW($A$2:$A$271)-ROW($A$2)+1/($Q$2:$Q$271=1),ROWS(U$2:U34))),"")</f>
        <v/>
      </c>
      <c r="V34" t="str">
        <f>IFERROR(INDEX($B$2:$B$271,_xlfn.AGGREGATE(15,6,ROW($B$2:$B$271)-ROW($B$2)+1/($Q$2:$Q$271=1),ROWS(V$2:V34))),"")</f>
        <v/>
      </c>
      <c r="W34" t="str">
        <f>IFERROR(INDEX($C$2:$C$271,_xlfn.AGGREGATE(15,6,ROW($C$2:$C$271)-ROW($C$2)+1/($Q$2:$Q$271=1),ROWS(W$2:W34))),"")</f>
        <v/>
      </c>
      <c r="X34" t="str">
        <f>IFERROR(INDEX($D$2:$D$271,_xlfn.AGGREGATE(15,6,ROW($D$2:$D$271)-ROW($D$2)+1/($Q$2:$Q$271=1),ROWS(X$2:X34))),"")</f>
        <v/>
      </c>
      <c r="Y34" t="str">
        <f>IFERROR(INDEX($E$2:$E$271,_xlfn.AGGREGATE(15,6,ROW($E$2:$E$271)-ROW($E$2)+1/($Q$2:$Q$271=1),ROWS(Y$2:Y34))),"")</f>
        <v/>
      </c>
      <c r="Z34" t="str">
        <f>IFERROR(INDEX($F$2:$F$271,_xlfn.AGGREGATE(15,6,ROW($F$2:$F$271)-ROW($F$2)+1/($Q$2:$Q$271=1),ROWS(Z$2:Z34))),"")</f>
        <v/>
      </c>
      <c r="AA34" t="str">
        <f>IFERROR(INDEX($G$2:$G$271,_xlfn.AGGREGATE(15,6,ROW($G$2:$G$271)-ROW($G$2)+1/($Q$2:$Q$271=1),ROWS(AA$2:AA34))),"")</f>
        <v/>
      </c>
      <c r="AB34" t="str">
        <f>IFERROR(INDEX($H$2:$H$271,_xlfn.AGGREGATE(15,6,ROW($H$2:$H$271)-ROW($H$2)+1/($Q$2:$Q$271=1),ROWS(AB$2:AB34))),"")</f>
        <v/>
      </c>
      <c r="AC34" t="str">
        <f>IFERROR(INDEX($I$2:$I$271,_xlfn.AGGREGATE(15,6,ROW($I$2:$I$271)-ROW($I$2)+1/($Q$2:$Q$271=1),ROWS(AC$2:AC34))),"")</f>
        <v/>
      </c>
      <c r="AD34" t="str">
        <f>IFERROR(INDEX($J$2:$J$271,_xlfn.AGGREGATE(15,6,ROW($J$2:$J$271)-ROW($J$2)+1/($Q$2:$Q$271=1),ROWS(AD$2:AD34))),"")</f>
        <v/>
      </c>
      <c r="AE34" t="str">
        <f>IFERROR(INDEX($K$2:$K$271,_xlfn.AGGREGATE(15,6,ROW($K$2:$K$271)-ROW($K$2)+1/($Q$2:$Q$271=1),ROWS(AE$2:AE34))),"")</f>
        <v/>
      </c>
      <c r="AF34" t="str">
        <f>IFERROR(INDEX($M$2:$M$271,_xlfn.AGGREGATE(15,6,ROW($M$2:$M$271)-ROW($M$2)+1/($Q$2:$Q$271=1),ROWS(AF$2:AF34))),"")</f>
        <v/>
      </c>
      <c r="AG34" t="str">
        <f>IFERROR(INDEX($N$2:$N$271,_xlfn.AGGREGATE(15,6,ROW($N$2:$N$271)-ROW($N$2)+1/($Q$2:$Q$271=1),ROWS(AG$2:AG34))),"")</f>
        <v/>
      </c>
      <c r="AH34" t="str">
        <f>IFERROR(INDEX($O$2:$O$271,_xlfn.AGGREGATE(15,6,ROW($O$2:$O$271)-ROW($O$2)+1/($Q$2:$Q$271=1),ROWS(AH$2:AH34))),"")</f>
        <v/>
      </c>
      <c r="AI34" t="str">
        <f>IFERROR(INDEX($P$2:$P$271,_xlfn.AGGREGATE(15,6,ROW($P$2:$P$271)-ROW($P$2)+1/($Q$2:$Q$271=1),ROWS(AI$2:AI34))),"")</f>
        <v/>
      </c>
    </row>
    <row r="35" spans="1:35" x14ac:dyDescent="0.2">
      <c r="A35" t="str">
        <f>IF(Taxaliste_E!B$46="","",Taxaliste_E!B$46)</f>
        <v/>
      </c>
      <c r="B35" t="str">
        <f>IF(Taxaliste_E!F$46="","",Taxaliste_E!F$46)</f>
        <v/>
      </c>
      <c r="C35" t="str">
        <f>IF(Taxaliste_E!G$46="","",Taxaliste_E!G$46)</f>
        <v/>
      </c>
      <c r="D35" t="str">
        <f>IF(Taxaliste_E!H$46="","",Taxaliste_E!H$46)</f>
        <v/>
      </c>
      <c r="E35" t="str">
        <f>IF(Taxaliste_E!I$46="","",Taxaliste_E!I$46)</f>
        <v/>
      </c>
      <c r="F35" t="str">
        <f>IF(Taxaliste_E!J$46="","",Taxaliste_E!J$46)</f>
        <v/>
      </c>
      <c r="G35" t="str">
        <f>IF(Taxaliste_E!K$46="","",Taxaliste_E!K$46)</f>
        <v/>
      </c>
      <c r="H35" t="str">
        <f>IF(Taxaliste_E!L$46="","",Taxaliste_E!L$46)</f>
        <v/>
      </c>
      <c r="I35" t="str">
        <f>IF(Taxaliste_E!M$46="","",Taxaliste_E!M$46)</f>
        <v/>
      </c>
      <c r="J35" t="str">
        <f>IF(Taxaliste_E!N$46="","",Taxaliste_E!N$46)</f>
        <v/>
      </c>
      <c r="K35" t="str">
        <f>IF(Taxaliste_E!P$46="","",Taxaliste_E!P$46)</f>
        <v/>
      </c>
      <c r="L35" t="str">
        <f>IF(Taxaliste_E!T$46="","",Taxaliste_E!T$46)</f>
        <v/>
      </c>
      <c r="M35" t="str">
        <f>IF(Taxaliste_E!U$46="","",Taxaliste_E!U$46)</f>
        <v/>
      </c>
      <c r="N35" t="str">
        <f>IF(Taxaliste_E!V$46="","",Taxaliste_E!V$46)</f>
        <v/>
      </c>
      <c r="O35" t="str">
        <f>IF(Taxaliste_E!W$46="","",Taxaliste_E!W$46)</f>
        <v/>
      </c>
      <c r="P35" t="str">
        <f t="shared" si="0"/>
        <v/>
      </c>
      <c r="Q35" t="str">
        <f t="shared" si="1"/>
        <v/>
      </c>
      <c r="S35" t="str">
        <f>IFERROR(INDEX($L$2:$L$271,_xlfn.AGGREGATE(15,6,ROW($L$2:$L$271)-ROW($L$2)+1/($Q$2:$Q$271=1),ROWS(S$2:S35))),"")</f>
        <v/>
      </c>
      <c r="T35" t="str">
        <f>IFERROR((LOOKUP(U35,'Dropdown-Liste EPT'!E$11:E$528,'Dropdown-Liste EPT'!B$11:B$528)),"")</f>
        <v/>
      </c>
      <c r="U35" t="str">
        <f>IFERROR(INDEX($A$2:$A$271,_xlfn.AGGREGATE(15,6,ROW($A$2:$A$271)-ROW($A$2)+1/($Q$2:$Q$271=1),ROWS(U$2:U35))),"")</f>
        <v/>
      </c>
      <c r="V35" t="str">
        <f>IFERROR(INDEX($B$2:$B$271,_xlfn.AGGREGATE(15,6,ROW($B$2:$B$271)-ROW($B$2)+1/($Q$2:$Q$271=1),ROWS(V$2:V35))),"")</f>
        <v/>
      </c>
      <c r="W35" t="str">
        <f>IFERROR(INDEX($C$2:$C$271,_xlfn.AGGREGATE(15,6,ROW($C$2:$C$271)-ROW($C$2)+1/($Q$2:$Q$271=1),ROWS(W$2:W35))),"")</f>
        <v/>
      </c>
      <c r="X35" t="str">
        <f>IFERROR(INDEX($D$2:$D$271,_xlfn.AGGREGATE(15,6,ROW($D$2:$D$271)-ROW($D$2)+1/($Q$2:$Q$271=1),ROWS(X$2:X35))),"")</f>
        <v/>
      </c>
      <c r="Y35" t="str">
        <f>IFERROR(INDEX($E$2:$E$271,_xlfn.AGGREGATE(15,6,ROW($E$2:$E$271)-ROW($E$2)+1/($Q$2:$Q$271=1),ROWS(Y$2:Y35))),"")</f>
        <v/>
      </c>
      <c r="Z35" t="str">
        <f>IFERROR(INDEX($F$2:$F$271,_xlfn.AGGREGATE(15,6,ROW($F$2:$F$271)-ROW($F$2)+1/($Q$2:$Q$271=1),ROWS(Z$2:Z35))),"")</f>
        <v/>
      </c>
      <c r="AA35" t="str">
        <f>IFERROR(INDEX($G$2:$G$271,_xlfn.AGGREGATE(15,6,ROW($G$2:$G$271)-ROW($G$2)+1/($Q$2:$Q$271=1),ROWS(AA$2:AA35))),"")</f>
        <v/>
      </c>
      <c r="AB35" t="str">
        <f>IFERROR(INDEX($H$2:$H$271,_xlfn.AGGREGATE(15,6,ROW($H$2:$H$271)-ROW($H$2)+1/($Q$2:$Q$271=1),ROWS(AB$2:AB35))),"")</f>
        <v/>
      </c>
      <c r="AC35" t="str">
        <f>IFERROR(INDEX($I$2:$I$271,_xlfn.AGGREGATE(15,6,ROW($I$2:$I$271)-ROW($I$2)+1/($Q$2:$Q$271=1),ROWS(AC$2:AC35))),"")</f>
        <v/>
      </c>
      <c r="AD35" t="str">
        <f>IFERROR(INDEX($J$2:$J$271,_xlfn.AGGREGATE(15,6,ROW($J$2:$J$271)-ROW($J$2)+1/($Q$2:$Q$271=1),ROWS(AD$2:AD35))),"")</f>
        <v/>
      </c>
      <c r="AE35" t="str">
        <f>IFERROR(INDEX($K$2:$K$271,_xlfn.AGGREGATE(15,6,ROW($K$2:$K$271)-ROW($K$2)+1/($Q$2:$Q$271=1),ROWS(AE$2:AE35))),"")</f>
        <v/>
      </c>
      <c r="AF35" t="str">
        <f>IFERROR(INDEX($M$2:$M$271,_xlfn.AGGREGATE(15,6,ROW($M$2:$M$271)-ROW($M$2)+1/($Q$2:$Q$271=1),ROWS(AF$2:AF35))),"")</f>
        <v/>
      </c>
      <c r="AG35" t="str">
        <f>IFERROR(INDEX($N$2:$N$271,_xlfn.AGGREGATE(15,6,ROW($N$2:$N$271)-ROW($N$2)+1/($Q$2:$Q$271=1),ROWS(AG$2:AG35))),"")</f>
        <v/>
      </c>
      <c r="AH35" t="str">
        <f>IFERROR(INDEX($O$2:$O$271,_xlfn.AGGREGATE(15,6,ROW($O$2:$O$271)-ROW($O$2)+1/($Q$2:$Q$271=1),ROWS(AH$2:AH35))),"")</f>
        <v/>
      </c>
      <c r="AI35" t="str">
        <f>IFERROR(INDEX($P$2:$P$271,_xlfn.AGGREGATE(15,6,ROW($P$2:$P$271)-ROW($P$2)+1/($Q$2:$Q$271=1),ROWS(AI$2:AI35))),"")</f>
        <v/>
      </c>
    </row>
    <row r="36" spans="1:35" x14ac:dyDescent="0.2">
      <c r="A36" t="str">
        <f>IF(Taxaliste_E!B$47="","",Taxaliste_E!B$47)</f>
        <v/>
      </c>
      <c r="B36" t="str">
        <f>IF(Taxaliste_E!F$47="","",Taxaliste_E!F$47)</f>
        <v/>
      </c>
      <c r="C36" t="str">
        <f>IF(Taxaliste_E!G$47="","",Taxaliste_E!G$47)</f>
        <v/>
      </c>
      <c r="D36" t="str">
        <f>IF(Taxaliste_E!H$47="","",Taxaliste_E!H$47)</f>
        <v/>
      </c>
      <c r="E36" t="str">
        <f>IF(Taxaliste_E!I$47="","",Taxaliste_E!I$47)</f>
        <v/>
      </c>
      <c r="F36" t="str">
        <f>IF(Taxaliste_E!J$47="","",Taxaliste_E!J$47)</f>
        <v/>
      </c>
      <c r="G36" t="str">
        <f>IF(Taxaliste_E!K$47="","",Taxaliste_E!K$47)</f>
        <v/>
      </c>
      <c r="H36" t="str">
        <f>IF(Taxaliste_E!L$47="","",Taxaliste_E!L$47)</f>
        <v/>
      </c>
      <c r="I36" t="str">
        <f>IF(Taxaliste_E!M$47="","",Taxaliste_E!M$47)</f>
        <v/>
      </c>
      <c r="J36" t="str">
        <f>IF(Taxaliste_E!N$47="","",Taxaliste_E!N$47)</f>
        <v/>
      </c>
      <c r="K36" t="str">
        <f>IF(Taxaliste_E!P$47="","",Taxaliste_E!P$47)</f>
        <v/>
      </c>
      <c r="L36" t="str">
        <f>IF(Taxaliste_E!T$47="","",Taxaliste_E!T$47)</f>
        <v/>
      </c>
      <c r="M36" t="str">
        <f>IF(Taxaliste_E!U$47="","",Taxaliste_E!U$47)</f>
        <v/>
      </c>
      <c r="N36" t="str">
        <f>IF(Taxaliste_E!V$47="","",Taxaliste_E!V$47)</f>
        <v/>
      </c>
      <c r="O36" t="str">
        <f>IF(Taxaliste_E!W$47="","",Taxaliste_E!W$47)</f>
        <v/>
      </c>
      <c r="P36" t="str">
        <f t="shared" si="0"/>
        <v/>
      </c>
      <c r="Q36" t="str">
        <f t="shared" si="1"/>
        <v/>
      </c>
      <c r="S36" t="str">
        <f>IFERROR(INDEX($L$2:$L$271,_xlfn.AGGREGATE(15,6,ROW($L$2:$L$271)-ROW($L$2)+1/($Q$2:$Q$271=1),ROWS(S$2:S36))),"")</f>
        <v/>
      </c>
      <c r="T36" t="str">
        <f>IFERROR((LOOKUP(U36,'Dropdown-Liste EPT'!E$11:E$528,'Dropdown-Liste EPT'!B$11:B$528)),"")</f>
        <v/>
      </c>
      <c r="U36" t="str">
        <f>IFERROR(INDEX($A$2:$A$271,_xlfn.AGGREGATE(15,6,ROW($A$2:$A$271)-ROW($A$2)+1/($Q$2:$Q$271=1),ROWS(U$2:U36))),"")</f>
        <v/>
      </c>
      <c r="V36" t="str">
        <f>IFERROR(INDEX($B$2:$B$271,_xlfn.AGGREGATE(15,6,ROW($B$2:$B$271)-ROW($B$2)+1/($Q$2:$Q$271=1),ROWS(V$2:V36))),"")</f>
        <v/>
      </c>
      <c r="W36" t="str">
        <f>IFERROR(INDEX($C$2:$C$271,_xlfn.AGGREGATE(15,6,ROW($C$2:$C$271)-ROW($C$2)+1/($Q$2:$Q$271=1),ROWS(W$2:W36))),"")</f>
        <v/>
      </c>
      <c r="X36" t="str">
        <f>IFERROR(INDEX($D$2:$D$271,_xlfn.AGGREGATE(15,6,ROW($D$2:$D$271)-ROW($D$2)+1/($Q$2:$Q$271=1),ROWS(X$2:X36))),"")</f>
        <v/>
      </c>
      <c r="Y36" t="str">
        <f>IFERROR(INDEX($E$2:$E$271,_xlfn.AGGREGATE(15,6,ROW($E$2:$E$271)-ROW($E$2)+1/($Q$2:$Q$271=1),ROWS(Y$2:Y36))),"")</f>
        <v/>
      </c>
      <c r="Z36" t="str">
        <f>IFERROR(INDEX($F$2:$F$271,_xlfn.AGGREGATE(15,6,ROW($F$2:$F$271)-ROW($F$2)+1/($Q$2:$Q$271=1),ROWS(Z$2:Z36))),"")</f>
        <v/>
      </c>
      <c r="AA36" t="str">
        <f>IFERROR(INDEX($G$2:$G$271,_xlfn.AGGREGATE(15,6,ROW($G$2:$G$271)-ROW($G$2)+1/($Q$2:$Q$271=1),ROWS(AA$2:AA36))),"")</f>
        <v/>
      </c>
      <c r="AB36" t="str">
        <f>IFERROR(INDEX($H$2:$H$271,_xlfn.AGGREGATE(15,6,ROW($H$2:$H$271)-ROW($H$2)+1/($Q$2:$Q$271=1),ROWS(AB$2:AB36))),"")</f>
        <v/>
      </c>
      <c r="AC36" t="str">
        <f>IFERROR(INDEX($I$2:$I$271,_xlfn.AGGREGATE(15,6,ROW($I$2:$I$271)-ROW($I$2)+1/($Q$2:$Q$271=1),ROWS(AC$2:AC36))),"")</f>
        <v/>
      </c>
      <c r="AD36" t="str">
        <f>IFERROR(INDEX($J$2:$J$271,_xlfn.AGGREGATE(15,6,ROW($J$2:$J$271)-ROW($J$2)+1/($Q$2:$Q$271=1),ROWS(AD$2:AD36))),"")</f>
        <v/>
      </c>
      <c r="AE36" t="str">
        <f>IFERROR(INDEX($K$2:$K$271,_xlfn.AGGREGATE(15,6,ROW($K$2:$K$271)-ROW($K$2)+1/($Q$2:$Q$271=1),ROWS(AE$2:AE36))),"")</f>
        <v/>
      </c>
      <c r="AF36" t="str">
        <f>IFERROR(INDEX($M$2:$M$271,_xlfn.AGGREGATE(15,6,ROW($M$2:$M$271)-ROW($M$2)+1/($Q$2:$Q$271=1),ROWS(AF$2:AF36))),"")</f>
        <v/>
      </c>
      <c r="AG36" t="str">
        <f>IFERROR(INDEX($N$2:$N$271,_xlfn.AGGREGATE(15,6,ROW($N$2:$N$271)-ROW($N$2)+1/($Q$2:$Q$271=1),ROWS(AG$2:AG36))),"")</f>
        <v/>
      </c>
      <c r="AH36" t="str">
        <f>IFERROR(INDEX($O$2:$O$271,_xlfn.AGGREGATE(15,6,ROW($O$2:$O$271)-ROW($O$2)+1/($Q$2:$Q$271=1),ROWS(AH$2:AH36))),"")</f>
        <v/>
      </c>
      <c r="AI36" t="str">
        <f>IFERROR(INDEX($P$2:$P$271,_xlfn.AGGREGATE(15,6,ROW($P$2:$P$271)-ROW($P$2)+1/($Q$2:$Q$271=1),ROWS(AI$2:AI36))),"")</f>
        <v/>
      </c>
    </row>
    <row r="37" spans="1:35" x14ac:dyDescent="0.2">
      <c r="A37" t="str">
        <f>IF(Taxaliste_E!B$48="","",Taxaliste_E!B$48)</f>
        <v/>
      </c>
      <c r="B37" t="str">
        <f>IF(Taxaliste_E!F$48="","",Taxaliste_E!F$48)</f>
        <v/>
      </c>
      <c r="C37" t="str">
        <f>IF(Taxaliste_E!G$48="","",Taxaliste_E!G$48)</f>
        <v/>
      </c>
      <c r="D37" t="str">
        <f>IF(Taxaliste_E!H$48="","",Taxaliste_E!H$48)</f>
        <v/>
      </c>
      <c r="E37" t="str">
        <f>IF(Taxaliste_E!I$48="","",Taxaliste_E!I$48)</f>
        <v/>
      </c>
      <c r="F37" t="str">
        <f>IF(Taxaliste_E!J$48="","",Taxaliste_E!J$48)</f>
        <v/>
      </c>
      <c r="G37" t="str">
        <f>IF(Taxaliste_E!K$48="","",Taxaliste_E!K$48)</f>
        <v/>
      </c>
      <c r="H37" t="str">
        <f>IF(Taxaliste_E!L$48="","",Taxaliste_E!L$48)</f>
        <v/>
      </c>
      <c r="I37" t="str">
        <f>IF(Taxaliste_E!M$48="","",Taxaliste_E!M$48)</f>
        <v/>
      </c>
      <c r="J37" t="str">
        <f>IF(Taxaliste_E!N$48="","",Taxaliste_E!N$48)</f>
        <v/>
      </c>
      <c r="K37" t="str">
        <f>IF(Taxaliste_E!P$48="","",Taxaliste_E!P$48)</f>
        <v/>
      </c>
      <c r="L37" t="str">
        <f>IF(Taxaliste_E!T$48="","",Taxaliste_E!T$48)</f>
        <v/>
      </c>
      <c r="M37" t="str">
        <f>IF(Taxaliste_E!U$48="","",Taxaliste_E!U$48)</f>
        <v/>
      </c>
      <c r="N37" t="str">
        <f>IF(Taxaliste_E!V$48="","",Taxaliste_E!V$48)</f>
        <v/>
      </c>
      <c r="O37" t="str">
        <f>IF(Taxaliste_E!W$48="","",Taxaliste_E!W$48)</f>
        <v/>
      </c>
      <c r="P37" t="str">
        <f t="shared" si="0"/>
        <v/>
      </c>
      <c r="Q37" t="str">
        <f t="shared" si="1"/>
        <v/>
      </c>
      <c r="S37" t="str">
        <f>IFERROR(INDEX($L$2:$L$271,_xlfn.AGGREGATE(15,6,ROW($L$2:$L$271)-ROW($L$2)+1/($Q$2:$Q$271=1),ROWS(S$2:S37))),"")</f>
        <v/>
      </c>
      <c r="T37" t="str">
        <f>IFERROR((LOOKUP(U37,'Dropdown-Liste EPT'!E$11:E$528,'Dropdown-Liste EPT'!B$11:B$528)),"")</f>
        <v/>
      </c>
      <c r="U37" t="str">
        <f>IFERROR(INDEX($A$2:$A$271,_xlfn.AGGREGATE(15,6,ROW($A$2:$A$271)-ROW($A$2)+1/($Q$2:$Q$271=1),ROWS(U$2:U37))),"")</f>
        <v/>
      </c>
      <c r="V37" t="str">
        <f>IFERROR(INDEX($B$2:$B$271,_xlfn.AGGREGATE(15,6,ROW($B$2:$B$271)-ROW($B$2)+1/($Q$2:$Q$271=1),ROWS(V$2:V37))),"")</f>
        <v/>
      </c>
      <c r="W37" t="str">
        <f>IFERROR(INDEX($C$2:$C$271,_xlfn.AGGREGATE(15,6,ROW($C$2:$C$271)-ROW($C$2)+1/($Q$2:$Q$271=1),ROWS(W$2:W37))),"")</f>
        <v/>
      </c>
      <c r="X37" t="str">
        <f>IFERROR(INDEX($D$2:$D$271,_xlfn.AGGREGATE(15,6,ROW($D$2:$D$271)-ROW($D$2)+1/($Q$2:$Q$271=1),ROWS(X$2:X37))),"")</f>
        <v/>
      </c>
      <c r="Y37" t="str">
        <f>IFERROR(INDEX($E$2:$E$271,_xlfn.AGGREGATE(15,6,ROW($E$2:$E$271)-ROW($E$2)+1/($Q$2:$Q$271=1),ROWS(Y$2:Y37))),"")</f>
        <v/>
      </c>
      <c r="Z37" t="str">
        <f>IFERROR(INDEX($F$2:$F$271,_xlfn.AGGREGATE(15,6,ROW($F$2:$F$271)-ROW($F$2)+1/($Q$2:$Q$271=1),ROWS(Z$2:Z37))),"")</f>
        <v/>
      </c>
      <c r="AA37" t="str">
        <f>IFERROR(INDEX($G$2:$G$271,_xlfn.AGGREGATE(15,6,ROW($G$2:$G$271)-ROW($G$2)+1/($Q$2:$Q$271=1),ROWS(AA$2:AA37))),"")</f>
        <v/>
      </c>
      <c r="AB37" t="str">
        <f>IFERROR(INDEX($H$2:$H$271,_xlfn.AGGREGATE(15,6,ROW($H$2:$H$271)-ROW($H$2)+1/($Q$2:$Q$271=1),ROWS(AB$2:AB37))),"")</f>
        <v/>
      </c>
      <c r="AC37" t="str">
        <f>IFERROR(INDEX($I$2:$I$271,_xlfn.AGGREGATE(15,6,ROW($I$2:$I$271)-ROW($I$2)+1/($Q$2:$Q$271=1),ROWS(AC$2:AC37))),"")</f>
        <v/>
      </c>
      <c r="AD37" t="str">
        <f>IFERROR(INDEX($J$2:$J$271,_xlfn.AGGREGATE(15,6,ROW($J$2:$J$271)-ROW($J$2)+1/($Q$2:$Q$271=1),ROWS(AD$2:AD37))),"")</f>
        <v/>
      </c>
      <c r="AE37" t="str">
        <f>IFERROR(INDEX($K$2:$K$271,_xlfn.AGGREGATE(15,6,ROW($K$2:$K$271)-ROW($K$2)+1/($Q$2:$Q$271=1),ROWS(AE$2:AE37))),"")</f>
        <v/>
      </c>
      <c r="AF37" t="str">
        <f>IFERROR(INDEX($M$2:$M$271,_xlfn.AGGREGATE(15,6,ROW($M$2:$M$271)-ROW($M$2)+1/($Q$2:$Q$271=1),ROWS(AF$2:AF37))),"")</f>
        <v/>
      </c>
      <c r="AG37" t="str">
        <f>IFERROR(INDEX($N$2:$N$271,_xlfn.AGGREGATE(15,6,ROW($N$2:$N$271)-ROW($N$2)+1/($Q$2:$Q$271=1),ROWS(AG$2:AG37))),"")</f>
        <v/>
      </c>
      <c r="AH37" t="str">
        <f>IFERROR(INDEX($O$2:$O$271,_xlfn.AGGREGATE(15,6,ROW($O$2:$O$271)-ROW($O$2)+1/($Q$2:$Q$271=1),ROWS(AH$2:AH37))),"")</f>
        <v/>
      </c>
      <c r="AI37" t="str">
        <f>IFERROR(INDEX($P$2:$P$271,_xlfn.AGGREGATE(15,6,ROW($P$2:$P$271)-ROW($P$2)+1/($Q$2:$Q$271=1),ROWS(AI$2:AI37))),"")</f>
        <v/>
      </c>
    </row>
    <row r="38" spans="1:35" x14ac:dyDescent="0.2">
      <c r="A38" t="str">
        <f>IF(Taxaliste_E!B$49="","",Taxaliste_E!B$49)</f>
        <v/>
      </c>
      <c r="B38" t="str">
        <f>IF(Taxaliste_E!F$49="","",Taxaliste_E!F$49)</f>
        <v/>
      </c>
      <c r="C38" t="str">
        <f>IF(Taxaliste_E!G$49="","",Taxaliste_E!G$49)</f>
        <v/>
      </c>
      <c r="D38" t="str">
        <f>IF(Taxaliste_E!H$49="","",Taxaliste_E!H$49)</f>
        <v/>
      </c>
      <c r="E38" t="str">
        <f>IF(Taxaliste_E!I$49="","",Taxaliste_E!I$49)</f>
        <v/>
      </c>
      <c r="F38" t="str">
        <f>IF(Taxaliste_E!J$49="","",Taxaliste_E!J$49)</f>
        <v/>
      </c>
      <c r="G38" t="str">
        <f>IF(Taxaliste_E!K$49="","",Taxaliste_E!K$49)</f>
        <v/>
      </c>
      <c r="H38" t="str">
        <f>IF(Taxaliste_E!L$49="","",Taxaliste_E!L$49)</f>
        <v/>
      </c>
      <c r="I38" t="str">
        <f>IF(Taxaliste_E!M$49="","",Taxaliste_E!M$49)</f>
        <v/>
      </c>
      <c r="J38" t="str">
        <f>IF(Taxaliste_E!N$49="","",Taxaliste_E!N$49)</f>
        <v/>
      </c>
      <c r="K38" t="str">
        <f>IF(Taxaliste_E!P$49="","",Taxaliste_E!P$49)</f>
        <v/>
      </c>
      <c r="L38" t="str">
        <f>IF(Taxaliste_E!T$49="","",Taxaliste_E!T$49)</f>
        <v/>
      </c>
      <c r="M38" t="str">
        <f>IF(Taxaliste_E!U$49="","",Taxaliste_E!U$49)</f>
        <v/>
      </c>
      <c r="N38" t="str">
        <f>IF(Taxaliste_E!V$49="","",Taxaliste_E!V$49)</f>
        <v/>
      </c>
      <c r="O38" t="str">
        <f>IF(Taxaliste_E!W$49="","",Taxaliste_E!W$49)</f>
        <v/>
      </c>
      <c r="P38" t="str">
        <f t="shared" si="0"/>
        <v/>
      </c>
      <c r="Q38" t="str">
        <f t="shared" si="1"/>
        <v/>
      </c>
      <c r="S38" t="str">
        <f>IFERROR(INDEX($L$2:$L$271,_xlfn.AGGREGATE(15,6,ROW($L$2:$L$271)-ROW($L$2)+1/($Q$2:$Q$271=1),ROWS(S$2:S38))),"")</f>
        <v/>
      </c>
      <c r="T38" t="str">
        <f>IFERROR((LOOKUP(U38,'Dropdown-Liste EPT'!E$11:E$528,'Dropdown-Liste EPT'!B$11:B$528)),"")</f>
        <v/>
      </c>
      <c r="U38" t="str">
        <f>IFERROR(INDEX($A$2:$A$271,_xlfn.AGGREGATE(15,6,ROW($A$2:$A$271)-ROW($A$2)+1/($Q$2:$Q$271=1),ROWS(U$2:U38))),"")</f>
        <v/>
      </c>
      <c r="V38" t="str">
        <f>IFERROR(INDEX($B$2:$B$271,_xlfn.AGGREGATE(15,6,ROW($B$2:$B$271)-ROW($B$2)+1/($Q$2:$Q$271=1),ROWS(V$2:V38))),"")</f>
        <v/>
      </c>
      <c r="W38" t="str">
        <f>IFERROR(INDEX($C$2:$C$271,_xlfn.AGGREGATE(15,6,ROW($C$2:$C$271)-ROW($C$2)+1/($Q$2:$Q$271=1),ROWS(W$2:W38))),"")</f>
        <v/>
      </c>
      <c r="X38" t="str">
        <f>IFERROR(INDEX($D$2:$D$271,_xlfn.AGGREGATE(15,6,ROW($D$2:$D$271)-ROW($D$2)+1/($Q$2:$Q$271=1),ROWS(X$2:X38))),"")</f>
        <v/>
      </c>
      <c r="Y38" t="str">
        <f>IFERROR(INDEX($E$2:$E$271,_xlfn.AGGREGATE(15,6,ROW($E$2:$E$271)-ROW($E$2)+1/($Q$2:$Q$271=1),ROWS(Y$2:Y38))),"")</f>
        <v/>
      </c>
      <c r="Z38" t="str">
        <f>IFERROR(INDEX($F$2:$F$271,_xlfn.AGGREGATE(15,6,ROW($F$2:$F$271)-ROW($F$2)+1/($Q$2:$Q$271=1),ROWS(Z$2:Z38))),"")</f>
        <v/>
      </c>
      <c r="AA38" t="str">
        <f>IFERROR(INDEX($G$2:$G$271,_xlfn.AGGREGATE(15,6,ROW($G$2:$G$271)-ROW($G$2)+1/($Q$2:$Q$271=1),ROWS(AA$2:AA38))),"")</f>
        <v/>
      </c>
      <c r="AB38" t="str">
        <f>IFERROR(INDEX($H$2:$H$271,_xlfn.AGGREGATE(15,6,ROW($H$2:$H$271)-ROW($H$2)+1/($Q$2:$Q$271=1),ROWS(AB$2:AB38))),"")</f>
        <v/>
      </c>
      <c r="AC38" t="str">
        <f>IFERROR(INDEX($I$2:$I$271,_xlfn.AGGREGATE(15,6,ROW($I$2:$I$271)-ROW($I$2)+1/($Q$2:$Q$271=1),ROWS(AC$2:AC38))),"")</f>
        <v/>
      </c>
      <c r="AD38" t="str">
        <f>IFERROR(INDEX($J$2:$J$271,_xlfn.AGGREGATE(15,6,ROW($J$2:$J$271)-ROW($J$2)+1/($Q$2:$Q$271=1),ROWS(AD$2:AD38))),"")</f>
        <v/>
      </c>
      <c r="AE38" t="str">
        <f>IFERROR(INDEX($K$2:$K$271,_xlfn.AGGREGATE(15,6,ROW($K$2:$K$271)-ROW($K$2)+1/($Q$2:$Q$271=1),ROWS(AE$2:AE38))),"")</f>
        <v/>
      </c>
      <c r="AF38" t="str">
        <f>IFERROR(INDEX($M$2:$M$271,_xlfn.AGGREGATE(15,6,ROW($M$2:$M$271)-ROW($M$2)+1/($Q$2:$Q$271=1),ROWS(AF$2:AF38))),"")</f>
        <v/>
      </c>
      <c r="AG38" t="str">
        <f>IFERROR(INDEX($N$2:$N$271,_xlfn.AGGREGATE(15,6,ROW($N$2:$N$271)-ROW($N$2)+1/($Q$2:$Q$271=1),ROWS(AG$2:AG38))),"")</f>
        <v/>
      </c>
      <c r="AH38" t="str">
        <f>IFERROR(INDEX($O$2:$O$271,_xlfn.AGGREGATE(15,6,ROW($O$2:$O$271)-ROW($O$2)+1/($Q$2:$Q$271=1),ROWS(AH$2:AH38))),"")</f>
        <v/>
      </c>
      <c r="AI38" t="str">
        <f>IFERROR(INDEX($P$2:$P$271,_xlfn.AGGREGATE(15,6,ROW($P$2:$P$271)-ROW($P$2)+1/($Q$2:$Q$271=1),ROWS(AI$2:AI38))),"")</f>
        <v/>
      </c>
    </row>
    <row r="39" spans="1:35" x14ac:dyDescent="0.2">
      <c r="A39" t="str">
        <f>IF(Taxaliste_E!B$50="","",Taxaliste_E!B$50)</f>
        <v/>
      </c>
      <c r="B39" t="str">
        <f>IF(Taxaliste_E!F$50="","",Taxaliste_E!F$50)</f>
        <v/>
      </c>
      <c r="C39" t="str">
        <f>IF(Taxaliste_E!G$50="","",Taxaliste_E!G$50)</f>
        <v/>
      </c>
      <c r="D39" t="str">
        <f>IF(Taxaliste_E!H$50="","",Taxaliste_E!H$50)</f>
        <v/>
      </c>
      <c r="E39" t="str">
        <f>IF(Taxaliste_E!I$50="","",Taxaliste_E!I$50)</f>
        <v/>
      </c>
      <c r="F39" t="str">
        <f>IF(Taxaliste_E!J$50="","",Taxaliste_E!J$50)</f>
        <v/>
      </c>
      <c r="G39" t="str">
        <f>IF(Taxaliste_E!K$50="","",Taxaliste_E!K$50)</f>
        <v/>
      </c>
      <c r="H39" t="str">
        <f>IF(Taxaliste_E!L$50="","",Taxaliste_E!L$50)</f>
        <v/>
      </c>
      <c r="I39" t="str">
        <f>IF(Taxaliste_E!M$50="","",Taxaliste_E!M$50)</f>
        <v/>
      </c>
      <c r="J39" t="str">
        <f>IF(Taxaliste_E!N$50="","",Taxaliste_E!N$50)</f>
        <v/>
      </c>
      <c r="K39" t="str">
        <f>IF(Taxaliste_E!P$50="","",Taxaliste_E!P$50)</f>
        <v/>
      </c>
      <c r="L39" t="str">
        <f>IF(Taxaliste_E!T$50="","",Taxaliste_E!T$50)</f>
        <v/>
      </c>
      <c r="M39" t="str">
        <f>IF(Taxaliste_E!U$50="","",Taxaliste_E!U$50)</f>
        <v/>
      </c>
      <c r="N39" t="str">
        <f>IF(Taxaliste_E!V$50="","",Taxaliste_E!V$50)</f>
        <v/>
      </c>
      <c r="O39" t="str">
        <f>IF(Taxaliste_E!W$50="","",Taxaliste_E!W$50)</f>
        <v/>
      </c>
      <c r="P39" t="str">
        <f t="shared" si="0"/>
        <v/>
      </c>
      <c r="Q39" t="str">
        <f t="shared" si="1"/>
        <v/>
      </c>
      <c r="S39" t="str">
        <f>IFERROR(INDEX($L$2:$L$271,_xlfn.AGGREGATE(15,6,ROW($L$2:$L$271)-ROW($L$2)+1/($Q$2:$Q$271=1),ROWS(S$2:S39))),"")</f>
        <v/>
      </c>
      <c r="T39" t="str">
        <f>IFERROR((LOOKUP(U39,'Dropdown-Liste EPT'!E$11:E$528,'Dropdown-Liste EPT'!B$11:B$528)),"")</f>
        <v/>
      </c>
      <c r="U39" t="str">
        <f>IFERROR(INDEX($A$2:$A$271,_xlfn.AGGREGATE(15,6,ROW($A$2:$A$271)-ROW($A$2)+1/($Q$2:$Q$271=1),ROWS(U$2:U39))),"")</f>
        <v/>
      </c>
      <c r="V39" t="str">
        <f>IFERROR(INDEX($B$2:$B$271,_xlfn.AGGREGATE(15,6,ROW($B$2:$B$271)-ROW($B$2)+1/($Q$2:$Q$271=1),ROWS(V$2:V39))),"")</f>
        <v/>
      </c>
      <c r="W39" t="str">
        <f>IFERROR(INDEX($C$2:$C$271,_xlfn.AGGREGATE(15,6,ROW($C$2:$C$271)-ROW($C$2)+1/($Q$2:$Q$271=1),ROWS(W$2:W39))),"")</f>
        <v/>
      </c>
      <c r="X39" t="str">
        <f>IFERROR(INDEX($D$2:$D$271,_xlfn.AGGREGATE(15,6,ROW($D$2:$D$271)-ROW($D$2)+1/($Q$2:$Q$271=1),ROWS(X$2:X39))),"")</f>
        <v/>
      </c>
      <c r="Y39" t="str">
        <f>IFERROR(INDEX($E$2:$E$271,_xlfn.AGGREGATE(15,6,ROW($E$2:$E$271)-ROW($E$2)+1/($Q$2:$Q$271=1),ROWS(Y$2:Y39))),"")</f>
        <v/>
      </c>
      <c r="Z39" t="str">
        <f>IFERROR(INDEX($F$2:$F$271,_xlfn.AGGREGATE(15,6,ROW($F$2:$F$271)-ROW($F$2)+1/($Q$2:$Q$271=1),ROWS(Z$2:Z39))),"")</f>
        <v/>
      </c>
      <c r="AA39" t="str">
        <f>IFERROR(INDEX($G$2:$G$271,_xlfn.AGGREGATE(15,6,ROW($G$2:$G$271)-ROW($G$2)+1/($Q$2:$Q$271=1),ROWS(AA$2:AA39))),"")</f>
        <v/>
      </c>
      <c r="AB39" t="str">
        <f>IFERROR(INDEX($H$2:$H$271,_xlfn.AGGREGATE(15,6,ROW($H$2:$H$271)-ROW($H$2)+1/($Q$2:$Q$271=1),ROWS(AB$2:AB39))),"")</f>
        <v/>
      </c>
      <c r="AC39" t="str">
        <f>IFERROR(INDEX($I$2:$I$271,_xlfn.AGGREGATE(15,6,ROW($I$2:$I$271)-ROW($I$2)+1/($Q$2:$Q$271=1),ROWS(AC$2:AC39))),"")</f>
        <v/>
      </c>
      <c r="AD39" t="str">
        <f>IFERROR(INDEX($J$2:$J$271,_xlfn.AGGREGATE(15,6,ROW($J$2:$J$271)-ROW($J$2)+1/($Q$2:$Q$271=1),ROWS(AD$2:AD39))),"")</f>
        <v/>
      </c>
      <c r="AE39" t="str">
        <f>IFERROR(INDEX($K$2:$K$271,_xlfn.AGGREGATE(15,6,ROW($K$2:$K$271)-ROW($K$2)+1/($Q$2:$Q$271=1),ROWS(AE$2:AE39))),"")</f>
        <v/>
      </c>
      <c r="AF39" t="str">
        <f>IFERROR(INDEX($M$2:$M$271,_xlfn.AGGREGATE(15,6,ROW($M$2:$M$271)-ROW($M$2)+1/($Q$2:$Q$271=1),ROWS(AF$2:AF39))),"")</f>
        <v/>
      </c>
      <c r="AG39" t="str">
        <f>IFERROR(INDEX($N$2:$N$271,_xlfn.AGGREGATE(15,6,ROW($N$2:$N$271)-ROW($N$2)+1/($Q$2:$Q$271=1),ROWS(AG$2:AG39))),"")</f>
        <v/>
      </c>
      <c r="AH39" t="str">
        <f>IFERROR(INDEX($O$2:$O$271,_xlfn.AGGREGATE(15,6,ROW($O$2:$O$271)-ROW($O$2)+1/($Q$2:$Q$271=1),ROWS(AH$2:AH39))),"")</f>
        <v/>
      </c>
      <c r="AI39" t="str">
        <f>IFERROR(INDEX($P$2:$P$271,_xlfn.AGGREGATE(15,6,ROW($P$2:$P$271)-ROW($P$2)+1/($Q$2:$Q$271=1),ROWS(AI$2:AI39))),"")</f>
        <v/>
      </c>
    </row>
    <row r="40" spans="1:35" x14ac:dyDescent="0.2">
      <c r="A40" t="str">
        <f>IF(Taxaliste_E!B$51="","",Taxaliste_E!B$51)</f>
        <v/>
      </c>
      <c r="B40" t="str">
        <f>IF(Taxaliste_E!F$51="","",Taxaliste_E!F$51)</f>
        <v/>
      </c>
      <c r="C40" t="str">
        <f>IF(Taxaliste_E!G$51="","",Taxaliste_E!G$51)</f>
        <v/>
      </c>
      <c r="D40" t="str">
        <f>IF(Taxaliste_E!H$51="","",Taxaliste_E!H$51)</f>
        <v/>
      </c>
      <c r="E40" t="str">
        <f>IF(Taxaliste_E!I$51="","",Taxaliste_E!I$51)</f>
        <v/>
      </c>
      <c r="F40" t="str">
        <f>IF(Taxaliste_E!J$51="","",Taxaliste_E!J$51)</f>
        <v/>
      </c>
      <c r="G40" t="str">
        <f>IF(Taxaliste_E!K$51="","",Taxaliste_E!K$51)</f>
        <v/>
      </c>
      <c r="H40" t="str">
        <f>IF(Taxaliste_E!L$51="","",Taxaliste_E!L$51)</f>
        <v/>
      </c>
      <c r="I40" t="str">
        <f>IF(Taxaliste_E!M$51="","",Taxaliste_E!M$51)</f>
        <v/>
      </c>
      <c r="J40" t="str">
        <f>IF(Taxaliste_E!N$51="","",Taxaliste_E!N$51)</f>
        <v/>
      </c>
      <c r="K40" t="str">
        <f>IF(Taxaliste_E!P$51="","",Taxaliste_E!P$51)</f>
        <v/>
      </c>
      <c r="L40" t="str">
        <f>IF(Taxaliste_E!T$51="","",Taxaliste_E!T$51)</f>
        <v/>
      </c>
      <c r="M40" t="str">
        <f>IF(Taxaliste_E!U$51="","",Taxaliste_E!U$51)</f>
        <v/>
      </c>
      <c r="N40" t="str">
        <f>IF(Taxaliste_E!V$51="","",Taxaliste_E!V$51)</f>
        <v/>
      </c>
      <c r="O40" t="str">
        <f>IF(Taxaliste_E!W$51="","",Taxaliste_E!W$51)</f>
        <v/>
      </c>
      <c r="P40" t="str">
        <f t="shared" si="0"/>
        <v/>
      </c>
      <c r="Q40" t="str">
        <f t="shared" si="1"/>
        <v/>
      </c>
      <c r="S40" t="str">
        <f>IFERROR(INDEX($L$2:$L$271,_xlfn.AGGREGATE(15,6,ROW($L$2:$L$271)-ROW($L$2)+1/($Q$2:$Q$271=1),ROWS(S$2:S40))),"")</f>
        <v/>
      </c>
      <c r="T40" t="str">
        <f>IFERROR((LOOKUP(U40,'Dropdown-Liste EPT'!E$11:E$528,'Dropdown-Liste EPT'!B$11:B$528)),"")</f>
        <v/>
      </c>
      <c r="U40" t="str">
        <f>IFERROR(INDEX($A$2:$A$271,_xlfn.AGGREGATE(15,6,ROW($A$2:$A$271)-ROW($A$2)+1/($Q$2:$Q$271=1),ROWS(U$2:U40))),"")</f>
        <v/>
      </c>
      <c r="V40" t="str">
        <f>IFERROR(INDEX($B$2:$B$271,_xlfn.AGGREGATE(15,6,ROW($B$2:$B$271)-ROW($B$2)+1/($Q$2:$Q$271=1),ROWS(V$2:V40))),"")</f>
        <v/>
      </c>
      <c r="W40" t="str">
        <f>IFERROR(INDEX($C$2:$C$271,_xlfn.AGGREGATE(15,6,ROW($C$2:$C$271)-ROW($C$2)+1/($Q$2:$Q$271=1),ROWS(W$2:W40))),"")</f>
        <v/>
      </c>
      <c r="X40" t="str">
        <f>IFERROR(INDEX($D$2:$D$271,_xlfn.AGGREGATE(15,6,ROW($D$2:$D$271)-ROW($D$2)+1/($Q$2:$Q$271=1),ROWS(X$2:X40))),"")</f>
        <v/>
      </c>
      <c r="Y40" t="str">
        <f>IFERROR(INDEX($E$2:$E$271,_xlfn.AGGREGATE(15,6,ROW($E$2:$E$271)-ROW($E$2)+1/($Q$2:$Q$271=1),ROWS(Y$2:Y40))),"")</f>
        <v/>
      </c>
      <c r="Z40" t="str">
        <f>IFERROR(INDEX($F$2:$F$271,_xlfn.AGGREGATE(15,6,ROW($F$2:$F$271)-ROW($F$2)+1/($Q$2:$Q$271=1),ROWS(Z$2:Z40))),"")</f>
        <v/>
      </c>
      <c r="AA40" t="str">
        <f>IFERROR(INDEX($G$2:$G$271,_xlfn.AGGREGATE(15,6,ROW($G$2:$G$271)-ROW($G$2)+1/($Q$2:$Q$271=1),ROWS(AA$2:AA40))),"")</f>
        <v/>
      </c>
      <c r="AB40" t="str">
        <f>IFERROR(INDEX($H$2:$H$271,_xlfn.AGGREGATE(15,6,ROW($H$2:$H$271)-ROW($H$2)+1/($Q$2:$Q$271=1),ROWS(AB$2:AB40))),"")</f>
        <v/>
      </c>
      <c r="AC40" t="str">
        <f>IFERROR(INDEX($I$2:$I$271,_xlfn.AGGREGATE(15,6,ROW($I$2:$I$271)-ROW($I$2)+1/($Q$2:$Q$271=1),ROWS(AC$2:AC40))),"")</f>
        <v/>
      </c>
      <c r="AD40" t="str">
        <f>IFERROR(INDEX($J$2:$J$271,_xlfn.AGGREGATE(15,6,ROW($J$2:$J$271)-ROW($J$2)+1/($Q$2:$Q$271=1),ROWS(AD$2:AD40))),"")</f>
        <v/>
      </c>
      <c r="AE40" t="str">
        <f>IFERROR(INDEX($K$2:$K$271,_xlfn.AGGREGATE(15,6,ROW($K$2:$K$271)-ROW($K$2)+1/($Q$2:$Q$271=1),ROWS(AE$2:AE40))),"")</f>
        <v/>
      </c>
      <c r="AF40" t="str">
        <f>IFERROR(INDEX($M$2:$M$271,_xlfn.AGGREGATE(15,6,ROW($M$2:$M$271)-ROW($M$2)+1/($Q$2:$Q$271=1),ROWS(AF$2:AF40))),"")</f>
        <v/>
      </c>
      <c r="AG40" t="str">
        <f>IFERROR(INDEX($N$2:$N$271,_xlfn.AGGREGATE(15,6,ROW($N$2:$N$271)-ROW($N$2)+1/($Q$2:$Q$271=1),ROWS(AG$2:AG40))),"")</f>
        <v/>
      </c>
      <c r="AH40" t="str">
        <f>IFERROR(INDEX($O$2:$O$271,_xlfn.AGGREGATE(15,6,ROW($O$2:$O$271)-ROW($O$2)+1/($Q$2:$Q$271=1),ROWS(AH$2:AH40))),"")</f>
        <v/>
      </c>
      <c r="AI40" t="str">
        <f>IFERROR(INDEX($P$2:$P$271,_xlfn.AGGREGATE(15,6,ROW($P$2:$P$271)-ROW($P$2)+1/($Q$2:$Q$271=1),ROWS(AI$2:AI40))),"")</f>
        <v/>
      </c>
    </row>
    <row r="41" spans="1:35" x14ac:dyDescent="0.2">
      <c r="A41" t="str">
        <f>IF(Taxaliste_E!B$52="","",Taxaliste_E!B$52)</f>
        <v/>
      </c>
      <c r="B41" t="str">
        <f>IF(Taxaliste_E!F$52="","",Taxaliste_E!F$52)</f>
        <v/>
      </c>
      <c r="C41" t="str">
        <f>IF(Taxaliste_E!G$52="","",Taxaliste_E!G$52)</f>
        <v/>
      </c>
      <c r="D41" t="str">
        <f>IF(Taxaliste_E!H$52="","",Taxaliste_E!H$52)</f>
        <v/>
      </c>
      <c r="E41" t="str">
        <f>IF(Taxaliste_E!I$52="","",Taxaliste_E!I$52)</f>
        <v/>
      </c>
      <c r="F41" t="str">
        <f>IF(Taxaliste_E!J$52="","",Taxaliste_E!J$52)</f>
        <v/>
      </c>
      <c r="G41" t="str">
        <f>IF(Taxaliste_E!K$52="","",Taxaliste_E!K$52)</f>
        <v/>
      </c>
      <c r="H41" t="str">
        <f>IF(Taxaliste_E!L$52="","",Taxaliste_E!L$52)</f>
        <v/>
      </c>
      <c r="I41" t="str">
        <f>IF(Taxaliste_E!M$52="","",Taxaliste_E!M$52)</f>
        <v/>
      </c>
      <c r="J41" t="str">
        <f>IF(Taxaliste_E!N$52="","",Taxaliste_E!N$52)</f>
        <v/>
      </c>
      <c r="K41" t="str">
        <f>IF(Taxaliste_E!P$52="","",Taxaliste_E!P$52)</f>
        <v/>
      </c>
      <c r="L41" t="str">
        <f>IF(Taxaliste_E!T$52="","",Taxaliste_E!T$52)</f>
        <v/>
      </c>
      <c r="M41" t="str">
        <f>IF(Taxaliste_E!U$52="","",Taxaliste_E!U$52)</f>
        <v/>
      </c>
      <c r="N41" t="str">
        <f>IF(Taxaliste_E!V$52="","",Taxaliste_E!V$52)</f>
        <v/>
      </c>
      <c r="O41" t="str">
        <f>IF(Taxaliste_E!W$52="","",Taxaliste_E!W$52)</f>
        <v/>
      </c>
      <c r="P41" t="str">
        <f t="shared" si="0"/>
        <v/>
      </c>
      <c r="Q41" t="str">
        <f t="shared" si="1"/>
        <v/>
      </c>
      <c r="S41" t="str">
        <f>IFERROR(INDEX($L$2:$L$271,_xlfn.AGGREGATE(15,6,ROW($L$2:$L$271)-ROW($L$2)+1/($Q$2:$Q$271=1),ROWS(S$2:S41))),"")</f>
        <v/>
      </c>
      <c r="T41" t="str">
        <f>IFERROR((LOOKUP(U41,'Dropdown-Liste EPT'!E$11:E$528,'Dropdown-Liste EPT'!B$11:B$528)),"")</f>
        <v/>
      </c>
      <c r="U41" t="str">
        <f>IFERROR(INDEX($A$2:$A$271,_xlfn.AGGREGATE(15,6,ROW($A$2:$A$271)-ROW($A$2)+1/($Q$2:$Q$271=1),ROWS(U$2:U41))),"")</f>
        <v/>
      </c>
      <c r="V41" t="str">
        <f>IFERROR(INDEX($B$2:$B$271,_xlfn.AGGREGATE(15,6,ROW($B$2:$B$271)-ROW($B$2)+1/($Q$2:$Q$271=1),ROWS(V$2:V41))),"")</f>
        <v/>
      </c>
      <c r="W41" t="str">
        <f>IFERROR(INDEX($C$2:$C$271,_xlfn.AGGREGATE(15,6,ROW($C$2:$C$271)-ROW($C$2)+1/($Q$2:$Q$271=1),ROWS(W$2:W41))),"")</f>
        <v/>
      </c>
      <c r="X41" t="str">
        <f>IFERROR(INDEX($D$2:$D$271,_xlfn.AGGREGATE(15,6,ROW($D$2:$D$271)-ROW($D$2)+1/($Q$2:$Q$271=1),ROWS(X$2:X41))),"")</f>
        <v/>
      </c>
      <c r="Y41" t="str">
        <f>IFERROR(INDEX($E$2:$E$271,_xlfn.AGGREGATE(15,6,ROW($E$2:$E$271)-ROW($E$2)+1/($Q$2:$Q$271=1),ROWS(Y$2:Y41))),"")</f>
        <v/>
      </c>
      <c r="Z41" t="str">
        <f>IFERROR(INDEX($F$2:$F$271,_xlfn.AGGREGATE(15,6,ROW($F$2:$F$271)-ROW($F$2)+1/($Q$2:$Q$271=1),ROWS(Z$2:Z41))),"")</f>
        <v/>
      </c>
      <c r="AA41" t="str">
        <f>IFERROR(INDEX($G$2:$G$271,_xlfn.AGGREGATE(15,6,ROW($G$2:$G$271)-ROW($G$2)+1/($Q$2:$Q$271=1),ROWS(AA$2:AA41))),"")</f>
        <v/>
      </c>
      <c r="AB41" t="str">
        <f>IFERROR(INDEX($H$2:$H$271,_xlfn.AGGREGATE(15,6,ROW($H$2:$H$271)-ROW($H$2)+1/($Q$2:$Q$271=1),ROWS(AB$2:AB41))),"")</f>
        <v/>
      </c>
      <c r="AC41" t="str">
        <f>IFERROR(INDEX($I$2:$I$271,_xlfn.AGGREGATE(15,6,ROW($I$2:$I$271)-ROW($I$2)+1/($Q$2:$Q$271=1),ROWS(AC$2:AC41))),"")</f>
        <v/>
      </c>
      <c r="AD41" t="str">
        <f>IFERROR(INDEX($J$2:$J$271,_xlfn.AGGREGATE(15,6,ROW($J$2:$J$271)-ROW($J$2)+1/($Q$2:$Q$271=1),ROWS(AD$2:AD41))),"")</f>
        <v/>
      </c>
      <c r="AE41" t="str">
        <f>IFERROR(INDEX($K$2:$K$271,_xlfn.AGGREGATE(15,6,ROW($K$2:$K$271)-ROW($K$2)+1/($Q$2:$Q$271=1),ROWS(AE$2:AE41))),"")</f>
        <v/>
      </c>
      <c r="AF41" t="str">
        <f>IFERROR(INDEX($M$2:$M$271,_xlfn.AGGREGATE(15,6,ROW($M$2:$M$271)-ROW($M$2)+1/($Q$2:$Q$271=1),ROWS(AF$2:AF41))),"")</f>
        <v/>
      </c>
      <c r="AG41" t="str">
        <f>IFERROR(INDEX($N$2:$N$271,_xlfn.AGGREGATE(15,6,ROW($N$2:$N$271)-ROW($N$2)+1/($Q$2:$Q$271=1),ROWS(AG$2:AG41))),"")</f>
        <v/>
      </c>
      <c r="AH41" t="str">
        <f>IFERROR(INDEX($O$2:$O$271,_xlfn.AGGREGATE(15,6,ROW($O$2:$O$271)-ROW($O$2)+1/($Q$2:$Q$271=1),ROWS(AH$2:AH41))),"")</f>
        <v/>
      </c>
      <c r="AI41" t="str">
        <f>IFERROR(INDEX($P$2:$P$271,_xlfn.AGGREGATE(15,6,ROW($P$2:$P$271)-ROW($P$2)+1/($Q$2:$Q$271=1),ROWS(AI$2:AI41))),"")</f>
        <v/>
      </c>
    </row>
    <row r="42" spans="1:35" x14ac:dyDescent="0.2">
      <c r="A42" t="str">
        <f>IF(Taxaliste_E!B$53="","",Taxaliste_E!B$53)</f>
        <v/>
      </c>
      <c r="B42" t="str">
        <f>IF(Taxaliste_E!F$53="","",Taxaliste_E!F$53)</f>
        <v/>
      </c>
      <c r="C42" t="str">
        <f>IF(Taxaliste_E!G$53="","",Taxaliste_E!G$53)</f>
        <v/>
      </c>
      <c r="D42" t="str">
        <f>IF(Taxaliste_E!H$53="","",Taxaliste_E!H$53)</f>
        <v/>
      </c>
      <c r="E42" t="str">
        <f>IF(Taxaliste_E!I$53="","",Taxaliste_E!I$53)</f>
        <v/>
      </c>
      <c r="F42" t="str">
        <f>IF(Taxaliste_E!J$53="","",Taxaliste_E!J$53)</f>
        <v/>
      </c>
      <c r="G42" t="str">
        <f>IF(Taxaliste_E!K$53="","",Taxaliste_E!K$53)</f>
        <v/>
      </c>
      <c r="H42" t="str">
        <f>IF(Taxaliste_E!L$53="","",Taxaliste_E!L$53)</f>
        <v/>
      </c>
      <c r="I42" t="str">
        <f>IF(Taxaliste_E!M$53="","",Taxaliste_E!M$53)</f>
        <v/>
      </c>
      <c r="J42" t="str">
        <f>IF(Taxaliste_E!N$53="","",Taxaliste_E!N$53)</f>
        <v/>
      </c>
      <c r="K42" t="str">
        <f>IF(Taxaliste_E!P$53="","",Taxaliste_E!P$53)</f>
        <v/>
      </c>
      <c r="L42" t="str">
        <f>IF(Taxaliste_E!T$53="","",Taxaliste_E!T$53)</f>
        <v/>
      </c>
      <c r="M42" t="str">
        <f>IF(Taxaliste_E!U$53="","",Taxaliste_E!U$53)</f>
        <v/>
      </c>
      <c r="N42" t="str">
        <f>IF(Taxaliste_E!V$53="","",Taxaliste_E!V$53)</f>
        <v/>
      </c>
      <c r="O42" t="str">
        <f>IF(Taxaliste_E!W$53="","",Taxaliste_E!W$53)</f>
        <v/>
      </c>
      <c r="P42" t="str">
        <f t="shared" si="0"/>
        <v/>
      </c>
      <c r="Q42" t="str">
        <f t="shared" si="1"/>
        <v/>
      </c>
      <c r="S42" t="str">
        <f>IFERROR(INDEX($L$2:$L$271,_xlfn.AGGREGATE(15,6,ROW($L$2:$L$271)-ROW($L$2)+1/($Q$2:$Q$271=1),ROWS(S$2:S42))),"")</f>
        <v/>
      </c>
      <c r="T42" t="str">
        <f>IFERROR((LOOKUP(U42,'Dropdown-Liste EPT'!E$11:E$528,'Dropdown-Liste EPT'!B$11:B$528)),"")</f>
        <v/>
      </c>
      <c r="U42" t="str">
        <f>IFERROR(INDEX($A$2:$A$271,_xlfn.AGGREGATE(15,6,ROW($A$2:$A$271)-ROW($A$2)+1/($Q$2:$Q$271=1),ROWS(U$2:U42))),"")</f>
        <v/>
      </c>
      <c r="V42" t="str">
        <f>IFERROR(INDEX($B$2:$B$271,_xlfn.AGGREGATE(15,6,ROW($B$2:$B$271)-ROW($B$2)+1/($Q$2:$Q$271=1),ROWS(V$2:V42))),"")</f>
        <v/>
      </c>
      <c r="W42" t="str">
        <f>IFERROR(INDEX($C$2:$C$271,_xlfn.AGGREGATE(15,6,ROW($C$2:$C$271)-ROW($C$2)+1/($Q$2:$Q$271=1),ROWS(W$2:W42))),"")</f>
        <v/>
      </c>
      <c r="X42" t="str">
        <f>IFERROR(INDEX($D$2:$D$271,_xlfn.AGGREGATE(15,6,ROW($D$2:$D$271)-ROW($D$2)+1/($Q$2:$Q$271=1),ROWS(X$2:X42))),"")</f>
        <v/>
      </c>
      <c r="Y42" t="str">
        <f>IFERROR(INDEX($E$2:$E$271,_xlfn.AGGREGATE(15,6,ROW($E$2:$E$271)-ROW($E$2)+1/($Q$2:$Q$271=1),ROWS(Y$2:Y42))),"")</f>
        <v/>
      </c>
      <c r="Z42" t="str">
        <f>IFERROR(INDEX($F$2:$F$271,_xlfn.AGGREGATE(15,6,ROW($F$2:$F$271)-ROW($F$2)+1/($Q$2:$Q$271=1),ROWS(Z$2:Z42))),"")</f>
        <v/>
      </c>
      <c r="AA42" t="str">
        <f>IFERROR(INDEX($G$2:$G$271,_xlfn.AGGREGATE(15,6,ROW($G$2:$G$271)-ROW($G$2)+1/($Q$2:$Q$271=1),ROWS(AA$2:AA42))),"")</f>
        <v/>
      </c>
      <c r="AB42" t="str">
        <f>IFERROR(INDEX($H$2:$H$271,_xlfn.AGGREGATE(15,6,ROW($H$2:$H$271)-ROW($H$2)+1/($Q$2:$Q$271=1),ROWS(AB$2:AB42))),"")</f>
        <v/>
      </c>
      <c r="AC42" t="str">
        <f>IFERROR(INDEX($I$2:$I$271,_xlfn.AGGREGATE(15,6,ROW($I$2:$I$271)-ROW($I$2)+1/($Q$2:$Q$271=1),ROWS(AC$2:AC42))),"")</f>
        <v/>
      </c>
      <c r="AD42" t="str">
        <f>IFERROR(INDEX($J$2:$J$271,_xlfn.AGGREGATE(15,6,ROW($J$2:$J$271)-ROW($J$2)+1/($Q$2:$Q$271=1),ROWS(AD$2:AD42))),"")</f>
        <v/>
      </c>
      <c r="AE42" t="str">
        <f>IFERROR(INDEX($K$2:$K$271,_xlfn.AGGREGATE(15,6,ROW($K$2:$K$271)-ROW($K$2)+1/($Q$2:$Q$271=1),ROWS(AE$2:AE42))),"")</f>
        <v/>
      </c>
      <c r="AF42" t="str">
        <f>IFERROR(INDEX($M$2:$M$271,_xlfn.AGGREGATE(15,6,ROW($M$2:$M$271)-ROW($M$2)+1/($Q$2:$Q$271=1),ROWS(AF$2:AF42))),"")</f>
        <v/>
      </c>
      <c r="AG42" t="str">
        <f>IFERROR(INDEX($N$2:$N$271,_xlfn.AGGREGATE(15,6,ROW($N$2:$N$271)-ROW($N$2)+1/($Q$2:$Q$271=1),ROWS(AG$2:AG42))),"")</f>
        <v/>
      </c>
      <c r="AH42" t="str">
        <f>IFERROR(INDEX($O$2:$O$271,_xlfn.AGGREGATE(15,6,ROW($O$2:$O$271)-ROW($O$2)+1/($Q$2:$Q$271=1),ROWS(AH$2:AH42))),"")</f>
        <v/>
      </c>
      <c r="AI42" t="str">
        <f>IFERROR(INDEX($P$2:$P$271,_xlfn.AGGREGATE(15,6,ROW($P$2:$P$271)-ROW($P$2)+1/($Q$2:$Q$271=1),ROWS(AI$2:AI42))),"")</f>
        <v/>
      </c>
    </row>
    <row r="43" spans="1:35" x14ac:dyDescent="0.2">
      <c r="A43" t="str">
        <f>IF(Taxaliste_E!B$54="","",Taxaliste_E!B$54)</f>
        <v/>
      </c>
      <c r="B43" t="str">
        <f>IF(Taxaliste_E!F$54="","",Taxaliste_E!F$54)</f>
        <v/>
      </c>
      <c r="C43" t="str">
        <f>IF(Taxaliste_E!G$54="","",Taxaliste_E!G$54)</f>
        <v/>
      </c>
      <c r="D43" t="str">
        <f>IF(Taxaliste_E!H$54="","",Taxaliste_E!H$54)</f>
        <v/>
      </c>
      <c r="E43" t="str">
        <f>IF(Taxaliste_E!I$54="","",Taxaliste_E!I$54)</f>
        <v/>
      </c>
      <c r="F43" t="str">
        <f>IF(Taxaliste_E!J$54="","",Taxaliste_E!J$54)</f>
        <v/>
      </c>
      <c r="G43" t="str">
        <f>IF(Taxaliste_E!K$54="","",Taxaliste_E!K$54)</f>
        <v/>
      </c>
      <c r="H43" t="str">
        <f>IF(Taxaliste_E!L$54="","",Taxaliste_E!L$54)</f>
        <v/>
      </c>
      <c r="I43" t="str">
        <f>IF(Taxaliste_E!M$54="","",Taxaliste_E!M$54)</f>
        <v/>
      </c>
      <c r="J43" t="str">
        <f>IF(Taxaliste_E!N$54="","",Taxaliste_E!N$54)</f>
        <v/>
      </c>
      <c r="K43" t="str">
        <f>IF(Taxaliste_E!P$54="","",Taxaliste_E!P$54)</f>
        <v/>
      </c>
      <c r="L43" t="str">
        <f>IF(Taxaliste_E!T$54="","",Taxaliste_E!T$54)</f>
        <v/>
      </c>
      <c r="M43" t="str">
        <f>IF(Taxaliste_E!U$54="","",Taxaliste_E!U$54)</f>
        <v/>
      </c>
      <c r="N43" t="str">
        <f>IF(Taxaliste_E!V$54="","",Taxaliste_E!V$54)</f>
        <v/>
      </c>
      <c r="O43" t="str">
        <f>IF(Taxaliste_E!W$54="","",Taxaliste_E!W$54)</f>
        <v/>
      </c>
      <c r="P43" t="str">
        <f t="shared" si="0"/>
        <v/>
      </c>
      <c r="Q43" t="str">
        <f t="shared" si="1"/>
        <v/>
      </c>
      <c r="S43" t="str">
        <f>IFERROR(INDEX($L$2:$L$271,_xlfn.AGGREGATE(15,6,ROW($L$2:$L$271)-ROW($L$2)+1/($Q$2:$Q$271=1),ROWS(S$2:S43))),"")</f>
        <v/>
      </c>
      <c r="T43" t="str">
        <f>IFERROR((LOOKUP(U43,'Dropdown-Liste EPT'!E$11:E$528,'Dropdown-Liste EPT'!B$11:B$528)),"")</f>
        <v/>
      </c>
      <c r="U43" t="str">
        <f>IFERROR(INDEX($A$2:$A$271,_xlfn.AGGREGATE(15,6,ROW($A$2:$A$271)-ROW($A$2)+1/($Q$2:$Q$271=1),ROWS(U$2:U43))),"")</f>
        <v/>
      </c>
      <c r="V43" t="str">
        <f>IFERROR(INDEX($B$2:$B$271,_xlfn.AGGREGATE(15,6,ROW($B$2:$B$271)-ROW($B$2)+1/($Q$2:$Q$271=1),ROWS(V$2:V43))),"")</f>
        <v/>
      </c>
      <c r="W43" t="str">
        <f>IFERROR(INDEX($C$2:$C$271,_xlfn.AGGREGATE(15,6,ROW($C$2:$C$271)-ROW($C$2)+1/($Q$2:$Q$271=1),ROWS(W$2:W43))),"")</f>
        <v/>
      </c>
      <c r="X43" t="str">
        <f>IFERROR(INDEX($D$2:$D$271,_xlfn.AGGREGATE(15,6,ROW($D$2:$D$271)-ROW($D$2)+1/($Q$2:$Q$271=1),ROWS(X$2:X43))),"")</f>
        <v/>
      </c>
      <c r="Y43" t="str">
        <f>IFERROR(INDEX($E$2:$E$271,_xlfn.AGGREGATE(15,6,ROW($E$2:$E$271)-ROW($E$2)+1/($Q$2:$Q$271=1),ROWS(Y$2:Y43))),"")</f>
        <v/>
      </c>
      <c r="Z43" t="str">
        <f>IFERROR(INDEX($F$2:$F$271,_xlfn.AGGREGATE(15,6,ROW($F$2:$F$271)-ROW($F$2)+1/($Q$2:$Q$271=1),ROWS(Z$2:Z43))),"")</f>
        <v/>
      </c>
      <c r="AA43" t="str">
        <f>IFERROR(INDEX($G$2:$G$271,_xlfn.AGGREGATE(15,6,ROW($G$2:$G$271)-ROW($G$2)+1/($Q$2:$Q$271=1),ROWS(AA$2:AA43))),"")</f>
        <v/>
      </c>
      <c r="AB43" t="str">
        <f>IFERROR(INDEX($H$2:$H$271,_xlfn.AGGREGATE(15,6,ROW($H$2:$H$271)-ROW($H$2)+1/($Q$2:$Q$271=1),ROWS(AB$2:AB43))),"")</f>
        <v/>
      </c>
      <c r="AC43" t="str">
        <f>IFERROR(INDEX($I$2:$I$271,_xlfn.AGGREGATE(15,6,ROW($I$2:$I$271)-ROW($I$2)+1/($Q$2:$Q$271=1),ROWS(AC$2:AC43))),"")</f>
        <v/>
      </c>
      <c r="AD43" t="str">
        <f>IFERROR(INDEX($J$2:$J$271,_xlfn.AGGREGATE(15,6,ROW($J$2:$J$271)-ROW($J$2)+1/($Q$2:$Q$271=1),ROWS(AD$2:AD43))),"")</f>
        <v/>
      </c>
      <c r="AE43" t="str">
        <f>IFERROR(INDEX($K$2:$K$271,_xlfn.AGGREGATE(15,6,ROW($K$2:$K$271)-ROW($K$2)+1/($Q$2:$Q$271=1),ROWS(AE$2:AE43))),"")</f>
        <v/>
      </c>
      <c r="AF43" t="str">
        <f>IFERROR(INDEX($M$2:$M$271,_xlfn.AGGREGATE(15,6,ROW($M$2:$M$271)-ROW($M$2)+1/($Q$2:$Q$271=1),ROWS(AF$2:AF43))),"")</f>
        <v/>
      </c>
      <c r="AG43" t="str">
        <f>IFERROR(INDEX($N$2:$N$271,_xlfn.AGGREGATE(15,6,ROW($N$2:$N$271)-ROW($N$2)+1/($Q$2:$Q$271=1),ROWS(AG$2:AG43))),"")</f>
        <v/>
      </c>
      <c r="AH43" t="str">
        <f>IFERROR(INDEX($O$2:$O$271,_xlfn.AGGREGATE(15,6,ROW($O$2:$O$271)-ROW($O$2)+1/($Q$2:$Q$271=1),ROWS(AH$2:AH43))),"")</f>
        <v/>
      </c>
      <c r="AI43" t="str">
        <f>IFERROR(INDEX($P$2:$P$271,_xlfn.AGGREGATE(15,6,ROW($P$2:$P$271)-ROW($P$2)+1/($Q$2:$Q$271=1),ROWS(AI$2:AI43))),"")</f>
        <v/>
      </c>
    </row>
    <row r="44" spans="1:35" x14ac:dyDescent="0.2">
      <c r="A44" t="str">
        <f>IF(Taxaliste_E!B$55="","",Taxaliste_E!B$55)</f>
        <v/>
      </c>
      <c r="B44" t="str">
        <f>IF(Taxaliste_E!F$55="","",Taxaliste_E!F$55)</f>
        <v/>
      </c>
      <c r="C44" t="str">
        <f>IF(Taxaliste_E!G$55="","",Taxaliste_E!G$55)</f>
        <v/>
      </c>
      <c r="D44" t="str">
        <f>IF(Taxaliste_E!H$55="","",Taxaliste_E!H$55)</f>
        <v/>
      </c>
      <c r="E44" t="str">
        <f>IF(Taxaliste_E!I$55="","",Taxaliste_E!I$55)</f>
        <v/>
      </c>
      <c r="F44" t="str">
        <f>IF(Taxaliste_E!J$55="","",Taxaliste_E!J$55)</f>
        <v/>
      </c>
      <c r="G44" t="str">
        <f>IF(Taxaliste_E!K$55="","",Taxaliste_E!K$55)</f>
        <v/>
      </c>
      <c r="H44" t="str">
        <f>IF(Taxaliste_E!L$55="","",Taxaliste_E!L$55)</f>
        <v/>
      </c>
      <c r="I44" t="str">
        <f>IF(Taxaliste_E!M$55="","",Taxaliste_E!M$55)</f>
        <v/>
      </c>
      <c r="J44" t="str">
        <f>IF(Taxaliste_E!N$55="","",Taxaliste_E!N$55)</f>
        <v/>
      </c>
      <c r="K44" t="str">
        <f>IF(Taxaliste_E!P$55="","",Taxaliste_E!P$55)</f>
        <v/>
      </c>
      <c r="L44" t="str">
        <f>IF(Taxaliste_E!T$55="","",Taxaliste_E!T$55)</f>
        <v/>
      </c>
      <c r="M44" t="str">
        <f>IF(Taxaliste_E!U$55="","",Taxaliste_E!U$55)</f>
        <v/>
      </c>
      <c r="N44" t="str">
        <f>IF(Taxaliste_E!V$55="","",Taxaliste_E!V$55)</f>
        <v/>
      </c>
      <c r="O44" t="str">
        <f>IF(Taxaliste_E!W$55="","",Taxaliste_E!W$55)</f>
        <v/>
      </c>
      <c r="P44" t="str">
        <f t="shared" si="0"/>
        <v/>
      </c>
      <c r="Q44" t="str">
        <f t="shared" si="1"/>
        <v/>
      </c>
      <c r="S44" t="str">
        <f>IFERROR(INDEX($L$2:$L$271,_xlfn.AGGREGATE(15,6,ROW($L$2:$L$271)-ROW($L$2)+1/($Q$2:$Q$271=1),ROWS(S$2:S44))),"")</f>
        <v/>
      </c>
      <c r="T44" t="str">
        <f>IFERROR((LOOKUP(U44,'Dropdown-Liste EPT'!E$11:E$528,'Dropdown-Liste EPT'!B$11:B$528)),"")</f>
        <v/>
      </c>
      <c r="U44" t="str">
        <f>IFERROR(INDEX($A$2:$A$271,_xlfn.AGGREGATE(15,6,ROW($A$2:$A$271)-ROW($A$2)+1/($Q$2:$Q$271=1),ROWS(U$2:U44))),"")</f>
        <v/>
      </c>
      <c r="V44" t="str">
        <f>IFERROR(INDEX($B$2:$B$271,_xlfn.AGGREGATE(15,6,ROW($B$2:$B$271)-ROW($B$2)+1/($Q$2:$Q$271=1),ROWS(V$2:V44))),"")</f>
        <v/>
      </c>
      <c r="W44" t="str">
        <f>IFERROR(INDEX($C$2:$C$271,_xlfn.AGGREGATE(15,6,ROW($C$2:$C$271)-ROW($C$2)+1/($Q$2:$Q$271=1),ROWS(W$2:W44))),"")</f>
        <v/>
      </c>
      <c r="X44" t="str">
        <f>IFERROR(INDEX($D$2:$D$271,_xlfn.AGGREGATE(15,6,ROW($D$2:$D$271)-ROW($D$2)+1/($Q$2:$Q$271=1),ROWS(X$2:X44))),"")</f>
        <v/>
      </c>
      <c r="Y44" t="str">
        <f>IFERROR(INDEX($E$2:$E$271,_xlfn.AGGREGATE(15,6,ROW($E$2:$E$271)-ROW($E$2)+1/($Q$2:$Q$271=1),ROWS(Y$2:Y44))),"")</f>
        <v/>
      </c>
      <c r="Z44" t="str">
        <f>IFERROR(INDEX($F$2:$F$271,_xlfn.AGGREGATE(15,6,ROW($F$2:$F$271)-ROW($F$2)+1/($Q$2:$Q$271=1),ROWS(Z$2:Z44))),"")</f>
        <v/>
      </c>
      <c r="AA44" t="str">
        <f>IFERROR(INDEX($G$2:$G$271,_xlfn.AGGREGATE(15,6,ROW($G$2:$G$271)-ROW($G$2)+1/($Q$2:$Q$271=1),ROWS(AA$2:AA44))),"")</f>
        <v/>
      </c>
      <c r="AB44" t="str">
        <f>IFERROR(INDEX($H$2:$H$271,_xlfn.AGGREGATE(15,6,ROW($H$2:$H$271)-ROW($H$2)+1/($Q$2:$Q$271=1),ROWS(AB$2:AB44))),"")</f>
        <v/>
      </c>
      <c r="AC44" t="str">
        <f>IFERROR(INDEX($I$2:$I$271,_xlfn.AGGREGATE(15,6,ROW($I$2:$I$271)-ROW($I$2)+1/($Q$2:$Q$271=1),ROWS(AC$2:AC44))),"")</f>
        <v/>
      </c>
      <c r="AD44" t="str">
        <f>IFERROR(INDEX($J$2:$J$271,_xlfn.AGGREGATE(15,6,ROW($J$2:$J$271)-ROW($J$2)+1/($Q$2:$Q$271=1),ROWS(AD$2:AD44))),"")</f>
        <v/>
      </c>
      <c r="AE44" t="str">
        <f>IFERROR(INDEX($K$2:$K$271,_xlfn.AGGREGATE(15,6,ROW($K$2:$K$271)-ROW($K$2)+1/($Q$2:$Q$271=1),ROWS(AE$2:AE44))),"")</f>
        <v/>
      </c>
      <c r="AF44" t="str">
        <f>IFERROR(INDEX($M$2:$M$271,_xlfn.AGGREGATE(15,6,ROW($M$2:$M$271)-ROW($M$2)+1/($Q$2:$Q$271=1),ROWS(AF$2:AF44))),"")</f>
        <v/>
      </c>
      <c r="AG44" t="str">
        <f>IFERROR(INDEX($N$2:$N$271,_xlfn.AGGREGATE(15,6,ROW($N$2:$N$271)-ROW($N$2)+1/($Q$2:$Q$271=1),ROWS(AG$2:AG44))),"")</f>
        <v/>
      </c>
      <c r="AH44" t="str">
        <f>IFERROR(INDEX($O$2:$O$271,_xlfn.AGGREGATE(15,6,ROW($O$2:$O$271)-ROW($O$2)+1/($Q$2:$Q$271=1),ROWS(AH$2:AH44))),"")</f>
        <v/>
      </c>
      <c r="AI44" t="str">
        <f>IFERROR(INDEX($P$2:$P$271,_xlfn.AGGREGATE(15,6,ROW($P$2:$P$271)-ROW($P$2)+1/($Q$2:$Q$271=1),ROWS(AI$2:AI44))),"")</f>
        <v/>
      </c>
    </row>
    <row r="45" spans="1:35" x14ac:dyDescent="0.2">
      <c r="A45" t="str">
        <f>IF(Taxaliste_E!B$56="","",Taxaliste_E!B$56)</f>
        <v/>
      </c>
      <c r="B45" t="str">
        <f>IF(Taxaliste_E!F$56="","",Taxaliste_E!F$56)</f>
        <v/>
      </c>
      <c r="C45" t="str">
        <f>IF(Taxaliste_E!G$56="","",Taxaliste_E!G$56)</f>
        <v/>
      </c>
      <c r="D45" t="str">
        <f>IF(Taxaliste_E!H$56="","",Taxaliste_E!H$56)</f>
        <v/>
      </c>
      <c r="E45" t="str">
        <f>IF(Taxaliste_E!I$56="","",Taxaliste_E!I$56)</f>
        <v/>
      </c>
      <c r="F45" t="str">
        <f>IF(Taxaliste_E!J$56="","",Taxaliste_E!J$56)</f>
        <v/>
      </c>
      <c r="G45" t="str">
        <f>IF(Taxaliste_E!K$56="","",Taxaliste_E!K$56)</f>
        <v/>
      </c>
      <c r="H45" t="str">
        <f>IF(Taxaliste_E!L$56="","",Taxaliste_E!L$56)</f>
        <v/>
      </c>
      <c r="I45" t="str">
        <f>IF(Taxaliste_E!M$56="","",Taxaliste_E!M$56)</f>
        <v/>
      </c>
      <c r="J45" t="str">
        <f>IF(Taxaliste_E!N$56="","",Taxaliste_E!N$56)</f>
        <v/>
      </c>
      <c r="K45" t="str">
        <f>IF(Taxaliste_E!P$56="","",Taxaliste_E!P$56)</f>
        <v/>
      </c>
      <c r="L45" t="str">
        <f>IF(Taxaliste_E!T$56="","",Taxaliste_E!T$56)</f>
        <v/>
      </c>
      <c r="M45" t="str">
        <f>IF(Taxaliste_E!U$56="","",Taxaliste_E!U$56)</f>
        <v/>
      </c>
      <c r="N45" t="str">
        <f>IF(Taxaliste_E!V$56="","",Taxaliste_E!V$56)</f>
        <v/>
      </c>
      <c r="O45" t="str">
        <f>IF(Taxaliste_E!W$56="","",Taxaliste_E!W$56)</f>
        <v/>
      </c>
      <c r="P45" t="str">
        <f t="shared" si="0"/>
        <v/>
      </c>
      <c r="Q45" t="str">
        <f t="shared" si="1"/>
        <v/>
      </c>
      <c r="S45" t="str">
        <f>IFERROR(INDEX($L$2:$L$271,_xlfn.AGGREGATE(15,6,ROW($L$2:$L$271)-ROW($L$2)+1/($Q$2:$Q$271=1),ROWS(S$2:S45))),"")</f>
        <v/>
      </c>
      <c r="T45" t="str">
        <f>IFERROR((LOOKUP(U45,'Dropdown-Liste EPT'!E$11:E$528,'Dropdown-Liste EPT'!B$11:B$528)),"")</f>
        <v/>
      </c>
      <c r="U45" t="str">
        <f>IFERROR(INDEX($A$2:$A$271,_xlfn.AGGREGATE(15,6,ROW($A$2:$A$271)-ROW($A$2)+1/($Q$2:$Q$271=1),ROWS(U$2:U45))),"")</f>
        <v/>
      </c>
      <c r="V45" t="str">
        <f>IFERROR(INDEX($B$2:$B$271,_xlfn.AGGREGATE(15,6,ROW($B$2:$B$271)-ROW($B$2)+1/($Q$2:$Q$271=1),ROWS(V$2:V45))),"")</f>
        <v/>
      </c>
      <c r="W45" t="str">
        <f>IFERROR(INDEX($C$2:$C$271,_xlfn.AGGREGATE(15,6,ROW($C$2:$C$271)-ROW($C$2)+1/($Q$2:$Q$271=1),ROWS(W$2:W45))),"")</f>
        <v/>
      </c>
      <c r="X45" t="str">
        <f>IFERROR(INDEX($D$2:$D$271,_xlfn.AGGREGATE(15,6,ROW($D$2:$D$271)-ROW($D$2)+1/($Q$2:$Q$271=1),ROWS(X$2:X45))),"")</f>
        <v/>
      </c>
      <c r="Y45" t="str">
        <f>IFERROR(INDEX($E$2:$E$271,_xlfn.AGGREGATE(15,6,ROW($E$2:$E$271)-ROW($E$2)+1/($Q$2:$Q$271=1),ROWS(Y$2:Y45))),"")</f>
        <v/>
      </c>
      <c r="Z45" t="str">
        <f>IFERROR(INDEX($F$2:$F$271,_xlfn.AGGREGATE(15,6,ROW($F$2:$F$271)-ROW($F$2)+1/($Q$2:$Q$271=1),ROWS(Z$2:Z45))),"")</f>
        <v/>
      </c>
      <c r="AA45" t="str">
        <f>IFERROR(INDEX($G$2:$G$271,_xlfn.AGGREGATE(15,6,ROW($G$2:$G$271)-ROW($G$2)+1/($Q$2:$Q$271=1),ROWS(AA$2:AA45))),"")</f>
        <v/>
      </c>
      <c r="AB45" t="str">
        <f>IFERROR(INDEX($H$2:$H$271,_xlfn.AGGREGATE(15,6,ROW($H$2:$H$271)-ROW($H$2)+1/($Q$2:$Q$271=1),ROWS(AB$2:AB45))),"")</f>
        <v/>
      </c>
      <c r="AC45" t="str">
        <f>IFERROR(INDEX($I$2:$I$271,_xlfn.AGGREGATE(15,6,ROW($I$2:$I$271)-ROW($I$2)+1/($Q$2:$Q$271=1),ROWS(AC$2:AC45))),"")</f>
        <v/>
      </c>
      <c r="AD45" t="str">
        <f>IFERROR(INDEX($J$2:$J$271,_xlfn.AGGREGATE(15,6,ROW($J$2:$J$271)-ROW($J$2)+1/($Q$2:$Q$271=1),ROWS(AD$2:AD45))),"")</f>
        <v/>
      </c>
      <c r="AE45" t="str">
        <f>IFERROR(INDEX($K$2:$K$271,_xlfn.AGGREGATE(15,6,ROW($K$2:$K$271)-ROW($K$2)+1/($Q$2:$Q$271=1),ROWS(AE$2:AE45))),"")</f>
        <v/>
      </c>
      <c r="AF45" t="str">
        <f>IFERROR(INDEX($M$2:$M$271,_xlfn.AGGREGATE(15,6,ROW($M$2:$M$271)-ROW($M$2)+1/($Q$2:$Q$271=1),ROWS(AF$2:AF45))),"")</f>
        <v/>
      </c>
      <c r="AG45" t="str">
        <f>IFERROR(INDEX($N$2:$N$271,_xlfn.AGGREGATE(15,6,ROW($N$2:$N$271)-ROW($N$2)+1/($Q$2:$Q$271=1),ROWS(AG$2:AG45))),"")</f>
        <v/>
      </c>
      <c r="AH45" t="str">
        <f>IFERROR(INDEX($O$2:$O$271,_xlfn.AGGREGATE(15,6,ROW($O$2:$O$271)-ROW($O$2)+1/($Q$2:$Q$271=1),ROWS(AH$2:AH45))),"")</f>
        <v/>
      </c>
      <c r="AI45" t="str">
        <f>IFERROR(INDEX($P$2:$P$271,_xlfn.AGGREGATE(15,6,ROW($P$2:$P$271)-ROW($P$2)+1/($Q$2:$Q$271=1),ROWS(AI$2:AI45))),"")</f>
        <v/>
      </c>
    </row>
    <row r="46" spans="1:35" x14ac:dyDescent="0.2">
      <c r="A46" t="str">
        <f>IF(Taxaliste_E!B$57="","",Taxaliste_E!B$57)</f>
        <v/>
      </c>
      <c r="B46" t="str">
        <f>IF(Taxaliste_E!F$57="","",Taxaliste_E!F$57)</f>
        <v/>
      </c>
      <c r="C46" t="str">
        <f>IF(Taxaliste_E!G$57="","",Taxaliste_E!G$57)</f>
        <v/>
      </c>
      <c r="D46" t="str">
        <f>IF(Taxaliste_E!H$57="","",Taxaliste_E!H$57)</f>
        <v/>
      </c>
      <c r="E46" t="str">
        <f>IF(Taxaliste_E!I$57="","",Taxaliste_E!I$57)</f>
        <v/>
      </c>
      <c r="F46" t="str">
        <f>IF(Taxaliste_E!J$57="","",Taxaliste_E!J$57)</f>
        <v/>
      </c>
      <c r="G46" t="str">
        <f>IF(Taxaliste_E!K$57="","",Taxaliste_E!K$57)</f>
        <v/>
      </c>
      <c r="H46" t="str">
        <f>IF(Taxaliste_E!L$57="","",Taxaliste_E!L$57)</f>
        <v/>
      </c>
      <c r="I46" t="str">
        <f>IF(Taxaliste_E!M$57="","",Taxaliste_E!M$57)</f>
        <v/>
      </c>
      <c r="J46" t="str">
        <f>IF(Taxaliste_E!N$57="","",Taxaliste_E!N$57)</f>
        <v/>
      </c>
      <c r="K46" t="str">
        <f>IF(Taxaliste_E!P$57="","",Taxaliste_E!P$57)</f>
        <v/>
      </c>
      <c r="L46" t="str">
        <f>IF(Taxaliste_E!T$57="","",Taxaliste_E!T$57)</f>
        <v/>
      </c>
      <c r="M46" t="str">
        <f>IF(Taxaliste_E!U$57="","",Taxaliste_E!U$57)</f>
        <v/>
      </c>
      <c r="N46" t="str">
        <f>IF(Taxaliste_E!V$57="","",Taxaliste_E!V$57)</f>
        <v/>
      </c>
      <c r="O46" t="str">
        <f>IF(Taxaliste_E!W$57="","",Taxaliste_E!W$57)</f>
        <v/>
      </c>
      <c r="P46" t="str">
        <f t="shared" si="0"/>
        <v/>
      </c>
      <c r="Q46" t="str">
        <f t="shared" si="1"/>
        <v/>
      </c>
      <c r="S46" t="str">
        <f>IFERROR(INDEX($L$2:$L$271,_xlfn.AGGREGATE(15,6,ROW($L$2:$L$271)-ROW($L$2)+1/($Q$2:$Q$271=1),ROWS(S$2:S46))),"")</f>
        <v/>
      </c>
      <c r="T46" t="str">
        <f>IFERROR((LOOKUP(U46,'Dropdown-Liste EPT'!E$11:E$528,'Dropdown-Liste EPT'!B$11:B$528)),"")</f>
        <v/>
      </c>
      <c r="U46" t="str">
        <f>IFERROR(INDEX($A$2:$A$271,_xlfn.AGGREGATE(15,6,ROW($A$2:$A$271)-ROW($A$2)+1/($Q$2:$Q$271=1),ROWS(U$2:U46))),"")</f>
        <v/>
      </c>
      <c r="V46" t="str">
        <f>IFERROR(INDEX($B$2:$B$271,_xlfn.AGGREGATE(15,6,ROW($B$2:$B$271)-ROW($B$2)+1/($Q$2:$Q$271=1),ROWS(V$2:V46))),"")</f>
        <v/>
      </c>
      <c r="W46" t="str">
        <f>IFERROR(INDEX($C$2:$C$271,_xlfn.AGGREGATE(15,6,ROW($C$2:$C$271)-ROW($C$2)+1/($Q$2:$Q$271=1),ROWS(W$2:W46))),"")</f>
        <v/>
      </c>
      <c r="X46" t="str">
        <f>IFERROR(INDEX($D$2:$D$271,_xlfn.AGGREGATE(15,6,ROW($D$2:$D$271)-ROW($D$2)+1/($Q$2:$Q$271=1),ROWS(X$2:X46))),"")</f>
        <v/>
      </c>
      <c r="Y46" t="str">
        <f>IFERROR(INDEX($E$2:$E$271,_xlfn.AGGREGATE(15,6,ROW($E$2:$E$271)-ROW($E$2)+1/($Q$2:$Q$271=1),ROWS(Y$2:Y46))),"")</f>
        <v/>
      </c>
      <c r="Z46" t="str">
        <f>IFERROR(INDEX($F$2:$F$271,_xlfn.AGGREGATE(15,6,ROW($F$2:$F$271)-ROW($F$2)+1/($Q$2:$Q$271=1),ROWS(Z$2:Z46))),"")</f>
        <v/>
      </c>
      <c r="AA46" t="str">
        <f>IFERROR(INDEX($G$2:$G$271,_xlfn.AGGREGATE(15,6,ROW($G$2:$G$271)-ROW($G$2)+1/($Q$2:$Q$271=1),ROWS(AA$2:AA46))),"")</f>
        <v/>
      </c>
      <c r="AB46" t="str">
        <f>IFERROR(INDEX($H$2:$H$271,_xlfn.AGGREGATE(15,6,ROW($H$2:$H$271)-ROW($H$2)+1/($Q$2:$Q$271=1),ROWS(AB$2:AB46))),"")</f>
        <v/>
      </c>
      <c r="AC46" t="str">
        <f>IFERROR(INDEX($I$2:$I$271,_xlfn.AGGREGATE(15,6,ROW($I$2:$I$271)-ROW($I$2)+1/($Q$2:$Q$271=1),ROWS(AC$2:AC46))),"")</f>
        <v/>
      </c>
      <c r="AD46" t="str">
        <f>IFERROR(INDEX($J$2:$J$271,_xlfn.AGGREGATE(15,6,ROW($J$2:$J$271)-ROW($J$2)+1/($Q$2:$Q$271=1),ROWS(AD$2:AD46))),"")</f>
        <v/>
      </c>
      <c r="AE46" t="str">
        <f>IFERROR(INDEX($K$2:$K$271,_xlfn.AGGREGATE(15,6,ROW($K$2:$K$271)-ROW($K$2)+1/($Q$2:$Q$271=1),ROWS(AE$2:AE46))),"")</f>
        <v/>
      </c>
      <c r="AF46" t="str">
        <f>IFERROR(INDEX($M$2:$M$271,_xlfn.AGGREGATE(15,6,ROW($M$2:$M$271)-ROW($M$2)+1/($Q$2:$Q$271=1),ROWS(AF$2:AF46))),"")</f>
        <v/>
      </c>
      <c r="AG46" t="str">
        <f>IFERROR(INDEX($N$2:$N$271,_xlfn.AGGREGATE(15,6,ROW($N$2:$N$271)-ROW($N$2)+1/($Q$2:$Q$271=1),ROWS(AG$2:AG46))),"")</f>
        <v/>
      </c>
      <c r="AH46" t="str">
        <f>IFERROR(INDEX($O$2:$O$271,_xlfn.AGGREGATE(15,6,ROW($O$2:$O$271)-ROW($O$2)+1/($Q$2:$Q$271=1),ROWS(AH$2:AH46))),"")</f>
        <v/>
      </c>
      <c r="AI46" t="str">
        <f>IFERROR(INDEX($P$2:$P$271,_xlfn.AGGREGATE(15,6,ROW($P$2:$P$271)-ROW($P$2)+1/($Q$2:$Q$271=1),ROWS(AI$2:AI46))),"")</f>
        <v/>
      </c>
    </row>
    <row r="47" spans="1:35" x14ac:dyDescent="0.2">
      <c r="A47" t="str">
        <f>IF(Taxaliste_E!B$58="","",Taxaliste_E!B$58)</f>
        <v/>
      </c>
      <c r="B47" t="str">
        <f>IF(Taxaliste_E!F$58="","",Taxaliste_E!F$58)</f>
        <v/>
      </c>
      <c r="C47" t="str">
        <f>IF(Taxaliste_E!G$58="","",Taxaliste_E!G$58)</f>
        <v/>
      </c>
      <c r="D47" t="str">
        <f>IF(Taxaliste_E!H$58="","",Taxaliste_E!H$58)</f>
        <v/>
      </c>
      <c r="E47" t="str">
        <f>IF(Taxaliste_E!I$58="","",Taxaliste_E!I$58)</f>
        <v/>
      </c>
      <c r="F47" t="str">
        <f>IF(Taxaliste_E!J$58="","",Taxaliste_E!J$58)</f>
        <v/>
      </c>
      <c r="G47" t="str">
        <f>IF(Taxaliste_E!K$58="","",Taxaliste_E!K$58)</f>
        <v/>
      </c>
      <c r="H47" t="str">
        <f>IF(Taxaliste_E!L$58="","",Taxaliste_E!L$58)</f>
        <v/>
      </c>
      <c r="I47" t="str">
        <f>IF(Taxaliste_E!M$58="","",Taxaliste_E!M$58)</f>
        <v/>
      </c>
      <c r="J47" t="str">
        <f>IF(Taxaliste_E!N$58="","",Taxaliste_E!N$58)</f>
        <v/>
      </c>
      <c r="K47" t="str">
        <f>IF(Taxaliste_E!P$58="","",Taxaliste_E!P$58)</f>
        <v/>
      </c>
      <c r="L47" t="str">
        <f>IF(Taxaliste_E!T$58="","",Taxaliste_E!T$58)</f>
        <v/>
      </c>
      <c r="M47" t="str">
        <f>IF(Taxaliste_E!U$58="","",Taxaliste_E!U$58)</f>
        <v/>
      </c>
      <c r="N47" t="str">
        <f>IF(Taxaliste_E!V$58="","",Taxaliste_E!V$58)</f>
        <v/>
      </c>
      <c r="O47" t="str">
        <f>IF(Taxaliste_E!W$58="","",Taxaliste_E!W$58)</f>
        <v/>
      </c>
      <c r="P47" t="str">
        <f t="shared" si="0"/>
        <v/>
      </c>
      <c r="Q47" t="str">
        <f t="shared" si="1"/>
        <v/>
      </c>
      <c r="S47" t="str">
        <f>IFERROR(INDEX($L$2:$L$271,_xlfn.AGGREGATE(15,6,ROW($L$2:$L$271)-ROW($L$2)+1/($Q$2:$Q$271=1),ROWS(S$2:S47))),"")</f>
        <v/>
      </c>
      <c r="T47" t="str">
        <f>IFERROR((LOOKUP(U47,'Dropdown-Liste EPT'!E$11:E$528,'Dropdown-Liste EPT'!B$11:B$528)),"")</f>
        <v/>
      </c>
      <c r="U47" t="str">
        <f>IFERROR(INDEX($A$2:$A$271,_xlfn.AGGREGATE(15,6,ROW($A$2:$A$271)-ROW($A$2)+1/($Q$2:$Q$271=1),ROWS(U$2:U47))),"")</f>
        <v/>
      </c>
      <c r="V47" t="str">
        <f>IFERROR(INDEX($B$2:$B$271,_xlfn.AGGREGATE(15,6,ROW($B$2:$B$271)-ROW($B$2)+1/($Q$2:$Q$271=1),ROWS(V$2:V47))),"")</f>
        <v/>
      </c>
      <c r="W47" t="str">
        <f>IFERROR(INDEX($C$2:$C$271,_xlfn.AGGREGATE(15,6,ROW($C$2:$C$271)-ROW($C$2)+1/($Q$2:$Q$271=1),ROWS(W$2:W47))),"")</f>
        <v/>
      </c>
      <c r="X47" t="str">
        <f>IFERROR(INDEX($D$2:$D$271,_xlfn.AGGREGATE(15,6,ROW($D$2:$D$271)-ROW($D$2)+1/($Q$2:$Q$271=1),ROWS(X$2:X47))),"")</f>
        <v/>
      </c>
      <c r="Y47" t="str">
        <f>IFERROR(INDEX($E$2:$E$271,_xlfn.AGGREGATE(15,6,ROW($E$2:$E$271)-ROW($E$2)+1/($Q$2:$Q$271=1),ROWS(Y$2:Y47))),"")</f>
        <v/>
      </c>
      <c r="Z47" t="str">
        <f>IFERROR(INDEX($F$2:$F$271,_xlfn.AGGREGATE(15,6,ROW($F$2:$F$271)-ROW($F$2)+1/($Q$2:$Q$271=1),ROWS(Z$2:Z47))),"")</f>
        <v/>
      </c>
      <c r="AA47" t="str">
        <f>IFERROR(INDEX($G$2:$G$271,_xlfn.AGGREGATE(15,6,ROW($G$2:$G$271)-ROW($G$2)+1/($Q$2:$Q$271=1),ROWS(AA$2:AA47))),"")</f>
        <v/>
      </c>
      <c r="AB47" t="str">
        <f>IFERROR(INDEX($H$2:$H$271,_xlfn.AGGREGATE(15,6,ROW($H$2:$H$271)-ROW($H$2)+1/($Q$2:$Q$271=1),ROWS(AB$2:AB47))),"")</f>
        <v/>
      </c>
      <c r="AC47" t="str">
        <f>IFERROR(INDEX($I$2:$I$271,_xlfn.AGGREGATE(15,6,ROW($I$2:$I$271)-ROW($I$2)+1/($Q$2:$Q$271=1),ROWS(AC$2:AC47))),"")</f>
        <v/>
      </c>
      <c r="AD47" t="str">
        <f>IFERROR(INDEX($J$2:$J$271,_xlfn.AGGREGATE(15,6,ROW($J$2:$J$271)-ROW($J$2)+1/($Q$2:$Q$271=1),ROWS(AD$2:AD47))),"")</f>
        <v/>
      </c>
      <c r="AE47" t="str">
        <f>IFERROR(INDEX($K$2:$K$271,_xlfn.AGGREGATE(15,6,ROW($K$2:$K$271)-ROW($K$2)+1/($Q$2:$Q$271=1),ROWS(AE$2:AE47))),"")</f>
        <v/>
      </c>
      <c r="AF47" t="str">
        <f>IFERROR(INDEX($M$2:$M$271,_xlfn.AGGREGATE(15,6,ROW($M$2:$M$271)-ROW($M$2)+1/($Q$2:$Q$271=1),ROWS(AF$2:AF47))),"")</f>
        <v/>
      </c>
      <c r="AG47" t="str">
        <f>IFERROR(INDEX($N$2:$N$271,_xlfn.AGGREGATE(15,6,ROW($N$2:$N$271)-ROW($N$2)+1/($Q$2:$Q$271=1),ROWS(AG$2:AG47))),"")</f>
        <v/>
      </c>
      <c r="AH47" t="str">
        <f>IFERROR(INDEX($O$2:$O$271,_xlfn.AGGREGATE(15,6,ROW($O$2:$O$271)-ROW($O$2)+1/($Q$2:$Q$271=1),ROWS(AH$2:AH47))),"")</f>
        <v/>
      </c>
      <c r="AI47" t="str">
        <f>IFERROR(INDEX($P$2:$P$271,_xlfn.AGGREGATE(15,6,ROW($P$2:$P$271)-ROW($P$2)+1/($Q$2:$Q$271=1),ROWS(AI$2:AI47))),"")</f>
        <v/>
      </c>
    </row>
    <row r="48" spans="1:35" x14ac:dyDescent="0.2">
      <c r="A48" t="str">
        <f>IF(Taxaliste_E!B$59="","",Taxaliste_E!B$59)</f>
        <v/>
      </c>
      <c r="B48" t="str">
        <f>IF(Taxaliste_E!F$59="","",Taxaliste_E!F$59)</f>
        <v/>
      </c>
      <c r="C48" t="str">
        <f>IF(Taxaliste_E!G$59="","",Taxaliste_E!G$59)</f>
        <v/>
      </c>
      <c r="D48" t="str">
        <f>IF(Taxaliste_E!H$59="","",Taxaliste_E!H$59)</f>
        <v/>
      </c>
      <c r="E48" t="str">
        <f>IF(Taxaliste_E!I$59="","",Taxaliste_E!I$59)</f>
        <v/>
      </c>
      <c r="F48" t="str">
        <f>IF(Taxaliste_E!J$59="","",Taxaliste_E!J$59)</f>
        <v/>
      </c>
      <c r="G48" t="str">
        <f>IF(Taxaliste_E!K$59="","",Taxaliste_E!K$59)</f>
        <v/>
      </c>
      <c r="H48" t="str">
        <f>IF(Taxaliste_E!L$59="","",Taxaliste_E!L$59)</f>
        <v/>
      </c>
      <c r="I48" t="str">
        <f>IF(Taxaliste_E!M$59="","",Taxaliste_E!M$59)</f>
        <v/>
      </c>
      <c r="J48" t="str">
        <f>IF(Taxaliste_E!N$59="","",Taxaliste_E!N$59)</f>
        <v/>
      </c>
      <c r="K48" t="str">
        <f>IF(Taxaliste_E!P$59="","",Taxaliste_E!P$59)</f>
        <v/>
      </c>
      <c r="L48" t="str">
        <f>IF(Taxaliste_E!T$59="","",Taxaliste_E!T$59)</f>
        <v/>
      </c>
      <c r="M48" t="str">
        <f>IF(Taxaliste_E!U$59="","",Taxaliste_E!U$59)</f>
        <v/>
      </c>
      <c r="N48" t="str">
        <f>IF(Taxaliste_E!V$59="","",Taxaliste_E!V$59)</f>
        <v/>
      </c>
      <c r="O48" t="str">
        <f>IF(Taxaliste_E!W$59="","",Taxaliste_E!W$59)</f>
        <v/>
      </c>
      <c r="P48" t="str">
        <f t="shared" si="0"/>
        <v/>
      </c>
      <c r="Q48" t="str">
        <f t="shared" si="1"/>
        <v/>
      </c>
      <c r="S48" t="str">
        <f>IFERROR(INDEX($L$2:$L$271,_xlfn.AGGREGATE(15,6,ROW($L$2:$L$271)-ROW($L$2)+1/($Q$2:$Q$271=1),ROWS(S$2:S48))),"")</f>
        <v/>
      </c>
      <c r="T48" t="str">
        <f>IFERROR((LOOKUP(U48,'Dropdown-Liste EPT'!E$11:E$528,'Dropdown-Liste EPT'!B$11:B$528)),"")</f>
        <v/>
      </c>
      <c r="U48" t="str">
        <f>IFERROR(INDEX($A$2:$A$271,_xlfn.AGGREGATE(15,6,ROW($A$2:$A$271)-ROW($A$2)+1/($Q$2:$Q$271=1),ROWS(U$2:U48))),"")</f>
        <v/>
      </c>
      <c r="V48" t="str">
        <f>IFERROR(INDEX($B$2:$B$271,_xlfn.AGGREGATE(15,6,ROW($B$2:$B$271)-ROW($B$2)+1/($Q$2:$Q$271=1),ROWS(V$2:V48))),"")</f>
        <v/>
      </c>
      <c r="W48" t="str">
        <f>IFERROR(INDEX($C$2:$C$271,_xlfn.AGGREGATE(15,6,ROW($C$2:$C$271)-ROW($C$2)+1/($Q$2:$Q$271=1),ROWS(W$2:W48))),"")</f>
        <v/>
      </c>
      <c r="X48" t="str">
        <f>IFERROR(INDEX($D$2:$D$271,_xlfn.AGGREGATE(15,6,ROW($D$2:$D$271)-ROW($D$2)+1/($Q$2:$Q$271=1),ROWS(X$2:X48))),"")</f>
        <v/>
      </c>
      <c r="Y48" t="str">
        <f>IFERROR(INDEX($E$2:$E$271,_xlfn.AGGREGATE(15,6,ROW($E$2:$E$271)-ROW($E$2)+1/($Q$2:$Q$271=1),ROWS(Y$2:Y48))),"")</f>
        <v/>
      </c>
      <c r="Z48" t="str">
        <f>IFERROR(INDEX($F$2:$F$271,_xlfn.AGGREGATE(15,6,ROW($F$2:$F$271)-ROW($F$2)+1/($Q$2:$Q$271=1),ROWS(Z$2:Z48))),"")</f>
        <v/>
      </c>
      <c r="AA48" t="str">
        <f>IFERROR(INDEX($G$2:$G$271,_xlfn.AGGREGATE(15,6,ROW($G$2:$G$271)-ROW($G$2)+1/($Q$2:$Q$271=1),ROWS(AA$2:AA48))),"")</f>
        <v/>
      </c>
      <c r="AB48" t="str">
        <f>IFERROR(INDEX($H$2:$H$271,_xlfn.AGGREGATE(15,6,ROW($H$2:$H$271)-ROW($H$2)+1/($Q$2:$Q$271=1),ROWS(AB$2:AB48))),"")</f>
        <v/>
      </c>
      <c r="AC48" t="str">
        <f>IFERROR(INDEX($I$2:$I$271,_xlfn.AGGREGATE(15,6,ROW($I$2:$I$271)-ROW($I$2)+1/($Q$2:$Q$271=1),ROWS(AC$2:AC48))),"")</f>
        <v/>
      </c>
      <c r="AD48" t="str">
        <f>IFERROR(INDEX($J$2:$J$271,_xlfn.AGGREGATE(15,6,ROW($J$2:$J$271)-ROW($J$2)+1/($Q$2:$Q$271=1),ROWS(AD$2:AD48))),"")</f>
        <v/>
      </c>
      <c r="AE48" t="str">
        <f>IFERROR(INDEX($K$2:$K$271,_xlfn.AGGREGATE(15,6,ROW($K$2:$K$271)-ROW($K$2)+1/($Q$2:$Q$271=1),ROWS(AE$2:AE48))),"")</f>
        <v/>
      </c>
      <c r="AF48" t="str">
        <f>IFERROR(INDEX($M$2:$M$271,_xlfn.AGGREGATE(15,6,ROW($M$2:$M$271)-ROW($M$2)+1/($Q$2:$Q$271=1),ROWS(AF$2:AF48))),"")</f>
        <v/>
      </c>
      <c r="AG48" t="str">
        <f>IFERROR(INDEX($N$2:$N$271,_xlfn.AGGREGATE(15,6,ROW($N$2:$N$271)-ROW($N$2)+1/($Q$2:$Q$271=1),ROWS(AG$2:AG48))),"")</f>
        <v/>
      </c>
      <c r="AH48" t="str">
        <f>IFERROR(INDEX($O$2:$O$271,_xlfn.AGGREGATE(15,6,ROW($O$2:$O$271)-ROW($O$2)+1/($Q$2:$Q$271=1),ROWS(AH$2:AH48))),"")</f>
        <v/>
      </c>
      <c r="AI48" t="str">
        <f>IFERROR(INDEX($P$2:$P$271,_xlfn.AGGREGATE(15,6,ROW($P$2:$P$271)-ROW($P$2)+1/($Q$2:$Q$271=1),ROWS(AI$2:AI48))),"")</f>
        <v/>
      </c>
    </row>
    <row r="49" spans="1:35" x14ac:dyDescent="0.2">
      <c r="A49" t="str">
        <f>IF(Taxaliste_E!B$60="","",Taxaliste_E!B$60)</f>
        <v/>
      </c>
      <c r="B49" t="str">
        <f>IF(Taxaliste_E!F$60="","",Taxaliste_E!F$60)</f>
        <v/>
      </c>
      <c r="C49" t="str">
        <f>IF(Taxaliste_E!G$60="","",Taxaliste_E!G$60)</f>
        <v/>
      </c>
      <c r="D49" t="str">
        <f>IF(Taxaliste_E!H$60="","",Taxaliste_E!H$60)</f>
        <v/>
      </c>
      <c r="E49" t="str">
        <f>IF(Taxaliste_E!I$60="","",Taxaliste_E!I$60)</f>
        <v/>
      </c>
      <c r="F49" t="str">
        <f>IF(Taxaliste_E!J$60="","",Taxaliste_E!J$60)</f>
        <v/>
      </c>
      <c r="G49" t="str">
        <f>IF(Taxaliste_E!K$60="","",Taxaliste_E!K$60)</f>
        <v/>
      </c>
      <c r="H49" t="str">
        <f>IF(Taxaliste_E!L$60="","",Taxaliste_E!L$60)</f>
        <v/>
      </c>
      <c r="I49" t="str">
        <f>IF(Taxaliste_E!M$60="","",Taxaliste_E!M$60)</f>
        <v/>
      </c>
      <c r="J49" t="str">
        <f>IF(Taxaliste_E!N$60="","",Taxaliste_E!N$60)</f>
        <v/>
      </c>
      <c r="K49" t="str">
        <f>IF(Taxaliste_E!P$60="","",Taxaliste_E!P$60)</f>
        <v/>
      </c>
      <c r="L49" t="str">
        <f>IF(Taxaliste_E!T$60="","",Taxaliste_E!T$60)</f>
        <v/>
      </c>
      <c r="M49" t="str">
        <f>IF(Taxaliste_E!U$60="","",Taxaliste_E!U$60)</f>
        <v/>
      </c>
      <c r="N49" t="str">
        <f>IF(Taxaliste_E!V$60="","",Taxaliste_E!V$60)</f>
        <v/>
      </c>
      <c r="O49" t="str">
        <f>IF(Taxaliste_E!W$60="","",Taxaliste_E!W$60)</f>
        <v/>
      </c>
      <c r="P49" t="str">
        <f t="shared" si="0"/>
        <v/>
      </c>
      <c r="Q49" t="str">
        <f t="shared" si="1"/>
        <v/>
      </c>
      <c r="S49" t="str">
        <f>IFERROR(INDEX($L$2:$L$271,_xlfn.AGGREGATE(15,6,ROW($L$2:$L$271)-ROW($L$2)+1/($Q$2:$Q$271=1),ROWS(S$2:S49))),"")</f>
        <v/>
      </c>
      <c r="T49" t="str">
        <f>IFERROR((LOOKUP(U49,'Dropdown-Liste EPT'!E$11:E$528,'Dropdown-Liste EPT'!B$11:B$528)),"")</f>
        <v/>
      </c>
      <c r="U49" t="str">
        <f>IFERROR(INDEX($A$2:$A$271,_xlfn.AGGREGATE(15,6,ROW($A$2:$A$271)-ROW($A$2)+1/($Q$2:$Q$271=1),ROWS(U$2:U49))),"")</f>
        <v/>
      </c>
      <c r="V49" t="str">
        <f>IFERROR(INDEX($B$2:$B$271,_xlfn.AGGREGATE(15,6,ROW($B$2:$B$271)-ROW($B$2)+1/($Q$2:$Q$271=1),ROWS(V$2:V49))),"")</f>
        <v/>
      </c>
      <c r="W49" t="str">
        <f>IFERROR(INDEX($C$2:$C$271,_xlfn.AGGREGATE(15,6,ROW($C$2:$C$271)-ROW($C$2)+1/($Q$2:$Q$271=1),ROWS(W$2:W49))),"")</f>
        <v/>
      </c>
      <c r="X49" t="str">
        <f>IFERROR(INDEX($D$2:$D$271,_xlfn.AGGREGATE(15,6,ROW($D$2:$D$271)-ROW($D$2)+1/($Q$2:$Q$271=1),ROWS(X$2:X49))),"")</f>
        <v/>
      </c>
      <c r="Y49" t="str">
        <f>IFERROR(INDEX($E$2:$E$271,_xlfn.AGGREGATE(15,6,ROW($E$2:$E$271)-ROW($E$2)+1/($Q$2:$Q$271=1),ROWS(Y$2:Y49))),"")</f>
        <v/>
      </c>
      <c r="Z49" t="str">
        <f>IFERROR(INDEX($F$2:$F$271,_xlfn.AGGREGATE(15,6,ROW($F$2:$F$271)-ROW($F$2)+1/($Q$2:$Q$271=1),ROWS(Z$2:Z49))),"")</f>
        <v/>
      </c>
      <c r="AA49" t="str">
        <f>IFERROR(INDEX($G$2:$G$271,_xlfn.AGGREGATE(15,6,ROW($G$2:$G$271)-ROW($G$2)+1/($Q$2:$Q$271=1),ROWS(AA$2:AA49))),"")</f>
        <v/>
      </c>
      <c r="AB49" t="str">
        <f>IFERROR(INDEX($H$2:$H$271,_xlfn.AGGREGATE(15,6,ROW($H$2:$H$271)-ROW($H$2)+1/($Q$2:$Q$271=1),ROWS(AB$2:AB49))),"")</f>
        <v/>
      </c>
      <c r="AC49" t="str">
        <f>IFERROR(INDEX($I$2:$I$271,_xlfn.AGGREGATE(15,6,ROW($I$2:$I$271)-ROW($I$2)+1/($Q$2:$Q$271=1),ROWS(AC$2:AC49))),"")</f>
        <v/>
      </c>
      <c r="AD49" t="str">
        <f>IFERROR(INDEX($J$2:$J$271,_xlfn.AGGREGATE(15,6,ROW($J$2:$J$271)-ROW($J$2)+1/($Q$2:$Q$271=1),ROWS(AD$2:AD49))),"")</f>
        <v/>
      </c>
      <c r="AE49" t="str">
        <f>IFERROR(INDEX($K$2:$K$271,_xlfn.AGGREGATE(15,6,ROW($K$2:$K$271)-ROW($K$2)+1/($Q$2:$Q$271=1),ROWS(AE$2:AE49))),"")</f>
        <v/>
      </c>
      <c r="AF49" t="str">
        <f>IFERROR(INDEX($M$2:$M$271,_xlfn.AGGREGATE(15,6,ROW($M$2:$M$271)-ROW($M$2)+1/($Q$2:$Q$271=1),ROWS(AF$2:AF49))),"")</f>
        <v/>
      </c>
      <c r="AG49" t="str">
        <f>IFERROR(INDEX($N$2:$N$271,_xlfn.AGGREGATE(15,6,ROW($N$2:$N$271)-ROW($N$2)+1/($Q$2:$Q$271=1),ROWS(AG$2:AG49))),"")</f>
        <v/>
      </c>
      <c r="AH49" t="str">
        <f>IFERROR(INDEX($O$2:$O$271,_xlfn.AGGREGATE(15,6,ROW($O$2:$O$271)-ROW($O$2)+1/($Q$2:$Q$271=1),ROWS(AH$2:AH49))),"")</f>
        <v/>
      </c>
      <c r="AI49" t="str">
        <f>IFERROR(INDEX($P$2:$P$271,_xlfn.AGGREGATE(15,6,ROW($P$2:$P$271)-ROW($P$2)+1/($Q$2:$Q$271=1),ROWS(AI$2:AI49))),"")</f>
        <v/>
      </c>
    </row>
    <row r="50" spans="1:35" x14ac:dyDescent="0.2">
      <c r="A50" t="str">
        <f>IF(Taxaliste_E!B$61="","",Taxaliste_E!B$61)</f>
        <v/>
      </c>
      <c r="B50" t="str">
        <f>IF(Taxaliste_E!F$61="","",Taxaliste_E!F$61)</f>
        <v/>
      </c>
      <c r="C50" t="str">
        <f>IF(Taxaliste_E!G$61="","",Taxaliste_E!G$61)</f>
        <v/>
      </c>
      <c r="D50" t="str">
        <f>IF(Taxaliste_E!H$61="","",Taxaliste_E!H$61)</f>
        <v/>
      </c>
      <c r="E50" t="str">
        <f>IF(Taxaliste_E!I$61="","",Taxaliste_E!I$61)</f>
        <v/>
      </c>
      <c r="F50" t="str">
        <f>IF(Taxaliste_E!J$61="","",Taxaliste_E!J$61)</f>
        <v/>
      </c>
      <c r="G50" t="str">
        <f>IF(Taxaliste_E!K$61="","",Taxaliste_E!K$61)</f>
        <v/>
      </c>
      <c r="H50" t="str">
        <f>IF(Taxaliste_E!L$61="","",Taxaliste_E!L$61)</f>
        <v/>
      </c>
      <c r="I50" t="str">
        <f>IF(Taxaliste_E!M$61="","",Taxaliste_E!M$61)</f>
        <v/>
      </c>
      <c r="J50" t="str">
        <f>IF(Taxaliste_E!N$61="","",Taxaliste_E!N$61)</f>
        <v/>
      </c>
      <c r="K50" t="str">
        <f>IF(Taxaliste_E!P$61="","",Taxaliste_E!P$61)</f>
        <v/>
      </c>
      <c r="L50" t="str">
        <f>IF(Taxaliste_E!T$61="","",Taxaliste_E!T$61)</f>
        <v/>
      </c>
      <c r="M50" t="str">
        <f>IF(Taxaliste_E!U$61="","",Taxaliste_E!U$61)</f>
        <v/>
      </c>
      <c r="N50" t="str">
        <f>IF(Taxaliste_E!V$61="","",Taxaliste_E!V$61)</f>
        <v/>
      </c>
      <c r="O50" t="str">
        <f>IF(Taxaliste_E!W$61="","",Taxaliste_E!W$61)</f>
        <v/>
      </c>
      <c r="P50" t="str">
        <f t="shared" si="0"/>
        <v/>
      </c>
      <c r="Q50" t="str">
        <f t="shared" si="1"/>
        <v/>
      </c>
      <c r="S50" t="str">
        <f>IFERROR(INDEX($L$2:$L$271,_xlfn.AGGREGATE(15,6,ROW($L$2:$L$271)-ROW($L$2)+1/($Q$2:$Q$271=1),ROWS(S$2:S50))),"")</f>
        <v/>
      </c>
      <c r="T50" t="str">
        <f>IFERROR((LOOKUP(U50,'Dropdown-Liste EPT'!E$11:E$528,'Dropdown-Liste EPT'!B$11:B$528)),"")</f>
        <v/>
      </c>
      <c r="U50" t="str">
        <f>IFERROR(INDEX($A$2:$A$271,_xlfn.AGGREGATE(15,6,ROW($A$2:$A$271)-ROW($A$2)+1/($Q$2:$Q$271=1),ROWS(U$2:U50))),"")</f>
        <v/>
      </c>
      <c r="V50" t="str">
        <f>IFERROR(INDEX($B$2:$B$271,_xlfn.AGGREGATE(15,6,ROW($B$2:$B$271)-ROW($B$2)+1/($Q$2:$Q$271=1),ROWS(V$2:V50))),"")</f>
        <v/>
      </c>
      <c r="W50" t="str">
        <f>IFERROR(INDEX($C$2:$C$271,_xlfn.AGGREGATE(15,6,ROW($C$2:$C$271)-ROW($C$2)+1/($Q$2:$Q$271=1),ROWS(W$2:W50))),"")</f>
        <v/>
      </c>
      <c r="X50" t="str">
        <f>IFERROR(INDEX($D$2:$D$271,_xlfn.AGGREGATE(15,6,ROW($D$2:$D$271)-ROW($D$2)+1/($Q$2:$Q$271=1),ROWS(X$2:X50))),"")</f>
        <v/>
      </c>
      <c r="Y50" t="str">
        <f>IFERROR(INDEX($E$2:$E$271,_xlfn.AGGREGATE(15,6,ROW($E$2:$E$271)-ROW($E$2)+1/($Q$2:$Q$271=1),ROWS(Y$2:Y50))),"")</f>
        <v/>
      </c>
      <c r="Z50" t="str">
        <f>IFERROR(INDEX($F$2:$F$271,_xlfn.AGGREGATE(15,6,ROW($F$2:$F$271)-ROW($F$2)+1/($Q$2:$Q$271=1),ROWS(Z$2:Z50))),"")</f>
        <v/>
      </c>
      <c r="AA50" t="str">
        <f>IFERROR(INDEX($G$2:$G$271,_xlfn.AGGREGATE(15,6,ROW($G$2:$G$271)-ROW($G$2)+1/($Q$2:$Q$271=1),ROWS(AA$2:AA50))),"")</f>
        <v/>
      </c>
      <c r="AB50" t="str">
        <f>IFERROR(INDEX($H$2:$H$271,_xlfn.AGGREGATE(15,6,ROW($H$2:$H$271)-ROW($H$2)+1/($Q$2:$Q$271=1),ROWS(AB$2:AB50))),"")</f>
        <v/>
      </c>
      <c r="AC50" t="str">
        <f>IFERROR(INDEX($I$2:$I$271,_xlfn.AGGREGATE(15,6,ROW($I$2:$I$271)-ROW($I$2)+1/($Q$2:$Q$271=1),ROWS(AC$2:AC50))),"")</f>
        <v/>
      </c>
      <c r="AD50" t="str">
        <f>IFERROR(INDEX($J$2:$J$271,_xlfn.AGGREGATE(15,6,ROW($J$2:$J$271)-ROW($J$2)+1/($Q$2:$Q$271=1),ROWS(AD$2:AD50))),"")</f>
        <v/>
      </c>
      <c r="AE50" t="str">
        <f>IFERROR(INDEX($K$2:$K$271,_xlfn.AGGREGATE(15,6,ROW($K$2:$K$271)-ROW($K$2)+1/($Q$2:$Q$271=1),ROWS(AE$2:AE50))),"")</f>
        <v/>
      </c>
      <c r="AF50" t="str">
        <f>IFERROR(INDEX($M$2:$M$271,_xlfn.AGGREGATE(15,6,ROW($M$2:$M$271)-ROW($M$2)+1/($Q$2:$Q$271=1),ROWS(AF$2:AF50))),"")</f>
        <v/>
      </c>
      <c r="AG50" t="str">
        <f>IFERROR(INDEX($N$2:$N$271,_xlfn.AGGREGATE(15,6,ROW($N$2:$N$271)-ROW($N$2)+1/($Q$2:$Q$271=1),ROWS(AG$2:AG50))),"")</f>
        <v/>
      </c>
      <c r="AH50" t="str">
        <f>IFERROR(INDEX($O$2:$O$271,_xlfn.AGGREGATE(15,6,ROW($O$2:$O$271)-ROW($O$2)+1/($Q$2:$Q$271=1),ROWS(AH$2:AH50))),"")</f>
        <v/>
      </c>
      <c r="AI50" t="str">
        <f>IFERROR(INDEX($P$2:$P$271,_xlfn.AGGREGATE(15,6,ROW($P$2:$P$271)-ROW($P$2)+1/($Q$2:$Q$271=1),ROWS(AI$2:AI50))),"")</f>
        <v/>
      </c>
    </row>
    <row r="51" spans="1:35" x14ac:dyDescent="0.2">
      <c r="A51" t="str">
        <f>IF(Taxaliste_E!B$62="","",Taxaliste_E!B$62)</f>
        <v/>
      </c>
      <c r="B51" t="str">
        <f>IF(Taxaliste_E!F$62="","",Taxaliste_E!F$62)</f>
        <v/>
      </c>
      <c r="C51" t="str">
        <f>IF(Taxaliste_E!G$62="","",Taxaliste_E!G$62)</f>
        <v/>
      </c>
      <c r="D51" t="str">
        <f>IF(Taxaliste_E!H$62="","",Taxaliste_E!H$62)</f>
        <v/>
      </c>
      <c r="E51" t="str">
        <f>IF(Taxaliste_E!I$62="","",Taxaliste_E!I$62)</f>
        <v/>
      </c>
      <c r="F51" t="str">
        <f>IF(Taxaliste_E!J$62="","",Taxaliste_E!J$62)</f>
        <v/>
      </c>
      <c r="G51" t="str">
        <f>IF(Taxaliste_E!K$62="","",Taxaliste_E!K$62)</f>
        <v/>
      </c>
      <c r="H51" t="str">
        <f>IF(Taxaliste_E!L$62="","",Taxaliste_E!L$62)</f>
        <v/>
      </c>
      <c r="I51" t="str">
        <f>IF(Taxaliste_E!M$62="","",Taxaliste_E!M$62)</f>
        <v/>
      </c>
      <c r="J51" t="str">
        <f>IF(Taxaliste_E!N$62="","",Taxaliste_E!N$62)</f>
        <v/>
      </c>
      <c r="K51" t="str">
        <f>IF(Taxaliste_E!P$62="","",Taxaliste_E!P$62)</f>
        <v/>
      </c>
      <c r="L51" t="str">
        <f>IF(Taxaliste_E!T$62="","",Taxaliste_E!T$62)</f>
        <v/>
      </c>
      <c r="M51" t="str">
        <f>IF(Taxaliste_E!U$62="","",Taxaliste_E!U$62)</f>
        <v/>
      </c>
      <c r="N51" t="str">
        <f>IF(Taxaliste_E!V$62="","",Taxaliste_E!V$62)</f>
        <v/>
      </c>
      <c r="O51" t="str">
        <f>IF(Taxaliste_E!W$62="","",Taxaliste_E!W$62)</f>
        <v/>
      </c>
      <c r="P51" t="str">
        <f t="shared" si="0"/>
        <v/>
      </c>
      <c r="Q51" t="str">
        <f t="shared" si="1"/>
        <v/>
      </c>
      <c r="S51" t="str">
        <f>IFERROR(INDEX($L$2:$L$271,_xlfn.AGGREGATE(15,6,ROW($L$2:$L$271)-ROW($L$2)+1/($Q$2:$Q$271=1),ROWS(S$2:S51))),"")</f>
        <v/>
      </c>
      <c r="T51" t="str">
        <f>IFERROR((LOOKUP(U51,'Dropdown-Liste EPT'!E$11:E$528,'Dropdown-Liste EPT'!B$11:B$528)),"")</f>
        <v/>
      </c>
      <c r="U51" t="str">
        <f>IFERROR(INDEX($A$2:$A$271,_xlfn.AGGREGATE(15,6,ROW($A$2:$A$271)-ROW($A$2)+1/($Q$2:$Q$271=1),ROWS(U$2:U51))),"")</f>
        <v/>
      </c>
      <c r="V51" t="str">
        <f>IFERROR(INDEX($B$2:$B$271,_xlfn.AGGREGATE(15,6,ROW($B$2:$B$271)-ROW($B$2)+1/($Q$2:$Q$271=1),ROWS(V$2:V51))),"")</f>
        <v/>
      </c>
      <c r="W51" t="str">
        <f>IFERROR(INDEX($C$2:$C$271,_xlfn.AGGREGATE(15,6,ROW($C$2:$C$271)-ROW($C$2)+1/($Q$2:$Q$271=1),ROWS(W$2:W51))),"")</f>
        <v/>
      </c>
      <c r="X51" t="str">
        <f>IFERROR(INDEX($D$2:$D$271,_xlfn.AGGREGATE(15,6,ROW($D$2:$D$271)-ROW($D$2)+1/($Q$2:$Q$271=1),ROWS(X$2:X51))),"")</f>
        <v/>
      </c>
      <c r="Y51" t="str">
        <f>IFERROR(INDEX($E$2:$E$271,_xlfn.AGGREGATE(15,6,ROW($E$2:$E$271)-ROW($E$2)+1/($Q$2:$Q$271=1),ROWS(Y$2:Y51))),"")</f>
        <v/>
      </c>
      <c r="Z51" t="str">
        <f>IFERROR(INDEX($F$2:$F$271,_xlfn.AGGREGATE(15,6,ROW($F$2:$F$271)-ROW($F$2)+1/($Q$2:$Q$271=1),ROWS(Z$2:Z51))),"")</f>
        <v/>
      </c>
      <c r="AA51" t="str">
        <f>IFERROR(INDEX($G$2:$G$271,_xlfn.AGGREGATE(15,6,ROW($G$2:$G$271)-ROW($G$2)+1/($Q$2:$Q$271=1),ROWS(AA$2:AA51))),"")</f>
        <v/>
      </c>
      <c r="AB51" t="str">
        <f>IFERROR(INDEX($H$2:$H$271,_xlfn.AGGREGATE(15,6,ROW($H$2:$H$271)-ROW($H$2)+1/($Q$2:$Q$271=1),ROWS(AB$2:AB51))),"")</f>
        <v/>
      </c>
      <c r="AC51" t="str">
        <f>IFERROR(INDEX($I$2:$I$271,_xlfn.AGGREGATE(15,6,ROW($I$2:$I$271)-ROW($I$2)+1/($Q$2:$Q$271=1),ROWS(AC$2:AC51))),"")</f>
        <v/>
      </c>
      <c r="AD51" t="str">
        <f>IFERROR(INDEX($J$2:$J$271,_xlfn.AGGREGATE(15,6,ROW($J$2:$J$271)-ROW($J$2)+1/($Q$2:$Q$271=1),ROWS(AD$2:AD51))),"")</f>
        <v/>
      </c>
      <c r="AE51" t="str">
        <f>IFERROR(INDEX($K$2:$K$271,_xlfn.AGGREGATE(15,6,ROW($K$2:$K$271)-ROW($K$2)+1/($Q$2:$Q$271=1),ROWS(AE$2:AE51))),"")</f>
        <v/>
      </c>
      <c r="AF51" t="str">
        <f>IFERROR(INDEX($M$2:$M$271,_xlfn.AGGREGATE(15,6,ROW($M$2:$M$271)-ROW($M$2)+1/($Q$2:$Q$271=1),ROWS(AF$2:AF51))),"")</f>
        <v/>
      </c>
      <c r="AG51" t="str">
        <f>IFERROR(INDEX($N$2:$N$271,_xlfn.AGGREGATE(15,6,ROW($N$2:$N$271)-ROW($N$2)+1/($Q$2:$Q$271=1),ROWS(AG$2:AG51))),"")</f>
        <v/>
      </c>
      <c r="AH51" t="str">
        <f>IFERROR(INDEX($O$2:$O$271,_xlfn.AGGREGATE(15,6,ROW($O$2:$O$271)-ROW($O$2)+1/($Q$2:$Q$271=1),ROWS(AH$2:AH51))),"")</f>
        <v/>
      </c>
      <c r="AI51" t="str">
        <f>IFERROR(INDEX($P$2:$P$271,_xlfn.AGGREGATE(15,6,ROW($P$2:$P$271)-ROW($P$2)+1/($Q$2:$Q$271=1),ROWS(AI$2:AI51))),"")</f>
        <v/>
      </c>
    </row>
    <row r="52" spans="1:35" x14ac:dyDescent="0.2">
      <c r="A52" t="str">
        <f>IF(Taxaliste_E!B$63="","",Taxaliste_E!B$63)</f>
        <v/>
      </c>
      <c r="B52" t="str">
        <f>IF(Taxaliste_E!F$63="","",Taxaliste_E!F$63)</f>
        <v/>
      </c>
      <c r="C52" t="str">
        <f>IF(Taxaliste_E!G$63="","",Taxaliste_E!G$63)</f>
        <v/>
      </c>
      <c r="D52" t="str">
        <f>IF(Taxaliste_E!H$63="","",Taxaliste_E!H$63)</f>
        <v/>
      </c>
      <c r="E52" t="str">
        <f>IF(Taxaliste_E!I$63="","",Taxaliste_E!I$63)</f>
        <v/>
      </c>
      <c r="F52" t="str">
        <f>IF(Taxaliste_E!J$63="","",Taxaliste_E!J$63)</f>
        <v/>
      </c>
      <c r="G52" t="str">
        <f>IF(Taxaliste_E!K$63="","",Taxaliste_E!K$63)</f>
        <v/>
      </c>
      <c r="H52" t="str">
        <f>IF(Taxaliste_E!L$63="","",Taxaliste_E!L$63)</f>
        <v/>
      </c>
      <c r="I52" t="str">
        <f>IF(Taxaliste_E!M$63="","",Taxaliste_E!M$63)</f>
        <v/>
      </c>
      <c r="J52" t="str">
        <f>IF(Taxaliste_E!N$63="","",Taxaliste_E!N$63)</f>
        <v/>
      </c>
      <c r="K52" t="str">
        <f>IF(Taxaliste_E!P$63="","",Taxaliste_E!P$63)</f>
        <v/>
      </c>
      <c r="L52" t="str">
        <f>IF(Taxaliste_E!T$63="","",Taxaliste_E!T$63)</f>
        <v/>
      </c>
      <c r="M52" t="str">
        <f>IF(Taxaliste_E!U$63="","",Taxaliste_E!U$63)</f>
        <v/>
      </c>
      <c r="N52" t="str">
        <f>IF(Taxaliste_E!V$63="","",Taxaliste_E!V$63)</f>
        <v/>
      </c>
      <c r="O52" t="str">
        <f>IF(Taxaliste_E!W$63="","",Taxaliste_E!W$63)</f>
        <v/>
      </c>
      <c r="P52" t="str">
        <f t="shared" si="0"/>
        <v/>
      </c>
      <c r="Q52" t="str">
        <f t="shared" si="1"/>
        <v/>
      </c>
      <c r="S52" t="str">
        <f>IFERROR(INDEX($L$2:$L$271,_xlfn.AGGREGATE(15,6,ROW($L$2:$L$271)-ROW($L$2)+1/($Q$2:$Q$271=1),ROWS(S$2:S52))),"")</f>
        <v/>
      </c>
      <c r="T52" t="str">
        <f>IFERROR((LOOKUP(U52,'Dropdown-Liste EPT'!E$11:E$528,'Dropdown-Liste EPT'!B$11:B$528)),"")</f>
        <v/>
      </c>
      <c r="U52" t="str">
        <f>IFERROR(INDEX($A$2:$A$271,_xlfn.AGGREGATE(15,6,ROW($A$2:$A$271)-ROW($A$2)+1/($Q$2:$Q$271=1),ROWS(U$2:U52))),"")</f>
        <v/>
      </c>
      <c r="V52" t="str">
        <f>IFERROR(INDEX($B$2:$B$271,_xlfn.AGGREGATE(15,6,ROW($B$2:$B$271)-ROW($B$2)+1/($Q$2:$Q$271=1),ROWS(V$2:V52))),"")</f>
        <v/>
      </c>
      <c r="W52" t="str">
        <f>IFERROR(INDEX($C$2:$C$271,_xlfn.AGGREGATE(15,6,ROW($C$2:$C$271)-ROW($C$2)+1/($Q$2:$Q$271=1),ROWS(W$2:W52))),"")</f>
        <v/>
      </c>
      <c r="X52" t="str">
        <f>IFERROR(INDEX($D$2:$D$271,_xlfn.AGGREGATE(15,6,ROW($D$2:$D$271)-ROW($D$2)+1/($Q$2:$Q$271=1),ROWS(X$2:X52))),"")</f>
        <v/>
      </c>
      <c r="Y52" t="str">
        <f>IFERROR(INDEX($E$2:$E$271,_xlfn.AGGREGATE(15,6,ROW($E$2:$E$271)-ROW($E$2)+1/($Q$2:$Q$271=1),ROWS(Y$2:Y52))),"")</f>
        <v/>
      </c>
      <c r="Z52" t="str">
        <f>IFERROR(INDEX($F$2:$F$271,_xlfn.AGGREGATE(15,6,ROW($F$2:$F$271)-ROW($F$2)+1/($Q$2:$Q$271=1),ROWS(Z$2:Z52))),"")</f>
        <v/>
      </c>
      <c r="AA52" t="str">
        <f>IFERROR(INDEX($G$2:$G$271,_xlfn.AGGREGATE(15,6,ROW($G$2:$G$271)-ROW($G$2)+1/($Q$2:$Q$271=1),ROWS(AA$2:AA52))),"")</f>
        <v/>
      </c>
      <c r="AB52" t="str">
        <f>IFERROR(INDEX($H$2:$H$271,_xlfn.AGGREGATE(15,6,ROW($H$2:$H$271)-ROW($H$2)+1/($Q$2:$Q$271=1),ROWS(AB$2:AB52))),"")</f>
        <v/>
      </c>
      <c r="AC52" t="str">
        <f>IFERROR(INDEX($I$2:$I$271,_xlfn.AGGREGATE(15,6,ROW($I$2:$I$271)-ROW($I$2)+1/($Q$2:$Q$271=1),ROWS(AC$2:AC52))),"")</f>
        <v/>
      </c>
      <c r="AD52" t="str">
        <f>IFERROR(INDEX($J$2:$J$271,_xlfn.AGGREGATE(15,6,ROW($J$2:$J$271)-ROW($J$2)+1/($Q$2:$Q$271=1),ROWS(AD$2:AD52))),"")</f>
        <v/>
      </c>
      <c r="AE52" t="str">
        <f>IFERROR(INDEX($K$2:$K$271,_xlfn.AGGREGATE(15,6,ROW($K$2:$K$271)-ROW($K$2)+1/($Q$2:$Q$271=1),ROWS(AE$2:AE52))),"")</f>
        <v/>
      </c>
      <c r="AF52" t="str">
        <f>IFERROR(INDEX($M$2:$M$271,_xlfn.AGGREGATE(15,6,ROW($M$2:$M$271)-ROW($M$2)+1/($Q$2:$Q$271=1),ROWS(AF$2:AF52))),"")</f>
        <v/>
      </c>
      <c r="AG52" t="str">
        <f>IFERROR(INDEX($N$2:$N$271,_xlfn.AGGREGATE(15,6,ROW($N$2:$N$271)-ROW($N$2)+1/($Q$2:$Q$271=1),ROWS(AG$2:AG52))),"")</f>
        <v/>
      </c>
      <c r="AH52" t="str">
        <f>IFERROR(INDEX($O$2:$O$271,_xlfn.AGGREGATE(15,6,ROW($O$2:$O$271)-ROW($O$2)+1/($Q$2:$Q$271=1),ROWS(AH$2:AH52))),"")</f>
        <v/>
      </c>
      <c r="AI52" t="str">
        <f>IFERROR(INDEX($P$2:$P$271,_xlfn.AGGREGATE(15,6,ROW($P$2:$P$271)-ROW($P$2)+1/($Q$2:$Q$271=1),ROWS(AI$2:AI52))),"")</f>
        <v/>
      </c>
    </row>
    <row r="53" spans="1:35" x14ac:dyDescent="0.2">
      <c r="A53" t="str">
        <f>IF(Taxaliste_E!B$64="","",Taxaliste_E!B$64)</f>
        <v/>
      </c>
      <c r="B53" t="str">
        <f>IF(Taxaliste_E!F$64="","",Taxaliste_E!F$64)</f>
        <v/>
      </c>
      <c r="C53" t="str">
        <f>IF(Taxaliste_E!G$64="","",Taxaliste_E!G$64)</f>
        <v/>
      </c>
      <c r="D53" t="str">
        <f>IF(Taxaliste_E!H$64="","",Taxaliste_E!H$64)</f>
        <v/>
      </c>
      <c r="E53" t="str">
        <f>IF(Taxaliste_E!I$64="","",Taxaliste_E!I$64)</f>
        <v/>
      </c>
      <c r="F53" t="str">
        <f>IF(Taxaliste_E!J$64="","",Taxaliste_E!J$64)</f>
        <v/>
      </c>
      <c r="G53" t="str">
        <f>IF(Taxaliste_E!K$64="","",Taxaliste_E!K$64)</f>
        <v/>
      </c>
      <c r="H53" t="str">
        <f>IF(Taxaliste_E!L$64="","",Taxaliste_E!L$64)</f>
        <v/>
      </c>
      <c r="I53" t="str">
        <f>IF(Taxaliste_E!M$64="","",Taxaliste_E!M$64)</f>
        <v/>
      </c>
      <c r="J53" t="str">
        <f>IF(Taxaliste_E!N$64="","",Taxaliste_E!N$64)</f>
        <v/>
      </c>
      <c r="K53" t="str">
        <f>IF(Taxaliste_E!P$64="","",Taxaliste_E!P$64)</f>
        <v/>
      </c>
      <c r="L53" t="str">
        <f>IF(Taxaliste_E!T$64="","",Taxaliste_E!T$64)</f>
        <v/>
      </c>
      <c r="M53" t="str">
        <f>IF(Taxaliste_E!U$64="","",Taxaliste_E!U$64)</f>
        <v/>
      </c>
      <c r="N53" t="str">
        <f>IF(Taxaliste_E!V$64="","",Taxaliste_E!V$64)</f>
        <v/>
      </c>
      <c r="O53" t="str">
        <f>IF(Taxaliste_E!W$64="","",Taxaliste_E!W$64)</f>
        <v/>
      </c>
      <c r="P53" t="str">
        <f t="shared" si="0"/>
        <v/>
      </c>
      <c r="Q53" t="str">
        <f t="shared" si="1"/>
        <v/>
      </c>
      <c r="S53" t="str">
        <f>IFERROR(INDEX($L$2:$L$271,_xlfn.AGGREGATE(15,6,ROW($L$2:$L$271)-ROW($L$2)+1/($Q$2:$Q$271=1),ROWS(S$2:S53))),"")</f>
        <v/>
      </c>
      <c r="T53" t="str">
        <f>IFERROR((LOOKUP(U53,'Dropdown-Liste EPT'!E$11:E$528,'Dropdown-Liste EPT'!B$11:B$528)),"")</f>
        <v/>
      </c>
      <c r="U53" t="str">
        <f>IFERROR(INDEX($A$2:$A$271,_xlfn.AGGREGATE(15,6,ROW($A$2:$A$271)-ROW($A$2)+1/($Q$2:$Q$271=1),ROWS(U$2:U53))),"")</f>
        <v/>
      </c>
      <c r="V53" t="str">
        <f>IFERROR(INDEX($B$2:$B$271,_xlfn.AGGREGATE(15,6,ROW($B$2:$B$271)-ROW($B$2)+1/($Q$2:$Q$271=1),ROWS(V$2:V53))),"")</f>
        <v/>
      </c>
      <c r="W53" t="str">
        <f>IFERROR(INDEX($C$2:$C$271,_xlfn.AGGREGATE(15,6,ROW($C$2:$C$271)-ROW($C$2)+1/($Q$2:$Q$271=1),ROWS(W$2:W53))),"")</f>
        <v/>
      </c>
      <c r="X53" t="str">
        <f>IFERROR(INDEX($D$2:$D$271,_xlfn.AGGREGATE(15,6,ROW($D$2:$D$271)-ROW($D$2)+1/($Q$2:$Q$271=1),ROWS(X$2:X53))),"")</f>
        <v/>
      </c>
      <c r="Y53" t="str">
        <f>IFERROR(INDEX($E$2:$E$271,_xlfn.AGGREGATE(15,6,ROW($E$2:$E$271)-ROW($E$2)+1/($Q$2:$Q$271=1),ROWS(Y$2:Y53))),"")</f>
        <v/>
      </c>
      <c r="Z53" t="str">
        <f>IFERROR(INDEX($F$2:$F$271,_xlfn.AGGREGATE(15,6,ROW($F$2:$F$271)-ROW($F$2)+1/($Q$2:$Q$271=1),ROWS(Z$2:Z53))),"")</f>
        <v/>
      </c>
      <c r="AA53" t="str">
        <f>IFERROR(INDEX($G$2:$G$271,_xlfn.AGGREGATE(15,6,ROW($G$2:$G$271)-ROW($G$2)+1/($Q$2:$Q$271=1),ROWS(AA$2:AA53))),"")</f>
        <v/>
      </c>
      <c r="AB53" t="str">
        <f>IFERROR(INDEX($H$2:$H$271,_xlfn.AGGREGATE(15,6,ROW($H$2:$H$271)-ROW($H$2)+1/($Q$2:$Q$271=1),ROWS(AB$2:AB53))),"")</f>
        <v/>
      </c>
      <c r="AC53" t="str">
        <f>IFERROR(INDEX($I$2:$I$271,_xlfn.AGGREGATE(15,6,ROW($I$2:$I$271)-ROW($I$2)+1/($Q$2:$Q$271=1),ROWS(AC$2:AC53))),"")</f>
        <v/>
      </c>
      <c r="AD53" t="str">
        <f>IFERROR(INDEX($J$2:$J$271,_xlfn.AGGREGATE(15,6,ROW($J$2:$J$271)-ROW($J$2)+1/($Q$2:$Q$271=1),ROWS(AD$2:AD53))),"")</f>
        <v/>
      </c>
      <c r="AE53" t="str">
        <f>IFERROR(INDEX($K$2:$K$271,_xlfn.AGGREGATE(15,6,ROW($K$2:$K$271)-ROW($K$2)+1/($Q$2:$Q$271=1),ROWS(AE$2:AE53))),"")</f>
        <v/>
      </c>
      <c r="AF53" t="str">
        <f>IFERROR(INDEX($M$2:$M$271,_xlfn.AGGREGATE(15,6,ROW($M$2:$M$271)-ROW($M$2)+1/($Q$2:$Q$271=1),ROWS(AF$2:AF53))),"")</f>
        <v/>
      </c>
      <c r="AG53" t="str">
        <f>IFERROR(INDEX($N$2:$N$271,_xlfn.AGGREGATE(15,6,ROW($N$2:$N$271)-ROW($N$2)+1/($Q$2:$Q$271=1),ROWS(AG$2:AG53))),"")</f>
        <v/>
      </c>
      <c r="AH53" t="str">
        <f>IFERROR(INDEX($O$2:$O$271,_xlfn.AGGREGATE(15,6,ROW($O$2:$O$271)-ROW($O$2)+1/($Q$2:$Q$271=1),ROWS(AH$2:AH53))),"")</f>
        <v/>
      </c>
      <c r="AI53" t="str">
        <f>IFERROR(INDEX($P$2:$P$271,_xlfn.AGGREGATE(15,6,ROW($P$2:$P$271)-ROW($P$2)+1/($Q$2:$Q$271=1),ROWS(AI$2:AI53))),"")</f>
        <v/>
      </c>
    </row>
    <row r="54" spans="1:35" x14ac:dyDescent="0.2">
      <c r="A54" t="str">
        <f>IF(Taxaliste_E!B$65="","",Taxaliste_E!B$65)</f>
        <v/>
      </c>
      <c r="B54" t="str">
        <f>IF(Taxaliste_E!F$65="","",Taxaliste_E!F$65)</f>
        <v/>
      </c>
      <c r="C54" t="str">
        <f>IF(Taxaliste_E!G$65="","",Taxaliste_E!G$65)</f>
        <v/>
      </c>
      <c r="D54" t="str">
        <f>IF(Taxaliste_E!H$65="","",Taxaliste_E!H$65)</f>
        <v/>
      </c>
      <c r="E54" t="str">
        <f>IF(Taxaliste_E!I$65="","",Taxaliste_E!I$65)</f>
        <v/>
      </c>
      <c r="F54" t="str">
        <f>IF(Taxaliste_E!J$65="","",Taxaliste_E!J$65)</f>
        <v/>
      </c>
      <c r="G54" t="str">
        <f>IF(Taxaliste_E!K$65="","",Taxaliste_E!K$65)</f>
        <v/>
      </c>
      <c r="H54" t="str">
        <f>IF(Taxaliste_E!L$65="","",Taxaliste_E!L$65)</f>
        <v/>
      </c>
      <c r="I54" t="str">
        <f>IF(Taxaliste_E!M$65="","",Taxaliste_E!M$65)</f>
        <v/>
      </c>
      <c r="J54" t="str">
        <f>IF(Taxaliste_E!N$65="","",Taxaliste_E!N$65)</f>
        <v/>
      </c>
      <c r="K54" t="str">
        <f>IF(Taxaliste_E!P$65="","",Taxaliste_E!P$65)</f>
        <v/>
      </c>
      <c r="L54" t="str">
        <f>IF(Taxaliste_E!T$65="","",Taxaliste_E!T$65)</f>
        <v/>
      </c>
      <c r="M54" t="str">
        <f>IF(Taxaliste_E!U$65="","",Taxaliste_E!U$65)</f>
        <v/>
      </c>
      <c r="N54" t="str">
        <f>IF(Taxaliste_E!V$65="","",Taxaliste_E!V$65)</f>
        <v/>
      </c>
      <c r="O54" t="str">
        <f>IF(Taxaliste_E!W$65="","",Taxaliste_E!W$65)</f>
        <v/>
      </c>
      <c r="P54" t="str">
        <f t="shared" si="0"/>
        <v/>
      </c>
      <c r="Q54" t="str">
        <f t="shared" si="1"/>
        <v/>
      </c>
      <c r="S54" t="str">
        <f>IFERROR(INDEX($L$2:$L$271,_xlfn.AGGREGATE(15,6,ROW($L$2:$L$271)-ROW($L$2)+1/($Q$2:$Q$271=1),ROWS(S$2:S54))),"")</f>
        <v/>
      </c>
      <c r="T54" t="str">
        <f>IFERROR((LOOKUP(U54,'Dropdown-Liste EPT'!E$11:E$528,'Dropdown-Liste EPT'!B$11:B$528)),"")</f>
        <v/>
      </c>
      <c r="U54" t="str">
        <f>IFERROR(INDEX($A$2:$A$271,_xlfn.AGGREGATE(15,6,ROW($A$2:$A$271)-ROW($A$2)+1/($Q$2:$Q$271=1),ROWS(U$2:U54))),"")</f>
        <v/>
      </c>
      <c r="V54" t="str">
        <f>IFERROR(INDEX($B$2:$B$271,_xlfn.AGGREGATE(15,6,ROW($B$2:$B$271)-ROW($B$2)+1/($Q$2:$Q$271=1),ROWS(V$2:V54))),"")</f>
        <v/>
      </c>
      <c r="W54" t="str">
        <f>IFERROR(INDEX($C$2:$C$271,_xlfn.AGGREGATE(15,6,ROW($C$2:$C$271)-ROW($C$2)+1/($Q$2:$Q$271=1),ROWS(W$2:W54))),"")</f>
        <v/>
      </c>
      <c r="X54" t="str">
        <f>IFERROR(INDEX($D$2:$D$271,_xlfn.AGGREGATE(15,6,ROW($D$2:$D$271)-ROW($D$2)+1/($Q$2:$Q$271=1),ROWS(X$2:X54))),"")</f>
        <v/>
      </c>
      <c r="Y54" t="str">
        <f>IFERROR(INDEX($E$2:$E$271,_xlfn.AGGREGATE(15,6,ROW($E$2:$E$271)-ROW($E$2)+1/($Q$2:$Q$271=1),ROWS(Y$2:Y54))),"")</f>
        <v/>
      </c>
      <c r="Z54" t="str">
        <f>IFERROR(INDEX($F$2:$F$271,_xlfn.AGGREGATE(15,6,ROW($F$2:$F$271)-ROW($F$2)+1/($Q$2:$Q$271=1),ROWS(Z$2:Z54))),"")</f>
        <v/>
      </c>
      <c r="AA54" t="str">
        <f>IFERROR(INDEX($G$2:$G$271,_xlfn.AGGREGATE(15,6,ROW($G$2:$G$271)-ROW($G$2)+1/($Q$2:$Q$271=1),ROWS(AA$2:AA54))),"")</f>
        <v/>
      </c>
      <c r="AB54" t="str">
        <f>IFERROR(INDEX($H$2:$H$271,_xlfn.AGGREGATE(15,6,ROW($H$2:$H$271)-ROW($H$2)+1/($Q$2:$Q$271=1),ROWS(AB$2:AB54))),"")</f>
        <v/>
      </c>
      <c r="AC54" t="str">
        <f>IFERROR(INDEX($I$2:$I$271,_xlfn.AGGREGATE(15,6,ROW($I$2:$I$271)-ROW($I$2)+1/($Q$2:$Q$271=1),ROWS(AC$2:AC54))),"")</f>
        <v/>
      </c>
      <c r="AD54" t="str">
        <f>IFERROR(INDEX($J$2:$J$271,_xlfn.AGGREGATE(15,6,ROW($J$2:$J$271)-ROW($J$2)+1/($Q$2:$Q$271=1),ROWS(AD$2:AD54))),"")</f>
        <v/>
      </c>
      <c r="AE54" t="str">
        <f>IFERROR(INDEX($K$2:$K$271,_xlfn.AGGREGATE(15,6,ROW($K$2:$K$271)-ROW($K$2)+1/($Q$2:$Q$271=1),ROWS(AE$2:AE54))),"")</f>
        <v/>
      </c>
      <c r="AF54" t="str">
        <f>IFERROR(INDEX($M$2:$M$271,_xlfn.AGGREGATE(15,6,ROW($M$2:$M$271)-ROW($M$2)+1/($Q$2:$Q$271=1),ROWS(AF$2:AF54))),"")</f>
        <v/>
      </c>
      <c r="AG54" t="str">
        <f>IFERROR(INDEX($N$2:$N$271,_xlfn.AGGREGATE(15,6,ROW($N$2:$N$271)-ROW($N$2)+1/($Q$2:$Q$271=1),ROWS(AG$2:AG54))),"")</f>
        <v/>
      </c>
      <c r="AH54" t="str">
        <f>IFERROR(INDEX($O$2:$O$271,_xlfn.AGGREGATE(15,6,ROW($O$2:$O$271)-ROW($O$2)+1/($Q$2:$Q$271=1),ROWS(AH$2:AH54))),"")</f>
        <v/>
      </c>
      <c r="AI54" t="str">
        <f>IFERROR(INDEX($P$2:$P$271,_xlfn.AGGREGATE(15,6,ROW($P$2:$P$271)-ROW($P$2)+1/($Q$2:$Q$271=1),ROWS(AI$2:AI54))),"")</f>
        <v/>
      </c>
    </row>
    <row r="55" spans="1:35" x14ac:dyDescent="0.2">
      <c r="A55" t="str">
        <f>IF(Taxaliste_E!B$66="","",Taxaliste_E!B$66)</f>
        <v/>
      </c>
      <c r="B55" t="str">
        <f>IF(Taxaliste_E!F$66="","",Taxaliste_E!F$66)</f>
        <v/>
      </c>
      <c r="C55" t="str">
        <f>IF(Taxaliste_E!G$66="","",Taxaliste_E!G$66)</f>
        <v/>
      </c>
      <c r="D55" t="str">
        <f>IF(Taxaliste_E!H$66="","",Taxaliste_E!H$66)</f>
        <v/>
      </c>
      <c r="E55" t="str">
        <f>IF(Taxaliste_E!I$66="","",Taxaliste_E!I$66)</f>
        <v/>
      </c>
      <c r="F55" t="str">
        <f>IF(Taxaliste_E!J$66="","",Taxaliste_E!J$66)</f>
        <v/>
      </c>
      <c r="G55" t="str">
        <f>IF(Taxaliste_E!K$66="","",Taxaliste_E!K$66)</f>
        <v/>
      </c>
      <c r="H55" t="str">
        <f>IF(Taxaliste_E!L$66="","",Taxaliste_E!L$66)</f>
        <v/>
      </c>
      <c r="I55" t="str">
        <f>IF(Taxaliste_E!M$66="","",Taxaliste_E!M$66)</f>
        <v/>
      </c>
      <c r="J55" t="str">
        <f>IF(Taxaliste_E!N$66="","",Taxaliste_E!N$66)</f>
        <v/>
      </c>
      <c r="K55" t="str">
        <f>IF(Taxaliste_E!P$66="","",Taxaliste_E!P$66)</f>
        <v/>
      </c>
      <c r="L55" t="str">
        <f>IF(Taxaliste_E!T$66="","",Taxaliste_E!T$66)</f>
        <v/>
      </c>
      <c r="M55" t="str">
        <f>IF(Taxaliste_E!U$66="","",Taxaliste_E!U$66)</f>
        <v/>
      </c>
      <c r="N55" t="str">
        <f>IF(Taxaliste_E!V$66="","",Taxaliste_E!V$66)</f>
        <v/>
      </c>
      <c r="O55" t="str">
        <f>IF(Taxaliste_E!W$66="","",Taxaliste_E!W$66)</f>
        <v/>
      </c>
      <c r="P55" t="str">
        <f t="shared" si="0"/>
        <v/>
      </c>
      <c r="Q55" t="str">
        <f t="shared" si="1"/>
        <v/>
      </c>
      <c r="S55" t="str">
        <f>IFERROR(INDEX($L$2:$L$271,_xlfn.AGGREGATE(15,6,ROW($L$2:$L$271)-ROW($L$2)+1/($Q$2:$Q$271=1),ROWS(S$2:S55))),"")</f>
        <v/>
      </c>
      <c r="T55" t="str">
        <f>IFERROR((LOOKUP(U55,'Dropdown-Liste EPT'!E$11:E$528,'Dropdown-Liste EPT'!B$11:B$528)),"")</f>
        <v/>
      </c>
      <c r="U55" t="str">
        <f>IFERROR(INDEX($A$2:$A$271,_xlfn.AGGREGATE(15,6,ROW($A$2:$A$271)-ROW($A$2)+1/($Q$2:$Q$271=1),ROWS(U$2:U55))),"")</f>
        <v/>
      </c>
      <c r="V55" t="str">
        <f>IFERROR(INDEX($B$2:$B$271,_xlfn.AGGREGATE(15,6,ROW($B$2:$B$271)-ROW($B$2)+1/($Q$2:$Q$271=1),ROWS(V$2:V55))),"")</f>
        <v/>
      </c>
      <c r="W55" t="str">
        <f>IFERROR(INDEX($C$2:$C$271,_xlfn.AGGREGATE(15,6,ROW($C$2:$C$271)-ROW($C$2)+1/($Q$2:$Q$271=1),ROWS(W$2:W55))),"")</f>
        <v/>
      </c>
      <c r="X55" t="str">
        <f>IFERROR(INDEX($D$2:$D$271,_xlfn.AGGREGATE(15,6,ROW($D$2:$D$271)-ROW($D$2)+1/($Q$2:$Q$271=1),ROWS(X$2:X55))),"")</f>
        <v/>
      </c>
      <c r="Y55" t="str">
        <f>IFERROR(INDEX($E$2:$E$271,_xlfn.AGGREGATE(15,6,ROW($E$2:$E$271)-ROW($E$2)+1/($Q$2:$Q$271=1),ROWS(Y$2:Y55))),"")</f>
        <v/>
      </c>
      <c r="Z55" t="str">
        <f>IFERROR(INDEX($F$2:$F$271,_xlfn.AGGREGATE(15,6,ROW($F$2:$F$271)-ROW($F$2)+1/($Q$2:$Q$271=1),ROWS(Z$2:Z55))),"")</f>
        <v/>
      </c>
      <c r="AA55" t="str">
        <f>IFERROR(INDEX($G$2:$G$271,_xlfn.AGGREGATE(15,6,ROW($G$2:$G$271)-ROW($G$2)+1/($Q$2:$Q$271=1),ROWS(AA$2:AA55))),"")</f>
        <v/>
      </c>
      <c r="AB55" t="str">
        <f>IFERROR(INDEX($H$2:$H$271,_xlfn.AGGREGATE(15,6,ROW($H$2:$H$271)-ROW($H$2)+1/($Q$2:$Q$271=1),ROWS(AB$2:AB55))),"")</f>
        <v/>
      </c>
      <c r="AC55" t="str">
        <f>IFERROR(INDEX($I$2:$I$271,_xlfn.AGGREGATE(15,6,ROW($I$2:$I$271)-ROW($I$2)+1/($Q$2:$Q$271=1),ROWS(AC$2:AC55))),"")</f>
        <v/>
      </c>
      <c r="AD55" t="str">
        <f>IFERROR(INDEX($J$2:$J$271,_xlfn.AGGREGATE(15,6,ROW($J$2:$J$271)-ROW($J$2)+1/($Q$2:$Q$271=1),ROWS(AD$2:AD55))),"")</f>
        <v/>
      </c>
      <c r="AE55" t="str">
        <f>IFERROR(INDEX($K$2:$K$271,_xlfn.AGGREGATE(15,6,ROW($K$2:$K$271)-ROW($K$2)+1/($Q$2:$Q$271=1),ROWS(AE$2:AE55))),"")</f>
        <v/>
      </c>
      <c r="AF55" t="str">
        <f>IFERROR(INDEX($M$2:$M$271,_xlfn.AGGREGATE(15,6,ROW($M$2:$M$271)-ROW($M$2)+1/($Q$2:$Q$271=1),ROWS(AF$2:AF55))),"")</f>
        <v/>
      </c>
      <c r="AG55" t="str">
        <f>IFERROR(INDEX($N$2:$N$271,_xlfn.AGGREGATE(15,6,ROW($N$2:$N$271)-ROW($N$2)+1/($Q$2:$Q$271=1),ROWS(AG$2:AG55))),"")</f>
        <v/>
      </c>
      <c r="AH55" t="str">
        <f>IFERROR(INDEX($O$2:$O$271,_xlfn.AGGREGATE(15,6,ROW($O$2:$O$271)-ROW($O$2)+1/($Q$2:$Q$271=1),ROWS(AH$2:AH55))),"")</f>
        <v/>
      </c>
      <c r="AI55" t="str">
        <f>IFERROR(INDEX($P$2:$P$271,_xlfn.AGGREGATE(15,6,ROW($P$2:$P$271)-ROW($P$2)+1/($Q$2:$Q$271=1),ROWS(AI$2:AI55))),"")</f>
        <v/>
      </c>
    </row>
    <row r="56" spans="1:35" x14ac:dyDescent="0.2">
      <c r="A56" t="str">
        <f>IF(Taxaliste_E!B$67="","",Taxaliste_E!B$67)</f>
        <v/>
      </c>
      <c r="B56" t="str">
        <f>IF(Taxaliste_E!F$67="","",Taxaliste_E!F$67)</f>
        <v/>
      </c>
      <c r="C56" t="str">
        <f>IF(Taxaliste_E!G$67="","",Taxaliste_E!G$67)</f>
        <v/>
      </c>
      <c r="D56" t="str">
        <f>IF(Taxaliste_E!H$67="","",Taxaliste_E!H$67)</f>
        <v/>
      </c>
      <c r="E56" t="str">
        <f>IF(Taxaliste_E!I$67="","",Taxaliste_E!I$67)</f>
        <v/>
      </c>
      <c r="F56" t="str">
        <f>IF(Taxaliste_E!J$67="","",Taxaliste_E!J$67)</f>
        <v/>
      </c>
      <c r="G56" t="str">
        <f>IF(Taxaliste_E!K$67="","",Taxaliste_E!K$67)</f>
        <v/>
      </c>
      <c r="H56" t="str">
        <f>IF(Taxaliste_E!L$67="","",Taxaliste_E!L$67)</f>
        <v/>
      </c>
      <c r="I56" t="str">
        <f>IF(Taxaliste_E!M$67="","",Taxaliste_E!M$67)</f>
        <v/>
      </c>
      <c r="J56" t="str">
        <f>IF(Taxaliste_E!N$67="","",Taxaliste_E!N$67)</f>
        <v/>
      </c>
      <c r="K56" t="str">
        <f>IF(Taxaliste_E!P$67="","",Taxaliste_E!P$67)</f>
        <v/>
      </c>
      <c r="L56" t="str">
        <f>IF(Taxaliste_E!T$67="","",Taxaliste_E!T$67)</f>
        <v/>
      </c>
      <c r="M56" t="str">
        <f>IF(Taxaliste_E!U$67="","",Taxaliste_E!U$67)</f>
        <v/>
      </c>
      <c r="N56" t="str">
        <f>IF(Taxaliste_E!V$67="","",Taxaliste_E!V$67)</f>
        <v/>
      </c>
      <c r="O56" t="str">
        <f>IF(Taxaliste_E!W$67="","",Taxaliste_E!W$67)</f>
        <v/>
      </c>
      <c r="P56" t="str">
        <f t="shared" si="0"/>
        <v/>
      </c>
      <c r="Q56" t="str">
        <f t="shared" si="1"/>
        <v/>
      </c>
      <c r="S56" t="str">
        <f>IFERROR(INDEX($L$2:$L$271,_xlfn.AGGREGATE(15,6,ROW($L$2:$L$271)-ROW($L$2)+1/($Q$2:$Q$271=1),ROWS(S$2:S56))),"")</f>
        <v/>
      </c>
      <c r="T56" t="str">
        <f>IFERROR((LOOKUP(U56,'Dropdown-Liste EPT'!E$11:E$528,'Dropdown-Liste EPT'!B$11:B$528)),"")</f>
        <v/>
      </c>
      <c r="U56" t="str">
        <f>IFERROR(INDEX($A$2:$A$271,_xlfn.AGGREGATE(15,6,ROW($A$2:$A$271)-ROW($A$2)+1/($Q$2:$Q$271=1),ROWS(U$2:U56))),"")</f>
        <v/>
      </c>
      <c r="V56" t="str">
        <f>IFERROR(INDEX($B$2:$B$271,_xlfn.AGGREGATE(15,6,ROW($B$2:$B$271)-ROW($B$2)+1/($Q$2:$Q$271=1),ROWS(V$2:V56))),"")</f>
        <v/>
      </c>
      <c r="W56" t="str">
        <f>IFERROR(INDEX($C$2:$C$271,_xlfn.AGGREGATE(15,6,ROW($C$2:$C$271)-ROW($C$2)+1/($Q$2:$Q$271=1),ROWS(W$2:W56))),"")</f>
        <v/>
      </c>
      <c r="X56" t="str">
        <f>IFERROR(INDEX($D$2:$D$271,_xlfn.AGGREGATE(15,6,ROW($D$2:$D$271)-ROW($D$2)+1/($Q$2:$Q$271=1),ROWS(X$2:X56))),"")</f>
        <v/>
      </c>
      <c r="Y56" t="str">
        <f>IFERROR(INDEX($E$2:$E$271,_xlfn.AGGREGATE(15,6,ROW($E$2:$E$271)-ROW($E$2)+1/($Q$2:$Q$271=1),ROWS(Y$2:Y56))),"")</f>
        <v/>
      </c>
      <c r="Z56" t="str">
        <f>IFERROR(INDEX($F$2:$F$271,_xlfn.AGGREGATE(15,6,ROW($F$2:$F$271)-ROW($F$2)+1/($Q$2:$Q$271=1),ROWS(Z$2:Z56))),"")</f>
        <v/>
      </c>
      <c r="AA56" t="str">
        <f>IFERROR(INDEX($G$2:$G$271,_xlfn.AGGREGATE(15,6,ROW($G$2:$G$271)-ROW($G$2)+1/($Q$2:$Q$271=1),ROWS(AA$2:AA56))),"")</f>
        <v/>
      </c>
      <c r="AB56" t="str">
        <f>IFERROR(INDEX($H$2:$H$271,_xlfn.AGGREGATE(15,6,ROW($H$2:$H$271)-ROW($H$2)+1/($Q$2:$Q$271=1),ROWS(AB$2:AB56))),"")</f>
        <v/>
      </c>
      <c r="AC56" t="str">
        <f>IFERROR(INDEX($I$2:$I$271,_xlfn.AGGREGATE(15,6,ROW($I$2:$I$271)-ROW($I$2)+1/($Q$2:$Q$271=1),ROWS(AC$2:AC56))),"")</f>
        <v/>
      </c>
      <c r="AD56" t="str">
        <f>IFERROR(INDEX($J$2:$J$271,_xlfn.AGGREGATE(15,6,ROW($J$2:$J$271)-ROW($J$2)+1/($Q$2:$Q$271=1),ROWS(AD$2:AD56))),"")</f>
        <v/>
      </c>
      <c r="AE56" t="str">
        <f>IFERROR(INDEX($K$2:$K$271,_xlfn.AGGREGATE(15,6,ROW($K$2:$K$271)-ROW($K$2)+1/($Q$2:$Q$271=1),ROWS(AE$2:AE56))),"")</f>
        <v/>
      </c>
      <c r="AF56" t="str">
        <f>IFERROR(INDEX($M$2:$M$271,_xlfn.AGGREGATE(15,6,ROW($M$2:$M$271)-ROW($M$2)+1/($Q$2:$Q$271=1),ROWS(AF$2:AF56))),"")</f>
        <v/>
      </c>
      <c r="AG56" t="str">
        <f>IFERROR(INDEX($N$2:$N$271,_xlfn.AGGREGATE(15,6,ROW($N$2:$N$271)-ROW($N$2)+1/($Q$2:$Q$271=1),ROWS(AG$2:AG56))),"")</f>
        <v/>
      </c>
      <c r="AH56" t="str">
        <f>IFERROR(INDEX($O$2:$O$271,_xlfn.AGGREGATE(15,6,ROW($O$2:$O$271)-ROW($O$2)+1/($Q$2:$Q$271=1),ROWS(AH$2:AH56))),"")</f>
        <v/>
      </c>
      <c r="AI56" t="str">
        <f>IFERROR(INDEX($P$2:$P$271,_xlfn.AGGREGATE(15,6,ROW($P$2:$P$271)-ROW($P$2)+1/($Q$2:$Q$271=1),ROWS(AI$2:AI56))),"")</f>
        <v/>
      </c>
    </row>
    <row r="57" spans="1:35" x14ac:dyDescent="0.2">
      <c r="A57" t="str">
        <f>IF(Taxaliste_E!B$68="","",Taxaliste_E!B$68)</f>
        <v/>
      </c>
      <c r="B57" t="str">
        <f>IF(Taxaliste_E!F$68="","",Taxaliste_E!F$68)</f>
        <v/>
      </c>
      <c r="C57" t="str">
        <f>IF(Taxaliste_E!G$68="","",Taxaliste_E!G$68)</f>
        <v/>
      </c>
      <c r="D57" t="str">
        <f>IF(Taxaliste_E!H$68="","",Taxaliste_E!H$68)</f>
        <v/>
      </c>
      <c r="E57" t="str">
        <f>IF(Taxaliste_E!I$68="","",Taxaliste_E!I$68)</f>
        <v/>
      </c>
      <c r="F57" t="str">
        <f>IF(Taxaliste_E!J$68="","",Taxaliste_E!J$68)</f>
        <v/>
      </c>
      <c r="G57" t="str">
        <f>IF(Taxaliste_E!K$68="","",Taxaliste_E!K$68)</f>
        <v/>
      </c>
      <c r="H57" t="str">
        <f>IF(Taxaliste_E!L$68="","",Taxaliste_E!L$68)</f>
        <v/>
      </c>
      <c r="I57" t="str">
        <f>IF(Taxaliste_E!M$68="","",Taxaliste_E!M$68)</f>
        <v/>
      </c>
      <c r="J57" t="str">
        <f>IF(Taxaliste_E!N$68="","",Taxaliste_E!N$68)</f>
        <v/>
      </c>
      <c r="K57" t="str">
        <f>IF(Taxaliste_E!P$68="","",Taxaliste_E!P$68)</f>
        <v/>
      </c>
      <c r="L57" t="str">
        <f>IF(Taxaliste_E!T$68="","",Taxaliste_E!T$68)</f>
        <v/>
      </c>
      <c r="M57" t="str">
        <f>IF(Taxaliste_E!U$68="","",Taxaliste_E!U$68)</f>
        <v/>
      </c>
      <c r="N57" t="str">
        <f>IF(Taxaliste_E!V$68="","",Taxaliste_E!V$68)</f>
        <v/>
      </c>
      <c r="O57" t="str">
        <f>IF(Taxaliste_E!W$68="","",Taxaliste_E!W$68)</f>
        <v/>
      </c>
      <c r="P57" t="str">
        <f t="shared" si="0"/>
        <v/>
      </c>
      <c r="Q57" t="str">
        <f t="shared" si="1"/>
        <v/>
      </c>
      <c r="S57" t="str">
        <f>IFERROR(INDEX($L$2:$L$271,_xlfn.AGGREGATE(15,6,ROW($L$2:$L$271)-ROW($L$2)+1/($Q$2:$Q$271=1),ROWS(S$2:S57))),"")</f>
        <v/>
      </c>
      <c r="T57" t="str">
        <f>IFERROR((LOOKUP(U57,'Dropdown-Liste EPT'!E$11:E$528,'Dropdown-Liste EPT'!B$11:B$528)),"")</f>
        <v/>
      </c>
      <c r="U57" t="str">
        <f>IFERROR(INDEX($A$2:$A$271,_xlfn.AGGREGATE(15,6,ROW($A$2:$A$271)-ROW($A$2)+1/($Q$2:$Q$271=1),ROWS(U$2:U57))),"")</f>
        <v/>
      </c>
      <c r="V57" t="str">
        <f>IFERROR(INDEX($B$2:$B$271,_xlfn.AGGREGATE(15,6,ROW($B$2:$B$271)-ROW($B$2)+1/($Q$2:$Q$271=1),ROWS(V$2:V57))),"")</f>
        <v/>
      </c>
      <c r="W57" t="str">
        <f>IFERROR(INDEX($C$2:$C$271,_xlfn.AGGREGATE(15,6,ROW($C$2:$C$271)-ROW($C$2)+1/($Q$2:$Q$271=1),ROWS(W$2:W57))),"")</f>
        <v/>
      </c>
      <c r="X57" t="str">
        <f>IFERROR(INDEX($D$2:$D$271,_xlfn.AGGREGATE(15,6,ROW($D$2:$D$271)-ROW($D$2)+1/($Q$2:$Q$271=1),ROWS(X$2:X57))),"")</f>
        <v/>
      </c>
      <c r="Y57" t="str">
        <f>IFERROR(INDEX($E$2:$E$271,_xlfn.AGGREGATE(15,6,ROW($E$2:$E$271)-ROW($E$2)+1/($Q$2:$Q$271=1),ROWS(Y$2:Y57))),"")</f>
        <v/>
      </c>
      <c r="Z57" t="str">
        <f>IFERROR(INDEX($F$2:$F$271,_xlfn.AGGREGATE(15,6,ROW($F$2:$F$271)-ROW($F$2)+1/($Q$2:$Q$271=1),ROWS(Z$2:Z57))),"")</f>
        <v/>
      </c>
      <c r="AA57" t="str">
        <f>IFERROR(INDEX($G$2:$G$271,_xlfn.AGGREGATE(15,6,ROW($G$2:$G$271)-ROW($G$2)+1/($Q$2:$Q$271=1),ROWS(AA$2:AA57))),"")</f>
        <v/>
      </c>
      <c r="AB57" t="str">
        <f>IFERROR(INDEX($H$2:$H$271,_xlfn.AGGREGATE(15,6,ROW($H$2:$H$271)-ROW($H$2)+1/($Q$2:$Q$271=1),ROWS(AB$2:AB57))),"")</f>
        <v/>
      </c>
      <c r="AC57" t="str">
        <f>IFERROR(INDEX($I$2:$I$271,_xlfn.AGGREGATE(15,6,ROW($I$2:$I$271)-ROW($I$2)+1/($Q$2:$Q$271=1),ROWS(AC$2:AC57))),"")</f>
        <v/>
      </c>
      <c r="AD57" t="str">
        <f>IFERROR(INDEX($J$2:$J$271,_xlfn.AGGREGATE(15,6,ROW($J$2:$J$271)-ROW($J$2)+1/($Q$2:$Q$271=1),ROWS(AD$2:AD57))),"")</f>
        <v/>
      </c>
      <c r="AE57" t="str">
        <f>IFERROR(INDEX($K$2:$K$271,_xlfn.AGGREGATE(15,6,ROW($K$2:$K$271)-ROW($K$2)+1/($Q$2:$Q$271=1),ROWS(AE$2:AE57))),"")</f>
        <v/>
      </c>
      <c r="AF57" t="str">
        <f>IFERROR(INDEX($M$2:$M$271,_xlfn.AGGREGATE(15,6,ROW($M$2:$M$271)-ROW($M$2)+1/($Q$2:$Q$271=1),ROWS(AF$2:AF57))),"")</f>
        <v/>
      </c>
      <c r="AG57" t="str">
        <f>IFERROR(INDEX($N$2:$N$271,_xlfn.AGGREGATE(15,6,ROW($N$2:$N$271)-ROW($N$2)+1/($Q$2:$Q$271=1),ROWS(AG$2:AG57))),"")</f>
        <v/>
      </c>
      <c r="AH57" t="str">
        <f>IFERROR(INDEX($O$2:$O$271,_xlfn.AGGREGATE(15,6,ROW($O$2:$O$271)-ROW($O$2)+1/($Q$2:$Q$271=1),ROWS(AH$2:AH57))),"")</f>
        <v/>
      </c>
      <c r="AI57" t="str">
        <f>IFERROR(INDEX($P$2:$P$271,_xlfn.AGGREGATE(15,6,ROW($P$2:$P$271)-ROW($P$2)+1/($Q$2:$Q$271=1),ROWS(AI$2:AI57))),"")</f>
        <v/>
      </c>
    </row>
    <row r="58" spans="1:35" x14ac:dyDescent="0.2">
      <c r="A58" t="str">
        <f>IF(Taxaliste_E!B$69="","",Taxaliste_E!B$69)</f>
        <v/>
      </c>
      <c r="B58" t="str">
        <f>IF(Taxaliste_E!F$69="","",Taxaliste_E!F$69)</f>
        <v/>
      </c>
      <c r="C58" t="str">
        <f>IF(Taxaliste_E!G$69="","",Taxaliste_E!G$69)</f>
        <v/>
      </c>
      <c r="D58" t="str">
        <f>IF(Taxaliste_E!H$69="","",Taxaliste_E!H$69)</f>
        <v/>
      </c>
      <c r="E58" t="str">
        <f>IF(Taxaliste_E!I$69="","",Taxaliste_E!I$69)</f>
        <v/>
      </c>
      <c r="F58" t="str">
        <f>IF(Taxaliste_E!J$69="","",Taxaliste_E!J$69)</f>
        <v/>
      </c>
      <c r="G58" t="str">
        <f>IF(Taxaliste_E!K$69="","",Taxaliste_E!K$69)</f>
        <v/>
      </c>
      <c r="H58" t="str">
        <f>IF(Taxaliste_E!L$69="","",Taxaliste_E!L$69)</f>
        <v/>
      </c>
      <c r="I58" t="str">
        <f>IF(Taxaliste_E!M$69="","",Taxaliste_E!M$69)</f>
        <v/>
      </c>
      <c r="J58" t="str">
        <f>IF(Taxaliste_E!N$69="","",Taxaliste_E!N$69)</f>
        <v/>
      </c>
      <c r="K58" t="str">
        <f>IF(Taxaliste_E!P$69="","",Taxaliste_E!P$69)</f>
        <v/>
      </c>
      <c r="L58" t="str">
        <f>IF(Taxaliste_E!T$69="","",Taxaliste_E!T$69)</f>
        <v/>
      </c>
      <c r="M58" t="str">
        <f>IF(Taxaliste_E!U$69="","",Taxaliste_E!U$69)</f>
        <v/>
      </c>
      <c r="N58" t="str">
        <f>IF(Taxaliste_E!V$69="","",Taxaliste_E!V$69)</f>
        <v/>
      </c>
      <c r="O58" t="str">
        <f>IF(Taxaliste_E!W$69="","",Taxaliste_E!W$69)</f>
        <v/>
      </c>
      <c r="P58" t="str">
        <f t="shared" si="0"/>
        <v/>
      </c>
      <c r="Q58" t="str">
        <f t="shared" si="1"/>
        <v/>
      </c>
      <c r="S58" t="str">
        <f>IFERROR(INDEX($L$2:$L$271,_xlfn.AGGREGATE(15,6,ROW($L$2:$L$271)-ROW($L$2)+1/($Q$2:$Q$271=1),ROWS(S$2:S58))),"")</f>
        <v/>
      </c>
      <c r="T58" t="str">
        <f>IFERROR((LOOKUP(U58,'Dropdown-Liste EPT'!E$11:E$528,'Dropdown-Liste EPT'!B$11:B$528)),"")</f>
        <v/>
      </c>
      <c r="U58" t="str">
        <f>IFERROR(INDEX($A$2:$A$271,_xlfn.AGGREGATE(15,6,ROW($A$2:$A$271)-ROW($A$2)+1/($Q$2:$Q$271=1),ROWS(U$2:U58))),"")</f>
        <v/>
      </c>
      <c r="V58" t="str">
        <f>IFERROR(INDEX($B$2:$B$271,_xlfn.AGGREGATE(15,6,ROW($B$2:$B$271)-ROW($B$2)+1/($Q$2:$Q$271=1),ROWS(V$2:V58))),"")</f>
        <v/>
      </c>
      <c r="W58" t="str">
        <f>IFERROR(INDEX($C$2:$C$271,_xlfn.AGGREGATE(15,6,ROW($C$2:$C$271)-ROW($C$2)+1/($Q$2:$Q$271=1),ROWS(W$2:W58))),"")</f>
        <v/>
      </c>
      <c r="X58" t="str">
        <f>IFERROR(INDEX($D$2:$D$271,_xlfn.AGGREGATE(15,6,ROW($D$2:$D$271)-ROW($D$2)+1/($Q$2:$Q$271=1),ROWS(X$2:X58))),"")</f>
        <v/>
      </c>
      <c r="Y58" t="str">
        <f>IFERROR(INDEX($E$2:$E$271,_xlfn.AGGREGATE(15,6,ROW($E$2:$E$271)-ROW($E$2)+1/($Q$2:$Q$271=1),ROWS(Y$2:Y58))),"")</f>
        <v/>
      </c>
      <c r="Z58" t="str">
        <f>IFERROR(INDEX($F$2:$F$271,_xlfn.AGGREGATE(15,6,ROW($F$2:$F$271)-ROW($F$2)+1/($Q$2:$Q$271=1),ROWS(Z$2:Z58))),"")</f>
        <v/>
      </c>
      <c r="AA58" t="str">
        <f>IFERROR(INDEX($G$2:$G$271,_xlfn.AGGREGATE(15,6,ROW($G$2:$G$271)-ROW($G$2)+1/($Q$2:$Q$271=1),ROWS(AA$2:AA58))),"")</f>
        <v/>
      </c>
      <c r="AB58" t="str">
        <f>IFERROR(INDEX($H$2:$H$271,_xlfn.AGGREGATE(15,6,ROW($H$2:$H$271)-ROW($H$2)+1/($Q$2:$Q$271=1),ROWS(AB$2:AB58))),"")</f>
        <v/>
      </c>
      <c r="AC58" t="str">
        <f>IFERROR(INDEX($I$2:$I$271,_xlfn.AGGREGATE(15,6,ROW($I$2:$I$271)-ROW($I$2)+1/($Q$2:$Q$271=1),ROWS(AC$2:AC58))),"")</f>
        <v/>
      </c>
      <c r="AD58" t="str">
        <f>IFERROR(INDEX($J$2:$J$271,_xlfn.AGGREGATE(15,6,ROW($J$2:$J$271)-ROW($J$2)+1/($Q$2:$Q$271=1),ROWS(AD$2:AD58))),"")</f>
        <v/>
      </c>
      <c r="AE58" t="str">
        <f>IFERROR(INDEX($K$2:$K$271,_xlfn.AGGREGATE(15,6,ROW($K$2:$K$271)-ROW($K$2)+1/($Q$2:$Q$271=1),ROWS(AE$2:AE58))),"")</f>
        <v/>
      </c>
      <c r="AF58" t="str">
        <f>IFERROR(INDEX($M$2:$M$271,_xlfn.AGGREGATE(15,6,ROW($M$2:$M$271)-ROW($M$2)+1/($Q$2:$Q$271=1),ROWS(AF$2:AF58))),"")</f>
        <v/>
      </c>
      <c r="AG58" t="str">
        <f>IFERROR(INDEX($N$2:$N$271,_xlfn.AGGREGATE(15,6,ROW($N$2:$N$271)-ROW($N$2)+1/($Q$2:$Q$271=1),ROWS(AG$2:AG58))),"")</f>
        <v/>
      </c>
      <c r="AH58" t="str">
        <f>IFERROR(INDEX($O$2:$O$271,_xlfn.AGGREGATE(15,6,ROW($O$2:$O$271)-ROW($O$2)+1/($Q$2:$Q$271=1),ROWS(AH$2:AH58))),"")</f>
        <v/>
      </c>
      <c r="AI58" t="str">
        <f>IFERROR(INDEX($P$2:$P$271,_xlfn.AGGREGATE(15,6,ROW($P$2:$P$271)-ROW($P$2)+1/($Q$2:$Q$271=1),ROWS(AI$2:AI58))),"")</f>
        <v/>
      </c>
    </row>
    <row r="59" spans="1:35" x14ac:dyDescent="0.2">
      <c r="A59" t="str">
        <f>IF(Taxaliste_E!B$70="","",Taxaliste_E!B$70)</f>
        <v/>
      </c>
      <c r="B59" t="str">
        <f>IF(Taxaliste_E!F$70="","",Taxaliste_E!F$70)</f>
        <v/>
      </c>
      <c r="C59" t="str">
        <f>IF(Taxaliste_E!G$70="","",Taxaliste_E!G$70)</f>
        <v/>
      </c>
      <c r="D59" t="str">
        <f>IF(Taxaliste_E!H$70="","",Taxaliste_E!H$70)</f>
        <v/>
      </c>
      <c r="E59" t="str">
        <f>IF(Taxaliste_E!I$70="","",Taxaliste_E!I$70)</f>
        <v/>
      </c>
      <c r="F59" t="str">
        <f>IF(Taxaliste_E!J$70="","",Taxaliste_E!J$70)</f>
        <v/>
      </c>
      <c r="G59" t="str">
        <f>IF(Taxaliste_E!K$70="","",Taxaliste_E!K$70)</f>
        <v/>
      </c>
      <c r="H59" t="str">
        <f>IF(Taxaliste_E!L$70="","",Taxaliste_E!L$70)</f>
        <v/>
      </c>
      <c r="I59" t="str">
        <f>IF(Taxaliste_E!M$70="","",Taxaliste_E!M$70)</f>
        <v/>
      </c>
      <c r="J59" t="str">
        <f>IF(Taxaliste_E!N$70="","",Taxaliste_E!N$70)</f>
        <v/>
      </c>
      <c r="K59" t="str">
        <f>IF(Taxaliste_E!P$70="","",Taxaliste_E!P$70)</f>
        <v/>
      </c>
      <c r="L59" t="str">
        <f>IF(Taxaliste_E!T$70="","",Taxaliste_E!T$70)</f>
        <v/>
      </c>
      <c r="M59" t="str">
        <f>IF(Taxaliste_E!U$70="","",Taxaliste_E!U$70)</f>
        <v/>
      </c>
      <c r="N59" t="str">
        <f>IF(Taxaliste_E!V$70="","",Taxaliste_E!V$70)</f>
        <v/>
      </c>
      <c r="O59" t="str">
        <f>IF(Taxaliste_E!W$70="","",Taxaliste_E!W$70)</f>
        <v/>
      </c>
      <c r="P59" t="str">
        <f t="shared" si="0"/>
        <v/>
      </c>
      <c r="Q59" t="str">
        <f t="shared" si="1"/>
        <v/>
      </c>
      <c r="S59" t="str">
        <f>IFERROR(INDEX($L$2:$L$271,_xlfn.AGGREGATE(15,6,ROW($L$2:$L$271)-ROW($L$2)+1/($Q$2:$Q$271=1),ROWS(S$2:S59))),"")</f>
        <v/>
      </c>
      <c r="T59" t="str">
        <f>IFERROR((LOOKUP(U59,'Dropdown-Liste EPT'!E$11:E$528,'Dropdown-Liste EPT'!B$11:B$528)),"")</f>
        <v/>
      </c>
      <c r="U59" t="str">
        <f>IFERROR(INDEX($A$2:$A$271,_xlfn.AGGREGATE(15,6,ROW($A$2:$A$271)-ROW($A$2)+1/($Q$2:$Q$271=1),ROWS(U$2:U59))),"")</f>
        <v/>
      </c>
      <c r="V59" t="str">
        <f>IFERROR(INDEX($B$2:$B$271,_xlfn.AGGREGATE(15,6,ROW($B$2:$B$271)-ROW($B$2)+1/($Q$2:$Q$271=1),ROWS(V$2:V59))),"")</f>
        <v/>
      </c>
      <c r="W59" t="str">
        <f>IFERROR(INDEX($C$2:$C$271,_xlfn.AGGREGATE(15,6,ROW($C$2:$C$271)-ROW($C$2)+1/($Q$2:$Q$271=1),ROWS(W$2:W59))),"")</f>
        <v/>
      </c>
      <c r="X59" t="str">
        <f>IFERROR(INDEX($D$2:$D$271,_xlfn.AGGREGATE(15,6,ROW($D$2:$D$271)-ROW($D$2)+1/($Q$2:$Q$271=1),ROWS(X$2:X59))),"")</f>
        <v/>
      </c>
      <c r="Y59" t="str">
        <f>IFERROR(INDEX($E$2:$E$271,_xlfn.AGGREGATE(15,6,ROW($E$2:$E$271)-ROW($E$2)+1/($Q$2:$Q$271=1),ROWS(Y$2:Y59))),"")</f>
        <v/>
      </c>
      <c r="Z59" t="str">
        <f>IFERROR(INDEX($F$2:$F$271,_xlfn.AGGREGATE(15,6,ROW($F$2:$F$271)-ROW($F$2)+1/($Q$2:$Q$271=1),ROWS(Z$2:Z59))),"")</f>
        <v/>
      </c>
      <c r="AA59" t="str">
        <f>IFERROR(INDEX($G$2:$G$271,_xlfn.AGGREGATE(15,6,ROW($G$2:$G$271)-ROW($G$2)+1/($Q$2:$Q$271=1),ROWS(AA$2:AA59))),"")</f>
        <v/>
      </c>
      <c r="AB59" t="str">
        <f>IFERROR(INDEX($H$2:$H$271,_xlfn.AGGREGATE(15,6,ROW($H$2:$H$271)-ROW($H$2)+1/($Q$2:$Q$271=1),ROWS(AB$2:AB59))),"")</f>
        <v/>
      </c>
      <c r="AC59" t="str">
        <f>IFERROR(INDEX($I$2:$I$271,_xlfn.AGGREGATE(15,6,ROW($I$2:$I$271)-ROW($I$2)+1/($Q$2:$Q$271=1),ROWS(AC$2:AC59))),"")</f>
        <v/>
      </c>
      <c r="AD59" t="str">
        <f>IFERROR(INDEX($J$2:$J$271,_xlfn.AGGREGATE(15,6,ROW($J$2:$J$271)-ROW($J$2)+1/($Q$2:$Q$271=1),ROWS(AD$2:AD59))),"")</f>
        <v/>
      </c>
      <c r="AE59" t="str">
        <f>IFERROR(INDEX($K$2:$K$271,_xlfn.AGGREGATE(15,6,ROW($K$2:$K$271)-ROW($K$2)+1/($Q$2:$Q$271=1),ROWS(AE$2:AE59))),"")</f>
        <v/>
      </c>
      <c r="AF59" t="str">
        <f>IFERROR(INDEX($M$2:$M$271,_xlfn.AGGREGATE(15,6,ROW($M$2:$M$271)-ROW($M$2)+1/($Q$2:$Q$271=1),ROWS(AF$2:AF59))),"")</f>
        <v/>
      </c>
      <c r="AG59" t="str">
        <f>IFERROR(INDEX($N$2:$N$271,_xlfn.AGGREGATE(15,6,ROW($N$2:$N$271)-ROW($N$2)+1/($Q$2:$Q$271=1),ROWS(AG$2:AG59))),"")</f>
        <v/>
      </c>
      <c r="AH59" t="str">
        <f>IFERROR(INDEX($O$2:$O$271,_xlfn.AGGREGATE(15,6,ROW($O$2:$O$271)-ROW($O$2)+1/($Q$2:$Q$271=1),ROWS(AH$2:AH59))),"")</f>
        <v/>
      </c>
      <c r="AI59" t="str">
        <f>IFERROR(INDEX($P$2:$P$271,_xlfn.AGGREGATE(15,6,ROW($P$2:$P$271)-ROW($P$2)+1/($Q$2:$Q$271=1),ROWS(AI$2:AI59))),"")</f>
        <v/>
      </c>
    </row>
    <row r="60" spans="1:35" x14ac:dyDescent="0.2">
      <c r="A60" t="str">
        <f>IF(Taxaliste_E!B$71="","",Taxaliste_E!B$71)</f>
        <v/>
      </c>
      <c r="B60" t="str">
        <f>IF(Taxaliste_E!F$71="","",Taxaliste_E!F$71)</f>
        <v/>
      </c>
      <c r="C60" t="str">
        <f>IF(Taxaliste_E!G$71="","",Taxaliste_E!G$71)</f>
        <v/>
      </c>
      <c r="D60" t="str">
        <f>IF(Taxaliste_E!H$71="","",Taxaliste_E!H$71)</f>
        <v/>
      </c>
      <c r="E60" t="str">
        <f>IF(Taxaliste_E!I$71="","",Taxaliste_E!I$71)</f>
        <v/>
      </c>
      <c r="F60" t="str">
        <f>IF(Taxaliste_E!J$71="","",Taxaliste_E!J$71)</f>
        <v/>
      </c>
      <c r="G60" t="str">
        <f>IF(Taxaliste_E!K$71="","",Taxaliste_E!K$71)</f>
        <v/>
      </c>
      <c r="H60" t="str">
        <f>IF(Taxaliste_E!L$71="","",Taxaliste_E!L$71)</f>
        <v/>
      </c>
      <c r="I60" t="str">
        <f>IF(Taxaliste_E!M$71="","",Taxaliste_E!M$71)</f>
        <v/>
      </c>
      <c r="J60" t="str">
        <f>IF(Taxaliste_E!N$71="","",Taxaliste_E!N$71)</f>
        <v/>
      </c>
      <c r="K60" t="str">
        <f>IF(Taxaliste_E!P$71="","",Taxaliste_E!P$71)</f>
        <v/>
      </c>
      <c r="L60" t="str">
        <f>IF(Taxaliste_E!T$71="","",Taxaliste_E!T$71)</f>
        <v/>
      </c>
      <c r="M60" t="str">
        <f>IF(Taxaliste_E!U$71="","",Taxaliste_E!U$71)</f>
        <v/>
      </c>
      <c r="N60" t="str">
        <f>IF(Taxaliste_E!V$71="","",Taxaliste_E!V$71)</f>
        <v/>
      </c>
      <c r="O60" t="str">
        <f>IF(Taxaliste_E!W$71="","",Taxaliste_E!W$71)</f>
        <v/>
      </c>
      <c r="P60" t="str">
        <f t="shared" si="0"/>
        <v/>
      </c>
      <c r="Q60" t="str">
        <f t="shared" si="1"/>
        <v/>
      </c>
      <c r="S60" t="str">
        <f>IFERROR(INDEX($L$2:$L$271,_xlfn.AGGREGATE(15,6,ROW($L$2:$L$271)-ROW($L$2)+1/($Q$2:$Q$271=1),ROWS(S$2:S60))),"")</f>
        <v/>
      </c>
      <c r="T60" t="str">
        <f>IFERROR((LOOKUP(U60,'Dropdown-Liste EPT'!E$11:E$528,'Dropdown-Liste EPT'!B$11:B$528)),"")</f>
        <v/>
      </c>
      <c r="U60" t="str">
        <f>IFERROR(INDEX($A$2:$A$271,_xlfn.AGGREGATE(15,6,ROW($A$2:$A$271)-ROW($A$2)+1/($Q$2:$Q$271=1),ROWS(U$2:U60))),"")</f>
        <v/>
      </c>
      <c r="V60" t="str">
        <f>IFERROR(INDEX($B$2:$B$271,_xlfn.AGGREGATE(15,6,ROW($B$2:$B$271)-ROW($B$2)+1/($Q$2:$Q$271=1),ROWS(V$2:V60))),"")</f>
        <v/>
      </c>
      <c r="W60" t="str">
        <f>IFERROR(INDEX($C$2:$C$271,_xlfn.AGGREGATE(15,6,ROW($C$2:$C$271)-ROW($C$2)+1/($Q$2:$Q$271=1),ROWS(W$2:W60))),"")</f>
        <v/>
      </c>
      <c r="X60" t="str">
        <f>IFERROR(INDEX($D$2:$D$271,_xlfn.AGGREGATE(15,6,ROW($D$2:$D$271)-ROW($D$2)+1/($Q$2:$Q$271=1),ROWS(X$2:X60))),"")</f>
        <v/>
      </c>
      <c r="Y60" t="str">
        <f>IFERROR(INDEX($E$2:$E$271,_xlfn.AGGREGATE(15,6,ROW($E$2:$E$271)-ROW($E$2)+1/($Q$2:$Q$271=1),ROWS(Y$2:Y60))),"")</f>
        <v/>
      </c>
      <c r="Z60" t="str">
        <f>IFERROR(INDEX($F$2:$F$271,_xlfn.AGGREGATE(15,6,ROW($F$2:$F$271)-ROW($F$2)+1/($Q$2:$Q$271=1),ROWS(Z$2:Z60))),"")</f>
        <v/>
      </c>
      <c r="AA60" t="str">
        <f>IFERROR(INDEX($G$2:$G$271,_xlfn.AGGREGATE(15,6,ROW($G$2:$G$271)-ROW($G$2)+1/($Q$2:$Q$271=1),ROWS(AA$2:AA60))),"")</f>
        <v/>
      </c>
      <c r="AB60" t="str">
        <f>IFERROR(INDEX($H$2:$H$271,_xlfn.AGGREGATE(15,6,ROW($H$2:$H$271)-ROW($H$2)+1/($Q$2:$Q$271=1),ROWS(AB$2:AB60))),"")</f>
        <v/>
      </c>
      <c r="AC60" t="str">
        <f>IFERROR(INDEX($I$2:$I$271,_xlfn.AGGREGATE(15,6,ROW($I$2:$I$271)-ROW($I$2)+1/($Q$2:$Q$271=1),ROWS(AC$2:AC60))),"")</f>
        <v/>
      </c>
      <c r="AD60" t="str">
        <f>IFERROR(INDEX($J$2:$J$271,_xlfn.AGGREGATE(15,6,ROW($J$2:$J$271)-ROW($J$2)+1/($Q$2:$Q$271=1),ROWS(AD$2:AD60))),"")</f>
        <v/>
      </c>
      <c r="AE60" t="str">
        <f>IFERROR(INDEX($K$2:$K$271,_xlfn.AGGREGATE(15,6,ROW($K$2:$K$271)-ROW($K$2)+1/($Q$2:$Q$271=1),ROWS(AE$2:AE60))),"")</f>
        <v/>
      </c>
      <c r="AF60" t="str">
        <f>IFERROR(INDEX($M$2:$M$271,_xlfn.AGGREGATE(15,6,ROW($M$2:$M$271)-ROW($M$2)+1/($Q$2:$Q$271=1),ROWS(AF$2:AF60))),"")</f>
        <v/>
      </c>
      <c r="AG60" t="str">
        <f>IFERROR(INDEX($N$2:$N$271,_xlfn.AGGREGATE(15,6,ROW($N$2:$N$271)-ROW($N$2)+1/($Q$2:$Q$271=1),ROWS(AG$2:AG60))),"")</f>
        <v/>
      </c>
      <c r="AH60" t="str">
        <f>IFERROR(INDEX($O$2:$O$271,_xlfn.AGGREGATE(15,6,ROW($O$2:$O$271)-ROW($O$2)+1/($Q$2:$Q$271=1),ROWS(AH$2:AH60))),"")</f>
        <v/>
      </c>
      <c r="AI60" t="str">
        <f>IFERROR(INDEX($P$2:$P$271,_xlfn.AGGREGATE(15,6,ROW($P$2:$P$271)-ROW($P$2)+1/($Q$2:$Q$271=1),ROWS(AI$2:AI60))),"")</f>
        <v/>
      </c>
    </row>
    <row r="61" spans="1:35" x14ac:dyDescent="0.2">
      <c r="A61" t="str">
        <f>IF(Taxaliste_E!B$72="","",Taxaliste_E!B$72)</f>
        <v/>
      </c>
      <c r="B61" t="str">
        <f>IF(Taxaliste_E!F$72="","",Taxaliste_E!F$72)</f>
        <v/>
      </c>
      <c r="C61" t="str">
        <f>IF(Taxaliste_E!G$72="","",Taxaliste_E!G$72)</f>
        <v/>
      </c>
      <c r="D61" t="str">
        <f>IF(Taxaliste_E!H$72="","",Taxaliste_E!H$72)</f>
        <v/>
      </c>
      <c r="E61" t="str">
        <f>IF(Taxaliste_E!I$72="","",Taxaliste_E!I$72)</f>
        <v/>
      </c>
      <c r="F61" t="str">
        <f>IF(Taxaliste_E!J$72="","",Taxaliste_E!J$72)</f>
        <v/>
      </c>
      <c r="G61" t="str">
        <f>IF(Taxaliste_E!K$72="","",Taxaliste_E!K$72)</f>
        <v/>
      </c>
      <c r="H61" t="str">
        <f>IF(Taxaliste_E!L$72="","",Taxaliste_E!L$72)</f>
        <v/>
      </c>
      <c r="I61" t="str">
        <f>IF(Taxaliste_E!M$72="","",Taxaliste_E!M$72)</f>
        <v/>
      </c>
      <c r="J61" t="str">
        <f>IF(Taxaliste_E!N$72="","",Taxaliste_E!N$72)</f>
        <v/>
      </c>
      <c r="K61" t="str">
        <f>IF(Taxaliste_E!P$72="","",Taxaliste_E!P$72)</f>
        <v/>
      </c>
      <c r="L61" t="str">
        <f>IF(Taxaliste_E!T$72="","",Taxaliste_E!T$72)</f>
        <v/>
      </c>
      <c r="M61" t="str">
        <f>IF(Taxaliste_E!U$72="","",Taxaliste_E!U$72)</f>
        <v/>
      </c>
      <c r="N61" t="str">
        <f>IF(Taxaliste_E!V$72="","",Taxaliste_E!V$72)</f>
        <v/>
      </c>
      <c r="O61" t="str">
        <f>IF(Taxaliste_E!W$72="","",Taxaliste_E!W$72)</f>
        <v/>
      </c>
      <c r="P61" t="str">
        <f t="shared" si="0"/>
        <v/>
      </c>
      <c r="Q61" t="str">
        <f t="shared" si="1"/>
        <v/>
      </c>
      <c r="S61" t="str">
        <f>IFERROR(INDEX($L$2:$L$271,_xlfn.AGGREGATE(15,6,ROW($L$2:$L$271)-ROW($L$2)+1/($Q$2:$Q$271=1),ROWS(S$2:S61))),"")</f>
        <v/>
      </c>
      <c r="T61" t="str">
        <f>IFERROR((LOOKUP(U61,'Dropdown-Liste EPT'!E$11:E$528,'Dropdown-Liste EPT'!B$11:B$528)),"")</f>
        <v/>
      </c>
      <c r="U61" t="str">
        <f>IFERROR(INDEX($A$2:$A$271,_xlfn.AGGREGATE(15,6,ROW($A$2:$A$271)-ROW($A$2)+1/($Q$2:$Q$271=1),ROWS(U$2:U61))),"")</f>
        <v/>
      </c>
      <c r="V61" t="str">
        <f>IFERROR(INDEX($B$2:$B$271,_xlfn.AGGREGATE(15,6,ROW($B$2:$B$271)-ROW($B$2)+1/($Q$2:$Q$271=1),ROWS(V$2:V61))),"")</f>
        <v/>
      </c>
      <c r="W61" t="str">
        <f>IFERROR(INDEX($C$2:$C$271,_xlfn.AGGREGATE(15,6,ROW($C$2:$C$271)-ROW($C$2)+1/($Q$2:$Q$271=1),ROWS(W$2:W61))),"")</f>
        <v/>
      </c>
      <c r="X61" t="str">
        <f>IFERROR(INDEX($D$2:$D$271,_xlfn.AGGREGATE(15,6,ROW($D$2:$D$271)-ROW($D$2)+1/($Q$2:$Q$271=1),ROWS(X$2:X61))),"")</f>
        <v/>
      </c>
      <c r="Y61" t="str">
        <f>IFERROR(INDEX($E$2:$E$271,_xlfn.AGGREGATE(15,6,ROW($E$2:$E$271)-ROW($E$2)+1/($Q$2:$Q$271=1),ROWS(Y$2:Y61))),"")</f>
        <v/>
      </c>
      <c r="Z61" t="str">
        <f>IFERROR(INDEX($F$2:$F$271,_xlfn.AGGREGATE(15,6,ROW($F$2:$F$271)-ROW($F$2)+1/($Q$2:$Q$271=1),ROWS(Z$2:Z61))),"")</f>
        <v/>
      </c>
      <c r="AA61" t="str">
        <f>IFERROR(INDEX($G$2:$G$271,_xlfn.AGGREGATE(15,6,ROW($G$2:$G$271)-ROW($G$2)+1/($Q$2:$Q$271=1),ROWS(AA$2:AA61))),"")</f>
        <v/>
      </c>
      <c r="AB61" t="str">
        <f>IFERROR(INDEX($H$2:$H$271,_xlfn.AGGREGATE(15,6,ROW($H$2:$H$271)-ROW($H$2)+1/($Q$2:$Q$271=1),ROWS(AB$2:AB61))),"")</f>
        <v/>
      </c>
      <c r="AC61" t="str">
        <f>IFERROR(INDEX($I$2:$I$271,_xlfn.AGGREGATE(15,6,ROW($I$2:$I$271)-ROW($I$2)+1/($Q$2:$Q$271=1),ROWS(AC$2:AC61))),"")</f>
        <v/>
      </c>
      <c r="AD61" t="str">
        <f>IFERROR(INDEX($J$2:$J$271,_xlfn.AGGREGATE(15,6,ROW($J$2:$J$271)-ROW($J$2)+1/($Q$2:$Q$271=1),ROWS(AD$2:AD61))),"")</f>
        <v/>
      </c>
      <c r="AE61" t="str">
        <f>IFERROR(INDEX($K$2:$K$271,_xlfn.AGGREGATE(15,6,ROW($K$2:$K$271)-ROW($K$2)+1/($Q$2:$Q$271=1),ROWS(AE$2:AE61))),"")</f>
        <v/>
      </c>
      <c r="AF61" t="str">
        <f>IFERROR(INDEX($M$2:$M$271,_xlfn.AGGREGATE(15,6,ROW($M$2:$M$271)-ROW($M$2)+1/($Q$2:$Q$271=1),ROWS(AF$2:AF61))),"")</f>
        <v/>
      </c>
      <c r="AG61" t="str">
        <f>IFERROR(INDEX($N$2:$N$271,_xlfn.AGGREGATE(15,6,ROW($N$2:$N$271)-ROW($N$2)+1/($Q$2:$Q$271=1),ROWS(AG$2:AG61))),"")</f>
        <v/>
      </c>
      <c r="AH61" t="str">
        <f>IFERROR(INDEX($O$2:$O$271,_xlfn.AGGREGATE(15,6,ROW($O$2:$O$271)-ROW($O$2)+1/($Q$2:$Q$271=1),ROWS(AH$2:AH61))),"")</f>
        <v/>
      </c>
      <c r="AI61" t="str">
        <f>IFERROR(INDEX($P$2:$P$271,_xlfn.AGGREGATE(15,6,ROW($P$2:$P$271)-ROW($P$2)+1/($Q$2:$Q$271=1),ROWS(AI$2:AI61))),"")</f>
        <v/>
      </c>
    </row>
    <row r="62" spans="1:35" x14ac:dyDescent="0.2">
      <c r="A62" t="str">
        <f>IF(Taxaliste_E!B$73="","",Taxaliste_E!B$73)</f>
        <v/>
      </c>
      <c r="B62" t="str">
        <f>IF(Taxaliste_E!F$73="","",Taxaliste_E!F$73)</f>
        <v/>
      </c>
      <c r="C62" t="str">
        <f>IF(Taxaliste_E!G$73="","",Taxaliste_E!G$73)</f>
        <v/>
      </c>
      <c r="D62" t="str">
        <f>IF(Taxaliste_E!H$73="","",Taxaliste_E!H$73)</f>
        <v/>
      </c>
      <c r="E62" t="str">
        <f>IF(Taxaliste_E!I$73="","",Taxaliste_E!I$73)</f>
        <v/>
      </c>
      <c r="F62" t="str">
        <f>IF(Taxaliste_E!J$73="","",Taxaliste_E!J$73)</f>
        <v/>
      </c>
      <c r="G62" t="str">
        <f>IF(Taxaliste_E!K$73="","",Taxaliste_E!K$73)</f>
        <v/>
      </c>
      <c r="H62" t="str">
        <f>IF(Taxaliste_E!L$73="","",Taxaliste_E!L$73)</f>
        <v/>
      </c>
      <c r="I62" t="str">
        <f>IF(Taxaliste_E!M$73="","",Taxaliste_E!M$73)</f>
        <v/>
      </c>
      <c r="J62" t="str">
        <f>IF(Taxaliste_E!N$73="","",Taxaliste_E!N$73)</f>
        <v/>
      </c>
      <c r="K62" t="str">
        <f>IF(Taxaliste_E!P$73="","",Taxaliste_E!P$73)</f>
        <v/>
      </c>
      <c r="L62" t="str">
        <f>IF(Taxaliste_E!T$73="","",Taxaliste_E!T$73)</f>
        <v/>
      </c>
      <c r="M62" t="str">
        <f>IF(Taxaliste_E!U$73="","",Taxaliste_E!U$73)</f>
        <v/>
      </c>
      <c r="N62" t="str">
        <f>IF(Taxaliste_E!V$73="","",Taxaliste_E!V$73)</f>
        <v/>
      </c>
      <c r="O62" t="str">
        <f>IF(Taxaliste_E!W$73="","",Taxaliste_E!W$73)</f>
        <v/>
      </c>
      <c r="P62" t="str">
        <f t="shared" si="0"/>
        <v/>
      </c>
      <c r="Q62" t="str">
        <f t="shared" si="1"/>
        <v/>
      </c>
      <c r="S62" t="str">
        <f>IFERROR(INDEX($L$2:$L$271,_xlfn.AGGREGATE(15,6,ROW($L$2:$L$271)-ROW($L$2)+1/($Q$2:$Q$271=1),ROWS(S$2:S62))),"")</f>
        <v/>
      </c>
      <c r="T62" t="str">
        <f>IFERROR((LOOKUP(U62,'Dropdown-Liste EPT'!E$11:E$528,'Dropdown-Liste EPT'!B$11:B$528)),"")</f>
        <v/>
      </c>
      <c r="U62" t="str">
        <f>IFERROR(INDEX($A$2:$A$271,_xlfn.AGGREGATE(15,6,ROW($A$2:$A$271)-ROW($A$2)+1/($Q$2:$Q$271=1),ROWS(U$2:U62))),"")</f>
        <v/>
      </c>
      <c r="V62" t="str">
        <f>IFERROR(INDEX($B$2:$B$271,_xlfn.AGGREGATE(15,6,ROW($B$2:$B$271)-ROW($B$2)+1/($Q$2:$Q$271=1),ROWS(V$2:V62))),"")</f>
        <v/>
      </c>
      <c r="W62" t="str">
        <f>IFERROR(INDEX($C$2:$C$271,_xlfn.AGGREGATE(15,6,ROW($C$2:$C$271)-ROW($C$2)+1/($Q$2:$Q$271=1),ROWS(W$2:W62))),"")</f>
        <v/>
      </c>
      <c r="X62" t="str">
        <f>IFERROR(INDEX($D$2:$D$271,_xlfn.AGGREGATE(15,6,ROW($D$2:$D$271)-ROW($D$2)+1/($Q$2:$Q$271=1),ROWS(X$2:X62))),"")</f>
        <v/>
      </c>
      <c r="Y62" t="str">
        <f>IFERROR(INDEX($E$2:$E$271,_xlfn.AGGREGATE(15,6,ROW($E$2:$E$271)-ROW($E$2)+1/($Q$2:$Q$271=1),ROWS(Y$2:Y62))),"")</f>
        <v/>
      </c>
      <c r="Z62" t="str">
        <f>IFERROR(INDEX($F$2:$F$271,_xlfn.AGGREGATE(15,6,ROW($F$2:$F$271)-ROW($F$2)+1/($Q$2:$Q$271=1),ROWS(Z$2:Z62))),"")</f>
        <v/>
      </c>
      <c r="AA62" t="str">
        <f>IFERROR(INDEX($G$2:$G$271,_xlfn.AGGREGATE(15,6,ROW($G$2:$G$271)-ROW($G$2)+1/($Q$2:$Q$271=1),ROWS(AA$2:AA62))),"")</f>
        <v/>
      </c>
      <c r="AB62" t="str">
        <f>IFERROR(INDEX($H$2:$H$271,_xlfn.AGGREGATE(15,6,ROW($H$2:$H$271)-ROW($H$2)+1/($Q$2:$Q$271=1),ROWS(AB$2:AB62))),"")</f>
        <v/>
      </c>
      <c r="AC62" t="str">
        <f>IFERROR(INDEX($I$2:$I$271,_xlfn.AGGREGATE(15,6,ROW($I$2:$I$271)-ROW($I$2)+1/($Q$2:$Q$271=1),ROWS(AC$2:AC62))),"")</f>
        <v/>
      </c>
      <c r="AD62" t="str">
        <f>IFERROR(INDEX($J$2:$J$271,_xlfn.AGGREGATE(15,6,ROW($J$2:$J$271)-ROW($J$2)+1/($Q$2:$Q$271=1),ROWS(AD$2:AD62))),"")</f>
        <v/>
      </c>
      <c r="AE62" t="str">
        <f>IFERROR(INDEX($K$2:$K$271,_xlfn.AGGREGATE(15,6,ROW($K$2:$K$271)-ROW($K$2)+1/($Q$2:$Q$271=1),ROWS(AE$2:AE62))),"")</f>
        <v/>
      </c>
      <c r="AF62" t="str">
        <f>IFERROR(INDEX($M$2:$M$271,_xlfn.AGGREGATE(15,6,ROW($M$2:$M$271)-ROW($M$2)+1/($Q$2:$Q$271=1),ROWS(AF$2:AF62))),"")</f>
        <v/>
      </c>
      <c r="AG62" t="str">
        <f>IFERROR(INDEX($N$2:$N$271,_xlfn.AGGREGATE(15,6,ROW($N$2:$N$271)-ROW($N$2)+1/($Q$2:$Q$271=1),ROWS(AG$2:AG62))),"")</f>
        <v/>
      </c>
      <c r="AH62" t="str">
        <f>IFERROR(INDEX($O$2:$O$271,_xlfn.AGGREGATE(15,6,ROW($O$2:$O$271)-ROW($O$2)+1/($Q$2:$Q$271=1),ROWS(AH$2:AH62))),"")</f>
        <v/>
      </c>
      <c r="AI62" t="str">
        <f>IFERROR(INDEX($P$2:$P$271,_xlfn.AGGREGATE(15,6,ROW($P$2:$P$271)-ROW($P$2)+1/($Q$2:$Q$271=1),ROWS(AI$2:AI62))),"")</f>
        <v/>
      </c>
    </row>
    <row r="63" spans="1:35" x14ac:dyDescent="0.2">
      <c r="A63" t="str">
        <f>IF(Taxaliste_E!B$74="","",Taxaliste_E!B$74)</f>
        <v/>
      </c>
      <c r="B63" t="str">
        <f>IF(Taxaliste_E!F$74="","",Taxaliste_E!F$74)</f>
        <v/>
      </c>
      <c r="C63" t="str">
        <f>IF(Taxaliste_E!G$74="","",Taxaliste_E!G$74)</f>
        <v/>
      </c>
      <c r="D63" t="str">
        <f>IF(Taxaliste_E!H$74="","",Taxaliste_E!H$74)</f>
        <v/>
      </c>
      <c r="E63" t="str">
        <f>IF(Taxaliste_E!I$74="","",Taxaliste_E!I$74)</f>
        <v/>
      </c>
      <c r="F63" t="str">
        <f>IF(Taxaliste_E!J$74="","",Taxaliste_E!J$74)</f>
        <v/>
      </c>
      <c r="G63" t="str">
        <f>IF(Taxaliste_E!K$74="","",Taxaliste_E!K$74)</f>
        <v/>
      </c>
      <c r="H63" t="str">
        <f>IF(Taxaliste_E!L$74="","",Taxaliste_E!L$74)</f>
        <v/>
      </c>
      <c r="I63" t="str">
        <f>IF(Taxaliste_E!M$74="","",Taxaliste_E!M$74)</f>
        <v/>
      </c>
      <c r="J63" t="str">
        <f>IF(Taxaliste_E!N$74="","",Taxaliste_E!N$74)</f>
        <v/>
      </c>
      <c r="K63" t="str">
        <f>IF(Taxaliste_E!P$74="","",Taxaliste_E!P$74)</f>
        <v/>
      </c>
      <c r="L63" t="str">
        <f>IF(Taxaliste_E!T$74="","",Taxaliste_E!T$74)</f>
        <v/>
      </c>
      <c r="M63" t="str">
        <f>IF(Taxaliste_E!U$74="","",Taxaliste_E!U$74)</f>
        <v/>
      </c>
      <c r="N63" t="str">
        <f>IF(Taxaliste_E!V$74="","",Taxaliste_E!V$74)</f>
        <v/>
      </c>
      <c r="O63" t="str">
        <f>IF(Taxaliste_E!W$74="","",Taxaliste_E!W$74)</f>
        <v/>
      </c>
      <c r="P63" t="str">
        <f t="shared" si="0"/>
        <v/>
      </c>
      <c r="Q63" t="str">
        <f t="shared" si="1"/>
        <v/>
      </c>
      <c r="S63" t="str">
        <f>IFERROR(INDEX($L$2:$L$271,_xlfn.AGGREGATE(15,6,ROW($L$2:$L$271)-ROW($L$2)+1/($Q$2:$Q$271=1),ROWS(S$2:S63))),"")</f>
        <v/>
      </c>
      <c r="T63" t="str">
        <f>IFERROR((LOOKUP(U63,'Dropdown-Liste EPT'!E$11:E$528,'Dropdown-Liste EPT'!B$11:B$528)),"")</f>
        <v/>
      </c>
      <c r="U63" t="str">
        <f>IFERROR(INDEX($A$2:$A$271,_xlfn.AGGREGATE(15,6,ROW($A$2:$A$271)-ROW($A$2)+1/($Q$2:$Q$271=1),ROWS(U$2:U63))),"")</f>
        <v/>
      </c>
      <c r="V63" t="str">
        <f>IFERROR(INDEX($B$2:$B$271,_xlfn.AGGREGATE(15,6,ROW($B$2:$B$271)-ROW($B$2)+1/($Q$2:$Q$271=1),ROWS(V$2:V63))),"")</f>
        <v/>
      </c>
      <c r="W63" t="str">
        <f>IFERROR(INDEX($C$2:$C$271,_xlfn.AGGREGATE(15,6,ROW($C$2:$C$271)-ROW($C$2)+1/($Q$2:$Q$271=1),ROWS(W$2:W63))),"")</f>
        <v/>
      </c>
      <c r="X63" t="str">
        <f>IFERROR(INDEX($D$2:$D$271,_xlfn.AGGREGATE(15,6,ROW($D$2:$D$271)-ROW($D$2)+1/($Q$2:$Q$271=1),ROWS(X$2:X63))),"")</f>
        <v/>
      </c>
      <c r="Y63" t="str">
        <f>IFERROR(INDEX($E$2:$E$271,_xlfn.AGGREGATE(15,6,ROW($E$2:$E$271)-ROW($E$2)+1/($Q$2:$Q$271=1),ROWS(Y$2:Y63))),"")</f>
        <v/>
      </c>
      <c r="Z63" t="str">
        <f>IFERROR(INDEX($F$2:$F$271,_xlfn.AGGREGATE(15,6,ROW($F$2:$F$271)-ROW($F$2)+1/($Q$2:$Q$271=1),ROWS(Z$2:Z63))),"")</f>
        <v/>
      </c>
      <c r="AA63" t="str">
        <f>IFERROR(INDEX($G$2:$G$271,_xlfn.AGGREGATE(15,6,ROW($G$2:$G$271)-ROW($G$2)+1/($Q$2:$Q$271=1),ROWS(AA$2:AA63))),"")</f>
        <v/>
      </c>
      <c r="AB63" t="str">
        <f>IFERROR(INDEX($H$2:$H$271,_xlfn.AGGREGATE(15,6,ROW($H$2:$H$271)-ROW($H$2)+1/($Q$2:$Q$271=1),ROWS(AB$2:AB63))),"")</f>
        <v/>
      </c>
      <c r="AC63" t="str">
        <f>IFERROR(INDEX($I$2:$I$271,_xlfn.AGGREGATE(15,6,ROW($I$2:$I$271)-ROW($I$2)+1/($Q$2:$Q$271=1),ROWS(AC$2:AC63))),"")</f>
        <v/>
      </c>
      <c r="AD63" t="str">
        <f>IFERROR(INDEX($J$2:$J$271,_xlfn.AGGREGATE(15,6,ROW($J$2:$J$271)-ROW($J$2)+1/($Q$2:$Q$271=1),ROWS(AD$2:AD63))),"")</f>
        <v/>
      </c>
      <c r="AE63" t="str">
        <f>IFERROR(INDEX($K$2:$K$271,_xlfn.AGGREGATE(15,6,ROW($K$2:$K$271)-ROW($K$2)+1/($Q$2:$Q$271=1),ROWS(AE$2:AE63))),"")</f>
        <v/>
      </c>
      <c r="AF63" t="str">
        <f>IFERROR(INDEX($M$2:$M$271,_xlfn.AGGREGATE(15,6,ROW($M$2:$M$271)-ROW($M$2)+1/($Q$2:$Q$271=1),ROWS(AF$2:AF63))),"")</f>
        <v/>
      </c>
      <c r="AG63" t="str">
        <f>IFERROR(INDEX($N$2:$N$271,_xlfn.AGGREGATE(15,6,ROW($N$2:$N$271)-ROW($N$2)+1/($Q$2:$Q$271=1),ROWS(AG$2:AG63))),"")</f>
        <v/>
      </c>
      <c r="AH63" t="str">
        <f>IFERROR(INDEX($O$2:$O$271,_xlfn.AGGREGATE(15,6,ROW($O$2:$O$271)-ROW($O$2)+1/($Q$2:$Q$271=1),ROWS(AH$2:AH63))),"")</f>
        <v/>
      </c>
      <c r="AI63" t="str">
        <f>IFERROR(INDEX($P$2:$P$271,_xlfn.AGGREGATE(15,6,ROW($P$2:$P$271)-ROW($P$2)+1/($Q$2:$Q$271=1),ROWS(AI$2:AI63))),"")</f>
        <v/>
      </c>
    </row>
    <row r="64" spans="1:35" x14ac:dyDescent="0.2">
      <c r="A64" t="str">
        <f>IF(Taxaliste_E!B$75="","",Taxaliste_E!B$75)</f>
        <v/>
      </c>
      <c r="B64" t="str">
        <f>IF(Taxaliste_E!F$75="","",Taxaliste_E!F$75)</f>
        <v/>
      </c>
      <c r="C64" t="str">
        <f>IF(Taxaliste_E!G$75="","",Taxaliste_E!G$75)</f>
        <v/>
      </c>
      <c r="D64" t="str">
        <f>IF(Taxaliste_E!H$75="","",Taxaliste_E!H$75)</f>
        <v/>
      </c>
      <c r="E64" t="str">
        <f>IF(Taxaliste_E!I$75="","",Taxaliste_E!I$75)</f>
        <v/>
      </c>
      <c r="F64" t="str">
        <f>IF(Taxaliste_E!J$75="","",Taxaliste_E!J$75)</f>
        <v/>
      </c>
      <c r="G64" t="str">
        <f>IF(Taxaliste_E!K$75="","",Taxaliste_E!K$75)</f>
        <v/>
      </c>
      <c r="H64" t="str">
        <f>IF(Taxaliste_E!L$75="","",Taxaliste_E!L$75)</f>
        <v/>
      </c>
      <c r="I64" t="str">
        <f>IF(Taxaliste_E!M$75="","",Taxaliste_E!M$75)</f>
        <v/>
      </c>
      <c r="J64" t="str">
        <f>IF(Taxaliste_E!N$75="","",Taxaliste_E!N$75)</f>
        <v/>
      </c>
      <c r="K64" t="str">
        <f>IF(Taxaliste_E!P$75="","",Taxaliste_E!P$75)</f>
        <v/>
      </c>
      <c r="L64" t="str">
        <f>IF(Taxaliste_E!T$75="","",Taxaliste_E!T$75)</f>
        <v/>
      </c>
      <c r="M64" t="str">
        <f>IF(Taxaliste_E!U$75="","",Taxaliste_E!U$75)</f>
        <v/>
      </c>
      <c r="N64" t="str">
        <f>IF(Taxaliste_E!V$75="","",Taxaliste_E!V$75)</f>
        <v/>
      </c>
      <c r="O64" t="str">
        <f>IF(Taxaliste_E!W$75="","",Taxaliste_E!W$75)</f>
        <v/>
      </c>
      <c r="P64" t="str">
        <f t="shared" si="0"/>
        <v/>
      </c>
      <c r="Q64" t="str">
        <f t="shared" si="1"/>
        <v/>
      </c>
      <c r="S64" t="str">
        <f>IFERROR(INDEX($L$2:$L$271,_xlfn.AGGREGATE(15,6,ROW($L$2:$L$271)-ROW($L$2)+1/($Q$2:$Q$271=1),ROWS(S$2:S64))),"")</f>
        <v/>
      </c>
      <c r="T64" t="str">
        <f>IFERROR((LOOKUP(U64,'Dropdown-Liste EPT'!E$11:E$528,'Dropdown-Liste EPT'!B$11:B$528)),"")</f>
        <v/>
      </c>
      <c r="U64" t="str">
        <f>IFERROR(INDEX($A$2:$A$271,_xlfn.AGGREGATE(15,6,ROW($A$2:$A$271)-ROW($A$2)+1/($Q$2:$Q$271=1),ROWS(U$2:U64))),"")</f>
        <v/>
      </c>
      <c r="V64" t="str">
        <f>IFERROR(INDEX($B$2:$B$271,_xlfn.AGGREGATE(15,6,ROW($B$2:$B$271)-ROW($B$2)+1/($Q$2:$Q$271=1),ROWS(V$2:V64))),"")</f>
        <v/>
      </c>
      <c r="W64" t="str">
        <f>IFERROR(INDEX($C$2:$C$271,_xlfn.AGGREGATE(15,6,ROW($C$2:$C$271)-ROW($C$2)+1/($Q$2:$Q$271=1),ROWS(W$2:W64))),"")</f>
        <v/>
      </c>
      <c r="X64" t="str">
        <f>IFERROR(INDEX($D$2:$D$271,_xlfn.AGGREGATE(15,6,ROW($D$2:$D$271)-ROW($D$2)+1/($Q$2:$Q$271=1),ROWS(X$2:X64))),"")</f>
        <v/>
      </c>
      <c r="Y64" t="str">
        <f>IFERROR(INDEX($E$2:$E$271,_xlfn.AGGREGATE(15,6,ROW($E$2:$E$271)-ROW($E$2)+1/($Q$2:$Q$271=1),ROWS(Y$2:Y64))),"")</f>
        <v/>
      </c>
      <c r="Z64" t="str">
        <f>IFERROR(INDEX($F$2:$F$271,_xlfn.AGGREGATE(15,6,ROW($F$2:$F$271)-ROW($F$2)+1/($Q$2:$Q$271=1),ROWS(Z$2:Z64))),"")</f>
        <v/>
      </c>
      <c r="AA64" t="str">
        <f>IFERROR(INDEX($G$2:$G$271,_xlfn.AGGREGATE(15,6,ROW($G$2:$G$271)-ROW($G$2)+1/($Q$2:$Q$271=1),ROWS(AA$2:AA64))),"")</f>
        <v/>
      </c>
      <c r="AB64" t="str">
        <f>IFERROR(INDEX($H$2:$H$271,_xlfn.AGGREGATE(15,6,ROW($H$2:$H$271)-ROW($H$2)+1/($Q$2:$Q$271=1),ROWS(AB$2:AB64))),"")</f>
        <v/>
      </c>
      <c r="AC64" t="str">
        <f>IFERROR(INDEX($I$2:$I$271,_xlfn.AGGREGATE(15,6,ROW($I$2:$I$271)-ROW($I$2)+1/($Q$2:$Q$271=1),ROWS(AC$2:AC64))),"")</f>
        <v/>
      </c>
      <c r="AD64" t="str">
        <f>IFERROR(INDEX($J$2:$J$271,_xlfn.AGGREGATE(15,6,ROW($J$2:$J$271)-ROW($J$2)+1/($Q$2:$Q$271=1),ROWS(AD$2:AD64))),"")</f>
        <v/>
      </c>
      <c r="AE64" t="str">
        <f>IFERROR(INDEX($K$2:$K$271,_xlfn.AGGREGATE(15,6,ROW($K$2:$K$271)-ROW($K$2)+1/($Q$2:$Q$271=1),ROWS(AE$2:AE64))),"")</f>
        <v/>
      </c>
      <c r="AF64" t="str">
        <f>IFERROR(INDEX($M$2:$M$271,_xlfn.AGGREGATE(15,6,ROW($M$2:$M$271)-ROW($M$2)+1/($Q$2:$Q$271=1),ROWS(AF$2:AF64))),"")</f>
        <v/>
      </c>
      <c r="AG64" t="str">
        <f>IFERROR(INDEX($N$2:$N$271,_xlfn.AGGREGATE(15,6,ROW($N$2:$N$271)-ROW($N$2)+1/($Q$2:$Q$271=1),ROWS(AG$2:AG64))),"")</f>
        <v/>
      </c>
      <c r="AH64" t="str">
        <f>IFERROR(INDEX($O$2:$O$271,_xlfn.AGGREGATE(15,6,ROW($O$2:$O$271)-ROW($O$2)+1/($Q$2:$Q$271=1),ROWS(AH$2:AH64))),"")</f>
        <v/>
      </c>
      <c r="AI64" t="str">
        <f>IFERROR(INDEX($P$2:$P$271,_xlfn.AGGREGATE(15,6,ROW($P$2:$P$271)-ROW($P$2)+1/($Q$2:$Q$271=1),ROWS(AI$2:AI64))),"")</f>
        <v/>
      </c>
    </row>
    <row r="65" spans="1:35" x14ac:dyDescent="0.2">
      <c r="A65" t="str">
        <f>IF(Taxaliste_E!B$76="","",Taxaliste_E!B$76)</f>
        <v/>
      </c>
      <c r="B65" t="str">
        <f>IF(Taxaliste_E!F$76="","",Taxaliste_E!F$76)</f>
        <v/>
      </c>
      <c r="C65" t="str">
        <f>IF(Taxaliste_E!G$76="","",Taxaliste_E!G$76)</f>
        <v/>
      </c>
      <c r="D65" t="str">
        <f>IF(Taxaliste_E!H$76="","",Taxaliste_E!H$76)</f>
        <v/>
      </c>
      <c r="E65" t="str">
        <f>IF(Taxaliste_E!I$76="","",Taxaliste_E!I$76)</f>
        <v/>
      </c>
      <c r="F65" t="str">
        <f>IF(Taxaliste_E!J$76="","",Taxaliste_E!J$76)</f>
        <v/>
      </c>
      <c r="G65" t="str">
        <f>IF(Taxaliste_E!K$76="","",Taxaliste_E!K$76)</f>
        <v/>
      </c>
      <c r="H65" t="str">
        <f>IF(Taxaliste_E!L$76="","",Taxaliste_E!L$76)</f>
        <v/>
      </c>
      <c r="I65" t="str">
        <f>IF(Taxaliste_E!M$76="","",Taxaliste_E!M$76)</f>
        <v/>
      </c>
      <c r="J65" t="str">
        <f>IF(Taxaliste_E!N$76="","",Taxaliste_E!N$76)</f>
        <v/>
      </c>
      <c r="K65" t="str">
        <f>IF(Taxaliste_E!P$76="","",Taxaliste_E!P$76)</f>
        <v/>
      </c>
      <c r="L65" t="str">
        <f>IF(Taxaliste_E!T$76="","",Taxaliste_E!T$76)</f>
        <v/>
      </c>
      <c r="M65" t="str">
        <f>IF(Taxaliste_E!U$76="","",Taxaliste_E!U$76)</f>
        <v/>
      </c>
      <c r="N65" t="str">
        <f>IF(Taxaliste_E!V$76="","",Taxaliste_E!V$76)</f>
        <v/>
      </c>
      <c r="O65" t="str">
        <f>IF(Taxaliste_E!W$76="","",Taxaliste_E!W$76)</f>
        <v/>
      </c>
      <c r="P65" t="str">
        <f t="shared" si="0"/>
        <v/>
      </c>
      <c r="Q65" t="str">
        <f t="shared" si="1"/>
        <v/>
      </c>
      <c r="S65" t="str">
        <f>IFERROR(INDEX($L$2:$L$271,_xlfn.AGGREGATE(15,6,ROW($L$2:$L$271)-ROW($L$2)+1/($Q$2:$Q$271=1),ROWS(S$2:S65))),"")</f>
        <v/>
      </c>
      <c r="T65" t="str">
        <f>IFERROR((LOOKUP(U65,'Dropdown-Liste EPT'!E$11:E$528,'Dropdown-Liste EPT'!B$11:B$528)),"")</f>
        <v/>
      </c>
      <c r="U65" t="str">
        <f>IFERROR(INDEX($A$2:$A$271,_xlfn.AGGREGATE(15,6,ROW($A$2:$A$271)-ROW($A$2)+1/($Q$2:$Q$271=1),ROWS(U$2:U65))),"")</f>
        <v/>
      </c>
      <c r="V65" t="str">
        <f>IFERROR(INDEX($B$2:$B$271,_xlfn.AGGREGATE(15,6,ROW($B$2:$B$271)-ROW($B$2)+1/($Q$2:$Q$271=1),ROWS(V$2:V65))),"")</f>
        <v/>
      </c>
      <c r="W65" t="str">
        <f>IFERROR(INDEX($C$2:$C$271,_xlfn.AGGREGATE(15,6,ROW($C$2:$C$271)-ROW($C$2)+1/($Q$2:$Q$271=1),ROWS(W$2:W65))),"")</f>
        <v/>
      </c>
      <c r="X65" t="str">
        <f>IFERROR(INDEX($D$2:$D$271,_xlfn.AGGREGATE(15,6,ROW($D$2:$D$271)-ROW($D$2)+1/($Q$2:$Q$271=1),ROWS(X$2:X65))),"")</f>
        <v/>
      </c>
      <c r="Y65" t="str">
        <f>IFERROR(INDEX($E$2:$E$271,_xlfn.AGGREGATE(15,6,ROW($E$2:$E$271)-ROW($E$2)+1/($Q$2:$Q$271=1),ROWS(Y$2:Y65))),"")</f>
        <v/>
      </c>
      <c r="Z65" t="str">
        <f>IFERROR(INDEX($F$2:$F$271,_xlfn.AGGREGATE(15,6,ROW($F$2:$F$271)-ROW($F$2)+1/($Q$2:$Q$271=1),ROWS(Z$2:Z65))),"")</f>
        <v/>
      </c>
      <c r="AA65" t="str">
        <f>IFERROR(INDEX($G$2:$G$271,_xlfn.AGGREGATE(15,6,ROW($G$2:$G$271)-ROW($G$2)+1/($Q$2:$Q$271=1),ROWS(AA$2:AA65))),"")</f>
        <v/>
      </c>
      <c r="AB65" t="str">
        <f>IFERROR(INDEX($H$2:$H$271,_xlfn.AGGREGATE(15,6,ROW($H$2:$H$271)-ROW($H$2)+1/($Q$2:$Q$271=1),ROWS(AB$2:AB65))),"")</f>
        <v/>
      </c>
      <c r="AC65" t="str">
        <f>IFERROR(INDEX($I$2:$I$271,_xlfn.AGGREGATE(15,6,ROW($I$2:$I$271)-ROW($I$2)+1/($Q$2:$Q$271=1),ROWS(AC$2:AC65))),"")</f>
        <v/>
      </c>
      <c r="AD65" t="str">
        <f>IFERROR(INDEX($J$2:$J$271,_xlfn.AGGREGATE(15,6,ROW($J$2:$J$271)-ROW($J$2)+1/($Q$2:$Q$271=1),ROWS(AD$2:AD65))),"")</f>
        <v/>
      </c>
      <c r="AE65" t="str">
        <f>IFERROR(INDEX($K$2:$K$271,_xlfn.AGGREGATE(15,6,ROW($K$2:$K$271)-ROW($K$2)+1/($Q$2:$Q$271=1),ROWS(AE$2:AE65))),"")</f>
        <v/>
      </c>
      <c r="AF65" t="str">
        <f>IFERROR(INDEX($M$2:$M$271,_xlfn.AGGREGATE(15,6,ROW($M$2:$M$271)-ROW($M$2)+1/($Q$2:$Q$271=1),ROWS(AF$2:AF65))),"")</f>
        <v/>
      </c>
      <c r="AG65" t="str">
        <f>IFERROR(INDEX($N$2:$N$271,_xlfn.AGGREGATE(15,6,ROW($N$2:$N$271)-ROW($N$2)+1/($Q$2:$Q$271=1),ROWS(AG$2:AG65))),"")</f>
        <v/>
      </c>
      <c r="AH65" t="str">
        <f>IFERROR(INDEX($O$2:$O$271,_xlfn.AGGREGATE(15,6,ROW($O$2:$O$271)-ROW($O$2)+1/($Q$2:$Q$271=1),ROWS(AH$2:AH65))),"")</f>
        <v/>
      </c>
      <c r="AI65" t="str">
        <f>IFERROR(INDEX($P$2:$P$271,_xlfn.AGGREGATE(15,6,ROW($P$2:$P$271)-ROW($P$2)+1/($Q$2:$Q$271=1),ROWS(AI$2:AI65))),"")</f>
        <v/>
      </c>
    </row>
    <row r="66" spans="1:35" x14ac:dyDescent="0.2">
      <c r="A66" t="str">
        <f>IF(Taxaliste_E!B$77="","",Taxaliste_E!B$77)</f>
        <v/>
      </c>
      <c r="B66" t="str">
        <f>IF(Taxaliste_E!F$77="","",Taxaliste_E!F$77)</f>
        <v/>
      </c>
      <c r="C66" t="str">
        <f>IF(Taxaliste_E!G$77="","",Taxaliste_E!G$77)</f>
        <v/>
      </c>
      <c r="D66" t="str">
        <f>IF(Taxaliste_E!H$77="","",Taxaliste_E!H$77)</f>
        <v/>
      </c>
      <c r="E66" t="str">
        <f>IF(Taxaliste_E!I$77="","",Taxaliste_E!I$77)</f>
        <v/>
      </c>
      <c r="F66" t="str">
        <f>IF(Taxaliste_E!J$77="","",Taxaliste_E!J$77)</f>
        <v/>
      </c>
      <c r="G66" t="str">
        <f>IF(Taxaliste_E!K$77="","",Taxaliste_E!K$77)</f>
        <v/>
      </c>
      <c r="H66" t="str">
        <f>IF(Taxaliste_E!L$77="","",Taxaliste_E!L$77)</f>
        <v/>
      </c>
      <c r="I66" t="str">
        <f>IF(Taxaliste_E!M$77="","",Taxaliste_E!M$77)</f>
        <v/>
      </c>
      <c r="J66" t="str">
        <f>IF(Taxaliste_E!N$77="","",Taxaliste_E!N$77)</f>
        <v/>
      </c>
      <c r="K66" t="str">
        <f>IF(Taxaliste_E!P$77="","",Taxaliste_E!P$77)</f>
        <v/>
      </c>
      <c r="L66" t="str">
        <f>IF(Taxaliste_E!T$77="","",Taxaliste_E!T$77)</f>
        <v/>
      </c>
      <c r="M66" t="str">
        <f>IF(Taxaliste_E!U$77="","",Taxaliste_E!U$77)</f>
        <v/>
      </c>
      <c r="N66" t="str">
        <f>IF(Taxaliste_E!V$77="","",Taxaliste_E!V$77)</f>
        <v/>
      </c>
      <c r="O66" t="str">
        <f>IF(Taxaliste_E!W$77="","",Taxaliste_E!W$77)</f>
        <v/>
      </c>
      <c r="P66" t="str">
        <f t="shared" si="0"/>
        <v/>
      </c>
      <c r="Q66" t="str">
        <f t="shared" si="1"/>
        <v/>
      </c>
      <c r="S66" t="str">
        <f>IFERROR(INDEX($L$2:$L$271,_xlfn.AGGREGATE(15,6,ROW($L$2:$L$271)-ROW($L$2)+1/($Q$2:$Q$271=1),ROWS(S$2:S66))),"")</f>
        <v/>
      </c>
      <c r="T66" t="str">
        <f>IFERROR((LOOKUP(U66,'Dropdown-Liste EPT'!E$11:E$528,'Dropdown-Liste EPT'!B$11:B$528)),"")</f>
        <v/>
      </c>
      <c r="U66" t="str">
        <f>IFERROR(INDEX($A$2:$A$271,_xlfn.AGGREGATE(15,6,ROW($A$2:$A$271)-ROW($A$2)+1/($Q$2:$Q$271=1),ROWS(U$2:U66))),"")</f>
        <v/>
      </c>
      <c r="V66" t="str">
        <f>IFERROR(INDEX($B$2:$B$271,_xlfn.AGGREGATE(15,6,ROW($B$2:$B$271)-ROW($B$2)+1/($Q$2:$Q$271=1),ROWS(V$2:V66))),"")</f>
        <v/>
      </c>
      <c r="W66" t="str">
        <f>IFERROR(INDEX($C$2:$C$271,_xlfn.AGGREGATE(15,6,ROW($C$2:$C$271)-ROW($C$2)+1/($Q$2:$Q$271=1),ROWS(W$2:W66))),"")</f>
        <v/>
      </c>
      <c r="X66" t="str">
        <f>IFERROR(INDEX($D$2:$D$271,_xlfn.AGGREGATE(15,6,ROW($D$2:$D$271)-ROW($D$2)+1/($Q$2:$Q$271=1),ROWS(X$2:X66))),"")</f>
        <v/>
      </c>
      <c r="Y66" t="str">
        <f>IFERROR(INDEX($E$2:$E$271,_xlfn.AGGREGATE(15,6,ROW($E$2:$E$271)-ROW($E$2)+1/($Q$2:$Q$271=1),ROWS(Y$2:Y66))),"")</f>
        <v/>
      </c>
      <c r="Z66" t="str">
        <f>IFERROR(INDEX($F$2:$F$271,_xlfn.AGGREGATE(15,6,ROW($F$2:$F$271)-ROW($F$2)+1/($Q$2:$Q$271=1),ROWS(Z$2:Z66))),"")</f>
        <v/>
      </c>
      <c r="AA66" t="str">
        <f>IFERROR(INDEX($G$2:$G$271,_xlfn.AGGREGATE(15,6,ROW($G$2:$G$271)-ROW($G$2)+1/($Q$2:$Q$271=1),ROWS(AA$2:AA66))),"")</f>
        <v/>
      </c>
      <c r="AB66" t="str">
        <f>IFERROR(INDEX($H$2:$H$271,_xlfn.AGGREGATE(15,6,ROW($H$2:$H$271)-ROW($H$2)+1/($Q$2:$Q$271=1),ROWS(AB$2:AB66))),"")</f>
        <v/>
      </c>
      <c r="AC66" t="str">
        <f>IFERROR(INDEX($I$2:$I$271,_xlfn.AGGREGATE(15,6,ROW($I$2:$I$271)-ROW($I$2)+1/($Q$2:$Q$271=1),ROWS(AC$2:AC66))),"")</f>
        <v/>
      </c>
      <c r="AD66" t="str">
        <f>IFERROR(INDEX($J$2:$J$271,_xlfn.AGGREGATE(15,6,ROW($J$2:$J$271)-ROW($J$2)+1/($Q$2:$Q$271=1),ROWS(AD$2:AD66))),"")</f>
        <v/>
      </c>
      <c r="AE66" t="str">
        <f>IFERROR(INDEX($K$2:$K$271,_xlfn.AGGREGATE(15,6,ROW($K$2:$K$271)-ROW($K$2)+1/($Q$2:$Q$271=1),ROWS(AE$2:AE66))),"")</f>
        <v/>
      </c>
      <c r="AF66" t="str">
        <f>IFERROR(INDEX($M$2:$M$271,_xlfn.AGGREGATE(15,6,ROW($M$2:$M$271)-ROW($M$2)+1/($Q$2:$Q$271=1),ROWS(AF$2:AF66))),"")</f>
        <v/>
      </c>
      <c r="AG66" t="str">
        <f>IFERROR(INDEX($N$2:$N$271,_xlfn.AGGREGATE(15,6,ROW($N$2:$N$271)-ROW($N$2)+1/($Q$2:$Q$271=1),ROWS(AG$2:AG66))),"")</f>
        <v/>
      </c>
      <c r="AH66" t="str">
        <f>IFERROR(INDEX($O$2:$O$271,_xlfn.AGGREGATE(15,6,ROW($O$2:$O$271)-ROW($O$2)+1/($Q$2:$Q$271=1),ROWS(AH$2:AH66))),"")</f>
        <v/>
      </c>
      <c r="AI66" t="str">
        <f>IFERROR(INDEX($P$2:$P$271,_xlfn.AGGREGATE(15,6,ROW($P$2:$P$271)-ROW($P$2)+1/($Q$2:$Q$271=1),ROWS(AI$2:AI66))),"")</f>
        <v/>
      </c>
    </row>
    <row r="67" spans="1:35" x14ac:dyDescent="0.2">
      <c r="A67" t="str">
        <f>IF(Taxaliste_E!B$78="","",Taxaliste_E!B$78)</f>
        <v/>
      </c>
      <c r="B67" t="str">
        <f>IF(Taxaliste_E!F$78="","",Taxaliste_E!F$78)</f>
        <v/>
      </c>
      <c r="C67" t="str">
        <f>IF(Taxaliste_E!G$78="","",Taxaliste_E!G$78)</f>
        <v/>
      </c>
      <c r="D67" t="str">
        <f>IF(Taxaliste_E!H$78="","",Taxaliste_E!H$78)</f>
        <v/>
      </c>
      <c r="E67" t="str">
        <f>IF(Taxaliste_E!I$78="","",Taxaliste_E!I$78)</f>
        <v/>
      </c>
      <c r="F67" t="str">
        <f>IF(Taxaliste_E!J$78="","",Taxaliste_E!J$78)</f>
        <v/>
      </c>
      <c r="G67" t="str">
        <f>IF(Taxaliste_E!K$78="","",Taxaliste_E!K$78)</f>
        <v/>
      </c>
      <c r="H67" t="str">
        <f>IF(Taxaliste_E!L$78="","",Taxaliste_E!L$78)</f>
        <v/>
      </c>
      <c r="I67" t="str">
        <f>IF(Taxaliste_E!M$78="","",Taxaliste_E!M$78)</f>
        <v/>
      </c>
      <c r="J67" t="str">
        <f>IF(Taxaliste_E!N$78="","",Taxaliste_E!N$78)</f>
        <v/>
      </c>
      <c r="K67" t="str">
        <f>IF(Taxaliste_E!P$78="","",Taxaliste_E!P$78)</f>
        <v/>
      </c>
      <c r="L67" t="str">
        <f>IF(Taxaliste_E!T$78="","",Taxaliste_E!T$78)</f>
        <v/>
      </c>
      <c r="M67" t="str">
        <f>IF(Taxaliste_E!U$78="","",Taxaliste_E!U$78)</f>
        <v/>
      </c>
      <c r="N67" t="str">
        <f>IF(Taxaliste_E!V$78="","",Taxaliste_E!V$78)</f>
        <v/>
      </c>
      <c r="O67" t="str">
        <f>IF(Taxaliste_E!W$78="","",Taxaliste_E!W$78)</f>
        <v/>
      </c>
      <c r="P67" t="str">
        <f t="shared" ref="P67:P71" si="2">IF(A67="","","Sicher identifizierte Art")</f>
        <v/>
      </c>
      <c r="Q67" t="str">
        <f t="shared" si="1"/>
        <v/>
      </c>
      <c r="S67" t="str">
        <f>IFERROR(INDEX($L$2:$L$271,_xlfn.AGGREGATE(15,6,ROW($L$2:$L$271)-ROW($L$2)+1/($Q$2:$Q$271=1),ROWS(S$2:S67))),"")</f>
        <v/>
      </c>
      <c r="T67" t="str">
        <f>IFERROR((LOOKUP(U67,'Dropdown-Liste EPT'!E$11:E$528,'Dropdown-Liste EPT'!B$11:B$528)),"")</f>
        <v/>
      </c>
      <c r="U67" t="str">
        <f>IFERROR(INDEX($A$2:$A$271,_xlfn.AGGREGATE(15,6,ROW($A$2:$A$271)-ROW($A$2)+1/($Q$2:$Q$271=1),ROWS(U$2:U67))),"")</f>
        <v/>
      </c>
      <c r="V67" t="str">
        <f>IFERROR(INDEX($B$2:$B$271,_xlfn.AGGREGATE(15,6,ROW($B$2:$B$271)-ROW($B$2)+1/($Q$2:$Q$271=1),ROWS(V$2:V67))),"")</f>
        <v/>
      </c>
      <c r="W67" t="str">
        <f>IFERROR(INDEX($C$2:$C$271,_xlfn.AGGREGATE(15,6,ROW($C$2:$C$271)-ROW($C$2)+1/($Q$2:$Q$271=1),ROWS(W$2:W67))),"")</f>
        <v/>
      </c>
      <c r="X67" t="str">
        <f>IFERROR(INDEX($D$2:$D$271,_xlfn.AGGREGATE(15,6,ROW($D$2:$D$271)-ROW($D$2)+1/($Q$2:$Q$271=1),ROWS(X$2:X67))),"")</f>
        <v/>
      </c>
      <c r="Y67" t="str">
        <f>IFERROR(INDEX($E$2:$E$271,_xlfn.AGGREGATE(15,6,ROW($E$2:$E$271)-ROW($E$2)+1/($Q$2:$Q$271=1),ROWS(Y$2:Y67))),"")</f>
        <v/>
      </c>
      <c r="Z67" t="str">
        <f>IFERROR(INDEX($F$2:$F$271,_xlfn.AGGREGATE(15,6,ROW($F$2:$F$271)-ROW($F$2)+1/($Q$2:$Q$271=1),ROWS(Z$2:Z67))),"")</f>
        <v/>
      </c>
      <c r="AA67" t="str">
        <f>IFERROR(INDEX($G$2:$G$271,_xlfn.AGGREGATE(15,6,ROW($G$2:$G$271)-ROW($G$2)+1/($Q$2:$Q$271=1),ROWS(AA$2:AA67))),"")</f>
        <v/>
      </c>
      <c r="AB67" t="str">
        <f>IFERROR(INDEX($H$2:$H$271,_xlfn.AGGREGATE(15,6,ROW($H$2:$H$271)-ROW($H$2)+1/($Q$2:$Q$271=1),ROWS(AB$2:AB67))),"")</f>
        <v/>
      </c>
      <c r="AC67" t="str">
        <f>IFERROR(INDEX($I$2:$I$271,_xlfn.AGGREGATE(15,6,ROW($I$2:$I$271)-ROW($I$2)+1/($Q$2:$Q$271=1),ROWS(AC$2:AC67))),"")</f>
        <v/>
      </c>
      <c r="AD67" t="str">
        <f>IFERROR(INDEX($J$2:$J$271,_xlfn.AGGREGATE(15,6,ROW($J$2:$J$271)-ROW($J$2)+1/($Q$2:$Q$271=1),ROWS(AD$2:AD67))),"")</f>
        <v/>
      </c>
      <c r="AE67" t="str">
        <f>IFERROR(INDEX($K$2:$K$271,_xlfn.AGGREGATE(15,6,ROW($K$2:$K$271)-ROW($K$2)+1/($Q$2:$Q$271=1),ROWS(AE$2:AE67))),"")</f>
        <v/>
      </c>
      <c r="AF67" t="str">
        <f>IFERROR(INDEX($M$2:$M$271,_xlfn.AGGREGATE(15,6,ROW($M$2:$M$271)-ROW($M$2)+1/($Q$2:$Q$271=1),ROWS(AF$2:AF67))),"")</f>
        <v/>
      </c>
      <c r="AG67" t="str">
        <f>IFERROR(INDEX($N$2:$N$271,_xlfn.AGGREGATE(15,6,ROW($N$2:$N$271)-ROW($N$2)+1/($Q$2:$Q$271=1),ROWS(AG$2:AG67))),"")</f>
        <v/>
      </c>
      <c r="AH67" t="str">
        <f>IFERROR(INDEX($O$2:$O$271,_xlfn.AGGREGATE(15,6,ROW($O$2:$O$271)-ROW($O$2)+1/($Q$2:$Q$271=1),ROWS(AH$2:AH67))),"")</f>
        <v/>
      </c>
      <c r="AI67" t="str">
        <f>IFERROR(INDEX($P$2:$P$271,_xlfn.AGGREGATE(15,6,ROW($P$2:$P$271)-ROW($P$2)+1/($Q$2:$Q$271=1),ROWS(AI$2:AI67))),"")</f>
        <v/>
      </c>
    </row>
    <row r="68" spans="1:35" x14ac:dyDescent="0.2">
      <c r="A68" t="str">
        <f>IF(Taxaliste_E!B$79="","",Taxaliste_E!B$79)</f>
        <v/>
      </c>
      <c r="B68" t="str">
        <f>IF(Taxaliste_E!F$79="","",Taxaliste_E!F$79)</f>
        <v/>
      </c>
      <c r="C68" t="str">
        <f>IF(Taxaliste_E!G$79="","",Taxaliste_E!G$79)</f>
        <v/>
      </c>
      <c r="D68" t="str">
        <f>IF(Taxaliste_E!H$79="","",Taxaliste_E!H$79)</f>
        <v/>
      </c>
      <c r="E68" t="str">
        <f>IF(Taxaliste_E!I$79="","",Taxaliste_E!I$79)</f>
        <v/>
      </c>
      <c r="F68" t="str">
        <f>IF(Taxaliste_E!J$79="","",Taxaliste_E!J$79)</f>
        <v/>
      </c>
      <c r="G68" t="str">
        <f>IF(Taxaliste_E!K$79="","",Taxaliste_E!K$79)</f>
        <v/>
      </c>
      <c r="H68" t="str">
        <f>IF(Taxaliste_E!L$79="","",Taxaliste_E!L$79)</f>
        <v/>
      </c>
      <c r="I68" t="str">
        <f>IF(Taxaliste_E!M$79="","",Taxaliste_E!M$79)</f>
        <v/>
      </c>
      <c r="J68" t="str">
        <f>IF(Taxaliste_E!N$79="","",Taxaliste_E!N$79)</f>
        <v/>
      </c>
      <c r="K68" t="str">
        <f>IF(Taxaliste_E!P$79="","",Taxaliste_E!P$79)</f>
        <v/>
      </c>
      <c r="L68" t="str">
        <f>IF(Taxaliste_E!T$79="","",Taxaliste_E!T$79)</f>
        <v/>
      </c>
      <c r="M68" t="str">
        <f>IF(Taxaliste_E!U$79="","",Taxaliste_E!U$79)</f>
        <v/>
      </c>
      <c r="N68" t="str">
        <f>IF(Taxaliste_E!V$79="","",Taxaliste_E!V$79)</f>
        <v/>
      </c>
      <c r="O68" t="str">
        <f>IF(Taxaliste_E!W$79="","",Taxaliste_E!W$79)</f>
        <v/>
      </c>
      <c r="P68" t="str">
        <f t="shared" si="2"/>
        <v/>
      </c>
      <c r="Q68" t="str">
        <f t="shared" ref="Q68:Q91" si="3">IF(A68="","",1)</f>
        <v/>
      </c>
      <c r="S68" t="str">
        <f>IFERROR(INDEX($L$2:$L$271,_xlfn.AGGREGATE(15,6,ROW($L$2:$L$271)-ROW($L$2)+1/($Q$2:$Q$271=1),ROWS(S$2:S68))),"")</f>
        <v/>
      </c>
      <c r="T68" t="str">
        <f>IFERROR((LOOKUP(U68,'Dropdown-Liste EPT'!E$11:E$528,'Dropdown-Liste EPT'!B$11:B$528)),"")</f>
        <v/>
      </c>
      <c r="U68" t="str">
        <f>IFERROR(INDEX($A$2:$A$271,_xlfn.AGGREGATE(15,6,ROW($A$2:$A$271)-ROW($A$2)+1/($Q$2:$Q$271=1),ROWS(U$2:U68))),"")</f>
        <v/>
      </c>
      <c r="V68" t="str">
        <f>IFERROR(INDEX($B$2:$B$271,_xlfn.AGGREGATE(15,6,ROW($B$2:$B$271)-ROW($B$2)+1/($Q$2:$Q$271=1),ROWS(V$2:V68))),"")</f>
        <v/>
      </c>
      <c r="W68" t="str">
        <f>IFERROR(INDEX($C$2:$C$271,_xlfn.AGGREGATE(15,6,ROW($C$2:$C$271)-ROW($C$2)+1/($Q$2:$Q$271=1),ROWS(W$2:W68))),"")</f>
        <v/>
      </c>
      <c r="X68" t="str">
        <f>IFERROR(INDEX($D$2:$D$271,_xlfn.AGGREGATE(15,6,ROW($D$2:$D$271)-ROW($D$2)+1/($Q$2:$Q$271=1),ROWS(X$2:X68))),"")</f>
        <v/>
      </c>
      <c r="Y68" t="str">
        <f>IFERROR(INDEX($E$2:$E$271,_xlfn.AGGREGATE(15,6,ROW($E$2:$E$271)-ROW($E$2)+1/($Q$2:$Q$271=1),ROWS(Y$2:Y68))),"")</f>
        <v/>
      </c>
      <c r="Z68" t="str">
        <f>IFERROR(INDEX($F$2:$F$271,_xlfn.AGGREGATE(15,6,ROW($F$2:$F$271)-ROW($F$2)+1/($Q$2:$Q$271=1),ROWS(Z$2:Z68))),"")</f>
        <v/>
      </c>
      <c r="AA68" t="str">
        <f>IFERROR(INDEX($G$2:$G$271,_xlfn.AGGREGATE(15,6,ROW($G$2:$G$271)-ROW($G$2)+1/($Q$2:$Q$271=1),ROWS(AA$2:AA68))),"")</f>
        <v/>
      </c>
      <c r="AB68" t="str">
        <f>IFERROR(INDEX($H$2:$H$271,_xlfn.AGGREGATE(15,6,ROW($H$2:$H$271)-ROW($H$2)+1/($Q$2:$Q$271=1),ROWS(AB$2:AB68))),"")</f>
        <v/>
      </c>
      <c r="AC68" t="str">
        <f>IFERROR(INDEX($I$2:$I$271,_xlfn.AGGREGATE(15,6,ROW($I$2:$I$271)-ROW($I$2)+1/($Q$2:$Q$271=1),ROWS(AC$2:AC68))),"")</f>
        <v/>
      </c>
      <c r="AD68" t="str">
        <f>IFERROR(INDEX($J$2:$J$271,_xlfn.AGGREGATE(15,6,ROW($J$2:$J$271)-ROW($J$2)+1/($Q$2:$Q$271=1),ROWS(AD$2:AD68))),"")</f>
        <v/>
      </c>
      <c r="AE68" t="str">
        <f>IFERROR(INDEX($K$2:$K$271,_xlfn.AGGREGATE(15,6,ROW($K$2:$K$271)-ROW($K$2)+1/($Q$2:$Q$271=1),ROWS(AE$2:AE68))),"")</f>
        <v/>
      </c>
      <c r="AF68" t="str">
        <f>IFERROR(INDEX($M$2:$M$271,_xlfn.AGGREGATE(15,6,ROW($M$2:$M$271)-ROW($M$2)+1/($Q$2:$Q$271=1),ROWS(AF$2:AF68))),"")</f>
        <v/>
      </c>
      <c r="AG68" t="str">
        <f>IFERROR(INDEX($N$2:$N$271,_xlfn.AGGREGATE(15,6,ROW($N$2:$N$271)-ROW($N$2)+1/($Q$2:$Q$271=1),ROWS(AG$2:AG68))),"")</f>
        <v/>
      </c>
      <c r="AH68" t="str">
        <f>IFERROR(INDEX($O$2:$O$271,_xlfn.AGGREGATE(15,6,ROW($O$2:$O$271)-ROW($O$2)+1/($Q$2:$Q$271=1),ROWS(AH$2:AH68))),"")</f>
        <v/>
      </c>
      <c r="AI68" t="str">
        <f>IFERROR(INDEX($P$2:$P$271,_xlfn.AGGREGATE(15,6,ROW($P$2:$P$271)-ROW($P$2)+1/($Q$2:$Q$271=1),ROWS(AI$2:AI68))),"")</f>
        <v/>
      </c>
    </row>
    <row r="69" spans="1:35" x14ac:dyDescent="0.2">
      <c r="A69" t="str">
        <f>IF(Taxaliste_E!B$80="","",Taxaliste_E!B$80)</f>
        <v/>
      </c>
      <c r="B69" t="str">
        <f>IF(Taxaliste_E!F$80="","",Taxaliste_E!F$80)</f>
        <v/>
      </c>
      <c r="C69" t="str">
        <f>IF(Taxaliste_E!G$80="","",Taxaliste_E!G$80)</f>
        <v/>
      </c>
      <c r="D69" t="str">
        <f>IF(Taxaliste_E!H$80="","",Taxaliste_E!H$80)</f>
        <v/>
      </c>
      <c r="E69" t="str">
        <f>IF(Taxaliste_E!I$80="","",Taxaliste_E!I$80)</f>
        <v/>
      </c>
      <c r="F69" t="str">
        <f>IF(Taxaliste_E!J$80="","",Taxaliste_E!J$80)</f>
        <v/>
      </c>
      <c r="G69" t="str">
        <f>IF(Taxaliste_E!K$80="","",Taxaliste_E!K$80)</f>
        <v/>
      </c>
      <c r="H69" t="str">
        <f>IF(Taxaliste_E!L$80="","",Taxaliste_E!L$80)</f>
        <v/>
      </c>
      <c r="I69" t="str">
        <f>IF(Taxaliste_E!M$80="","",Taxaliste_E!M$80)</f>
        <v/>
      </c>
      <c r="J69" t="str">
        <f>IF(Taxaliste_E!N$80="","",Taxaliste_E!N$80)</f>
        <v/>
      </c>
      <c r="K69" t="str">
        <f>IF(Taxaliste_E!P$80="","",Taxaliste_E!P$80)</f>
        <v/>
      </c>
      <c r="L69" t="str">
        <f>IF(Taxaliste_E!T$80="","",Taxaliste_E!T$80)</f>
        <v/>
      </c>
      <c r="M69" t="str">
        <f>IF(Taxaliste_E!U$80="","",Taxaliste_E!U$80)</f>
        <v/>
      </c>
      <c r="N69" t="str">
        <f>IF(Taxaliste_E!V$80="","",Taxaliste_E!V$80)</f>
        <v/>
      </c>
      <c r="O69" t="str">
        <f>IF(Taxaliste_E!W$80="","",Taxaliste_E!W$80)</f>
        <v/>
      </c>
      <c r="P69" t="str">
        <f t="shared" si="2"/>
        <v/>
      </c>
      <c r="Q69" t="str">
        <f t="shared" si="3"/>
        <v/>
      </c>
      <c r="S69" t="str">
        <f>IFERROR(INDEX($L$2:$L$271,_xlfn.AGGREGATE(15,6,ROW($L$2:$L$271)-ROW($L$2)+1/($Q$2:$Q$271=1),ROWS(S$2:S69))),"")</f>
        <v/>
      </c>
      <c r="T69" t="str">
        <f>IFERROR((LOOKUP(U69,'Dropdown-Liste EPT'!E$11:E$528,'Dropdown-Liste EPT'!B$11:B$528)),"")</f>
        <v/>
      </c>
      <c r="U69" t="str">
        <f>IFERROR(INDEX($A$2:$A$271,_xlfn.AGGREGATE(15,6,ROW($A$2:$A$271)-ROW($A$2)+1/($Q$2:$Q$271=1),ROWS(U$2:U69))),"")</f>
        <v/>
      </c>
      <c r="V69" t="str">
        <f>IFERROR(INDEX($B$2:$B$271,_xlfn.AGGREGATE(15,6,ROW($B$2:$B$271)-ROW($B$2)+1/($Q$2:$Q$271=1),ROWS(V$2:V69))),"")</f>
        <v/>
      </c>
      <c r="W69" t="str">
        <f>IFERROR(INDEX($C$2:$C$271,_xlfn.AGGREGATE(15,6,ROW($C$2:$C$271)-ROW($C$2)+1/($Q$2:$Q$271=1),ROWS(W$2:W69))),"")</f>
        <v/>
      </c>
      <c r="X69" t="str">
        <f>IFERROR(INDEX($D$2:$D$271,_xlfn.AGGREGATE(15,6,ROW($D$2:$D$271)-ROW($D$2)+1/($Q$2:$Q$271=1),ROWS(X$2:X69))),"")</f>
        <v/>
      </c>
      <c r="Y69" t="str">
        <f>IFERROR(INDEX($E$2:$E$271,_xlfn.AGGREGATE(15,6,ROW($E$2:$E$271)-ROW($E$2)+1/($Q$2:$Q$271=1),ROWS(Y$2:Y69))),"")</f>
        <v/>
      </c>
      <c r="Z69" t="str">
        <f>IFERROR(INDEX($F$2:$F$271,_xlfn.AGGREGATE(15,6,ROW($F$2:$F$271)-ROW($F$2)+1/($Q$2:$Q$271=1),ROWS(Z$2:Z69))),"")</f>
        <v/>
      </c>
      <c r="AA69" t="str">
        <f>IFERROR(INDEX($G$2:$G$271,_xlfn.AGGREGATE(15,6,ROW($G$2:$G$271)-ROW($G$2)+1/($Q$2:$Q$271=1),ROWS(AA$2:AA69))),"")</f>
        <v/>
      </c>
      <c r="AB69" t="str">
        <f>IFERROR(INDEX($H$2:$H$271,_xlfn.AGGREGATE(15,6,ROW($H$2:$H$271)-ROW($H$2)+1/($Q$2:$Q$271=1),ROWS(AB$2:AB69))),"")</f>
        <v/>
      </c>
      <c r="AC69" t="str">
        <f>IFERROR(INDEX($I$2:$I$271,_xlfn.AGGREGATE(15,6,ROW($I$2:$I$271)-ROW($I$2)+1/($Q$2:$Q$271=1),ROWS(AC$2:AC69))),"")</f>
        <v/>
      </c>
      <c r="AD69" t="str">
        <f>IFERROR(INDEX($J$2:$J$271,_xlfn.AGGREGATE(15,6,ROW($J$2:$J$271)-ROW($J$2)+1/($Q$2:$Q$271=1),ROWS(AD$2:AD69))),"")</f>
        <v/>
      </c>
      <c r="AE69" t="str">
        <f>IFERROR(INDEX($K$2:$K$271,_xlfn.AGGREGATE(15,6,ROW($K$2:$K$271)-ROW($K$2)+1/($Q$2:$Q$271=1),ROWS(AE$2:AE69))),"")</f>
        <v/>
      </c>
      <c r="AF69" t="str">
        <f>IFERROR(INDEX($M$2:$M$271,_xlfn.AGGREGATE(15,6,ROW($M$2:$M$271)-ROW($M$2)+1/($Q$2:$Q$271=1),ROWS(AF$2:AF69))),"")</f>
        <v/>
      </c>
      <c r="AG69" t="str">
        <f>IFERROR(INDEX($N$2:$N$271,_xlfn.AGGREGATE(15,6,ROW($N$2:$N$271)-ROW($N$2)+1/($Q$2:$Q$271=1),ROWS(AG$2:AG69))),"")</f>
        <v/>
      </c>
      <c r="AH69" t="str">
        <f>IFERROR(INDEX($O$2:$O$271,_xlfn.AGGREGATE(15,6,ROW($O$2:$O$271)-ROW($O$2)+1/($Q$2:$Q$271=1),ROWS(AH$2:AH69))),"")</f>
        <v/>
      </c>
      <c r="AI69" t="str">
        <f>IFERROR(INDEX($P$2:$P$271,_xlfn.AGGREGATE(15,6,ROW($P$2:$P$271)-ROW($P$2)+1/($Q$2:$Q$271=1),ROWS(AI$2:AI69))),"")</f>
        <v/>
      </c>
    </row>
    <row r="70" spans="1:35" x14ac:dyDescent="0.2">
      <c r="A70" t="str">
        <f>IF(Taxaliste_E!B$81="","",Taxaliste_E!B$81)</f>
        <v/>
      </c>
      <c r="B70" t="str">
        <f>IF(Taxaliste_E!F$81="","",Taxaliste_E!F$81)</f>
        <v/>
      </c>
      <c r="C70" t="str">
        <f>IF(Taxaliste_E!G$81="","",Taxaliste_E!G$81)</f>
        <v/>
      </c>
      <c r="D70" t="str">
        <f>IF(Taxaliste_E!H$81="","",Taxaliste_E!H$81)</f>
        <v/>
      </c>
      <c r="E70" t="str">
        <f>IF(Taxaliste_E!I$81="","",Taxaliste_E!I$81)</f>
        <v/>
      </c>
      <c r="F70" t="str">
        <f>IF(Taxaliste_E!J$81="","",Taxaliste_E!J$81)</f>
        <v/>
      </c>
      <c r="G70" t="str">
        <f>IF(Taxaliste_E!K$81="","",Taxaliste_E!K$81)</f>
        <v/>
      </c>
      <c r="H70" t="str">
        <f>IF(Taxaliste_E!L$81="","",Taxaliste_E!L$81)</f>
        <v/>
      </c>
      <c r="I70" t="str">
        <f>IF(Taxaliste_E!M$81="","",Taxaliste_E!M$81)</f>
        <v/>
      </c>
      <c r="J70" t="str">
        <f>IF(Taxaliste_E!N$81="","",Taxaliste_E!N$81)</f>
        <v/>
      </c>
      <c r="K70" t="str">
        <f>IF(Taxaliste_E!P$81="","",Taxaliste_E!P$81)</f>
        <v/>
      </c>
      <c r="L70" t="str">
        <f>IF(Taxaliste_E!T$81="","",Taxaliste_E!T$81)</f>
        <v/>
      </c>
      <c r="M70" t="str">
        <f>IF(Taxaliste_E!U$81="","",Taxaliste_E!U$81)</f>
        <v/>
      </c>
      <c r="N70" t="str">
        <f>IF(Taxaliste_E!V$81="","",Taxaliste_E!V$81)</f>
        <v/>
      </c>
      <c r="O70" t="str">
        <f>IF(Taxaliste_E!W$81="","",Taxaliste_E!W$81)</f>
        <v/>
      </c>
      <c r="P70" t="str">
        <f t="shared" si="2"/>
        <v/>
      </c>
      <c r="Q70" t="str">
        <f t="shared" si="3"/>
        <v/>
      </c>
      <c r="S70" t="str">
        <f>IFERROR(INDEX($L$2:$L$271,_xlfn.AGGREGATE(15,6,ROW($L$2:$L$271)-ROW($L$2)+1/($Q$2:$Q$271=1),ROWS(S$2:S70))),"")</f>
        <v/>
      </c>
      <c r="T70" t="str">
        <f>IFERROR((LOOKUP(U70,'Dropdown-Liste EPT'!E$11:E$528,'Dropdown-Liste EPT'!B$11:B$528)),"")</f>
        <v/>
      </c>
      <c r="U70" t="str">
        <f>IFERROR(INDEX($A$2:$A$271,_xlfn.AGGREGATE(15,6,ROW($A$2:$A$271)-ROW($A$2)+1/($Q$2:$Q$271=1),ROWS(U$2:U70))),"")</f>
        <v/>
      </c>
      <c r="V70" t="str">
        <f>IFERROR(INDEX($B$2:$B$271,_xlfn.AGGREGATE(15,6,ROW($B$2:$B$271)-ROW($B$2)+1/($Q$2:$Q$271=1),ROWS(V$2:V70))),"")</f>
        <v/>
      </c>
      <c r="W70" t="str">
        <f>IFERROR(INDEX($C$2:$C$271,_xlfn.AGGREGATE(15,6,ROW($C$2:$C$271)-ROW($C$2)+1/($Q$2:$Q$271=1),ROWS(W$2:W70))),"")</f>
        <v/>
      </c>
      <c r="X70" t="str">
        <f>IFERROR(INDEX($D$2:$D$271,_xlfn.AGGREGATE(15,6,ROW($D$2:$D$271)-ROW($D$2)+1/($Q$2:$Q$271=1),ROWS(X$2:X70))),"")</f>
        <v/>
      </c>
      <c r="Y70" t="str">
        <f>IFERROR(INDEX($E$2:$E$271,_xlfn.AGGREGATE(15,6,ROW($E$2:$E$271)-ROW($E$2)+1/($Q$2:$Q$271=1),ROWS(Y$2:Y70))),"")</f>
        <v/>
      </c>
      <c r="Z70" t="str">
        <f>IFERROR(INDEX($F$2:$F$271,_xlfn.AGGREGATE(15,6,ROW($F$2:$F$271)-ROW($F$2)+1/($Q$2:$Q$271=1),ROWS(Z$2:Z70))),"")</f>
        <v/>
      </c>
      <c r="AA70" t="str">
        <f>IFERROR(INDEX($G$2:$G$271,_xlfn.AGGREGATE(15,6,ROW($G$2:$G$271)-ROW($G$2)+1/($Q$2:$Q$271=1),ROWS(AA$2:AA70))),"")</f>
        <v/>
      </c>
      <c r="AB70" t="str">
        <f>IFERROR(INDEX($H$2:$H$271,_xlfn.AGGREGATE(15,6,ROW($H$2:$H$271)-ROW($H$2)+1/($Q$2:$Q$271=1),ROWS(AB$2:AB70))),"")</f>
        <v/>
      </c>
      <c r="AC70" t="str">
        <f>IFERROR(INDEX($I$2:$I$271,_xlfn.AGGREGATE(15,6,ROW($I$2:$I$271)-ROW($I$2)+1/($Q$2:$Q$271=1),ROWS(AC$2:AC70))),"")</f>
        <v/>
      </c>
      <c r="AD70" t="str">
        <f>IFERROR(INDEX($J$2:$J$271,_xlfn.AGGREGATE(15,6,ROW($J$2:$J$271)-ROW($J$2)+1/($Q$2:$Q$271=1),ROWS(AD$2:AD70))),"")</f>
        <v/>
      </c>
      <c r="AE70" t="str">
        <f>IFERROR(INDEX($K$2:$K$271,_xlfn.AGGREGATE(15,6,ROW($K$2:$K$271)-ROW($K$2)+1/($Q$2:$Q$271=1),ROWS(AE$2:AE70))),"")</f>
        <v/>
      </c>
      <c r="AF70" t="str">
        <f>IFERROR(INDEX($M$2:$M$271,_xlfn.AGGREGATE(15,6,ROW($M$2:$M$271)-ROW($M$2)+1/($Q$2:$Q$271=1),ROWS(AF$2:AF70))),"")</f>
        <v/>
      </c>
      <c r="AG70" t="str">
        <f>IFERROR(INDEX($N$2:$N$271,_xlfn.AGGREGATE(15,6,ROW($N$2:$N$271)-ROW($N$2)+1/($Q$2:$Q$271=1),ROWS(AG$2:AG70))),"")</f>
        <v/>
      </c>
      <c r="AH70" t="str">
        <f>IFERROR(INDEX($O$2:$O$271,_xlfn.AGGREGATE(15,6,ROW($O$2:$O$271)-ROW($O$2)+1/($Q$2:$Q$271=1),ROWS(AH$2:AH70))),"")</f>
        <v/>
      </c>
      <c r="AI70" t="str">
        <f>IFERROR(INDEX($P$2:$P$271,_xlfn.AGGREGATE(15,6,ROW($P$2:$P$271)-ROW($P$2)+1/($Q$2:$Q$271=1),ROWS(AI$2:AI70))),"")</f>
        <v/>
      </c>
    </row>
    <row r="71" spans="1:35" x14ac:dyDescent="0.2">
      <c r="A71" t="str">
        <f>IF(Taxaliste_E!B$82="","",Taxaliste_E!B$82)</f>
        <v/>
      </c>
      <c r="B71" t="str">
        <f>IF(Taxaliste_E!F$82="","",Taxaliste_E!F$82)</f>
        <v/>
      </c>
      <c r="C71" t="str">
        <f>IF(Taxaliste_E!G$82="","",Taxaliste_E!G$82)</f>
        <v/>
      </c>
      <c r="D71" t="str">
        <f>IF(Taxaliste_E!H$82="","",Taxaliste_E!H$82)</f>
        <v/>
      </c>
      <c r="E71" t="str">
        <f>IF(Taxaliste_E!I$82="","",Taxaliste_E!I$82)</f>
        <v/>
      </c>
      <c r="F71" t="str">
        <f>IF(Taxaliste_E!J$82="","",Taxaliste_E!J$82)</f>
        <v/>
      </c>
      <c r="G71" t="str">
        <f>IF(Taxaliste_E!K$82="","",Taxaliste_E!K$82)</f>
        <v/>
      </c>
      <c r="H71" t="str">
        <f>IF(Taxaliste_E!L$82="","",Taxaliste_E!L$82)</f>
        <v/>
      </c>
      <c r="I71" t="str">
        <f>IF(Taxaliste_E!M$82="","",Taxaliste_E!M$82)</f>
        <v/>
      </c>
      <c r="J71" t="str">
        <f>IF(Taxaliste_E!N$82="","",Taxaliste_E!N$82)</f>
        <v/>
      </c>
      <c r="K71" t="str">
        <f>IF(Taxaliste_E!P$82="","",Taxaliste_E!P$82)</f>
        <v/>
      </c>
      <c r="L71" t="str">
        <f>IF(Taxaliste_E!T$82="","",Taxaliste_E!T$82)</f>
        <v/>
      </c>
      <c r="M71" t="str">
        <f>IF(Taxaliste_E!U$82="","",Taxaliste_E!U$82)</f>
        <v/>
      </c>
      <c r="N71" t="str">
        <f>IF(Taxaliste_E!V$82="","",Taxaliste_E!V$82)</f>
        <v/>
      </c>
      <c r="O71" t="str">
        <f>IF(Taxaliste_E!W$82="","",Taxaliste_E!W$82)</f>
        <v/>
      </c>
      <c r="P71" t="str">
        <f t="shared" si="2"/>
        <v/>
      </c>
      <c r="Q71" t="str">
        <f t="shared" si="3"/>
        <v/>
      </c>
      <c r="S71" t="str">
        <f>IFERROR(INDEX($L$2:$L$271,_xlfn.AGGREGATE(15,6,ROW($L$2:$L$271)-ROW($L$2)+1/($Q$2:$Q$271=1),ROWS(S$2:S71))),"")</f>
        <v/>
      </c>
      <c r="T71" t="str">
        <f>IFERROR((LOOKUP(U71,'Dropdown-Liste EPT'!E$11:E$528,'Dropdown-Liste EPT'!B$11:B$528)),"")</f>
        <v/>
      </c>
      <c r="U71" t="str">
        <f>IFERROR(INDEX($A$2:$A$271,_xlfn.AGGREGATE(15,6,ROW($A$2:$A$271)-ROW($A$2)+1/($Q$2:$Q$271=1),ROWS(U$2:U71))),"")</f>
        <v/>
      </c>
      <c r="V71" t="str">
        <f>IFERROR(INDEX($B$2:$B$271,_xlfn.AGGREGATE(15,6,ROW($B$2:$B$271)-ROW($B$2)+1/($Q$2:$Q$271=1),ROWS(V$2:V71))),"")</f>
        <v/>
      </c>
      <c r="W71" t="str">
        <f>IFERROR(INDEX($C$2:$C$271,_xlfn.AGGREGATE(15,6,ROW($C$2:$C$271)-ROW($C$2)+1/($Q$2:$Q$271=1),ROWS(W$2:W71))),"")</f>
        <v/>
      </c>
      <c r="X71" t="str">
        <f>IFERROR(INDEX($D$2:$D$271,_xlfn.AGGREGATE(15,6,ROW($D$2:$D$271)-ROW($D$2)+1/($Q$2:$Q$271=1),ROWS(X$2:X71))),"")</f>
        <v/>
      </c>
      <c r="Y71" t="str">
        <f>IFERROR(INDEX($E$2:$E$271,_xlfn.AGGREGATE(15,6,ROW($E$2:$E$271)-ROW($E$2)+1/($Q$2:$Q$271=1),ROWS(Y$2:Y71))),"")</f>
        <v/>
      </c>
      <c r="Z71" t="str">
        <f>IFERROR(INDEX($F$2:$F$271,_xlfn.AGGREGATE(15,6,ROW($F$2:$F$271)-ROW($F$2)+1/($Q$2:$Q$271=1),ROWS(Z$2:Z71))),"")</f>
        <v/>
      </c>
      <c r="AA71" t="str">
        <f>IFERROR(INDEX($G$2:$G$271,_xlfn.AGGREGATE(15,6,ROW($G$2:$G$271)-ROW($G$2)+1/($Q$2:$Q$271=1),ROWS(AA$2:AA71))),"")</f>
        <v/>
      </c>
      <c r="AB71" t="str">
        <f>IFERROR(INDEX($H$2:$H$271,_xlfn.AGGREGATE(15,6,ROW($H$2:$H$271)-ROW($H$2)+1/($Q$2:$Q$271=1),ROWS(AB$2:AB71))),"")</f>
        <v/>
      </c>
      <c r="AC71" t="str">
        <f>IFERROR(INDEX($I$2:$I$271,_xlfn.AGGREGATE(15,6,ROW($I$2:$I$271)-ROW($I$2)+1/($Q$2:$Q$271=1),ROWS(AC$2:AC71))),"")</f>
        <v/>
      </c>
      <c r="AD71" t="str">
        <f>IFERROR(INDEX($J$2:$J$271,_xlfn.AGGREGATE(15,6,ROW($J$2:$J$271)-ROW($J$2)+1/($Q$2:$Q$271=1),ROWS(AD$2:AD71))),"")</f>
        <v/>
      </c>
      <c r="AE71" t="str">
        <f>IFERROR(INDEX($K$2:$K$271,_xlfn.AGGREGATE(15,6,ROW($K$2:$K$271)-ROW($K$2)+1/($Q$2:$Q$271=1),ROWS(AE$2:AE71))),"")</f>
        <v/>
      </c>
      <c r="AF71" t="str">
        <f>IFERROR(INDEX($M$2:$M$271,_xlfn.AGGREGATE(15,6,ROW($M$2:$M$271)-ROW($M$2)+1/($Q$2:$Q$271=1),ROWS(AF$2:AF71))),"")</f>
        <v/>
      </c>
      <c r="AG71" t="str">
        <f>IFERROR(INDEX($N$2:$N$271,_xlfn.AGGREGATE(15,6,ROW($N$2:$N$271)-ROW($N$2)+1/($Q$2:$Q$271=1),ROWS(AG$2:AG71))),"")</f>
        <v/>
      </c>
      <c r="AH71" t="str">
        <f>IFERROR(INDEX($O$2:$O$271,_xlfn.AGGREGATE(15,6,ROW($O$2:$O$271)-ROW($O$2)+1/($Q$2:$Q$271=1),ROWS(AH$2:AH71))),"")</f>
        <v/>
      </c>
      <c r="AI71" t="str">
        <f>IFERROR(INDEX($P$2:$P$271,_xlfn.AGGREGATE(15,6,ROW($P$2:$P$271)-ROW($P$2)+1/($Q$2:$Q$271=1),ROWS(AI$2:AI71))),"")</f>
        <v/>
      </c>
    </row>
    <row r="72" spans="1:35" x14ac:dyDescent="0.2">
      <c r="A72" t="str">
        <f>IF(Taxaliste_E!B$84="","",Taxaliste_E!B$84)</f>
        <v/>
      </c>
      <c r="B72" t="str">
        <f>IF(Taxaliste_E!F$84="","",Taxaliste_E!F$84)</f>
        <v/>
      </c>
      <c r="C72" t="str">
        <f>IF(Taxaliste_E!G$84="","",Taxaliste_E!G$84)</f>
        <v/>
      </c>
      <c r="D72" t="str">
        <f>IF(Taxaliste_E!H$84="","",Taxaliste_E!H$84)</f>
        <v/>
      </c>
      <c r="E72" t="str">
        <f>IF(Taxaliste_E!I$84="","",Taxaliste_E!I$84)</f>
        <v/>
      </c>
      <c r="F72" t="str">
        <f>IF(Taxaliste_E!J$84="","",Taxaliste_E!J$84)</f>
        <v/>
      </c>
      <c r="G72" t="str">
        <f>IF(Taxaliste_E!K$84="","",Taxaliste_E!K$84)</f>
        <v/>
      </c>
      <c r="H72" t="str">
        <f>IF(Taxaliste_E!L$84="","",Taxaliste_E!L$84)</f>
        <v/>
      </c>
      <c r="I72" t="str">
        <f>IF(Taxaliste_E!M$84="","",Taxaliste_E!M$84)</f>
        <v/>
      </c>
      <c r="J72" t="str">
        <f>IF(Taxaliste_E!N$84="","",Taxaliste_E!N$84)</f>
        <v/>
      </c>
      <c r="K72" t="str">
        <f>IF(Taxaliste_E!P$84="","",Taxaliste_E!P$84)</f>
        <v/>
      </c>
      <c r="L72" t="str">
        <f>IF(Taxaliste_E!T$84="","",Taxaliste_E!T$84)</f>
        <v/>
      </c>
      <c r="M72" t="str">
        <f>IF(Taxaliste_E!U$84="","",Taxaliste_E!U$84)</f>
        <v/>
      </c>
      <c r="N72" t="str">
        <f>IF(Taxaliste_E!V$84="","",Taxaliste_E!V$84)</f>
        <v/>
      </c>
      <c r="O72" t="str">
        <f>IF(Taxaliste_E!W$84="","",Taxaliste_E!W$84)</f>
        <v/>
      </c>
      <c r="P72" t="str">
        <f>IF(A72="","","Sicheres Zusatztaxon")</f>
        <v/>
      </c>
      <c r="Q72" t="str">
        <f t="shared" si="3"/>
        <v/>
      </c>
      <c r="S72" t="str">
        <f>IFERROR(INDEX($L$2:$L$271,_xlfn.AGGREGATE(15,6,ROW($L$2:$L$271)-ROW($L$2)+1/($Q$2:$Q$271=1),ROWS(S$2:S72))),"")</f>
        <v/>
      </c>
      <c r="T72" t="str">
        <f>IFERROR((LOOKUP(U72,'Dropdown-Liste EPT'!E$11:E$528,'Dropdown-Liste EPT'!B$11:B$528)),"")</f>
        <v/>
      </c>
      <c r="U72" t="str">
        <f>IFERROR(INDEX($A$2:$A$271,_xlfn.AGGREGATE(15,6,ROW($A$2:$A$271)-ROW($A$2)+1/($Q$2:$Q$271=1),ROWS(U$2:U72))),"")</f>
        <v/>
      </c>
      <c r="V72" t="str">
        <f>IFERROR(INDEX($B$2:$B$271,_xlfn.AGGREGATE(15,6,ROW($B$2:$B$271)-ROW($B$2)+1/($Q$2:$Q$271=1),ROWS(V$2:V72))),"")</f>
        <v/>
      </c>
      <c r="W72" t="str">
        <f>IFERROR(INDEX($C$2:$C$271,_xlfn.AGGREGATE(15,6,ROW($C$2:$C$271)-ROW($C$2)+1/($Q$2:$Q$271=1),ROWS(W$2:W72))),"")</f>
        <v/>
      </c>
      <c r="X72" t="str">
        <f>IFERROR(INDEX($D$2:$D$271,_xlfn.AGGREGATE(15,6,ROW($D$2:$D$271)-ROW($D$2)+1/($Q$2:$Q$271=1),ROWS(X$2:X72))),"")</f>
        <v/>
      </c>
      <c r="Y72" t="str">
        <f>IFERROR(INDEX($E$2:$E$271,_xlfn.AGGREGATE(15,6,ROW($E$2:$E$271)-ROW($E$2)+1/($Q$2:$Q$271=1),ROWS(Y$2:Y72))),"")</f>
        <v/>
      </c>
      <c r="Z72" t="str">
        <f>IFERROR(INDEX($F$2:$F$271,_xlfn.AGGREGATE(15,6,ROW($F$2:$F$271)-ROW($F$2)+1/($Q$2:$Q$271=1),ROWS(Z$2:Z72))),"")</f>
        <v/>
      </c>
      <c r="AA72" t="str">
        <f>IFERROR(INDEX($G$2:$G$271,_xlfn.AGGREGATE(15,6,ROW($G$2:$G$271)-ROW($G$2)+1/($Q$2:$Q$271=1),ROWS(AA$2:AA72))),"")</f>
        <v/>
      </c>
      <c r="AB72" t="str">
        <f>IFERROR(INDEX($H$2:$H$271,_xlfn.AGGREGATE(15,6,ROW($H$2:$H$271)-ROW($H$2)+1/($Q$2:$Q$271=1),ROWS(AB$2:AB72))),"")</f>
        <v/>
      </c>
      <c r="AC72" t="str">
        <f>IFERROR(INDEX($I$2:$I$271,_xlfn.AGGREGATE(15,6,ROW($I$2:$I$271)-ROW($I$2)+1/($Q$2:$Q$271=1),ROWS(AC$2:AC72))),"")</f>
        <v/>
      </c>
      <c r="AD72" t="str">
        <f>IFERROR(INDEX($J$2:$J$271,_xlfn.AGGREGATE(15,6,ROW($J$2:$J$271)-ROW($J$2)+1/($Q$2:$Q$271=1),ROWS(AD$2:AD72))),"")</f>
        <v/>
      </c>
      <c r="AE72" t="str">
        <f>IFERROR(INDEX($K$2:$K$271,_xlfn.AGGREGATE(15,6,ROW($K$2:$K$271)-ROW($K$2)+1/($Q$2:$Q$271=1),ROWS(AE$2:AE72))),"")</f>
        <v/>
      </c>
      <c r="AF72" t="str">
        <f>IFERROR(INDEX($M$2:$M$271,_xlfn.AGGREGATE(15,6,ROW($M$2:$M$271)-ROW($M$2)+1/($Q$2:$Q$271=1),ROWS(AF$2:AF72))),"")</f>
        <v/>
      </c>
      <c r="AG72" t="str">
        <f>IFERROR(INDEX($N$2:$N$271,_xlfn.AGGREGATE(15,6,ROW($N$2:$N$271)-ROW($N$2)+1/($Q$2:$Q$271=1),ROWS(AG$2:AG72))),"")</f>
        <v/>
      </c>
      <c r="AH72" t="str">
        <f>IFERROR(INDEX($O$2:$O$271,_xlfn.AGGREGATE(15,6,ROW($O$2:$O$271)-ROW($O$2)+1/($Q$2:$Q$271=1),ROWS(AH$2:AH72))),"")</f>
        <v/>
      </c>
      <c r="AI72" t="str">
        <f>IFERROR(INDEX($P$2:$P$271,_xlfn.AGGREGATE(15,6,ROW($P$2:$P$271)-ROW($P$2)+1/($Q$2:$Q$271=1),ROWS(AI$2:AI72))),"")</f>
        <v/>
      </c>
    </row>
    <row r="73" spans="1:35" x14ac:dyDescent="0.2">
      <c r="A73" t="str">
        <f>IF(Taxaliste_E!B$85="","",Taxaliste_E!B$85)</f>
        <v/>
      </c>
      <c r="B73" t="str">
        <f>IF(Taxaliste_E!F$85="","",Taxaliste_E!F$85)</f>
        <v/>
      </c>
      <c r="C73" t="str">
        <f>IF(Taxaliste_E!G$85="","",Taxaliste_E!G$85)</f>
        <v/>
      </c>
      <c r="D73" t="str">
        <f>IF(Taxaliste_E!H$85="","",Taxaliste_E!H$85)</f>
        <v/>
      </c>
      <c r="E73" t="str">
        <f>IF(Taxaliste_E!I$85="","",Taxaliste_E!I$85)</f>
        <v/>
      </c>
      <c r="F73" t="str">
        <f>IF(Taxaliste_E!J$85="","",Taxaliste_E!J$85)</f>
        <v/>
      </c>
      <c r="G73" t="str">
        <f>IF(Taxaliste_E!K$85="","",Taxaliste_E!K$85)</f>
        <v/>
      </c>
      <c r="H73" t="str">
        <f>IF(Taxaliste_E!L$85="","",Taxaliste_E!L$85)</f>
        <v/>
      </c>
      <c r="I73" t="str">
        <f>IF(Taxaliste_E!M$85="","",Taxaliste_E!M$85)</f>
        <v/>
      </c>
      <c r="J73" t="str">
        <f>IF(Taxaliste_E!N$85="","",Taxaliste_E!N$85)</f>
        <v/>
      </c>
      <c r="K73" t="str">
        <f>IF(Taxaliste_E!P$85="","",Taxaliste_E!P$85)</f>
        <v/>
      </c>
      <c r="L73" t="str">
        <f>IF(Taxaliste_E!T$85="","",Taxaliste_E!T$85)</f>
        <v/>
      </c>
      <c r="M73" t="str">
        <f>IF(Taxaliste_E!U$85="","",Taxaliste_E!U$85)</f>
        <v/>
      </c>
      <c r="N73" t="str">
        <f>IF(Taxaliste_E!V$85="","",Taxaliste_E!V$85)</f>
        <v/>
      </c>
      <c r="O73" t="str">
        <f>IF(Taxaliste_E!W$85="","",Taxaliste_E!W$85)</f>
        <v/>
      </c>
      <c r="P73" t="str">
        <f t="shared" ref="P73:P91" si="4">IF(A73="","","Sicheres Zusatztaxon")</f>
        <v/>
      </c>
      <c r="Q73" t="str">
        <f t="shared" si="3"/>
        <v/>
      </c>
      <c r="S73" t="str">
        <f>IFERROR(INDEX($L$2:$L$271,_xlfn.AGGREGATE(15,6,ROW($L$2:$L$271)-ROW($L$2)+1/($Q$2:$Q$271=1),ROWS(S$2:S73))),"")</f>
        <v/>
      </c>
      <c r="T73" t="str">
        <f>IFERROR((LOOKUP(U73,'Dropdown-Liste EPT'!E$11:E$528,'Dropdown-Liste EPT'!B$11:B$528)),"")</f>
        <v/>
      </c>
      <c r="U73" t="str">
        <f>IFERROR(INDEX($A$2:$A$271,_xlfn.AGGREGATE(15,6,ROW($A$2:$A$271)-ROW($A$2)+1/($Q$2:$Q$271=1),ROWS(U$2:U73))),"")</f>
        <v/>
      </c>
      <c r="V73" t="str">
        <f>IFERROR(INDEX($B$2:$B$271,_xlfn.AGGREGATE(15,6,ROW($B$2:$B$271)-ROW($B$2)+1/($Q$2:$Q$271=1),ROWS(V$2:V73))),"")</f>
        <v/>
      </c>
      <c r="W73" t="str">
        <f>IFERROR(INDEX($C$2:$C$271,_xlfn.AGGREGATE(15,6,ROW($C$2:$C$271)-ROW($C$2)+1/($Q$2:$Q$271=1),ROWS(W$2:W73))),"")</f>
        <v/>
      </c>
      <c r="X73" t="str">
        <f>IFERROR(INDEX($D$2:$D$271,_xlfn.AGGREGATE(15,6,ROW($D$2:$D$271)-ROW($D$2)+1/($Q$2:$Q$271=1),ROWS(X$2:X73))),"")</f>
        <v/>
      </c>
      <c r="Y73" t="str">
        <f>IFERROR(INDEX($E$2:$E$271,_xlfn.AGGREGATE(15,6,ROW($E$2:$E$271)-ROW($E$2)+1/($Q$2:$Q$271=1),ROWS(Y$2:Y73))),"")</f>
        <v/>
      </c>
      <c r="Z73" t="str">
        <f>IFERROR(INDEX($F$2:$F$271,_xlfn.AGGREGATE(15,6,ROW($F$2:$F$271)-ROW($F$2)+1/($Q$2:$Q$271=1),ROWS(Z$2:Z73))),"")</f>
        <v/>
      </c>
      <c r="AA73" t="str">
        <f>IFERROR(INDEX($G$2:$G$271,_xlfn.AGGREGATE(15,6,ROW($G$2:$G$271)-ROW($G$2)+1/($Q$2:$Q$271=1),ROWS(AA$2:AA73))),"")</f>
        <v/>
      </c>
      <c r="AB73" t="str">
        <f>IFERROR(INDEX($H$2:$H$271,_xlfn.AGGREGATE(15,6,ROW($H$2:$H$271)-ROW($H$2)+1/($Q$2:$Q$271=1),ROWS(AB$2:AB73))),"")</f>
        <v/>
      </c>
      <c r="AC73" t="str">
        <f>IFERROR(INDEX($I$2:$I$271,_xlfn.AGGREGATE(15,6,ROW($I$2:$I$271)-ROW($I$2)+1/($Q$2:$Q$271=1),ROWS(AC$2:AC73))),"")</f>
        <v/>
      </c>
      <c r="AD73" t="str">
        <f>IFERROR(INDEX($J$2:$J$271,_xlfn.AGGREGATE(15,6,ROW($J$2:$J$271)-ROW($J$2)+1/($Q$2:$Q$271=1),ROWS(AD$2:AD73))),"")</f>
        <v/>
      </c>
      <c r="AE73" t="str">
        <f>IFERROR(INDEX($K$2:$K$271,_xlfn.AGGREGATE(15,6,ROW($K$2:$K$271)-ROW($K$2)+1/($Q$2:$Q$271=1),ROWS(AE$2:AE73))),"")</f>
        <v/>
      </c>
      <c r="AF73" t="str">
        <f>IFERROR(INDEX($M$2:$M$271,_xlfn.AGGREGATE(15,6,ROW($M$2:$M$271)-ROW($M$2)+1/($Q$2:$Q$271=1),ROWS(AF$2:AF73))),"")</f>
        <v/>
      </c>
      <c r="AG73" t="str">
        <f>IFERROR(INDEX($N$2:$N$271,_xlfn.AGGREGATE(15,6,ROW($N$2:$N$271)-ROW($N$2)+1/($Q$2:$Q$271=1),ROWS(AG$2:AG73))),"")</f>
        <v/>
      </c>
      <c r="AH73" t="str">
        <f>IFERROR(INDEX($O$2:$O$271,_xlfn.AGGREGATE(15,6,ROW($O$2:$O$271)-ROW($O$2)+1/($Q$2:$Q$271=1),ROWS(AH$2:AH73))),"")</f>
        <v/>
      </c>
      <c r="AI73" t="str">
        <f>IFERROR(INDEX($P$2:$P$271,_xlfn.AGGREGATE(15,6,ROW($P$2:$P$271)-ROW($P$2)+1/($Q$2:$Q$271=1),ROWS(AI$2:AI73))),"")</f>
        <v/>
      </c>
    </row>
    <row r="74" spans="1:35" x14ac:dyDescent="0.2">
      <c r="A74" t="str">
        <f>IF(Taxaliste_E!B$86="","",Taxaliste_E!B$86)</f>
        <v/>
      </c>
      <c r="B74" t="str">
        <f>IF(Taxaliste_E!F$86="","",Taxaliste_E!F$86)</f>
        <v/>
      </c>
      <c r="C74" t="str">
        <f>IF(Taxaliste_E!G$86="","",Taxaliste_E!G$86)</f>
        <v/>
      </c>
      <c r="D74" t="str">
        <f>IF(Taxaliste_E!H$86="","",Taxaliste_E!H$86)</f>
        <v/>
      </c>
      <c r="E74" t="str">
        <f>IF(Taxaliste_E!I$86="","",Taxaliste_E!I$86)</f>
        <v/>
      </c>
      <c r="F74" t="str">
        <f>IF(Taxaliste_E!J$86="","",Taxaliste_E!J$86)</f>
        <v/>
      </c>
      <c r="G74" t="str">
        <f>IF(Taxaliste_E!K$86="","",Taxaliste_E!K$86)</f>
        <v/>
      </c>
      <c r="H74" t="str">
        <f>IF(Taxaliste_E!L$86="","",Taxaliste_E!L$86)</f>
        <v/>
      </c>
      <c r="I74" t="str">
        <f>IF(Taxaliste_E!M$86="","",Taxaliste_E!M$86)</f>
        <v/>
      </c>
      <c r="J74" t="str">
        <f>IF(Taxaliste_E!N$86="","",Taxaliste_E!N$86)</f>
        <v/>
      </c>
      <c r="K74" t="str">
        <f>IF(Taxaliste_E!P$86="","",Taxaliste_E!P$86)</f>
        <v/>
      </c>
      <c r="L74" t="str">
        <f>IF(Taxaliste_E!T$86="","",Taxaliste_E!T$86)</f>
        <v/>
      </c>
      <c r="M74" t="str">
        <f>IF(Taxaliste_E!U$86="","",Taxaliste_E!U$86)</f>
        <v/>
      </c>
      <c r="N74" t="str">
        <f>IF(Taxaliste_E!V$86="","",Taxaliste_E!V$86)</f>
        <v/>
      </c>
      <c r="O74" t="str">
        <f>IF(Taxaliste_E!W$86="","",Taxaliste_E!W$86)</f>
        <v/>
      </c>
      <c r="P74" t="str">
        <f t="shared" si="4"/>
        <v/>
      </c>
      <c r="Q74" t="str">
        <f t="shared" si="3"/>
        <v/>
      </c>
      <c r="S74" t="str">
        <f>IFERROR(INDEX($L$2:$L$271,_xlfn.AGGREGATE(15,6,ROW($L$2:$L$271)-ROW($L$2)+1/($Q$2:$Q$271=1),ROWS(S$2:S74))),"")</f>
        <v/>
      </c>
      <c r="T74" t="str">
        <f>IFERROR((LOOKUP(U74,'Dropdown-Liste EPT'!E$11:E$528,'Dropdown-Liste EPT'!B$11:B$528)),"")</f>
        <v/>
      </c>
      <c r="U74" t="str">
        <f>IFERROR(INDEX($A$2:$A$271,_xlfn.AGGREGATE(15,6,ROW($A$2:$A$271)-ROW($A$2)+1/($Q$2:$Q$271=1),ROWS(U$2:U74))),"")</f>
        <v/>
      </c>
      <c r="V74" t="str">
        <f>IFERROR(INDEX($B$2:$B$271,_xlfn.AGGREGATE(15,6,ROW($B$2:$B$271)-ROW($B$2)+1/($Q$2:$Q$271=1),ROWS(V$2:V74))),"")</f>
        <v/>
      </c>
      <c r="W74" t="str">
        <f>IFERROR(INDEX($C$2:$C$271,_xlfn.AGGREGATE(15,6,ROW($C$2:$C$271)-ROW($C$2)+1/($Q$2:$Q$271=1),ROWS(W$2:W74))),"")</f>
        <v/>
      </c>
      <c r="X74" t="str">
        <f>IFERROR(INDEX($D$2:$D$271,_xlfn.AGGREGATE(15,6,ROW($D$2:$D$271)-ROW($D$2)+1/($Q$2:$Q$271=1),ROWS(X$2:X74))),"")</f>
        <v/>
      </c>
      <c r="Y74" t="str">
        <f>IFERROR(INDEX($E$2:$E$271,_xlfn.AGGREGATE(15,6,ROW($E$2:$E$271)-ROW($E$2)+1/($Q$2:$Q$271=1),ROWS(Y$2:Y74))),"")</f>
        <v/>
      </c>
      <c r="Z74" t="str">
        <f>IFERROR(INDEX($F$2:$F$271,_xlfn.AGGREGATE(15,6,ROW($F$2:$F$271)-ROW($F$2)+1/($Q$2:$Q$271=1),ROWS(Z$2:Z74))),"")</f>
        <v/>
      </c>
      <c r="AA74" t="str">
        <f>IFERROR(INDEX($G$2:$G$271,_xlfn.AGGREGATE(15,6,ROW($G$2:$G$271)-ROW($G$2)+1/($Q$2:$Q$271=1),ROWS(AA$2:AA74))),"")</f>
        <v/>
      </c>
      <c r="AB74" t="str">
        <f>IFERROR(INDEX($H$2:$H$271,_xlfn.AGGREGATE(15,6,ROW($H$2:$H$271)-ROW($H$2)+1/($Q$2:$Q$271=1),ROWS(AB$2:AB74))),"")</f>
        <v/>
      </c>
      <c r="AC74" t="str">
        <f>IFERROR(INDEX($I$2:$I$271,_xlfn.AGGREGATE(15,6,ROW($I$2:$I$271)-ROW($I$2)+1/($Q$2:$Q$271=1),ROWS(AC$2:AC74))),"")</f>
        <v/>
      </c>
      <c r="AD74" t="str">
        <f>IFERROR(INDEX($J$2:$J$271,_xlfn.AGGREGATE(15,6,ROW($J$2:$J$271)-ROW($J$2)+1/($Q$2:$Q$271=1),ROWS(AD$2:AD74))),"")</f>
        <v/>
      </c>
      <c r="AE74" t="str">
        <f>IFERROR(INDEX($K$2:$K$271,_xlfn.AGGREGATE(15,6,ROW($K$2:$K$271)-ROW($K$2)+1/($Q$2:$Q$271=1),ROWS(AE$2:AE74))),"")</f>
        <v/>
      </c>
      <c r="AF74" t="str">
        <f>IFERROR(INDEX($M$2:$M$271,_xlfn.AGGREGATE(15,6,ROW($M$2:$M$271)-ROW($M$2)+1/($Q$2:$Q$271=1),ROWS(AF$2:AF74))),"")</f>
        <v/>
      </c>
      <c r="AG74" t="str">
        <f>IFERROR(INDEX($N$2:$N$271,_xlfn.AGGREGATE(15,6,ROW($N$2:$N$271)-ROW($N$2)+1/($Q$2:$Q$271=1),ROWS(AG$2:AG74))),"")</f>
        <v/>
      </c>
      <c r="AH74" t="str">
        <f>IFERROR(INDEX($O$2:$O$271,_xlfn.AGGREGATE(15,6,ROW($O$2:$O$271)-ROW($O$2)+1/($Q$2:$Q$271=1),ROWS(AH$2:AH74))),"")</f>
        <v/>
      </c>
      <c r="AI74" t="str">
        <f>IFERROR(INDEX($P$2:$P$271,_xlfn.AGGREGATE(15,6,ROW($P$2:$P$271)-ROW($P$2)+1/($Q$2:$Q$271=1),ROWS(AI$2:AI74))),"")</f>
        <v/>
      </c>
    </row>
    <row r="75" spans="1:35" x14ac:dyDescent="0.2">
      <c r="A75" t="str">
        <f>IF(Taxaliste_E!B$87="","",Taxaliste_E!B$87)</f>
        <v/>
      </c>
      <c r="B75" t="str">
        <f>IF(Taxaliste_E!F$87="","",Taxaliste_E!F$87)</f>
        <v/>
      </c>
      <c r="C75" t="str">
        <f>IF(Taxaliste_E!G$87="","",Taxaliste_E!G$87)</f>
        <v/>
      </c>
      <c r="D75" t="str">
        <f>IF(Taxaliste_E!H$87="","",Taxaliste_E!H$87)</f>
        <v/>
      </c>
      <c r="E75" t="str">
        <f>IF(Taxaliste_E!I$87="","",Taxaliste_E!I$87)</f>
        <v/>
      </c>
      <c r="F75" t="str">
        <f>IF(Taxaliste_E!J$87="","",Taxaliste_E!J$87)</f>
        <v/>
      </c>
      <c r="G75" t="str">
        <f>IF(Taxaliste_E!K$87="","",Taxaliste_E!K$87)</f>
        <v/>
      </c>
      <c r="H75" t="str">
        <f>IF(Taxaliste_E!L$87="","",Taxaliste_E!L$87)</f>
        <v/>
      </c>
      <c r="I75" t="str">
        <f>IF(Taxaliste_E!M$87="","",Taxaliste_E!M$87)</f>
        <v/>
      </c>
      <c r="J75" t="str">
        <f>IF(Taxaliste_E!N$87="","",Taxaliste_E!N$87)</f>
        <v/>
      </c>
      <c r="K75" t="str">
        <f>IF(Taxaliste_E!P$87="","",Taxaliste_E!P$87)</f>
        <v/>
      </c>
      <c r="L75" t="str">
        <f>IF(Taxaliste_E!T$87="","",Taxaliste_E!T$87)</f>
        <v/>
      </c>
      <c r="M75" t="str">
        <f>IF(Taxaliste_E!U$87="","",Taxaliste_E!U$87)</f>
        <v/>
      </c>
      <c r="N75" t="str">
        <f>IF(Taxaliste_E!V$87="","",Taxaliste_E!V$87)</f>
        <v/>
      </c>
      <c r="O75" t="str">
        <f>IF(Taxaliste_E!W$87="","",Taxaliste_E!W$87)</f>
        <v/>
      </c>
      <c r="P75" t="str">
        <f t="shared" si="4"/>
        <v/>
      </c>
      <c r="Q75" t="str">
        <f t="shared" si="3"/>
        <v/>
      </c>
      <c r="S75" t="str">
        <f>IFERROR(INDEX($L$2:$L$271,_xlfn.AGGREGATE(15,6,ROW($L$2:$L$271)-ROW($L$2)+1/($Q$2:$Q$271=1),ROWS(S$2:S75))),"")</f>
        <v/>
      </c>
      <c r="T75" t="str">
        <f>IFERROR((LOOKUP(U75,'Dropdown-Liste EPT'!E$11:E$528,'Dropdown-Liste EPT'!B$11:B$528)),"")</f>
        <v/>
      </c>
      <c r="U75" t="str">
        <f>IFERROR(INDEX($A$2:$A$271,_xlfn.AGGREGATE(15,6,ROW($A$2:$A$271)-ROW($A$2)+1/($Q$2:$Q$271=1),ROWS(U$2:U75))),"")</f>
        <v/>
      </c>
      <c r="V75" t="str">
        <f>IFERROR(INDEX($B$2:$B$271,_xlfn.AGGREGATE(15,6,ROW($B$2:$B$271)-ROW($B$2)+1/($Q$2:$Q$271=1),ROWS(V$2:V75))),"")</f>
        <v/>
      </c>
      <c r="W75" t="str">
        <f>IFERROR(INDEX($C$2:$C$271,_xlfn.AGGREGATE(15,6,ROW($C$2:$C$271)-ROW($C$2)+1/($Q$2:$Q$271=1),ROWS(W$2:W75))),"")</f>
        <v/>
      </c>
      <c r="X75" t="str">
        <f>IFERROR(INDEX($D$2:$D$271,_xlfn.AGGREGATE(15,6,ROW($D$2:$D$271)-ROW($D$2)+1/($Q$2:$Q$271=1),ROWS(X$2:X75))),"")</f>
        <v/>
      </c>
      <c r="Y75" t="str">
        <f>IFERROR(INDEX($E$2:$E$271,_xlfn.AGGREGATE(15,6,ROW($E$2:$E$271)-ROW($E$2)+1/($Q$2:$Q$271=1),ROWS(Y$2:Y75))),"")</f>
        <v/>
      </c>
      <c r="Z75" t="str">
        <f>IFERROR(INDEX($F$2:$F$271,_xlfn.AGGREGATE(15,6,ROW($F$2:$F$271)-ROW($F$2)+1/($Q$2:$Q$271=1),ROWS(Z$2:Z75))),"")</f>
        <v/>
      </c>
      <c r="AA75" t="str">
        <f>IFERROR(INDEX($G$2:$G$271,_xlfn.AGGREGATE(15,6,ROW($G$2:$G$271)-ROW($G$2)+1/($Q$2:$Q$271=1),ROWS(AA$2:AA75))),"")</f>
        <v/>
      </c>
      <c r="AB75" t="str">
        <f>IFERROR(INDEX($H$2:$H$271,_xlfn.AGGREGATE(15,6,ROW($H$2:$H$271)-ROW($H$2)+1/($Q$2:$Q$271=1),ROWS(AB$2:AB75))),"")</f>
        <v/>
      </c>
      <c r="AC75" t="str">
        <f>IFERROR(INDEX($I$2:$I$271,_xlfn.AGGREGATE(15,6,ROW($I$2:$I$271)-ROW($I$2)+1/($Q$2:$Q$271=1),ROWS(AC$2:AC75))),"")</f>
        <v/>
      </c>
      <c r="AD75" t="str">
        <f>IFERROR(INDEX($J$2:$J$271,_xlfn.AGGREGATE(15,6,ROW($J$2:$J$271)-ROW($J$2)+1/($Q$2:$Q$271=1),ROWS(AD$2:AD75))),"")</f>
        <v/>
      </c>
      <c r="AE75" t="str">
        <f>IFERROR(INDEX($K$2:$K$271,_xlfn.AGGREGATE(15,6,ROW($K$2:$K$271)-ROW($K$2)+1/($Q$2:$Q$271=1),ROWS(AE$2:AE75))),"")</f>
        <v/>
      </c>
      <c r="AF75" t="str">
        <f>IFERROR(INDEX($M$2:$M$271,_xlfn.AGGREGATE(15,6,ROW($M$2:$M$271)-ROW($M$2)+1/($Q$2:$Q$271=1),ROWS(AF$2:AF75))),"")</f>
        <v/>
      </c>
      <c r="AG75" t="str">
        <f>IFERROR(INDEX($N$2:$N$271,_xlfn.AGGREGATE(15,6,ROW($N$2:$N$271)-ROW($N$2)+1/($Q$2:$Q$271=1),ROWS(AG$2:AG75))),"")</f>
        <v/>
      </c>
      <c r="AH75" t="str">
        <f>IFERROR(INDEX($O$2:$O$271,_xlfn.AGGREGATE(15,6,ROW($O$2:$O$271)-ROW($O$2)+1/($Q$2:$Q$271=1),ROWS(AH$2:AH75))),"")</f>
        <v/>
      </c>
      <c r="AI75" t="str">
        <f>IFERROR(INDEX($P$2:$P$271,_xlfn.AGGREGATE(15,6,ROW($P$2:$P$271)-ROW($P$2)+1/($Q$2:$Q$271=1),ROWS(AI$2:AI75))),"")</f>
        <v/>
      </c>
    </row>
    <row r="76" spans="1:35" x14ac:dyDescent="0.2">
      <c r="A76" t="str">
        <f>IF(Taxaliste_E!B$88="","",Taxaliste_E!B$88)</f>
        <v/>
      </c>
      <c r="B76" t="str">
        <f>IF(Taxaliste_E!F$88="","",Taxaliste_E!F$88)</f>
        <v/>
      </c>
      <c r="C76" t="str">
        <f>IF(Taxaliste_E!G$88="","",Taxaliste_E!G$88)</f>
        <v/>
      </c>
      <c r="D76" t="str">
        <f>IF(Taxaliste_E!H$88="","",Taxaliste_E!H$88)</f>
        <v/>
      </c>
      <c r="E76" t="str">
        <f>IF(Taxaliste_E!I$88="","",Taxaliste_E!I$88)</f>
        <v/>
      </c>
      <c r="F76" t="str">
        <f>IF(Taxaliste_E!J$88="","",Taxaliste_E!J$88)</f>
        <v/>
      </c>
      <c r="G76" t="str">
        <f>IF(Taxaliste_E!K$88="","",Taxaliste_E!K$88)</f>
        <v/>
      </c>
      <c r="H76" t="str">
        <f>IF(Taxaliste_E!L$88="","",Taxaliste_E!L$88)</f>
        <v/>
      </c>
      <c r="I76" t="str">
        <f>IF(Taxaliste_E!M$88="","",Taxaliste_E!M$88)</f>
        <v/>
      </c>
      <c r="J76" t="str">
        <f>IF(Taxaliste_E!N$88="","",Taxaliste_E!N$88)</f>
        <v/>
      </c>
      <c r="K76" t="str">
        <f>IF(Taxaliste_E!P$88="","",Taxaliste_E!P$88)</f>
        <v/>
      </c>
      <c r="L76" t="str">
        <f>IF(Taxaliste_E!T$88="","",Taxaliste_E!T$88)</f>
        <v/>
      </c>
      <c r="M76" t="str">
        <f>IF(Taxaliste_E!U$88="","",Taxaliste_E!U$88)</f>
        <v/>
      </c>
      <c r="N76" t="str">
        <f>IF(Taxaliste_E!V$88="","",Taxaliste_E!V$88)</f>
        <v/>
      </c>
      <c r="O76" t="str">
        <f>IF(Taxaliste_E!W$88="","",Taxaliste_E!W$88)</f>
        <v/>
      </c>
      <c r="P76" t="str">
        <f t="shared" si="4"/>
        <v/>
      </c>
      <c r="Q76" t="str">
        <f t="shared" si="3"/>
        <v/>
      </c>
      <c r="S76" t="str">
        <f>IFERROR(INDEX($L$2:$L$271,_xlfn.AGGREGATE(15,6,ROW($L$2:$L$271)-ROW($L$2)+1/($Q$2:$Q$271=1),ROWS(S$2:S76))),"")</f>
        <v/>
      </c>
      <c r="T76" t="str">
        <f>IFERROR((LOOKUP(U76,'Dropdown-Liste EPT'!E$11:E$528,'Dropdown-Liste EPT'!B$11:B$528)),"")</f>
        <v/>
      </c>
      <c r="U76" t="str">
        <f>IFERROR(INDEX($A$2:$A$271,_xlfn.AGGREGATE(15,6,ROW($A$2:$A$271)-ROW($A$2)+1/($Q$2:$Q$271=1),ROWS(U$2:U76))),"")</f>
        <v/>
      </c>
      <c r="V76" t="str">
        <f>IFERROR(INDEX($B$2:$B$271,_xlfn.AGGREGATE(15,6,ROW($B$2:$B$271)-ROW($B$2)+1/($Q$2:$Q$271=1),ROWS(V$2:V76))),"")</f>
        <v/>
      </c>
      <c r="W76" t="str">
        <f>IFERROR(INDEX($C$2:$C$271,_xlfn.AGGREGATE(15,6,ROW($C$2:$C$271)-ROW($C$2)+1/($Q$2:$Q$271=1),ROWS(W$2:W76))),"")</f>
        <v/>
      </c>
      <c r="X76" t="str">
        <f>IFERROR(INDEX($D$2:$D$271,_xlfn.AGGREGATE(15,6,ROW($D$2:$D$271)-ROW($D$2)+1/($Q$2:$Q$271=1),ROWS(X$2:X76))),"")</f>
        <v/>
      </c>
      <c r="Y76" t="str">
        <f>IFERROR(INDEX($E$2:$E$271,_xlfn.AGGREGATE(15,6,ROW($E$2:$E$271)-ROW($E$2)+1/($Q$2:$Q$271=1),ROWS(Y$2:Y76))),"")</f>
        <v/>
      </c>
      <c r="Z76" t="str">
        <f>IFERROR(INDEX($F$2:$F$271,_xlfn.AGGREGATE(15,6,ROW($F$2:$F$271)-ROW($F$2)+1/($Q$2:$Q$271=1),ROWS(Z$2:Z76))),"")</f>
        <v/>
      </c>
      <c r="AA76" t="str">
        <f>IFERROR(INDEX($G$2:$G$271,_xlfn.AGGREGATE(15,6,ROW($G$2:$G$271)-ROW($G$2)+1/($Q$2:$Q$271=1),ROWS(AA$2:AA76))),"")</f>
        <v/>
      </c>
      <c r="AB76" t="str">
        <f>IFERROR(INDEX($H$2:$H$271,_xlfn.AGGREGATE(15,6,ROW($H$2:$H$271)-ROW($H$2)+1/($Q$2:$Q$271=1),ROWS(AB$2:AB76))),"")</f>
        <v/>
      </c>
      <c r="AC76" t="str">
        <f>IFERROR(INDEX($I$2:$I$271,_xlfn.AGGREGATE(15,6,ROW($I$2:$I$271)-ROW($I$2)+1/($Q$2:$Q$271=1),ROWS(AC$2:AC76))),"")</f>
        <v/>
      </c>
      <c r="AD76" t="str">
        <f>IFERROR(INDEX($J$2:$J$271,_xlfn.AGGREGATE(15,6,ROW($J$2:$J$271)-ROW($J$2)+1/($Q$2:$Q$271=1),ROWS(AD$2:AD76))),"")</f>
        <v/>
      </c>
      <c r="AE76" t="str">
        <f>IFERROR(INDEX($K$2:$K$271,_xlfn.AGGREGATE(15,6,ROW($K$2:$K$271)-ROW($K$2)+1/($Q$2:$Q$271=1),ROWS(AE$2:AE76))),"")</f>
        <v/>
      </c>
      <c r="AF76" t="str">
        <f>IFERROR(INDEX($M$2:$M$271,_xlfn.AGGREGATE(15,6,ROW($M$2:$M$271)-ROW($M$2)+1/($Q$2:$Q$271=1),ROWS(AF$2:AF76))),"")</f>
        <v/>
      </c>
      <c r="AG76" t="str">
        <f>IFERROR(INDEX($N$2:$N$271,_xlfn.AGGREGATE(15,6,ROW($N$2:$N$271)-ROW($N$2)+1/($Q$2:$Q$271=1),ROWS(AG$2:AG76))),"")</f>
        <v/>
      </c>
      <c r="AH76" t="str">
        <f>IFERROR(INDEX($O$2:$O$271,_xlfn.AGGREGATE(15,6,ROW($O$2:$O$271)-ROW($O$2)+1/($Q$2:$Q$271=1),ROWS(AH$2:AH76))),"")</f>
        <v/>
      </c>
      <c r="AI76" t="str">
        <f>IFERROR(INDEX($P$2:$P$271,_xlfn.AGGREGATE(15,6,ROW($P$2:$P$271)-ROW($P$2)+1/($Q$2:$Q$271=1),ROWS(AI$2:AI76))),"")</f>
        <v/>
      </c>
    </row>
    <row r="77" spans="1:35" x14ac:dyDescent="0.2">
      <c r="A77" t="str">
        <f>IF(Taxaliste_E!B$89="","",Taxaliste_E!B$89)</f>
        <v/>
      </c>
      <c r="B77" t="str">
        <f>IF(Taxaliste_E!F$89="","",Taxaliste_E!F$89)</f>
        <v/>
      </c>
      <c r="C77" t="str">
        <f>IF(Taxaliste_E!G$89="","",Taxaliste_E!G$89)</f>
        <v/>
      </c>
      <c r="D77" t="str">
        <f>IF(Taxaliste_E!H$89="","",Taxaliste_E!H$89)</f>
        <v/>
      </c>
      <c r="E77" t="str">
        <f>IF(Taxaliste_E!I$89="","",Taxaliste_E!I$89)</f>
        <v/>
      </c>
      <c r="F77" t="str">
        <f>IF(Taxaliste_E!J$89="","",Taxaliste_E!J$89)</f>
        <v/>
      </c>
      <c r="G77" t="str">
        <f>IF(Taxaliste_E!K$89="","",Taxaliste_E!K$89)</f>
        <v/>
      </c>
      <c r="H77" t="str">
        <f>IF(Taxaliste_E!L$89="","",Taxaliste_E!L$89)</f>
        <v/>
      </c>
      <c r="I77" t="str">
        <f>IF(Taxaliste_E!M$89="","",Taxaliste_E!M$89)</f>
        <v/>
      </c>
      <c r="J77" t="str">
        <f>IF(Taxaliste_E!N$89="","",Taxaliste_E!N$89)</f>
        <v/>
      </c>
      <c r="K77" t="str">
        <f>IF(Taxaliste_E!P$89="","",Taxaliste_E!P$89)</f>
        <v/>
      </c>
      <c r="L77" t="str">
        <f>IF(Taxaliste_E!T$89="","",Taxaliste_E!T$89)</f>
        <v/>
      </c>
      <c r="M77" t="str">
        <f>IF(Taxaliste_E!U$89="","",Taxaliste_E!U$89)</f>
        <v/>
      </c>
      <c r="N77" t="str">
        <f>IF(Taxaliste_E!V$89="","",Taxaliste_E!V$89)</f>
        <v/>
      </c>
      <c r="O77" t="str">
        <f>IF(Taxaliste_E!W$89="","",Taxaliste_E!W$89)</f>
        <v/>
      </c>
      <c r="P77" t="str">
        <f t="shared" si="4"/>
        <v/>
      </c>
      <c r="Q77" t="str">
        <f t="shared" si="3"/>
        <v/>
      </c>
      <c r="S77" t="str">
        <f>IFERROR(INDEX($L$2:$L$271,_xlfn.AGGREGATE(15,6,ROW($L$2:$L$271)-ROW($L$2)+1/($Q$2:$Q$271=1),ROWS(S$2:S77))),"")</f>
        <v/>
      </c>
      <c r="T77" t="str">
        <f>IFERROR((LOOKUP(U77,'Dropdown-Liste EPT'!E$11:E$528,'Dropdown-Liste EPT'!B$11:B$528)),"")</f>
        <v/>
      </c>
      <c r="U77" t="str">
        <f>IFERROR(INDEX($A$2:$A$271,_xlfn.AGGREGATE(15,6,ROW($A$2:$A$271)-ROW($A$2)+1/($Q$2:$Q$271=1),ROWS(U$2:U77))),"")</f>
        <v/>
      </c>
      <c r="V77" t="str">
        <f>IFERROR(INDEX($B$2:$B$271,_xlfn.AGGREGATE(15,6,ROW($B$2:$B$271)-ROW($B$2)+1/($Q$2:$Q$271=1),ROWS(V$2:V77))),"")</f>
        <v/>
      </c>
      <c r="W77" t="str">
        <f>IFERROR(INDEX($C$2:$C$271,_xlfn.AGGREGATE(15,6,ROW($C$2:$C$271)-ROW($C$2)+1/($Q$2:$Q$271=1),ROWS(W$2:W77))),"")</f>
        <v/>
      </c>
      <c r="X77" t="str">
        <f>IFERROR(INDEX($D$2:$D$271,_xlfn.AGGREGATE(15,6,ROW($D$2:$D$271)-ROW($D$2)+1/($Q$2:$Q$271=1),ROWS(X$2:X77))),"")</f>
        <v/>
      </c>
      <c r="Y77" t="str">
        <f>IFERROR(INDEX($E$2:$E$271,_xlfn.AGGREGATE(15,6,ROW($E$2:$E$271)-ROW($E$2)+1/($Q$2:$Q$271=1),ROWS(Y$2:Y77))),"")</f>
        <v/>
      </c>
      <c r="Z77" t="str">
        <f>IFERROR(INDEX($F$2:$F$271,_xlfn.AGGREGATE(15,6,ROW($F$2:$F$271)-ROW($F$2)+1/($Q$2:$Q$271=1),ROWS(Z$2:Z77))),"")</f>
        <v/>
      </c>
      <c r="AA77" t="str">
        <f>IFERROR(INDEX($G$2:$G$271,_xlfn.AGGREGATE(15,6,ROW($G$2:$G$271)-ROW($G$2)+1/($Q$2:$Q$271=1),ROWS(AA$2:AA77))),"")</f>
        <v/>
      </c>
      <c r="AB77" t="str">
        <f>IFERROR(INDEX($H$2:$H$271,_xlfn.AGGREGATE(15,6,ROW($H$2:$H$271)-ROW($H$2)+1/($Q$2:$Q$271=1),ROWS(AB$2:AB77))),"")</f>
        <v/>
      </c>
      <c r="AC77" t="str">
        <f>IFERROR(INDEX($I$2:$I$271,_xlfn.AGGREGATE(15,6,ROW($I$2:$I$271)-ROW($I$2)+1/($Q$2:$Q$271=1),ROWS(AC$2:AC77))),"")</f>
        <v/>
      </c>
      <c r="AD77" t="str">
        <f>IFERROR(INDEX($J$2:$J$271,_xlfn.AGGREGATE(15,6,ROW($J$2:$J$271)-ROW($J$2)+1/($Q$2:$Q$271=1),ROWS(AD$2:AD77))),"")</f>
        <v/>
      </c>
      <c r="AE77" t="str">
        <f>IFERROR(INDEX($K$2:$K$271,_xlfn.AGGREGATE(15,6,ROW($K$2:$K$271)-ROW($K$2)+1/($Q$2:$Q$271=1),ROWS(AE$2:AE77))),"")</f>
        <v/>
      </c>
      <c r="AF77" t="str">
        <f>IFERROR(INDEX($M$2:$M$271,_xlfn.AGGREGATE(15,6,ROW($M$2:$M$271)-ROW($M$2)+1/($Q$2:$Q$271=1),ROWS(AF$2:AF77))),"")</f>
        <v/>
      </c>
      <c r="AG77" t="str">
        <f>IFERROR(INDEX($N$2:$N$271,_xlfn.AGGREGATE(15,6,ROW($N$2:$N$271)-ROW($N$2)+1/($Q$2:$Q$271=1),ROWS(AG$2:AG77))),"")</f>
        <v/>
      </c>
      <c r="AH77" t="str">
        <f>IFERROR(INDEX($O$2:$O$271,_xlfn.AGGREGATE(15,6,ROW($O$2:$O$271)-ROW($O$2)+1/($Q$2:$Q$271=1),ROWS(AH$2:AH77))),"")</f>
        <v/>
      </c>
      <c r="AI77" t="str">
        <f>IFERROR(INDEX($P$2:$P$271,_xlfn.AGGREGATE(15,6,ROW($P$2:$P$271)-ROW($P$2)+1/($Q$2:$Q$271=1),ROWS(AI$2:AI77))),"")</f>
        <v/>
      </c>
    </row>
    <row r="78" spans="1:35" x14ac:dyDescent="0.2">
      <c r="A78" t="str">
        <f>IF(Taxaliste_E!B$90="","",Taxaliste_E!B$90)</f>
        <v/>
      </c>
      <c r="B78" t="str">
        <f>IF(Taxaliste_E!F$90="","",Taxaliste_E!F$90)</f>
        <v/>
      </c>
      <c r="C78" t="str">
        <f>IF(Taxaliste_E!G$90="","",Taxaliste_E!G$90)</f>
        <v/>
      </c>
      <c r="D78" t="str">
        <f>IF(Taxaliste_E!H$90="","",Taxaliste_E!H$90)</f>
        <v/>
      </c>
      <c r="E78" t="str">
        <f>IF(Taxaliste_E!I$90="","",Taxaliste_E!I$90)</f>
        <v/>
      </c>
      <c r="F78" t="str">
        <f>IF(Taxaliste_E!J$90="","",Taxaliste_E!J$90)</f>
        <v/>
      </c>
      <c r="G78" t="str">
        <f>IF(Taxaliste_E!K$90="","",Taxaliste_E!K$90)</f>
        <v/>
      </c>
      <c r="H78" t="str">
        <f>IF(Taxaliste_E!L$90="","",Taxaliste_E!L$90)</f>
        <v/>
      </c>
      <c r="I78" t="str">
        <f>IF(Taxaliste_E!M$90="","",Taxaliste_E!M$90)</f>
        <v/>
      </c>
      <c r="J78" t="str">
        <f>IF(Taxaliste_E!N$90="","",Taxaliste_E!N$90)</f>
        <v/>
      </c>
      <c r="K78" t="str">
        <f>IF(Taxaliste_E!P$90="","",Taxaliste_E!P$90)</f>
        <v/>
      </c>
      <c r="L78" t="str">
        <f>IF(Taxaliste_E!T$90="","",Taxaliste_E!T$90)</f>
        <v/>
      </c>
      <c r="M78" t="str">
        <f>IF(Taxaliste_E!U$90="","",Taxaliste_E!U$90)</f>
        <v/>
      </c>
      <c r="N78" t="str">
        <f>IF(Taxaliste_E!V$90="","",Taxaliste_E!V$90)</f>
        <v/>
      </c>
      <c r="O78" t="str">
        <f>IF(Taxaliste_E!W$90="","",Taxaliste_E!W$90)</f>
        <v/>
      </c>
      <c r="P78" t="str">
        <f t="shared" si="4"/>
        <v/>
      </c>
      <c r="Q78" t="str">
        <f t="shared" si="3"/>
        <v/>
      </c>
      <c r="S78" t="str">
        <f>IFERROR(INDEX($L$2:$L$271,_xlfn.AGGREGATE(15,6,ROW($L$2:$L$271)-ROW($L$2)+1/($Q$2:$Q$271=1),ROWS(S$2:S78))),"")</f>
        <v/>
      </c>
      <c r="T78" t="str">
        <f>IFERROR((LOOKUP(U78,'Dropdown-Liste EPT'!E$11:E$528,'Dropdown-Liste EPT'!B$11:B$528)),"")</f>
        <v/>
      </c>
      <c r="U78" t="str">
        <f>IFERROR(INDEX($A$2:$A$271,_xlfn.AGGREGATE(15,6,ROW($A$2:$A$271)-ROW($A$2)+1/($Q$2:$Q$271=1),ROWS(U$2:U78))),"")</f>
        <v/>
      </c>
      <c r="V78" t="str">
        <f>IFERROR(INDEX($B$2:$B$271,_xlfn.AGGREGATE(15,6,ROW($B$2:$B$271)-ROW($B$2)+1/($Q$2:$Q$271=1),ROWS(V$2:V78))),"")</f>
        <v/>
      </c>
      <c r="W78" t="str">
        <f>IFERROR(INDEX($C$2:$C$271,_xlfn.AGGREGATE(15,6,ROW($C$2:$C$271)-ROW($C$2)+1/($Q$2:$Q$271=1),ROWS(W$2:W78))),"")</f>
        <v/>
      </c>
      <c r="X78" t="str">
        <f>IFERROR(INDEX($D$2:$D$271,_xlfn.AGGREGATE(15,6,ROW($D$2:$D$271)-ROW($D$2)+1/($Q$2:$Q$271=1),ROWS(X$2:X78))),"")</f>
        <v/>
      </c>
      <c r="Y78" t="str">
        <f>IFERROR(INDEX($E$2:$E$271,_xlfn.AGGREGATE(15,6,ROW($E$2:$E$271)-ROW($E$2)+1/($Q$2:$Q$271=1),ROWS(Y$2:Y78))),"")</f>
        <v/>
      </c>
      <c r="Z78" t="str">
        <f>IFERROR(INDEX($F$2:$F$271,_xlfn.AGGREGATE(15,6,ROW($F$2:$F$271)-ROW($F$2)+1/($Q$2:$Q$271=1),ROWS(Z$2:Z78))),"")</f>
        <v/>
      </c>
      <c r="AA78" t="str">
        <f>IFERROR(INDEX($G$2:$G$271,_xlfn.AGGREGATE(15,6,ROW($G$2:$G$271)-ROW($G$2)+1/($Q$2:$Q$271=1),ROWS(AA$2:AA78))),"")</f>
        <v/>
      </c>
      <c r="AB78" t="str">
        <f>IFERROR(INDEX($H$2:$H$271,_xlfn.AGGREGATE(15,6,ROW($H$2:$H$271)-ROW($H$2)+1/($Q$2:$Q$271=1),ROWS(AB$2:AB78))),"")</f>
        <v/>
      </c>
      <c r="AC78" t="str">
        <f>IFERROR(INDEX($I$2:$I$271,_xlfn.AGGREGATE(15,6,ROW($I$2:$I$271)-ROW($I$2)+1/($Q$2:$Q$271=1),ROWS(AC$2:AC78))),"")</f>
        <v/>
      </c>
      <c r="AD78" t="str">
        <f>IFERROR(INDEX($J$2:$J$271,_xlfn.AGGREGATE(15,6,ROW($J$2:$J$271)-ROW($J$2)+1/($Q$2:$Q$271=1),ROWS(AD$2:AD78))),"")</f>
        <v/>
      </c>
      <c r="AE78" t="str">
        <f>IFERROR(INDEX($K$2:$K$271,_xlfn.AGGREGATE(15,6,ROW($K$2:$K$271)-ROW($K$2)+1/($Q$2:$Q$271=1),ROWS(AE$2:AE78))),"")</f>
        <v/>
      </c>
      <c r="AF78" t="str">
        <f>IFERROR(INDEX($M$2:$M$271,_xlfn.AGGREGATE(15,6,ROW($M$2:$M$271)-ROW($M$2)+1/($Q$2:$Q$271=1),ROWS(AF$2:AF78))),"")</f>
        <v/>
      </c>
      <c r="AG78" t="str">
        <f>IFERROR(INDEX($N$2:$N$271,_xlfn.AGGREGATE(15,6,ROW($N$2:$N$271)-ROW($N$2)+1/($Q$2:$Q$271=1),ROWS(AG$2:AG78))),"")</f>
        <v/>
      </c>
      <c r="AH78" t="str">
        <f>IFERROR(INDEX($O$2:$O$271,_xlfn.AGGREGATE(15,6,ROW($O$2:$O$271)-ROW($O$2)+1/($Q$2:$Q$271=1),ROWS(AH$2:AH78))),"")</f>
        <v/>
      </c>
      <c r="AI78" t="str">
        <f>IFERROR(INDEX($P$2:$P$271,_xlfn.AGGREGATE(15,6,ROW($P$2:$P$271)-ROW($P$2)+1/($Q$2:$Q$271=1),ROWS(AI$2:AI78))),"")</f>
        <v/>
      </c>
    </row>
    <row r="79" spans="1:35" x14ac:dyDescent="0.2">
      <c r="A79" t="str">
        <f>IF(Taxaliste_E!B$91="","",Taxaliste_E!B$91)</f>
        <v/>
      </c>
      <c r="B79" t="str">
        <f>IF(Taxaliste_E!F$91="","",Taxaliste_E!F$91)</f>
        <v/>
      </c>
      <c r="C79" t="str">
        <f>IF(Taxaliste_E!G$91="","",Taxaliste_E!G$91)</f>
        <v/>
      </c>
      <c r="D79" t="str">
        <f>IF(Taxaliste_E!H$91="","",Taxaliste_E!H$91)</f>
        <v/>
      </c>
      <c r="E79" t="str">
        <f>IF(Taxaliste_E!I$91="","",Taxaliste_E!I$91)</f>
        <v/>
      </c>
      <c r="F79" t="str">
        <f>IF(Taxaliste_E!J$91="","",Taxaliste_E!J$91)</f>
        <v/>
      </c>
      <c r="G79" t="str">
        <f>IF(Taxaliste_E!K$91="","",Taxaliste_E!K$91)</f>
        <v/>
      </c>
      <c r="H79" t="str">
        <f>IF(Taxaliste_E!L$91="","",Taxaliste_E!L$91)</f>
        <v/>
      </c>
      <c r="I79" t="str">
        <f>IF(Taxaliste_E!M$91="","",Taxaliste_E!M$91)</f>
        <v/>
      </c>
      <c r="J79" t="str">
        <f>IF(Taxaliste_E!N$91="","",Taxaliste_E!N$91)</f>
        <v/>
      </c>
      <c r="K79" t="str">
        <f>IF(Taxaliste_E!P$91="","",Taxaliste_E!P$91)</f>
        <v/>
      </c>
      <c r="L79" t="str">
        <f>IF(Taxaliste_E!T$91="","",Taxaliste_E!T$91)</f>
        <v/>
      </c>
      <c r="M79" t="str">
        <f>IF(Taxaliste_E!U$91="","",Taxaliste_E!U$91)</f>
        <v/>
      </c>
      <c r="N79" t="str">
        <f>IF(Taxaliste_E!V$91="","",Taxaliste_E!V$91)</f>
        <v/>
      </c>
      <c r="O79" t="str">
        <f>IF(Taxaliste_E!W$91="","",Taxaliste_E!W$91)</f>
        <v/>
      </c>
      <c r="P79" t="str">
        <f t="shared" si="4"/>
        <v/>
      </c>
      <c r="Q79" t="str">
        <f t="shared" si="3"/>
        <v/>
      </c>
      <c r="S79" t="str">
        <f>IFERROR(INDEX($L$2:$L$271,_xlfn.AGGREGATE(15,6,ROW($L$2:$L$271)-ROW($L$2)+1/($Q$2:$Q$271=1),ROWS(S$2:S79))),"")</f>
        <v/>
      </c>
      <c r="T79" t="str">
        <f>IFERROR((LOOKUP(U79,'Dropdown-Liste EPT'!E$11:E$528,'Dropdown-Liste EPT'!B$11:B$528)),"")</f>
        <v/>
      </c>
      <c r="U79" t="str">
        <f>IFERROR(INDEX($A$2:$A$271,_xlfn.AGGREGATE(15,6,ROW($A$2:$A$271)-ROW($A$2)+1/($Q$2:$Q$271=1),ROWS(U$2:U79))),"")</f>
        <v/>
      </c>
      <c r="V79" t="str">
        <f>IFERROR(INDEX($B$2:$B$271,_xlfn.AGGREGATE(15,6,ROW($B$2:$B$271)-ROW($B$2)+1/($Q$2:$Q$271=1),ROWS(V$2:V79))),"")</f>
        <v/>
      </c>
      <c r="W79" t="str">
        <f>IFERROR(INDEX($C$2:$C$271,_xlfn.AGGREGATE(15,6,ROW($C$2:$C$271)-ROW($C$2)+1/($Q$2:$Q$271=1),ROWS(W$2:W79))),"")</f>
        <v/>
      </c>
      <c r="X79" t="str">
        <f>IFERROR(INDEX($D$2:$D$271,_xlfn.AGGREGATE(15,6,ROW($D$2:$D$271)-ROW($D$2)+1/($Q$2:$Q$271=1),ROWS(X$2:X79))),"")</f>
        <v/>
      </c>
      <c r="Y79" t="str">
        <f>IFERROR(INDEX($E$2:$E$271,_xlfn.AGGREGATE(15,6,ROW($E$2:$E$271)-ROW($E$2)+1/($Q$2:$Q$271=1),ROWS(Y$2:Y79))),"")</f>
        <v/>
      </c>
      <c r="Z79" t="str">
        <f>IFERROR(INDEX($F$2:$F$271,_xlfn.AGGREGATE(15,6,ROW($F$2:$F$271)-ROW($F$2)+1/($Q$2:$Q$271=1),ROWS(Z$2:Z79))),"")</f>
        <v/>
      </c>
      <c r="AA79" t="str">
        <f>IFERROR(INDEX($G$2:$G$271,_xlfn.AGGREGATE(15,6,ROW($G$2:$G$271)-ROW($G$2)+1/($Q$2:$Q$271=1),ROWS(AA$2:AA79))),"")</f>
        <v/>
      </c>
      <c r="AB79" t="str">
        <f>IFERROR(INDEX($H$2:$H$271,_xlfn.AGGREGATE(15,6,ROW($H$2:$H$271)-ROW($H$2)+1/($Q$2:$Q$271=1),ROWS(AB$2:AB79))),"")</f>
        <v/>
      </c>
      <c r="AC79" t="str">
        <f>IFERROR(INDEX($I$2:$I$271,_xlfn.AGGREGATE(15,6,ROW($I$2:$I$271)-ROW($I$2)+1/($Q$2:$Q$271=1),ROWS(AC$2:AC79))),"")</f>
        <v/>
      </c>
      <c r="AD79" t="str">
        <f>IFERROR(INDEX($J$2:$J$271,_xlfn.AGGREGATE(15,6,ROW($J$2:$J$271)-ROW($J$2)+1/($Q$2:$Q$271=1),ROWS(AD$2:AD79))),"")</f>
        <v/>
      </c>
      <c r="AE79" t="str">
        <f>IFERROR(INDEX($K$2:$K$271,_xlfn.AGGREGATE(15,6,ROW($K$2:$K$271)-ROW($K$2)+1/($Q$2:$Q$271=1),ROWS(AE$2:AE79))),"")</f>
        <v/>
      </c>
      <c r="AF79" t="str">
        <f>IFERROR(INDEX($M$2:$M$271,_xlfn.AGGREGATE(15,6,ROW($M$2:$M$271)-ROW($M$2)+1/($Q$2:$Q$271=1),ROWS(AF$2:AF79))),"")</f>
        <v/>
      </c>
      <c r="AG79" t="str">
        <f>IFERROR(INDEX($N$2:$N$271,_xlfn.AGGREGATE(15,6,ROW($N$2:$N$271)-ROW($N$2)+1/($Q$2:$Q$271=1),ROWS(AG$2:AG79))),"")</f>
        <v/>
      </c>
      <c r="AH79" t="str">
        <f>IFERROR(INDEX($O$2:$O$271,_xlfn.AGGREGATE(15,6,ROW($O$2:$O$271)-ROW($O$2)+1/($Q$2:$Q$271=1),ROWS(AH$2:AH79))),"")</f>
        <v/>
      </c>
      <c r="AI79" t="str">
        <f>IFERROR(INDEX($P$2:$P$271,_xlfn.AGGREGATE(15,6,ROW($P$2:$P$271)-ROW($P$2)+1/($Q$2:$Q$271=1),ROWS(AI$2:AI79))),"")</f>
        <v/>
      </c>
    </row>
    <row r="80" spans="1:35" x14ac:dyDescent="0.2">
      <c r="A80" t="str">
        <f>IF(Taxaliste_E!B$92="","",Taxaliste_E!B$92)</f>
        <v/>
      </c>
      <c r="B80" t="str">
        <f>IF(Taxaliste_E!F$92="","",Taxaliste_E!F$92)</f>
        <v/>
      </c>
      <c r="C80" t="str">
        <f>IF(Taxaliste_E!G$92="","",Taxaliste_E!G$92)</f>
        <v/>
      </c>
      <c r="D80" t="str">
        <f>IF(Taxaliste_E!H$92="","",Taxaliste_E!H$92)</f>
        <v/>
      </c>
      <c r="E80" t="str">
        <f>IF(Taxaliste_E!I$92="","",Taxaliste_E!I$92)</f>
        <v/>
      </c>
      <c r="F80" t="str">
        <f>IF(Taxaliste_E!J$92="","",Taxaliste_E!J$92)</f>
        <v/>
      </c>
      <c r="G80" t="str">
        <f>IF(Taxaliste_E!K$92="","",Taxaliste_E!K$92)</f>
        <v/>
      </c>
      <c r="H80" t="str">
        <f>IF(Taxaliste_E!L$92="","",Taxaliste_E!L$92)</f>
        <v/>
      </c>
      <c r="I80" t="str">
        <f>IF(Taxaliste_E!M$92="","",Taxaliste_E!M$92)</f>
        <v/>
      </c>
      <c r="J80" t="str">
        <f>IF(Taxaliste_E!N$92="","",Taxaliste_E!N$92)</f>
        <v/>
      </c>
      <c r="K80" t="str">
        <f>IF(Taxaliste_E!P$92="","",Taxaliste_E!P$92)</f>
        <v/>
      </c>
      <c r="L80" t="str">
        <f>IF(Taxaliste_E!T$92="","",Taxaliste_E!T$92)</f>
        <v/>
      </c>
      <c r="M80" t="str">
        <f>IF(Taxaliste_E!U$92="","",Taxaliste_E!U$92)</f>
        <v/>
      </c>
      <c r="N80" t="str">
        <f>IF(Taxaliste_E!V$92="","",Taxaliste_E!V$92)</f>
        <v/>
      </c>
      <c r="O80" t="str">
        <f>IF(Taxaliste_E!W$92="","",Taxaliste_E!W$92)</f>
        <v/>
      </c>
      <c r="P80" t="str">
        <f t="shared" si="4"/>
        <v/>
      </c>
      <c r="Q80" t="str">
        <f t="shared" si="3"/>
        <v/>
      </c>
      <c r="S80" t="str">
        <f>IFERROR(INDEX($L$2:$L$271,_xlfn.AGGREGATE(15,6,ROW($L$2:$L$271)-ROW($L$2)+1/($Q$2:$Q$271=1),ROWS(S$2:S80))),"")</f>
        <v/>
      </c>
      <c r="T80" t="str">
        <f>IFERROR((LOOKUP(U80,'Dropdown-Liste EPT'!E$11:E$528,'Dropdown-Liste EPT'!B$11:B$528)),"")</f>
        <v/>
      </c>
      <c r="U80" t="str">
        <f>IFERROR(INDEX($A$2:$A$271,_xlfn.AGGREGATE(15,6,ROW($A$2:$A$271)-ROW($A$2)+1/($Q$2:$Q$271=1),ROWS(U$2:U80))),"")</f>
        <v/>
      </c>
      <c r="V80" t="str">
        <f>IFERROR(INDEX($B$2:$B$271,_xlfn.AGGREGATE(15,6,ROW($B$2:$B$271)-ROW($B$2)+1/($Q$2:$Q$271=1),ROWS(V$2:V80))),"")</f>
        <v/>
      </c>
      <c r="W80" t="str">
        <f>IFERROR(INDEX($C$2:$C$271,_xlfn.AGGREGATE(15,6,ROW($C$2:$C$271)-ROW($C$2)+1/($Q$2:$Q$271=1),ROWS(W$2:W80))),"")</f>
        <v/>
      </c>
      <c r="X80" t="str">
        <f>IFERROR(INDEX($D$2:$D$271,_xlfn.AGGREGATE(15,6,ROW($D$2:$D$271)-ROW($D$2)+1/($Q$2:$Q$271=1),ROWS(X$2:X80))),"")</f>
        <v/>
      </c>
      <c r="Y80" t="str">
        <f>IFERROR(INDEX($E$2:$E$271,_xlfn.AGGREGATE(15,6,ROW($E$2:$E$271)-ROW($E$2)+1/($Q$2:$Q$271=1),ROWS(Y$2:Y80))),"")</f>
        <v/>
      </c>
      <c r="Z80" t="str">
        <f>IFERROR(INDEX($F$2:$F$271,_xlfn.AGGREGATE(15,6,ROW($F$2:$F$271)-ROW($F$2)+1/($Q$2:$Q$271=1),ROWS(Z$2:Z80))),"")</f>
        <v/>
      </c>
      <c r="AA80" t="str">
        <f>IFERROR(INDEX($G$2:$G$271,_xlfn.AGGREGATE(15,6,ROW($G$2:$G$271)-ROW($G$2)+1/($Q$2:$Q$271=1),ROWS(AA$2:AA80))),"")</f>
        <v/>
      </c>
      <c r="AB80" t="str">
        <f>IFERROR(INDEX($H$2:$H$271,_xlfn.AGGREGATE(15,6,ROW($H$2:$H$271)-ROW($H$2)+1/($Q$2:$Q$271=1),ROWS(AB$2:AB80))),"")</f>
        <v/>
      </c>
      <c r="AC80" t="str">
        <f>IFERROR(INDEX($I$2:$I$271,_xlfn.AGGREGATE(15,6,ROW($I$2:$I$271)-ROW($I$2)+1/($Q$2:$Q$271=1),ROWS(AC$2:AC80))),"")</f>
        <v/>
      </c>
      <c r="AD80" t="str">
        <f>IFERROR(INDEX($J$2:$J$271,_xlfn.AGGREGATE(15,6,ROW($J$2:$J$271)-ROW($J$2)+1/($Q$2:$Q$271=1),ROWS(AD$2:AD80))),"")</f>
        <v/>
      </c>
      <c r="AE80" t="str">
        <f>IFERROR(INDEX($K$2:$K$271,_xlfn.AGGREGATE(15,6,ROW($K$2:$K$271)-ROW($K$2)+1/($Q$2:$Q$271=1),ROWS(AE$2:AE80))),"")</f>
        <v/>
      </c>
      <c r="AF80" t="str">
        <f>IFERROR(INDEX($M$2:$M$271,_xlfn.AGGREGATE(15,6,ROW($M$2:$M$271)-ROW($M$2)+1/($Q$2:$Q$271=1),ROWS(AF$2:AF80))),"")</f>
        <v/>
      </c>
      <c r="AG80" t="str">
        <f>IFERROR(INDEX($N$2:$N$271,_xlfn.AGGREGATE(15,6,ROW($N$2:$N$271)-ROW($N$2)+1/($Q$2:$Q$271=1),ROWS(AG$2:AG80))),"")</f>
        <v/>
      </c>
      <c r="AH80" t="str">
        <f>IFERROR(INDEX($O$2:$O$271,_xlfn.AGGREGATE(15,6,ROW($O$2:$O$271)-ROW($O$2)+1/($Q$2:$Q$271=1),ROWS(AH$2:AH80))),"")</f>
        <v/>
      </c>
      <c r="AI80" t="str">
        <f>IFERROR(INDEX($P$2:$P$271,_xlfn.AGGREGATE(15,6,ROW($P$2:$P$271)-ROW($P$2)+1/($Q$2:$Q$271=1),ROWS(AI$2:AI80))),"")</f>
        <v/>
      </c>
    </row>
    <row r="81" spans="1:35" x14ac:dyDescent="0.2">
      <c r="A81" t="str">
        <f>IF(Taxaliste_E!B$93="","",Taxaliste_E!B$93)</f>
        <v/>
      </c>
      <c r="B81" t="str">
        <f>IF(Taxaliste_E!F$93="","",Taxaliste_E!F$93)</f>
        <v/>
      </c>
      <c r="C81" t="str">
        <f>IF(Taxaliste_E!G$93="","",Taxaliste_E!G$93)</f>
        <v/>
      </c>
      <c r="D81" t="str">
        <f>IF(Taxaliste_E!H$93="","",Taxaliste_E!H$93)</f>
        <v/>
      </c>
      <c r="E81" t="str">
        <f>IF(Taxaliste_E!I$93="","",Taxaliste_E!I$93)</f>
        <v/>
      </c>
      <c r="F81" t="str">
        <f>IF(Taxaliste_E!J$93="","",Taxaliste_E!J$93)</f>
        <v/>
      </c>
      <c r="G81" t="str">
        <f>IF(Taxaliste_E!K$93="","",Taxaliste_E!K$93)</f>
        <v/>
      </c>
      <c r="H81" t="str">
        <f>IF(Taxaliste_E!L$93="","",Taxaliste_E!L$93)</f>
        <v/>
      </c>
      <c r="I81" t="str">
        <f>IF(Taxaliste_E!M$93="","",Taxaliste_E!M$93)</f>
        <v/>
      </c>
      <c r="J81" t="str">
        <f>IF(Taxaliste_E!N$93="","",Taxaliste_E!N$93)</f>
        <v/>
      </c>
      <c r="K81" t="str">
        <f>IF(Taxaliste_E!P$93="","",Taxaliste_E!P$93)</f>
        <v/>
      </c>
      <c r="L81" t="str">
        <f>IF(Taxaliste_E!T$93="","",Taxaliste_E!T$93)</f>
        <v/>
      </c>
      <c r="M81" t="str">
        <f>IF(Taxaliste_E!U$93="","",Taxaliste_E!U$93)</f>
        <v/>
      </c>
      <c r="N81" t="str">
        <f>IF(Taxaliste_E!V$93="","",Taxaliste_E!V$93)</f>
        <v/>
      </c>
      <c r="O81" t="str">
        <f>IF(Taxaliste_E!W$93="","",Taxaliste_E!W$93)</f>
        <v/>
      </c>
      <c r="P81" t="str">
        <f t="shared" si="4"/>
        <v/>
      </c>
      <c r="Q81" t="str">
        <f t="shared" si="3"/>
        <v/>
      </c>
      <c r="S81" t="str">
        <f>IFERROR(INDEX($L$2:$L$271,_xlfn.AGGREGATE(15,6,ROW($L$2:$L$271)-ROW($L$2)+1/($Q$2:$Q$271=1),ROWS(S$2:S81))),"")</f>
        <v/>
      </c>
      <c r="T81" t="str">
        <f>IFERROR((LOOKUP(U81,'Dropdown-Liste EPT'!E$11:E$528,'Dropdown-Liste EPT'!B$11:B$528)),"")</f>
        <v/>
      </c>
      <c r="U81" t="str">
        <f>IFERROR(INDEX($A$2:$A$271,_xlfn.AGGREGATE(15,6,ROW($A$2:$A$271)-ROW($A$2)+1/($Q$2:$Q$271=1),ROWS(U$2:U81))),"")</f>
        <v/>
      </c>
      <c r="V81" t="str">
        <f>IFERROR(INDEX($B$2:$B$271,_xlfn.AGGREGATE(15,6,ROW($B$2:$B$271)-ROW($B$2)+1/($Q$2:$Q$271=1),ROWS(V$2:V81))),"")</f>
        <v/>
      </c>
      <c r="W81" t="str">
        <f>IFERROR(INDEX($C$2:$C$271,_xlfn.AGGREGATE(15,6,ROW($C$2:$C$271)-ROW($C$2)+1/($Q$2:$Q$271=1),ROWS(W$2:W81))),"")</f>
        <v/>
      </c>
      <c r="X81" t="str">
        <f>IFERROR(INDEX($D$2:$D$271,_xlfn.AGGREGATE(15,6,ROW($D$2:$D$271)-ROW($D$2)+1/($Q$2:$Q$271=1),ROWS(X$2:X81))),"")</f>
        <v/>
      </c>
      <c r="Y81" t="str">
        <f>IFERROR(INDEX($E$2:$E$271,_xlfn.AGGREGATE(15,6,ROW($E$2:$E$271)-ROW($E$2)+1/($Q$2:$Q$271=1),ROWS(Y$2:Y81))),"")</f>
        <v/>
      </c>
      <c r="Z81" t="str">
        <f>IFERROR(INDEX($F$2:$F$271,_xlfn.AGGREGATE(15,6,ROW($F$2:$F$271)-ROW($F$2)+1/($Q$2:$Q$271=1),ROWS(Z$2:Z81))),"")</f>
        <v/>
      </c>
      <c r="AA81" t="str">
        <f>IFERROR(INDEX($G$2:$G$271,_xlfn.AGGREGATE(15,6,ROW($G$2:$G$271)-ROW($G$2)+1/($Q$2:$Q$271=1),ROWS(AA$2:AA81))),"")</f>
        <v/>
      </c>
      <c r="AB81" t="str">
        <f>IFERROR(INDEX($H$2:$H$271,_xlfn.AGGREGATE(15,6,ROW($H$2:$H$271)-ROW($H$2)+1/($Q$2:$Q$271=1),ROWS(AB$2:AB81))),"")</f>
        <v/>
      </c>
      <c r="AC81" t="str">
        <f>IFERROR(INDEX($I$2:$I$271,_xlfn.AGGREGATE(15,6,ROW($I$2:$I$271)-ROW($I$2)+1/($Q$2:$Q$271=1),ROWS(AC$2:AC81))),"")</f>
        <v/>
      </c>
      <c r="AD81" t="str">
        <f>IFERROR(INDEX($J$2:$J$271,_xlfn.AGGREGATE(15,6,ROW($J$2:$J$271)-ROW($J$2)+1/($Q$2:$Q$271=1),ROWS(AD$2:AD81))),"")</f>
        <v/>
      </c>
      <c r="AE81" t="str">
        <f>IFERROR(INDEX($K$2:$K$271,_xlfn.AGGREGATE(15,6,ROW($K$2:$K$271)-ROW($K$2)+1/($Q$2:$Q$271=1),ROWS(AE$2:AE81))),"")</f>
        <v/>
      </c>
      <c r="AF81" t="str">
        <f>IFERROR(INDEX($M$2:$M$271,_xlfn.AGGREGATE(15,6,ROW($M$2:$M$271)-ROW($M$2)+1/($Q$2:$Q$271=1),ROWS(AF$2:AF81))),"")</f>
        <v/>
      </c>
      <c r="AG81" t="str">
        <f>IFERROR(INDEX($N$2:$N$271,_xlfn.AGGREGATE(15,6,ROW($N$2:$N$271)-ROW($N$2)+1/($Q$2:$Q$271=1),ROWS(AG$2:AG81))),"")</f>
        <v/>
      </c>
      <c r="AH81" t="str">
        <f>IFERROR(INDEX($O$2:$O$271,_xlfn.AGGREGATE(15,6,ROW($O$2:$O$271)-ROW($O$2)+1/($Q$2:$Q$271=1),ROWS(AH$2:AH81))),"")</f>
        <v/>
      </c>
      <c r="AI81" t="str">
        <f>IFERROR(INDEX($P$2:$P$271,_xlfn.AGGREGATE(15,6,ROW($P$2:$P$271)-ROW($P$2)+1/($Q$2:$Q$271=1),ROWS(AI$2:AI81))),"")</f>
        <v/>
      </c>
    </row>
    <row r="82" spans="1:35" x14ac:dyDescent="0.2">
      <c r="A82" t="str">
        <f>IF(Taxaliste_E!B$94="","",Taxaliste_E!B$94)</f>
        <v/>
      </c>
      <c r="B82" t="str">
        <f>IF(Taxaliste_E!F$94="","",Taxaliste_E!F$94)</f>
        <v/>
      </c>
      <c r="C82" t="str">
        <f>IF(Taxaliste_E!G$94="","",Taxaliste_E!G$94)</f>
        <v/>
      </c>
      <c r="D82" t="str">
        <f>IF(Taxaliste_E!H$94="","",Taxaliste_E!H$94)</f>
        <v/>
      </c>
      <c r="E82" t="str">
        <f>IF(Taxaliste_E!I$94="","",Taxaliste_E!I$94)</f>
        <v/>
      </c>
      <c r="F82" t="str">
        <f>IF(Taxaliste_E!J$94="","",Taxaliste_E!J$94)</f>
        <v/>
      </c>
      <c r="G82" t="str">
        <f>IF(Taxaliste_E!K$94="","",Taxaliste_E!K$94)</f>
        <v/>
      </c>
      <c r="H82" t="str">
        <f>IF(Taxaliste_E!L$94="","",Taxaliste_E!L$94)</f>
        <v/>
      </c>
      <c r="I82" t="str">
        <f>IF(Taxaliste_E!M$94="","",Taxaliste_E!M$94)</f>
        <v/>
      </c>
      <c r="J82" t="str">
        <f>IF(Taxaliste_E!N$94="","",Taxaliste_E!N$94)</f>
        <v/>
      </c>
      <c r="K82" t="str">
        <f>IF(Taxaliste_E!P$94="","",Taxaliste_E!P$94)</f>
        <v/>
      </c>
      <c r="L82" t="str">
        <f>IF(Taxaliste_E!T$94="","",Taxaliste_E!T$94)</f>
        <v/>
      </c>
      <c r="M82" t="str">
        <f>IF(Taxaliste_E!U$94="","",Taxaliste_E!U$94)</f>
        <v/>
      </c>
      <c r="N82" t="str">
        <f>IF(Taxaliste_E!V$94="","",Taxaliste_E!V$94)</f>
        <v/>
      </c>
      <c r="O82" t="str">
        <f>IF(Taxaliste_E!W$94="","",Taxaliste_E!W$94)</f>
        <v/>
      </c>
      <c r="P82" t="str">
        <f t="shared" si="4"/>
        <v/>
      </c>
      <c r="Q82" t="str">
        <f t="shared" si="3"/>
        <v/>
      </c>
      <c r="S82" t="str">
        <f>IFERROR(INDEX($L$2:$L$271,_xlfn.AGGREGATE(15,6,ROW($L$2:$L$271)-ROW($L$2)+1/($Q$2:$Q$271=1),ROWS(S$2:S82))),"")</f>
        <v/>
      </c>
      <c r="T82" t="str">
        <f>IFERROR((LOOKUP(U82,'Dropdown-Liste EPT'!E$11:E$528,'Dropdown-Liste EPT'!B$11:B$528)),"")</f>
        <v/>
      </c>
      <c r="U82" t="str">
        <f>IFERROR(INDEX($A$2:$A$271,_xlfn.AGGREGATE(15,6,ROW($A$2:$A$271)-ROW($A$2)+1/($Q$2:$Q$271=1),ROWS(U$2:U82))),"")</f>
        <v/>
      </c>
      <c r="V82" t="str">
        <f>IFERROR(INDEX($B$2:$B$271,_xlfn.AGGREGATE(15,6,ROW($B$2:$B$271)-ROW($B$2)+1/($Q$2:$Q$271=1),ROWS(V$2:V82))),"")</f>
        <v/>
      </c>
      <c r="W82" t="str">
        <f>IFERROR(INDEX($C$2:$C$271,_xlfn.AGGREGATE(15,6,ROW($C$2:$C$271)-ROW($C$2)+1/($Q$2:$Q$271=1),ROWS(W$2:W82))),"")</f>
        <v/>
      </c>
      <c r="X82" t="str">
        <f>IFERROR(INDEX($D$2:$D$271,_xlfn.AGGREGATE(15,6,ROW($D$2:$D$271)-ROW($D$2)+1/($Q$2:$Q$271=1),ROWS(X$2:X82))),"")</f>
        <v/>
      </c>
      <c r="Y82" t="str">
        <f>IFERROR(INDEX($E$2:$E$271,_xlfn.AGGREGATE(15,6,ROW($E$2:$E$271)-ROW($E$2)+1/($Q$2:$Q$271=1),ROWS(Y$2:Y82))),"")</f>
        <v/>
      </c>
      <c r="Z82" t="str">
        <f>IFERROR(INDEX($F$2:$F$271,_xlfn.AGGREGATE(15,6,ROW($F$2:$F$271)-ROW($F$2)+1/($Q$2:$Q$271=1),ROWS(Z$2:Z82))),"")</f>
        <v/>
      </c>
      <c r="AA82" t="str">
        <f>IFERROR(INDEX($G$2:$G$271,_xlfn.AGGREGATE(15,6,ROW($G$2:$G$271)-ROW($G$2)+1/($Q$2:$Q$271=1),ROWS(AA$2:AA82))),"")</f>
        <v/>
      </c>
      <c r="AB82" t="str">
        <f>IFERROR(INDEX($H$2:$H$271,_xlfn.AGGREGATE(15,6,ROW($H$2:$H$271)-ROW($H$2)+1/($Q$2:$Q$271=1),ROWS(AB$2:AB82))),"")</f>
        <v/>
      </c>
      <c r="AC82" t="str">
        <f>IFERROR(INDEX($I$2:$I$271,_xlfn.AGGREGATE(15,6,ROW($I$2:$I$271)-ROW($I$2)+1/($Q$2:$Q$271=1),ROWS(AC$2:AC82))),"")</f>
        <v/>
      </c>
      <c r="AD82" t="str">
        <f>IFERROR(INDEX($J$2:$J$271,_xlfn.AGGREGATE(15,6,ROW($J$2:$J$271)-ROW($J$2)+1/($Q$2:$Q$271=1),ROWS(AD$2:AD82))),"")</f>
        <v/>
      </c>
      <c r="AE82" t="str">
        <f>IFERROR(INDEX($K$2:$K$271,_xlfn.AGGREGATE(15,6,ROW($K$2:$K$271)-ROW($K$2)+1/($Q$2:$Q$271=1),ROWS(AE$2:AE82))),"")</f>
        <v/>
      </c>
      <c r="AF82" t="str">
        <f>IFERROR(INDEX($M$2:$M$271,_xlfn.AGGREGATE(15,6,ROW($M$2:$M$271)-ROW($M$2)+1/($Q$2:$Q$271=1),ROWS(AF$2:AF82))),"")</f>
        <v/>
      </c>
      <c r="AG82" t="str">
        <f>IFERROR(INDEX($N$2:$N$271,_xlfn.AGGREGATE(15,6,ROW($N$2:$N$271)-ROW($N$2)+1/($Q$2:$Q$271=1),ROWS(AG$2:AG82))),"")</f>
        <v/>
      </c>
      <c r="AH82" t="str">
        <f>IFERROR(INDEX($O$2:$O$271,_xlfn.AGGREGATE(15,6,ROW($O$2:$O$271)-ROW($O$2)+1/($Q$2:$Q$271=1),ROWS(AH$2:AH82))),"")</f>
        <v/>
      </c>
      <c r="AI82" t="str">
        <f>IFERROR(INDEX($P$2:$P$271,_xlfn.AGGREGATE(15,6,ROW($P$2:$P$271)-ROW($P$2)+1/($Q$2:$Q$271=1),ROWS(AI$2:AI82))),"")</f>
        <v/>
      </c>
    </row>
    <row r="83" spans="1:35" x14ac:dyDescent="0.2">
      <c r="A83" t="str">
        <f>IF(Taxaliste_E!B$95="","",Taxaliste_E!B$95)</f>
        <v/>
      </c>
      <c r="B83" t="str">
        <f>IF(Taxaliste_E!F$95="","",Taxaliste_E!F$95)</f>
        <v/>
      </c>
      <c r="C83" t="str">
        <f>IF(Taxaliste_E!G$95="","",Taxaliste_E!G$95)</f>
        <v/>
      </c>
      <c r="D83" t="str">
        <f>IF(Taxaliste_E!H$95="","",Taxaliste_E!H$95)</f>
        <v/>
      </c>
      <c r="E83" t="str">
        <f>IF(Taxaliste_E!I$95="","",Taxaliste_E!I$95)</f>
        <v/>
      </c>
      <c r="F83" t="str">
        <f>IF(Taxaliste_E!J$95="","",Taxaliste_E!J$95)</f>
        <v/>
      </c>
      <c r="G83" t="str">
        <f>IF(Taxaliste_E!K$95="","",Taxaliste_E!K$95)</f>
        <v/>
      </c>
      <c r="H83" t="str">
        <f>IF(Taxaliste_E!L$95="","",Taxaliste_E!L$95)</f>
        <v/>
      </c>
      <c r="I83" t="str">
        <f>IF(Taxaliste_E!M$95="","",Taxaliste_E!M$95)</f>
        <v/>
      </c>
      <c r="J83" t="str">
        <f>IF(Taxaliste_E!N$95="","",Taxaliste_E!N$95)</f>
        <v/>
      </c>
      <c r="K83" t="str">
        <f>IF(Taxaliste_E!P$95="","",Taxaliste_E!P$95)</f>
        <v/>
      </c>
      <c r="L83" t="str">
        <f>IF(Taxaliste_E!T$95="","",Taxaliste_E!T$95)</f>
        <v/>
      </c>
      <c r="M83" t="str">
        <f>IF(Taxaliste_E!U$95="","",Taxaliste_E!U$95)</f>
        <v/>
      </c>
      <c r="N83" t="str">
        <f>IF(Taxaliste_E!V$95="","",Taxaliste_E!V$95)</f>
        <v/>
      </c>
      <c r="O83" t="str">
        <f>IF(Taxaliste_E!W$95="","",Taxaliste_E!W$95)</f>
        <v/>
      </c>
      <c r="P83" t="str">
        <f t="shared" si="4"/>
        <v/>
      </c>
      <c r="Q83" t="str">
        <f t="shared" si="3"/>
        <v/>
      </c>
    </row>
    <row r="84" spans="1:35" x14ac:dyDescent="0.2">
      <c r="A84" t="str">
        <f>IF(Taxaliste_E!B$96="","",Taxaliste_E!B$96)</f>
        <v/>
      </c>
      <c r="B84" t="str">
        <f>IF(Taxaliste_E!F$96="","",Taxaliste_E!F$96)</f>
        <v/>
      </c>
      <c r="C84" t="str">
        <f>IF(Taxaliste_E!G$96="","",Taxaliste_E!G$96)</f>
        <v/>
      </c>
      <c r="D84" t="str">
        <f>IF(Taxaliste_E!H$96="","",Taxaliste_E!H$96)</f>
        <v/>
      </c>
      <c r="E84" t="str">
        <f>IF(Taxaliste_E!I$96="","",Taxaliste_E!I$96)</f>
        <v/>
      </c>
      <c r="F84" t="str">
        <f>IF(Taxaliste_E!J$96="","",Taxaliste_E!J$96)</f>
        <v/>
      </c>
      <c r="G84" t="str">
        <f>IF(Taxaliste_E!K$96="","",Taxaliste_E!K$96)</f>
        <v/>
      </c>
      <c r="H84" t="str">
        <f>IF(Taxaliste_E!L$96="","",Taxaliste_E!L$96)</f>
        <v/>
      </c>
      <c r="I84" t="str">
        <f>IF(Taxaliste_E!M$96="","",Taxaliste_E!M$96)</f>
        <v/>
      </c>
      <c r="J84" t="str">
        <f>IF(Taxaliste_E!N$96="","",Taxaliste_E!N$96)</f>
        <v/>
      </c>
      <c r="K84" t="str">
        <f>IF(Taxaliste_E!P$96="","",Taxaliste_E!P$96)</f>
        <v/>
      </c>
      <c r="L84" t="str">
        <f>IF(Taxaliste_E!T$96="","",Taxaliste_E!T$96)</f>
        <v/>
      </c>
      <c r="M84" t="str">
        <f>IF(Taxaliste_E!U$96="","",Taxaliste_E!U$96)</f>
        <v/>
      </c>
      <c r="N84" t="str">
        <f>IF(Taxaliste_E!V$96="","",Taxaliste_E!V$96)</f>
        <v/>
      </c>
      <c r="O84" t="str">
        <f>IF(Taxaliste_E!W$96="","",Taxaliste_E!W$96)</f>
        <v/>
      </c>
      <c r="P84" t="str">
        <f t="shared" si="4"/>
        <v/>
      </c>
      <c r="Q84" t="str">
        <f t="shared" si="3"/>
        <v/>
      </c>
    </row>
    <row r="85" spans="1:35" x14ac:dyDescent="0.2">
      <c r="A85" t="str">
        <f>IF(Taxaliste_E!B$97="","",Taxaliste_E!B$97)</f>
        <v/>
      </c>
      <c r="B85" t="str">
        <f>IF(Taxaliste_E!F$97="","",Taxaliste_E!F$97)</f>
        <v/>
      </c>
      <c r="C85" t="str">
        <f>IF(Taxaliste_E!G$97="","",Taxaliste_E!G$97)</f>
        <v/>
      </c>
      <c r="D85" t="str">
        <f>IF(Taxaliste_E!H$97="","",Taxaliste_E!H$97)</f>
        <v/>
      </c>
      <c r="E85" t="str">
        <f>IF(Taxaliste_E!I$97="","",Taxaliste_E!I$97)</f>
        <v/>
      </c>
      <c r="F85" t="str">
        <f>IF(Taxaliste_E!J$97="","",Taxaliste_E!J$97)</f>
        <v/>
      </c>
      <c r="G85" t="str">
        <f>IF(Taxaliste_E!K$97="","",Taxaliste_E!K$97)</f>
        <v/>
      </c>
      <c r="H85" t="str">
        <f>IF(Taxaliste_E!L$97="","",Taxaliste_E!L$97)</f>
        <v/>
      </c>
      <c r="I85" t="str">
        <f>IF(Taxaliste_E!M$97="","",Taxaliste_E!M$97)</f>
        <v/>
      </c>
      <c r="J85" t="str">
        <f>IF(Taxaliste_E!N$97="","",Taxaliste_E!N$97)</f>
        <v/>
      </c>
      <c r="K85" t="str">
        <f>IF(Taxaliste_E!P$97="","",Taxaliste_E!P$97)</f>
        <v/>
      </c>
      <c r="L85" t="str">
        <f>IF(Taxaliste_E!T$97="","",Taxaliste_E!T$97)</f>
        <v/>
      </c>
      <c r="M85" t="str">
        <f>IF(Taxaliste_E!U$97="","",Taxaliste_E!U$97)</f>
        <v/>
      </c>
      <c r="N85" t="str">
        <f>IF(Taxaliste_E!V$97="","",Taxaliste_E!V$97)</f>
        <v/>
      </c>
      <c r="O85" t="str">
        <f>IF(Taxaliste_E!W$97="","",Taxaliste_E!W$97)</f>
        <v/>
      </c>
      <c r="P85" t="str">
        <f t="shared" si="4"/>
        <v/>
      </c>
      <c r="Q85" t="str">
        <f t="shared" si="3"/>
        <v/>
      </c>
    </row>
    <row r="86" spans="1:35" x14ac:dyDescent="0.2">
      <c r="A86" t="str">
        <f>IF(Taxaliste_E!B$98="","",Taxaliste_E!B$98)</f>
        <v/>
      </c>
      <c r="B86" t="str">
        <f>IF(Taxaliste_E!F$98="","",Taxaliste_E!F$98)</f>
        <v/>
      </c>
      <c r="C86" t="str">
        <f>IF(Taxaliste_E!G$98="","",Taxaliste_E!G$98)</f>
        <v/>
      </c>
      <c r="D86" t="str">
        <f>IF(Taxaliste_E!H$98="","",Taxaliste_E!H$98)</f>
        <v/>
      </c>
      <c r="E86" t="str">
        <f>IF(Taxaliste_E!I$98="","",Taxaliste_E!I$98)</f>
        <v/>
      </c>
      <c r="F86" t="str">
        <f>IF(Taxaliste_E!J$98="","",Taxaliste_E!J$98)</f>
        <v/>
      </c>
      <c r="G86" t="str">
        <f>IF(Taxaliste_E!K$98="","",Taxaliste_E!K$98)</f>
        <v/>
      </c>
      <c r="H86" t="str">
        <f>IF(Taxaliste_E!L$98="","",Taxaliste_E!L$98)</f>
        <v/>
      </c>
      <c r="I86" t="str">
        <f>IF(Taxaliste_E!M$98="","",Taxaliste_E!M$98)</f>
        <v/>
      </c>
      <c r="J86" t="str">
        <f>IF(Taxaliste_E!N$98="","",Taxaliste_E!N$98)</f>
        <v/>
      </c>
      <c r="K86" t="str">
        <f>IF(Taxaliste_E!P$98="","",Taxaliste_E!P$98)</f>
        <v/>
      </c>
      <c r="L86" t="str">
        <f>IF(Taxaliste_E!T$98="","",Taxaliste_E!T$98)</f>
        <v/>
      </c>
      <c r="M86" t="str">
        <f>IF(Taxaliste_E!U$98="","",Taxaliste_E!U$98)</f>
        <v/>
      </c>
      <c r="N86" t="str">
        <f>IF(Taxaliste_E!V$98="","",Taxaliste_E!V$98)</f>
        <v/>
      </c>
      <c r="O86" t="str">
        <f>IF(Taxaliste_E!W$98="","",Taxaliste_E!W$98)</f>
        <v/>
      </c>
      <c r="P86" t="str">
        <f t="shared" si="4"/>
        <v/>
      </c>
      <c r="Q86" t="str">
        <f t="shared" si="3"/>
        <v/>
      </c>
    </row>
    <row r="87" spans="1:35" x14ac:dyDescent="0.2">
      <c r="A87" t="str">
        <f>IF(Taxaliste_E!B$99="","",Taxaliste_E!B$99)</f>
        <v/>
      </c>
      <c r="B87" t="str">
        <f>IF(Taxaliste_E!F$99="","",Taxaliste_E!F$99)</f>
        <v/>
      </c>
      <c r="C87" t="str">
        <f>IF(Taxaliste_E!G$99="","",Taxaliste_E!G$99)</f>
        <v/>
      </c>
      <c r="D87" t="str">
        <f>IF(Taxaliste_E!H$99="","",Taxaliste_E!H$99)</f>
        <v/>
      </c>
      <c r="E87" t="str">
        <f>IF(Taxaliste_E!I$99="","",Taxaliste_E!I$99)</f>
        <v/>
      </c>
      <c r="F87" t="str">
        <f>IF(Taxaliste_E!J$99="","",Taxaliste_E!J$99)</f>
        <v/>
      </c>
      <c r="G87" t="str">
        <f>IF(Taxaliste_E!K$99="","",Taxaliste_E!K$99)</f>
        <v/>
      </c>
      <c r="H87" t="str">
        <f>IF(Taxaliste_E!L$99="","",Taxaliste_E!L$99)</f>
        <v/>
      </c>
      <c r="I87" t="str">
        <f>IF(Taxaliste_E!M$99="","",Taxaliste_E!M$99)</f>
        <v/>
      </c>
      <c r="J87" t="str">
        <f>IF(Taxaliste_E!N$99="","",Taxaliste_E!N$99)</f>
        <v/>
      </c>
      <c r="K87" t="str">
        <f>IF(Taxaliste_E!P$99="","",Taxaliste_E!P$99)</f>
        <v/>
      </c>
      <c r="L87" t="str">
        <f>IF(Taxaliste_E!T$99="","",Taxaliste_E!T$99)</f>
        <v/>
      </c>
      <c r="M87" t="str">
        <f>IF(Taxaliste_E!U$99="","",Taxaliste_E!U$99)</f>
        <v/>
      </c>
      <c r="N87" t="str">
        <f>IF(Taxaliste_E!V$99="","",Taxaliste_E!V$99)</f>
        <v/>
      </c>
      <c r="O87" t="str">
        <f>IF(Taxaliste_E!W$99="","",Taxaliste_E!W$99)</f>
        <v/>
      </c>
      <c r="P87" t="str">
        <f t="shared" si="4"/>
        <v/>
      </c>
      <c r="Q87" t="str">
        <f t="shared" si="3"/>
        <v/>
      </c>
    </row>
    <row r="88" spans="1:35" x14ac:dyDescent="0.2">
      <c r="A88" t="str">
        <f>IF(Taxaliste_E!B$100="","",Taxaliste_E!B$100)</f>
        <v/>
      </c>
      <c r="B88" t="str">
        <f>IF(Taxaliste_E!F$100="","",Taxaliste_E!F$100)</f>
        <v/>
      </c>
      <c r="C88" t="str">
        <f>IF(Taxaliste_E!G$100="","",Taxaliste_E!G$100)</f>
        <v/>
      </c>
      <c r="D88" t="str">
        <f>IF(Taxaliste_E!H$100="","",Taxaliste_E!H$100)</f>
        <v/>
      </c>
      <c r="E88" t="str">
        <f>IF(Taxaliste_E!I$100="","",Taxaliste_E!I$100)</f>
        <v/>
      </c>
      <c r="F88" t="str">
        <f>IF(Taxaliste_E!J$100="","",Taxaliste_E!J$100)</f>
        <v/>
      </c>
      <c r="G88" t="str">
        <f>IF(Taxaliste_E!K$100="","",Taxaliste_E!K$100)</f>
        <v/>
      </c>
      <c r="H88" t="str">
        <f>IF(Taxaliste_E!L$100="","",Taxaliste_E!L$100)</f>
        <v/>
      </c>
      <c r="I88" t="str">
        <f>IF(Taxaliste_E!M$100="","",Taxaliste_E!M$100)</f>
        <v/>
      </c>
      <c r="J88" t="str">
        <f>IF(Taxaliste_E!N$100="","",Taxaliste_E!N$100)</f>
        <v/>
      </c>
      <c r="K88" t="str">
        <f>IF(Taxaliste_E!P$100="","",Taxaliste_E!P$100)</f>
        <v/>
      </c>
      <c r="L88" t="str">
        <f>IF(Taxaliste_E!T$100="","",Taxaliste_E!T$100)</f>
        <v/>
      </c>
      <c r="M88" t="str">
        <f>IF(Taxaliste_E!U$100="","",Taxaliste_E!U$100)</f>
        <v/>
      </c>
      <c r="N88" t="str">
        <f>IF(Taxaliste_E!V$100="","",Taxaliste_E!V$100)</f>
        <v/>
      </c>
      <c r="O88" t="str">
        <f>IF(Taxaliste_E!W$100="","",Taxaliste_E!W$100)</f>
        <v/>
      </c>
      <c r="P88" t="str">
        <f t="shared" si="4"/>
        <v/>
      </c>
      <c r="Q88" t="str">
        <f t="shared" si="3"/>
        <v/>
      </c>
    </row>
    <row r="89" spans="1:35" x14ac:dyDescent="0.2">
      <c r="A89" t="str">
        <f>IF(Taxaliste_E!B$101="","",Taxaliste_E!B$101)</f>
        <v/>
      </c>
      <c r="B89" t="str">
        <f>IF(Taxaliste_E!F$101="","",Taxaliste_E!F$101)</f>
        <v/>
      </c>
      <c r="C89" t="str">
        <f>IF(Taxaliste_E!G$101="","",Taxaliste_E!G$101)</f>
        <v/>
      </c>
      <c r="D89" t="str">
        <f>IF(Taxaliste_E!H$101="","",Taxaliste_E!H$101)</f>
        <v/>
      </c>
      <c r="E89" t="str">
        <f>IF(Taxaliste_E!I$101="","",Taxaliste_E!I$101)</f>
        <v/>
      </c>
      <c r="F89" t="str">
        <f>IF(Taxaliste_E!J$101="","",Taxaliste_E!J$101)</f>
        <v/>
      </c>
      <c r="G89" t="str">
        <f>IF(Taxaliste_E!K$101="","",Taxaliste_E!K$101)</f>
        <v/>
      </c>
      <c r="H89" t="str">
        <f>IF(Taxaliste_E!L$101="","",Taxaliste_E!L$101)</f>
        <v/>
      </c>
      <c r="I89" t="str">
        <f>IF(Taxaliste_E!M$101="","",Taxaliste_E!M$101)</f>
        <v/>
      </c>
      <c r="J89" t="str">
        <f>IF(Taxaliste_E!N$101="","",Taxaliste_E!N$101)</f>
        <v/>
      </c>
      <c r="K89" t="str">
        <f>IF(Taxaliste_E!P$101="","",Taxaliste_E!P$101)</f>
        <v/>
      </c>
      <c r="L89" t="str">
        <f>IF(Taxaliste_E!T$101="","",Taxaliste_E!T$101)</f>
        <v/>
      </c>
      <c r="M89" t="str">
        <f>IF(Taxaliste_E!U$101="","",Taxaliste_E!U$101)</f>
        <v/>
      </c>
      <c r="N89" t="str">
        <f>IF(Taxaliste_E!V$101="","",Taxaliste_E!V$101)</f>
        <v/>
      </c>
      <c r="O89" t="str">
        <f>IF(Taxaliste_E!W$101="","",Taxaliste_E!W$101)</f>
        <v/>
      </c>
      <c r="P89" t="str">
        <f t="shared" si="4"/>
        <v/>
      </c>
      <c r="Q89" t="str">
        <f t="shared" si="3"/>
        <v/>
      </c>
    </row>
    <row r="90" spans="1:35" x14ac:dyDescent="0.2">
      <c r="A90" t="str">
        <f>IF(Taxaliste_E!B$102="","",Taxaliste_E!B$102)</f>
        <v/>
      </c>
      <c r="B90" t="str">
        <f>IF(Taxaliste_E!F$102="","",Taxaliste_E!F$102)</f>
        <v/>
      </c>
      <c r="C90" t="str">
        <f>IF(Taxaliste_E!G$102="","",Taxaliste_E!G$102)</f>
        <v/>
      </c>
      <c r="D90" t="str">
        <f>IF(Taxaliste_E!H$102="","",Taxaliste_E!H$102)</f>
        <v/>
      </c>
      <c r="E90" t="str">
        <f>IF(Taxaliste_E!I$102="","",Taxaliste_E!I$102)</f>
        <v/>
      </c>
      <c r="F90" t="str">
        <f>IF(Taxaliste_E!J$102="","",Taxaliste_E!J$102)</f>
        <v/>
      </c>
      <c r="G90" t="str">
        <f>IF(Taxaliste_E!K$102="","",Taxaliste_E!K$102)</f>
        <v/>
      </c>
      <c r="H90" t="str">
        <f>IF(Taxaliste_E!L$102="","",Taxaliste_E!L$102)</f>
        <v/>
      </c>
      <c r="I90" t="str">
        <f>IF(Taxaliste_E!M$102="","",Taxaliste_E!M$102)</f>
        <v/>
      </c>
      <c r="J90" t="str">
        <f>IF(Taxaliste_E!N$102="","",Taxaliste_E!N$102)</f>
        <v/>
      </c>
      <c r="K90" t="str">
        <f>IF(Taxaliste_E!P$102="","",Taxaliste_E!P$102)</f>
        <v/>
      </c>
      <c r="L90" t="str">
        <f>IF(Taxaliste_E!T$102="","",Taxaliste_E!T$102)</f>
        <v/>
      </c>
      <c r="M90" t="str">
        <f>IF(Taxaliste_E!U$102="","",Taxaliste_E!U$102)</f>
        <v/>
      </c>
      <c r="N90" t="str">
        <f>IF(Taxaliste_E!V$102="","",Taxaliste_E!V$102)</f>
        <v/>
      </c>
      <c r="O90" t="str">
        <f>IF(Taxaliste_E!W$102="","",Taxaliste_E!W$102)</f>
        <v/>
      </c>
      <c r="P90" t="str">
        <f t="shared" si="4"/>
        <v/>
      </c>
      <c r="Q90" t="str">
        <f t="shared" si="3"/>
        <v/>
      </c>
    </row>
    <row r="91" spans="1:35" x14ac:dyDescent="0.2">
      <c r="A91" t="str">
        <f>IF(Taxaliste_E!B$103="","",Taxaliste_E!B$103)</f>
        <v/>
      </c>
      <c r="B91" t="str">
        <f>IF(Taxaliste_E!F$103="","",Taxaliste_E!F$103)</f>
        <v/>
      </c>
      <c r="C91" t="str">
        <f>IF(Taxaliste_E!G$103="","",Taxaliste_E!G$103)</f>
        <v/>
      </c>
      <c r="D91" t="str">
        <f>IF(Taxaliste_E!H$103="","",Taxaliste_E!H$103)</f>
        <v/>
      </c>
      <c r="E91" t="str">
        <f>IF(Taxaliste_E!I$103="","",Taxaliste_E!I$103)</f>
        <v/>
      </c>
      <c r="F91" t="str">
        <f>IF(Taxaliste_E!J$103="","",Taxaliste_E!J$103)</f>
        <v/>
      </c>
      <c r="G91" t="str">
        <f>IF(Taxaliste_E!K$103="","",Taxaliste_E!K$103)</f>
        <v/>
      </c>
      <c r="H91" t="str">
        <f>IF(Taxaliste_E!L$103="","",Taxaliste_E!L$103)</f>
        <v/>
      </c>
      <c r="I91" t="str">
        <f>IF(Taxaliste_E!M$103="","",Taxaliste_E!M$103)</f>
        <v/>
      </c>
      <c r="J91" t="str">
        <f>IF(Taxaliste_E!N$103="","",Taxaliste_E!N$103)</f>
        <v/>
      </c>
      <c r="K91" t="str">
        <f>IF(Taxaliste_E!P$103="","",Taxaliste_E!P$103)</f>
        <v/>
      </c>
      <c r="L91" t="str">
        <f>IF(Taxaliste_E!T$103="","",Taxaliste_E!T$103)</f>
        <v/>
      </c>
      <c r="M91" t="str">
        <f>IF(Taxaliste_E!U$103="","",Taxaliste_E!U$103)</f>
        <v/>
      </c>
      <c r="N91" t="str">
        <f>IF(Taxaliste_E!V$103="","",Taxaliste_E!V$103)</f>
        <v/>
      </c>
      <c r="O91" t="str">
        <f>IF(Taxaliste_E!W$103="","",Taxaliste_E!W$103)</f>
        <v/>
      </c>
      <c r="P91" t="str">
        <f t="shared" si="4"/>
        <v/>
      </c>
      <c r="Q91" t="str">
        <f t="shared" si="3"/>
        <v/>
      </c>
    </row>
    <row r="92" spans="1:35" x14ac:dyDescent="0.2">
      <c r="A92" t="str">
        <f>IF(Taxaliste_P!B$13="","",Taxaliste_P!B$13)</f>
        <v/>
      </c>
      <c r="B92" t="str">
        <f>IF(Taxaliste_P!F$13="","",Taxaliste_P!F$13)</f>
        <v/>
      </c>
      <c r="C92" t="str">
        <f>IF(Taxaliste_P!G$13="","",Taxaliste_P!G$13)</f>
        <v/>
      </c>
      <c r="D92" t="str">
        <f>IF(Taxaliste_P!H$13="","",Taxaliste_P!H$13)</f>
        <v/>
      </c>
      <c r="E92" t="str">
        <f>IF(Taxaliste_P!I$13="","",Taxaliste_P!I$13)</f>
        <v/>
      </c>
      <c r="F92" t="str">
        <f>IF(Taxaliste_P!J$13="","",Taxaliste_P!J$13)</f>
        <v/>
      </c>
      <c r="G92" t="str">
        <f>IF(Taxaliste_P!K$13="","",Taxaliste_P!K$13)</f>
        <v/>
      </c>
      <c r="H92" t="str">
        <f>IF(Taxaliste_P!L$13="","",Taxaliste_P!L$13)</f>
        <v/>
      </c>
      <c r="I92" t="str">
        <f>IF(Taxaliste_P!M$13="","",Taxaliste_P!M$13)</f>
        <v/>
      </c>
      <c r="J92" t="str">
        <f>IF(Taxaliste_P!N$13="","",Taxaliste_P!N$13)</f>
        <v/>
      </c>
      <c r="K92" t="str">
        <f>IF(Taxaliste_P!P$13="","",Taxaliste_P!P$13)</f>
        <v/>
      </c>
      <c r="L92" t="str">
        <f>IF(Taxaliste_P!T$13="","",Taxaliste_P!T$13)</f>
        <v/>
      </c>
      <c r="M92" t="str">
        <f>IF(Taxaliste_P!U$13="","",Taxaliste_P!U$13)</f>
        <v/>
      </c>
      <c r="N92" t="str">
        <f>IF(Taxaliste_P!V$13="","",Taxaliste_P!V$13)</f>
        <v/>
      </c>
      <c r="O92" t="str">
        <f>IF(Taxaliste_P!W$13="","",Taxaliste_P!W$13)</f>
        <v/>
      </c>
      <c r="P92" t="str">
        <f t="shared" ref="P92:P155" si="5">IF(A92="","","Sicher identifizierte Art")</f>
        <v/>
      </c>
      <c r="Q92" t="str">
        <f>IF(A92="","",1)</f>
        <v/>
      </c>
    </row>
    <row r="93" spans="1:35" x14ac:dyDescent="0.2">
      <c r="A93" t="str">
        <f>IF(Taxaliste_P!B$14="","",Taxaliste_P!B$14)</f>
        <v/>
      </c>
      <c r="B93" t="str">
        <f>IF(Taxaliste_P!F$14="","",Taxaliste_P!F$14)</f>
        <v/>
      </c>
      <c r="C93" t="str">
        <f>IF(Taxaliste_P!G$14="","",Taxaliste_P!G$14)</f>
        <v/>
      </c>
      <c r="D93" t="str">
        <f>IF(Taxaliste_P!H$14="","",Taxaliste_P!H$14)</f>
        <v/>
      </c>
      <c r="E93" t="str">
        <f>IF(Taxaliste_P!I$14="","",Taxaliste_P!I$14)</f>
        <v/>
      </c>
      <c r="F93" t="str">
        <f>IF(Taxaliste_P!J$14="","",Taxaliste_P!J$14)</f>
        <v/>
      </c>
      <c r="G93" t="str">
        <f>IF(Taxaliste_P!K$14="","",Taxaliste_P!K$14)</f>
        <v/>
      </c>
      <c r="H93" t="str">
        <f>IF(Taxaliste_P!L$14="","",Taxaliste_P!L$14)</f>
        <v/>
      </c>
      <c r="I93" t="str">
        <f>IF(Taxaliste_P!M$14="","",Taxaliste_P!M$14)</f>
        <v/>
      </c>
      <c r="J93" t="str">
        <f>IF(Taxaliste_P!N$14="","",Taxaliste_P!N$14)</f>
        <v/>
      </c>
      <c r="K93" t="str">
        <f>IF(Taxaliste_P!P$14="","",Taxaliste_P!P$14)</f>
        <v/>
      </c>
      <c r="L93" t="str">
        <f>IF(Taxaliste_P!T$14="","",Taxaliste_P!T$14)</f>
        <v/>
      </c>
      <c r="M93" t="str">
        <f>IF(Taxaliste_P!U$14="","",Taxaliste_P!U$14)</f>
        <v/>
      </c>
      <c r="N93" t="str">
        <f>IF(Taxaliste_P!V$14="","",Taxaliste_P!V$14)</f>
        <v/>
      </c>
      <c r="O93" t="str">
        <f>IF(Taxaliste_P!W$14="","",Taxaliste_P!W$14)</f>
        <v/>
      </c>
      <c r="P93" t="str">
        <f t="shared" si="5"/>
        <v/>
      </c>
      <c r="Q93" t="str">
        <f>IF(A93="","",1)</f>
        <v/>
      </c>
    </row>
    <row r="94" spans="1:35" x14ac:dyDescent="0.2">
      <c r="A94" t="str">
        <f>IF(Taxaliste_P!B$15="","",Taxaliste_P!B$15)</f>
        <v/>
      </c>
      <c r="B94" t="str">
        <f>IF(Taxaliste_P!F$15="","",Taxaliste_P!F$15)</f>
        <v/>
      </c>
      <c r="C94" t="str">
        <f>IF(Taxaliste_P!G$15="","",Taxaliste_P!G$15)</f>
        <v/>
      </c>
      <c r="D94" t="str">
        <f>IF(Taxaliste_P!H$15="","",Taxaliste_P!H$15)</f>
        <v/>
      </c>
      <c r="E94" t="str">
        <f>IF(Taxaliste_P!I$15="","",Taxaliste_P!I$15)</f>
        <v/>
      </c>
      <c r="F94" t="str">
        <f>IF(Taxaliste_P!J$15="","",Taxaliste_P!J$15)</f>
        <v/>
      </c>
      <c r="G94" t="str">
        <f>IF(Taxaliste_P!K$15="","",Taxaliste_P!K$15)</f>
        <v/>
      </c>
      <c r="H94" t="str">
        <f>IF(Taxaliste_P!L$15="","",Taxaliste_P!L$15)</f>
        <v/>
      </c>
      <c r="I94" t="str">
        <f>IF(Taxaliste_P!M$15="","",Taxaliste_P!M$15)</f>
        <v/>
      </c>
      <c r="J94" t="str">
        <f>IF(Taxaliste_P!N$15="","",Taxaliste_P!N$15)</f>
        <v/>
      </c>
      <c r="K94" t="str">
        <f>IF(Taxaliste_P!P$15="","",Taxaliste_P!P$15)</f>
        <v/>
      </c>
      <c r="L94" t="str">
        <f>IF(Taxaliste_P!T$15="","",Taxaliste_P!T$15)</f>
        <v/>
      </c>
      <c r="M94" t="str">
        <f>IF(Taxaliste_P!U$15="","",Taxaliste_P!U$15)</f>
        <v/>
      </c>
      <c r="N94" t="str">
        <f>IF(Taxaliste_P!V$15="","",Taxaliste_P!V$15)</f>
        <v/>
      </c>
      <c r="O94" t="str">
        <f>IF(Taxaliste_P!W$15="","",Taxaliste_P!W$15)</f>
        <v/>
      </c>
      <c r="P94" t="str">
        <f t="shared" si="5"/>
        <v/>
      </c>
      <c r="Q94" t="str">
        <f t="shared" ref="Q94:Q157" si="6">IF(A94="","",1)</f>
        <v/>
      </c>
    </row>
    <row r="95" spans="1:35" x14ac:dyDescent="0.2">
      <c r="A95" t="str">
        <f>IF(Taxaliste_P!B$16="","",Taxaliste_P!B$16)</f>
        <v/>
      </c>
      <c r="B95" t="str">
        <f>IF(Taxaliste_P!F$16="","",Taxaliste_P!F$16)</f>
        <v/>
      </c>
      <c r="C95" t="str">
        <f>IF(Taxaliste_P!G$16="","",Taxaliste_P!G$16)</f>
        <v/>
      </c>
      <c r="D95" t="str">
        <f>IF(Taxaliste_P!H$16="","",Taxaliste_P!H$16)</f>
        <v/>
      </c>
      <c r="E95" t="str">
        <f>IF(Taxaliste_P!I$16="","",Taxaliste_P!I$16)</f>
        <v/>
      </c>
      <c r="F95" t="str">
        <f>IF(Taxaliste_P!J$16="","",Taxaliste_P!J$16)</f>
        <v/>
      </c>
      <c r="G95" t="str">
        <f>IF(Taxaliste_P!K$16="","",Taxaliste_P!K$16)</f>
        <v/>
      </c>
      <c r="H95" t="str">
        <f>IF(Taxaliste_P!L$16="","",Taxaliste_P!L$16)</f>
        <v/>
      </c>
      <c r="I95" t="str">
        <f>IF(Taxaliste_P!M$16="","",Taxaliste_P!M$16)</f>
        <v/>
      </c>
      <c r="J95" t="str">
        <f>IF(Taxaliste_P!N$16="","",Taxaliste_P!N$16)</f>
        <v/>
      </c>
      <c r="K95" t="str">
        <f>IF(Taxaliste_P!P$16="","",Taxaliste_P!P$16)</f>
        <v/>
      </c>
      <c r="L95" t="str">
        <f>IF(Taxaliste_P!T$16="","",Taxaliste_P!T$16)</f>
        <v/>
      </c>
      <c r="M95" t="str">
        <f>IF(Taxaliste_P!U$16="","",Taxaliste_P!U$16)</f>
        <v/>
      </c>
      <c r="N95" t="str">
        <f>IF(Taxaliste_P!V$16="","",Taxaliste_P!V$16)</f>
        <v/>
      </c>
      <c r="O95" t="str">
        <f>IF(Taxaliste_P!W$16="","",Taxaliste_P!W$16)</f>
        <v/>
      </c>
      <c r="P95" t="str">
        <f t="shared" si="5"/>
        <v/>
      </c>
      <c r="Q95" t="str">
        <f t="shared" si="6"/>
        <v/>
      </c>
    </row>
    <row r="96" spans="1:35" x14ac:dyDescent="0.2">
      <c r="A96" t="str">
        <f>IF(Taxaliste_P!B$17="","",Taxaliste_P!B$17)</f>
        <v/>
      </c>
      <c r="B96" t="str">
        <f>IF(Taxaliste_P!F$17="","",Taxaliste_P!F$17)</f>
        <v/>
      </c>
      <c r="C96" t="str">
        <f>IF(Taxaliste_P!G$17="","",Taxaliste_P!G$17)</f>
        <v/>
      </c>
      <c r="D96" t="str">
        <f>IF(Taxaliste_P!H$17="","",Taxaliste_P!H$17)</f>
        <v/>
      </c>
      <c r="E96" t="str">
        <f>IF(Taxaliste_P!I$17="","",Taxaliste_P!I$17)</f>
        <v/>
      </c>
      <c r="F96" t="str">
        <f>IF(Taxaliste_P!J$17="","",Taxaliste_P!J$17)</f>
        <v/>
      </c>
      <c r="G96" t="str">
        <f>IF(Taxaliste_P!K$17="","",Taxaliste_P!K$17)</f>
        <v/>
      </c>
      <c r="H96" t="str">
        <f>IF(Taxaliste_P!L$17="","",Taxaliste_P!L$17)</f>
        <v/>
      </c>
      <c r="I96" t="str">
        <f>IF(Taxaliste_P!M$17="","",Taxaliste_P!M$17)</f>
        <v/>
      </c>
      <c r="J96" t="str">
        <f>IF(Taxaliste_P!N$17="","",Taxaliste_P!N$17)</f>
        <v/>
      </c>
      <c r="K96" t="str">
        <f>IF(Taxaliste_P!P$17="","",Taxaliste_P!P$17)</f>
        <v/>
      </c>
      <c r="L96" t="str">
        <f>IF(Taxaliste_P!T$17="","",Taxaliste_P!T$17)</f>
        <v/>
      </c>
      <c r="M96" t="str">
        <f>IF(Taxaliste_P!U$17="","",Taxaliste_P!U$17)</f>
        <v/>
      </c>
      <c r="N96" t="str">
        <f>IF(Taxaliste_P!V$17="","",Taxaliste_P!V$17)</f>
        <v/>
      </c>
      <c r="O96" t="str">
        <f>IF(Taxaliste_P!W$17="","",Taxaliste_P!W$17)</f>
        <v/>
      </c>
      <c r="P96" t="str">
        <f t="shared" si="5"/>
        <v/>
      </c>
      <c r="Q96" t="str">
        <f t="shared" si="6"/>
        <v/>
      </c>
    </row>
    <row r="97" spans="1:17" x14ac:dyDescent="0.2">
      <c r="A97" t="str">
        <f>IF(Taxaliste_P!B$18="","",Taxaliste_P!B$18)</f>
        <v/>
      </c>
      <c r="B97" t="str">
        <f>IF(Taxaliste_P!F$18="","",Taxaliste_P!F$18)</f>
        <v/>
      </c>
      <c r="C97" t="str">
        <f>IF(Taxaliste_P!G$18="","",Taxaliste_P!G$18)</f>
        <v/>
      </c>
      <c r="D97" t="str">
        <f>IF(Taxaliste_P!H$18="","",Taxaliste_P!H$18)</f>
        <v/>
      </c>
      <c r="E97" t="str">
        <f>IF(Taxaliste_P!I$18="","",Taxaliste_P!I$18)</f>
        <v/>
      </c>
      <c r="F97" t="str">
        <f>IF(Taxaliste_P!J$18="","",Taxaliste_P!J$18)</f>
        <v/>
      </c>
      <c r="G97" t="str">
        <f>IF(Taxaliste_P!K$18="","",Taxaliste_P!K$18)</f>
        <v/>
      </c>
      <c r="H97" t="str">
        <f>IF(Taxaliste_P!L$18="","",Taxaliste_P!L$18)</f>
        <v/>
      </c>
      <c r="I97" t="str">
        <f>IF(Taxaliste_P!M$18="","",Taxaliste_P!M$18)</f>
        <v/>
      </c>
      <c r="J97" t="str">
        <f>IF(Taxaliste_P!N$18="","",Taxaliste_P!N$18)</f>
        <v/>
      </c>
      <c r="K97" t="str">
        <f>IF(Taxaliste_P!P$18="","",Taxaliste_P!P$18)</f>
        <v/>
      </c>
      <c r="L97" t="str">
        <f>IF(Taxaliste_P!T$18="","",Taxaliste_P!T$18)</f>
        <v/>
      </c>
      <c r="M97" t="str">
        <f>IF(Taxaliste_P!U$18="","",Taxaliste_P!U$18)</f>
        <v/>
      </c>
      <c r="N97" t="str">
        <f>IF(Taxaliste_P!V$18="","",Taxaliste_P!V$18)</f>
        <v/>
      </c>
      <c r="O97" t="str">
        <f>IF(Taxaliste_P!W$18="","",Taxaliste_P!W$18)</f>
        <v/>
      </c>
      <c r="P97" t="str">
        <f t="shared" si="5"/>
        <v/>
      </c>
      <c r="Q97" t="str">
        <f t="shared" si="6"/>
        <v/>
      </c>
    </row>
    <row r="98" spans="1:17" x14ac:dyDescent="0.2">
      <c r="A98" t="str">
        <f>IF(Taxaliste_P!B$19="","",Taxaliste_P!B$19)</f>
        <v/>
      </c>
      <c r="B98" t="str">
        <f>IF(Taxaliste_P!F$19="","",Taxaliste_P!F$19)</f>
        <v/>
      </c>
      <c r="C98" t="str">
        <f>IF(Taxaliste_P!G$19="","",Taxaliste_P!G$19)</f>
        <v/>
      </c>
      <c r="D98" t="str">
        <f>IF(Taxaliste_P!H$19="","",Taxaliste_P!H$19)</f>
        <v/>
      </c>
      <c r="E98" t="str">
        <f>IF(Taxaliste_P!I$19="","",Taxaliste_P!I$19)</f>
        <v/>
      </c>
      <c r="F98" t="str">
        <f>IF(Taxaliste_P!J$19="","",Taxaliste_P!J$19)</f>
        <v/>
      </c>
      <c r="G98" t="str">
        <f>IF(Taxaliste_P!K$19="","",Taxaliste_P!K$19)</f>
        <v/>
      </c>
      <c r="H98" t="str">
        <f>IF(Taxaliste_P!L$19="","",Taxaliste_P!L$19)</f>
        <v/>
      </c>
      <c r="I98" t="str">
        <f>IF(Taxaliste_P!M$19="","",Taxaliste_P!M$19)</f>
        <v/>
      </c>
      <c r="J98" t="str">
        <f>IF(Taxaliste_P!N$19="","",Taxaliste_P!N$19)</f>
        <v/>
      </c>
      <c r="K98" t="str">
        <f>IF(Taxaliste_P!P$19="","",Taxaliste_P!P$19)</f>
        <v/>
      </c>
      <c r="L98" t="str">
        <f>IF(Taxaliste_P!T$19="","",Taxaliste_P!T$19)</f>
        <v/>
      </c>
      <c r="M98" t="str">
        <f>IF(Taxaliste_P!U$19="","",Taxaliste_P!U$19)</f>
        <v/>
      </c>
      <c r="N98" t="str">
        <f>IF(Taxaliste_P!V$19="","",Taxaliste_P!V$19)</f>
        <v/>
      </c>
      <c r="O98" t="str">
        <f>IF(Taxaliste_P!W$19="","",Taxaliste_P!W$19)</f>
        <v/>
      </c>
      <c r="P98" t="str">
        <f t="shared" si="5"/>
        <v/>
      </c>
      <c r="Q98" t="str">
        <f t="shared" si="6"/>
        <v/>
      </c>
    </row>
    <row r="99" spans="1:17" x14ac:dyDescent="0.2">
      <c r="A99" t="str">
        <f>IF(Taxaliste_P!B$20="","",Taxaliste_P!B$20)</f>
        <v/>
      </c>
      <c r="B99" t="str">
        <f>IF(Taxaliste_P!F$20="","",Taxaliste_P!F$20)</f>
        <v/>
      </c>
      <c r="C99" t="str">
        <f>IF(Taxaliste_P!G$20="","",Taxaliste_P!G$20)</f>
        <v/>
      </c>
      <c r="D99" t="str">
        <f>IF(Taxaliste_P!H$20="","",Taxaliste_P!H$20)</f>
        <v/>
      </c>
      <c r="E99" t="str">
        <f>IF(Taxaliste_P!I$20="","",Taxaliste_P!I$20)</f>
        <v/>
      </c>
      <c r="F99" t="str">
        <f>IF(Taxaliste_P!J$20="","",Taxaliste_P!J$20)</f>
        <v/>
      </c>
      <c r="G99" t="str">
        <f>IF(Taxaliste_P!K$20="","",Taxaliste_P!K$20)</f>
        <v/>
      </c>
      <c r="H99" t="str">
        <f>IF(Taxaliste_P!L$20="","",Taxaliste_P!L$20)</f>
        <v/>
      </c>
      <c r="I99" t="str">
        <f>IF(Taxaliste_P!M$20="","",Taxaliste_P!M$20)</f>
        <v/>
      </c>
      <c r="J99" t="str">
        <f>IF(Taxaliste_P!N$20="","",Taxaliste_P!N$20)</f>
        <v/>
      </c>
      <c r="K99" t="str">
        <f>IF(Taxaliste_P!P$20="","",Taxaliste_P!P$20)</f>
        <v/>
      </c>
      <c r="L99" t="str">
        <f>IF(Taxaliste_P!T$20="","",Taxaliste_P!T$20)</f>
        <v/>
      </c>
      <c r="M99" t="str">
        <f>IF(Taxaliste_P!U$20="","",Taxaliste_P!U$20)</f>
        <v/>
      </c>
      <c r="N99" t="str">
        <f>IF(Taxaliste_P!V$20="","",Taxaliste_P!V$20)</f>
        <v/>
      </c>
      <c r="O99" t="str">
        <f>IF(Taxaliste_P!W$20="","",Taxaliste_P!W$20)</f>
        <v/>
      </c>
      <c r="P99" t="str">
        <f t="shared" si="5"/>
        <v/>
      </c>
      <c r="Q99" t="str">
        <f t="shared" si="6"/>
        <v/>
      </c>
    </row>
    <row r="100" spans="1:17" x14ac:dyDescent="0.2">
      <c r="A100" t="str">
        <f>IF(Taxaliste_P!B$21="","",Taxaliste_P!B$21)</f>
        <v/>
      </c>
      <c r="B100" t="str">
        <f>IF(Taxaliste_P!F$21="","",Taxaliste_P!F$21)</f>
        <v/>
      </c>
      <c r="C100" t="str">
        <f>IF(Taxaliste_P!G$21="","",Taxaliste_P!G$21)</f>
        <v/>
      </c>
      <c r="D100" t="str">
        <f>IF(Taxaliste_P!H$21="","",Taxaliste_P!H$21)</f>
        <v/>
      </c>
      <c r="E100" t="str">
        <f>IF(Taxaliste_P!I$21="","",Taxaliste_P!I$21)</f>
        <v/>
      </c>
      <c r="F100" t="str">
        <f>IF(Taxaliste_P!J$21="","",Taxaliste_P!J$21)</f>
        <v/>
      </c>
      <c r="G100" t="str">
        <f>IF(Taxaliste_P!K$21="","",Taxaliste_P!K$21)</f>
        <v/>
      </c>
      <c r="H100" t="str">
        <f>IF(Taxaliste_P!L$21="","",Taxaliste_P!L$21)</f>
        <v/>
      </c>
      <c r="I100" t="str">
        <f>IF(Taxaliste_P!M$21="","",Taxaliste_P!M$21)</f>
        <v/>
      </c>
      <c r="J100" t="str">
        <f>IF(Taxaliste_P!N$21="","",Taxaliste_P!N$21)</f>
        <v/>
      </c>
      <c r="K100" t="str">
        <f>IF(Taxaliste_P!P$21="","",Taxaliste_P!P$21)</f>
        <v/>
      </c>
      <c r="L100" t="str">
        <f>IF(Taxaliste_P!T$21="","",Taxaliste_P!T$21)</f>
        <v/>
      </c>
      <c r="M100" t="str">
        <f>IF(Taxaliste_P!U$21="","",Taxaliste_P!U$21)</f>
        <v/>
      </c>
      <c r="N100" t="str">
        <f>IF(Taxaliste_P!V$21="","",Taxaliste_P!V$21)</f>
        <v/>
      </c>
      <c r="O100" t="str">
        <f>IF(Taxaliste_P!W$21="","",Taxaliste_P!W$21)</f>
        <v/>
      </c>
      <c r="P100" t="str">
        <f t="shared" si="5"/>
        <v/>
      </c>
      <c r="Q100" t="str">
        <f t="shared" si="6"/>
        <v/>
      </c>
    </row>
    <row r="101" spans="1:17" x14ac:dyDescent="0.2">
      <c r="A101" t="str">
        <f>IF(Taxaliste_P!B$22="","",Taxaliste_P!B$22)</f>
        <v/>
      </c>
      <c r="B101" t="str">
        <f>IF(Taxaliste_P!F$22="","",Taxaliste_P!F$22)</f>
        <v/>
      </c>
      <c r="C101" t="str">
        <f>IF(Taxaliste_P!G$22="","",Taxaliste_P!G$22)</f>
        <v/>
      </c>
      <c r="D101" t="str">
        <f>IF(Taxaliste_P!H$22="","",Taxaliste_P!H$22)</f>
        <v/>
      </c>
      <c r="E101" t="str">
        <f>IF(Taxaliste_P!I$22="","",Taxaliste_P!I$22)</f>
        <v/>
      </c>
      <c r="F101" t="str">
        <f>IF(Taxaliste_P!J$22="","",Taxaliste_P!J$22)</f>
        <v/>
      </c>
      <c r="G101" t="str">
        <f>IF(Taxaliste_P!K$22="","",Taxaliste_P!K$22)</f>
        <v/>
      </c>
      <c r="H101" t="str">
        <f>IF(Taxaliste_P!L$22="","",Taxaliste_P!L$22)</f>
        <v/>
      </c>
      <c r="I101" t="str">
        <f>IF(Taxaliste_P!M$22="","",Taxaliste_P!M$22)</f>
        <v/>
      </c>
      <c r="J101" t="str">
        <f>IF(Taxaliste_P!N$22="","",Taxaliste_P!N$22)</f>
        <v/>
      </c>
      <c r="K101" t="str">
        <f>IF(Taxaliste_P!P$22="","",Taxaliste_P!P$22)</f>
        <v/>
      </c>
      <c r="L101" t="str">
        <f>IF(Taxaliste_P!T$22="","",Taxaliste_P!T$22)</f>
        <v/>
      </c>
      <c r="M101" t="str">
        <f>IF(Taxaliste_P!U$22="","",Taxaliste_P!U$22)</f>
        <v/>
      </c>
      <c r="N101" t="str">
        <f>IF(Taxaliste_P!V$22="","",Taxaliste_P!V$22)</f>
        <v/>
      </c>
      <c r="O101" t="str">
        <f>IF(Taxaliste_P!W$22="","",Taxaliste_P!W$22)</f>
        <v/>
      </c>
      <c r="P101" t="str">
        <f t="shared" si="5"/>
        <v/>
      </c>
      <c r="Q101" t="str">
        <f t="shared" si="6"/>
        <v/>
      </c>
    </row>
    <row r="102" spans="1:17" x14ac:dyDescent="0.2">
      <c r="A102" t="str">
        <f>IF(Taxaliste_P!B$23="","",Taxaliste_P!B$23)</f>
        <v/>
      </c>
      <c r="B102" t="str">
        <f>IF(Taxaliste_P!F$23="","",Taxaliste_P!F$23)</f>
        <v/>
      </c>
      <c r="C102" t="str">
        <f>IF(Taxaliste_P!G$23="","",Taxaliste_P!G$23)</f>
        <v/>
      </c>
      <c r="D102" t="str">
        <f>IF(Taxaliste_P!H$23="","",Taxaliste_P!H$23)</f>
        <v/>
      </c>
      <c r="E102" t="str">
        <f>IF(Taxaliste_P!I$23="","",Taxaliste_P!I$23)</f>
        <v/>
      </c>
      <c r="F102" t="str">
        <f>IF(Taxaliste_P!J$23="","",Taxaliste_P!J$23)</f>
        <v/>
      </c>
      <c r="G102" t="str">
        <f>IF(Taxaliste_P!K$23="","",Taxaliste_P!K$23)</f>
        <v/>
      </c>
      <c r="H102" t="str">
        <f>IF(Taxaliste_P!L$23="","",Taxaliste_P!L$23)</f>
        <v/>
      </c>
      <c r="I102" t="str">
        <f>IF(Taxaliste_P!M$23="","",Taxaliste_P!M$23)</f>
        <v/>
      </c>
      <c r="J102" t="str">
        <f>IF(Taxaliste_P!N$23="","",Taxaliste_P!N$23)</f>
        <v/>
      </c>
      <c r="K102" t="str">
        <f>IF(Taxaliste_P!P$23="","",Taxaliste_P!P$23)</f>
        <v/>
      </c>
      <c r="L102" t="str">
        <f>IF(Taxaliste_P!T$23="","",Taxaliste_P!T$23)</f>
        <v/>
      </c>
      <c r="M102" t="str">
        <f>IF(Taxaliste_P!U$23="","",Taxaliste_P!U$23)</f>
        <v/>
      </c>
      <c r="N102" t="str">
        <f>IF(Taxaliste_P!V$23="","",Taxaliste_P!V$23)</f>
        <v/>
      </c>
      <c r="O102" t="str">
        <f>IF(Taxaliste_P!W$23="","",Taxaliste_P!W$23)</f>
        <v/>
      </c>
      <c r="P102" t="str">
        <f t="shared" si="5"/>
        <v/>
      </c>
      <c r="Q102" t="str">
        <f t="shared" si="6"/>
        <v/>
      </c>
    </row>
    <row r="103" spans="1:17" x14ac:dyDescent="0.2">
      <c r="A103" t="str">
        <f>IF(Taxaliste_P!B$24="","",Taxaliste_P!B$24)</f>
        <v/>
      </c>
      <c r="B103" t="str">
        <f>IF(Taxaliste_P!F$24="","",Taxaliste_P!F$24)</f>
        <v/>
      </c>
      <c r="C103" t="str">
        <f>IF(Taxaliste_P!G$24="","",Taxaliste_P!G$24)</f>
        <v/>
      </c>
      <c r="D103" t="str">
        <f>IF(Taxaliste_P!H$24="","",Taxaliste_P!H$24)</f>
        <v/>
      </c>
      <c r="E103" t="str">
        <f>IF(Taxaliste_P!I$24="","",Taxaliste_P!I$24)</f>
        <v/>
      </c>
      <c r="F103" t="str">
        <f>IF(Taxaliste_P!J$24="","",Taxaliste_P!J$24)</f>
        <v/>
      </c>
      <c r="G103" t="str">
        <f>IF(Taxaliste_P!K$24="","",Taxaliste_P!K$24)</f>
        <v/>
      </c>
      <c r="H103" t="str">
        <f>IF(Taxaliste_P!L$24="","",Taxaliste_P!L$24)</f>
        <v/>
      </c>
      <c r="I103" t="str">
        <f>IF(Taxaliste_P!M$24="","",Taxaliste_P!M$24)</f>
        <v/>
      </c>
      <c r="J103" t="str">
        <f>IF(Taxaliste_P!N$24="","",Taxaliste_P!N$24)</f>
        <v/>
      </c>
      <c r="K103" t="str">
        <f>IF(Taxaliste_P!P$24="","",Taxaliste_P!P$24)</f>
        <v/>
      </c>
      <c r="L103" t="str">
        <f>IF(Taxaliste_P!T$24="","",Taxaliste_P!T$24)</f>
        <v/>
      </c>
      <c r="M103" t="str">
        <f>IF(Taxaliste_P!U$24="","",Taxaliste_P!U$24)</f>
        <v/>
      </c>
      <c r="N103" t="str">
        <f>IF(Taxaliste_P!V$24="","",Taxaliste_P!V$24)</f>
        <v/>
      </c>
      <c r="O103" t="str">
        <f>IF(Taxaliste_P!W$24="","",Taxaliste_P!W$24)</f>
        <v/>
      </c>
      <c r="P103" t="str">
        <f t="shared" si="5"/>
        <v/>
      </c>
      <c r="Q103" t="str">
        <f t="shared" si="6"/>
        <v/>
      </c>
    </row>
    <row r="104" spans="1:17" x14ac:dyDescent="0.2">
      <c r="A104" t="str">
        <f>IF(Taxaliste_P!B$25="","",Taxaliste_P!B$25)</f>
        <v/>
      </c>
      <c r="B104" t="str">
        <f>IF(Taxaliste_P!F$25="","",Taxaliste_P!F$25)</f>
        <v/>
      </c>
      <c r="C104" t="str">
        <f>IF(Taxaliste_P!G$25="","",Taxaliste_P!G$25)</f>
        <v/>
      </c>
      <c r="D104" t="str">
        <f>IF(Taxaliste_P!H$25="","",Taxaliste_P!H$25)</f>
        <v/>
      </c>
      <c r="E104" t="str">
        <f>IF(Taxaliste_P!I$25="","",Taxaliste_P!I$25)</f>
        <v/>
      </c>
      <c r="F104" t="str">
        <f>IF(Taxaliste_P!J$25="","",Taxaliste_P!J$25)</f>
        <v/>
      </c>
      <c r="G104" t="str">
        <f>IF(Taxaliste_P!K$25="","",Taxaliste_P!K$25)</f>
        <v/>
      </c>
      <c r="H104" t="str">
        <f>IF(Taxaliste_P!L$25="","",Taxaliste_P!L$25)</f>
        <v/>
      </c>
      <c r="I104" t="str">
        <f>IF(Taxaliste_P!M$25="","",Taxaliste_P!M$25)</f>
        <v/>
      </c>
      <c r="J104" t="str">
        <f>IF(Taxaliste_P!N$25="","",Taxaliste_P!N$25)</f>
        <v/>
      </c>
      <c r="K104" t="str">
        <f>IF(Taxaliste_P!P$25="","",Taxaliste_P!P$25)</f>
        <v/>
      </c>
      <c r="L104" t="str">
        <f>IF(Taxaliste_P!T$25="","",Taxaliste_P!T$25)</f>
        <v/>
      </c>
      <c r="M104" t="str">
        <f>IF(Taxaliste_P!U$25="","",Taxaliste_P!U$25)</f>
        <v/>
      </c>
      <c r="N104" t="str">
        <f>IF(Taxaliste_P!V$25="","",Taxaliste_P!V$25)</f>
        <v/>
      </c>
      <c r="O104" t="str">
        <f>IF(Taxaliste_P!W$25="","",Taxaliste_P!W$25)</f>
        <v/>
      </c>
      <c r="P104" t="str">
        <f t="shared" si="5"/>
        <v/>
      </c>
      <c r="Q104" t="str">
        <f t="shared" si="6"/>
        <v/>
      </c>
    </row>
    <row r="105" spans="1:17" x14ac:dyDescent="0.2">
      <c r="A105" t="str">
        <f>IF(Taxaliste_P!B$26="","",Taxaliste_P!B$26)</f>
        <v/>
      </c>
      <c r="B105" t="str">
        <f>IF(Taxaliste_P!F$26="","",Taxaliste_P!F$26)</f>
        <v/>
      </c>
      <c r="C105" t="str">
        <f>IF(Taxaliste_P!G$26="","",Taxaliste_P!G$26)</f>
        <v/>
      </c>
      <c r="D105" t="str">
        <f>IF(Taxaliste_P!H$26="","",Taxaliste_P!H$26)</f>
        <v/>
      </c>
      <c r="E105" t="str">
        <f>IF(Taxaliste_P!I$26="","",Taxaliste_P!I$26)</f>
        <v/>
      </c>
      <c r="F105" t="str">
        <f>IF(Taxaliste_P!J$26="","",Taxaliste_P!J$26)</f>
        <v/>
      </c>
      <c r="G105" t="str">
        <f>IF(Taxaliste_P!K$26="","",Taxaliste_P!K$26)</f>
        <v/>
      </c>
      <c r="H105" t="str">
        <f>IF(Taxaliste_P!L$26="","",Taxaliste_P!L$26)</f>
        <v/>
      </c>
      <c r="I105" t="str">
        <f>IF(Taxaliste_P!M$26="","",Taxaliste_P!M$26)</f>
        <v/>
      </c>
      <c r="J105" t="str">
        <f>IF(Taxaliste_P!N$26="","",Taxaliste_P!N$26)</f>
        <v/>
      </c>
      <c r="K105" t="str">
        <f>IF(Taxaliste_P!P$26="","",Taxaliste_P!P$26)</f>
        <v/>
      </c>
      <c r="L105" t="str">
        <f>IF(Taxaliste_P!T$26="","",Taxaliste_P!T$26)</f>
        <v/>
      </c>
      <c r="M105" t="str">
        <f>IF(Taxaliste_P!U$26="","",Taxaliste_P!U$26)</f>
        <v/>
      </c>
      <c r="N105" t="str">
        <f>IF(Taxaliste_P!V$26="","",Taxaliste_P!V$26)</f>
        <v/>
      </c>
      <c r="O105" t="str">
        <f>IF(Taxaliste_P!W$26="","",Taxaliste_P!W$26)</f>
        <v/>
      </c>
      <c r="P105" t="str">
        <f t="shared" si="5"/>
        <v/>
      </c>
      <c r="Q105" t="str">
        <f t="shared" si="6"/>
        <v/>
      </c>
    </row>
    <row r="106" spans="1:17" x14ac:dyDescent="0.2">
      <c r="A106" t="str">
        <f>IF(Taxaliste_P!B$27="","",Taxaliste_P!B$27)</f>
        <v/>
      </c>
      <c r="B106" t="str">
        <f>IF(Taxaliste_P!F$27="","",Taxaliste_P!F$27)</f>
        <v/>
      </c>
      <c r="C106" t="str">
        <f>IF(Taxaliste_P!G$27="","",Taxaliste_P!G$27)</f>
        <v/>
      </c>
      <c r="D106" t="str">
        <f>IF(Taxaliste_P!H$27="","",Taxaliste_P!H$27)</f>
        <v/>
      </c>
      <c r="E106" t="str">
        <f>IF(Taxaliste_P!I$27="","",Taxaliste_P!I$27)</f>
        <v/>
      </c>
      <c r="F106" t="str">
        <f>IF(Taxaliste_P!J$27="","",Taxaliste_P!J$27)</f>
        <v/>
      </c>
      <c r="G106" t="str">
        <f>IF(Taxaliste_P!K$27="","",Taxaliste_P!K$27)</f>
        <v/>
      </c>
      <c r="H106" t="str">
        <f>IF(Taxaliste_P!L$27="","",Taxaliste_P!L$27)</f>
        <v/>
      </c>
      <c r="I106" t="str">
        <f>IF(Taxaliste_P!M$27="","",Taxaliste_P!M$27)</f>
        <v/>
      </c>
      <c r="J106" t="str">
        <f>IF(Taxaliste_P!N$27="","",Taxaliste_P!N$27)</f>
        <v/>
      </c>
      <c r="K106" t="str">
        <f>IF(Taxaliste_P!P$27="","",Taxaliste_P!P$27)</f>
        <v/>
      </c>
      <c r="L106" t="str">
        <f>IF(Taxaliste_P!T$27="","",Taxaliste_P!T$27)</f>
        <v/>
      </c>
      <c r="M106" t="str">
        <f>IF(Taxaliste_P!U$27="","",Taxaliste_P!U$27)</f>
        <v/>
      </c>
      <c r="N106" t="str">
        <f>IF(Taxaliste_P!V$27="","",Taxaliste_P!V$27)</f>
        <v/>
      </c>
      <c r="O106" t="str">
        <f>IF(Taxaliste_P!W$27="","",Taxaliste_P!W$27)</f>
        <v/>
      </c>
      <c r="P106" t="str">
        <f t="shared" si="5"/>
        <v/>
      </c>
      <c r="Q106" t="str">
        <f t="shared" si="6"/>
        <v/>
      </c>
    </row>
    <row r="107" spans="1:17" x14ac:dyDescent="0.2">
      <c r="A107" t="str">
        <f>IF(Taxaliste_P!B$28="","",Taxaliste_P!B$28)</f>
        <v/>
      </c>
      <c r="B107" t="str">
        <f>IF(Taxaliste_P!F$28="","",Taxaliste_P!F$28)</f>
        <v/>
      </c>
      <c r="C107" t="str">
        <f>IF(Taxaliste_P!G$28="","",Taxaliste_P!G$28)</f>
        <v/>
      </c>
      <c r="D107" t="str">
        <f>IF(Taxaliste_P!H$28="","",Taxaliste_P!H$28)</f>
        <v/>
      </c>
      <c r="E107" t="str">
        <f>IF(Taxaliste_P!I$28="","",Taxaliste_P!I$28)</f>
        <v/>
      </c>
      <c r="F107" t="str">
        <f>IF(Taxaliste_P!J$28="","",Taxaliste_P!J$28)</f>
        <v/>
      </c>
      <c r="G107" t="str">
        <f>IF(Taxaliste_P!K$28="","",Taxaliste_P!K$28)</f>
        <v/>
      </c>
      <c r="H107" t="str">
        <f>IF(Taxaliste_P!L$28="","",Taxaliste_P!L$28)</f>
        <v/>
      </c>
      <c r="I107" t="str">
        <f>IF(Taxaliste_P!M$28="","",Taxaliste_P!M$28)</f>
        <v/>
      </c>
      <c r="J107" t="str">
        <f>IF(Taxaliste_P!N$28="","",Taxaliste_P!N$28)</f>
        <v/>
      </c>
      <c r="K107" t="str">
        <f>IF(Taxaliste_P!P$28="","",Taxaliste_P!P$28)</f>
        <v/>
      </c>
      <c r="L107" t="str">
        <f>IF(Taxaliste_P!T$28="","",Taxaliste_P!T$28)</f>
        <v/>
      </c>
      <c r="M107" t="str">
        <f>IF(Taxaliste_P!U$28="","",Taxaliste_P!U$28)</f>
        <v/>
      </c>
      <c r="N107" t="str">
        <f>IF(Taxaliste_P!V$28="","",Taxaliste_P!V$28)</f>
        <v/>
      </c>
      <c r="O107" t="str">
        <f>IF(Taxaliste_P!W$28="","",Taxaliste_P!W$28)</f>
        <v/>
      </c>
      <c r="P107" t="str">
        <f t="shared" si="5"/>
        <v/>
      </c>
      <c r="Q107" t="str">
        <f t="shared" si="6"/>
        <v/>
      </c>
    </row>
    <row r="108" spans="1:17" x14ac:dyDescent="0.2">
      <c r="A108" t="str">
        <f>IF(Taxaliste_P!B$29="","",Taxaliste_P!B$29)</f>
        <v/>
      </c>
      <c r="B108" t="str">
        <f>IF(Taxaliste_P!F$29="","",Taxaliste_P!F$29)</f>
        <v/>
      </c>
      <c r="C108" t="str">
        <f>IF(Taxaliste_P!G$29="","",Taxaliste_P!G$29)</f>
        <v/>
      </c>
      <c r="D108" t="str">
        <f>IF(Taxaliste_P!H$29="","",Taxaliste_P!H$29)</f>
        <v/>
      </c>
      <c r="E108" t="str">
        <f>IF(Taxaliste_P!I$29="","",Taxaliste_P!I$29)</f>
        <v/>
      </c>
      <c r="F108" t="str">
        <f>IF(Taxaliste_P!J$29="","",Taxaliste_P!J$29)</f>
        <v/>
      </c>
      <c r="G108" t="str">
        <f>IF(Taxaliste_P!K$29="","",Taxaliste_P!K$29)</f>
        <v/>
      </c>
      <c r="H108" t="str">
        <f>IF(Taxaliste_P!L$29="","",Taxaliste_P!L$29)</f>
        <v/>
      </c>
      <c r="I108" t="str">
        <f>IF(Taxaliste_P!M$29="","",Taxaliste_P!M$29)</f>
        <v/>
      </c>
      <c r="J108" t="str">
        <f>IF(Taxaliste_P!N$29="","",Taxaliste_P!N$29)</f>
        <v/>
      </c>
      <c r="K108" t="str">
        <f>IF(Taxaliste_P!P$29="","",Taxaliste_P!P$29)</f>
        <v/>
      </c>
      <c r="L108" t="str">
        <f>IF(Taxaliste_P!T$29="","",Taxaliste_P!T$29)</f>
        <v/>
      </c>
      <c r="M108" t="str">
        <f>IF(Taxaliste_P!U$29="","",Taxaliste_P!U$29)</f>
        <v/>
      </c>
      <c r="N108" t="str">
        <f>IF(Taxaliste_P!V$29="","",Taxaliste_P!V$29)</f>
        <v/>
      </c>
      <c r="O108" t="str">
        <f>IF(Taxaliste_P!W$29="","",Taxaliste_P!W$29)</f>
        <v/>
      </c>
      <c r="P108" t="str">
        <f t="shared" si="5"/>
        <v/>
      </c>
      <c r="Q108" t="str">
        <f t="shared" si="6"/>
        <v/>
      </c>
    </row>
    <row r="109" spans="1:17" x14ac:dyDescent="0.2">
      <c r="A109" t="str">
        <f>IF(Taxaliste_P!B$30="","",Taxaliste_P!B$30)</f>
        <v/>
      </c>
      <c r="B109" t="str">
        <f>IF(Taxaliste_P!F$30="","",Taxaliste_P!F$30)</f>
        <v/>
      </c>
      <c r="C109" t="str">
        <f>IF(Taxaliste_P!G$30="","",Taxaliste_P!G$30)</f>
        <v/>
      </c>
      <c r="D109" t="str">
        <f>IF(Taxaliste_P!H$30="","",Taxaliste_P!H$30)</f>
        <v/>
      </c>
      <c r="E109" t="str">
        <f>IF(Taxaliste_P!I$30="","",Taxaliste_P!I$30)</f>
        <v/>
      </c>
      <c r="F109" t="str">
        <f>IF(Taxaliste_P!J$30="","",Taxaliste_P!J$30)</f>
        <v/>
      </c>
      <c r="G109" t="str">
        <f>IF(Taxaliste_P!K$30="","",Taxaliste_P!K$30)</f>
        <v/>
      </c>
      <c r="H109" t="str">
        <f>IF(Taxaliste_P!L$30="","",Taxaliste_P!L$30)</f>
        <v/>
      </c>
      <c r="I109" t="str">
        <f>IF(Taxaliste_P!M$30="","",Taxaliste_P!M$30)</f>
        <v/>
      </c>
      <c r="J109" t="str">
        <f>IF(Taxaliste_P!N$30="","",Taxaliste_P!N$30)</f>
        <v/>
      </c>
      <c r="K109" t="str">
        <f>IF(Taxaliste_P!P$30="","",Taxaliste_P!P$30)</f>
        <v/>
      </c>
      <c r="L109" t="str">
        <f>IF(Taxaliste_P!T$30="","",Taxaliste_P!T$30)</f>
        <v/>
      </c>
      <c r="M109" t="str">
        <f>IF(Taxaliste_P!U$30="","",Taxaliste_P!U$30)</f>
        <v/>
      </c>
      <c r="N109" t="str">
        <f>IF(Taxaliste_P!V$30="","",Taxaliste_P!V$30)</f>
        <v/>
      </c>
      <c r="O109" t="str">
        <f>IF(Taxaliste_P!W$30="","",Taxaliste_P!W$30)</f>
        <v/>
      </c>
      <c r="P109" t="str">
        <f t="shared" si="5"/>
        <v/>
      </c>
      <c r="Q109" t="str">
        <f t="shared" si="6"/>
        <v/>
      </c>
    </row>
    <row r="110" spans="1:17" x14ac:dyDescent="0.2">
      <c r="A110" t="str">
        <f>IF(Taxaliste_P!B$31="","",Taxaliste_P!B$31)</f>
        <v/>
      </c>
      <c r="B110" t="str">
        <f>IF(Taxaliste_P!F$31="","",Taxaliste_P!F$31)</f>
        <v/>
      </c>
      <c r="C110" t="str">
        <f>IF(Taxaliste_P!G$31="","",Taxaliste_P!G$31)</f>
        <v/>
      </c>
      <c r="D110" t="str">
        <f>IF(Taxaliste_P!H$31="","",Taxaliste_P!H$31)</f>
        <v/>
      </c>
      <c r="E110" t="str">
        <f>IF(Taxaliste_P!I$31="","",Taxaliste_P!I$31)</f>
        <v/>
      </c>
      <c r="F110" t="str">
        <f>IF(Taxaliste_P!J$31="","",Taxaliste_P!J$31)</f>
        <v/>
      </c>
      <c r="G110" t="str">
        <f>IF(Taxaliste_P!K$31="","",Taxaliste_P!K$31)</f>
        <v/>
      </c>
      <c r="H110" t="str">
        <f>IF(Taxaliste_P!L$31="","",Taxaliste_P!L$31)</f>
        <v/>
      </c>
      <c r="I110" t="str">
        <f>IF(Taxaliste_P!M$31="","",Taxaliste_P!M$31)</f>
        <v/>
      </c>
      <c r="J110" t="str">
        <f>IF(Taxaliste_P!N$31="","",Taxaliste_P!N$31)</f>
        <v/>
      </c>
      <c r="K110" t="str">
        <f>IF(Taxaliste_P!P$31="","",Taxaliste_P!P$31)</f>
        <v/>
      </c>
      <c r="L110" t="str">
        <f>IF(Taxaliste_P!T$31="","",Taxaliste_P!T$31)</f>
        <v/>
      </c>
      <c r="M110" t="str">
        <f>IF(Taxaliste_P!U$31="","",Taxaliste_P!U$31)</f>
        <v/>
      </c>
      <c r="N110" t="str">
        <f>IF(Taxaliste_P!V$31="","",Taxaliste_P!V$31)</f>
        <v/>
      </c>
      <c r="O110" t="str">
        <f>IF(Taxaliste_P!W$31="","",Taxaliste_P!W$31)</f>
        <v/>
      </c>
      <c r="P110" t="str">
        <f t="shared" si="5"/>
        <v/>
      </c>
      <c r="Q110" t="str">
        <f t="shared" si="6"/>
        <v/>
      </c>
    </row>
    <row r="111" spans="1:17" x14ac:dyDescent="0.2">
      <c r="A111" t="str">
        <f>IF(Taxaliste_P!B$32="","",Taxaliste_P!B$32)</f>
        <v/>
      </c>
      <c r="B111" t="str">
        <f>IF(Taxaliste_P!F$32="","",Taxaliste_P!F$32)</f>
        <v/>
      </c>
      <c r="C111" t="str">
        <f>IF(Taxaliste_P!G$32="","",Taxaliste_P!G$32)</f>
        <v/>
      </c>
      <c r="D111" t="str">
        <f>IF(Taxaliste_P!H$32="","",Taxaliste_P!H$32)</f>
        <v/>
      </c>
      <c r="E111" t="str">
        <f>IF(Taxaliste_P!I$32="","",Taxaliste_P!I$32)</f>
        <v/>
      </c>
      <c r="F111" t="str">
        <f>IF(Taxaliste_P!J$32="","",Taxaliste_P!J$32)</f>
        <v/>
      </c>
      <c r="G111" t="str">
        <f>IF(Taxaliste_P!K$32="","",Taxaliste_P!K$32)</f>
        <v/>
      </c>
      <c r="H111" t="str">
        <f>IF(Taxaliste_P!L$32="","",Taxaliste_P!L$32)</f>
        <v/>
      </c>
      <c r="I111" t="str">
        <f>IF(Taxaliste_P!M$32="","",Taxaliste_P!M$32)</f>
        <v/>
      </c>
      <c r="J111" t="str">
        <f>IF(Taxaliste_P!N$32="","",Taxaliste_P!N$32)</f>
        <v/>
      </c>
      <c r="K111" t="str">
        <f>IF(Taxaliste_P!P$32="","",Taxaliste_P!P$32)</f>
        <v/>
      </c>
      <c r="L111" t="str">
        <f>IF(Taxaliste_P!T$32="","",Taxaliste_P!T$32)</f>
        <v/>
      </c>
      <c r="M111" t="str">
        <f>IF(Taxaliste_P!U$32="","",Taxaliste_P!U$32)</f>
        <v/>
      </c>
      <c r="N111" t="str">
        <f>IF(Taxaliste_P!V$32="","",Taxaliste_P!V$32)</f>
        <v/>
      </c>
      <c r="O111" t="str">
        <f>IF(Taxaliste_P!W$32="","",Taxaliste_P!W$32)</f>
        <v/>
      </c>
      <c r="P111" t="str">
        <f t="shared" si="5"/>
        <v/>
      </c>
      <c r="Q111" t="str">
        <f t="shared" si="6"/>
        <v/>
      </c>
    </row>
    <row r="112" spans="1:17" x14ac:dyDescent="0.2">
      <c r="A112" t="str">
        <f>IF(Taxaliste_P!B$33="","",Taxaliste_P!B$33)</f>
        <v/>
      </c>
      <c r="B112" t="str">
        <f>IF(Taxaliste_P!F$33="","",Taxaliste_P!F$33)</f>
        <v/>
      </c>
      <c r="C112" t="str">
        <f>IF(Taxaliste_P!G$33="","",Taxaliste_P!G$33)</f>
        <v/>
      </c>
      <c r="D112" t="str">
        <f>IF(Taxaliste_P!H$33="","",Taxaliste_P!H$33)</f>
        <v/>
      </c>
      <c r="E112" t="str">
        <f>IF(Taxaliste_P!I$33="","",Taxaliste_P!I$33)</f>
        <v/>
      </c>
      <c r="F112" t="str">
        <f>IF(Taxaliste_P!J$33="","",Taxaliste_P!J$33)</f>
        <v/>
      </c>
      <c r="G112" t="str">
        <f>IF(Taxaliste_P!K$33="","",Taxaliste_P!K$33)</f>
        <v/>
      </c>
      <c r="H112" t="str">
        <f>IF(Taxaliste_P!L$33="","",Taxaliste_P!L$33)</f>
        <v/>
      </c>
      <c r="I112" t="str">
        <f>IF(Taxaliste_P!M$33="","",Taxaliste_P!M$33)</f>
        <v/>
      </c>
      <c r="J112" t="str">
        <f>IF(Taxaliste_P!N$33="","",Taxaliste_P!N$33)</f>
        <v/>
      </c>
      <c r="K112" t="str">
        <f>IF(Taxaliste_P!P$33="","",Taxaliste_P!P$33)</f>
        <v/>
      </c>
      <c r="L112" t="str">
        <f>IF(Taxaliste_P!T$33="","",Taxaliste_P!T$33)</f>
        <v/>
      </c>
      <c r="M112" t="str">
        <f>IF(Taxaliste_P!U$33="","",Taxaliste_P!U$33)</f>
        <v/>
      </c>
      <c r="N112" t="str">
        <f>IF(Taxaliste_P!V$33="","",Taxaliste_P!V$33)</f>
        <v/>
      </c>
      <c r="O112" t="str">
        <f>IF(Taxaliste_P!W$33="","",Taxaliste_P!W$33)</f>
        <v/>
      </c>
      <c r="P112" t="str">
        <f t="shared" si="5"/>
        <v/>
      </c>
      <c r="Q112" t="str">
        <f t="shared" si="6"/>
        <v/>
      </c>
    </row>
    <row r="113" spans="1:17" x14ac:dyDescent="0.2">
      <c r="A113" t="str">
        <f>IF(Taxaliste_P!B$34="","",Taxaliste_P!B$34)</f>
        <v/>
      </c>
      <c r="B113" t="str">
        <f>IF(Taxaliste_P!F$34="","",Taxaliste_P!F$34)</f>
        <v/>
      </c>
      <c r="C113" t="str">
        <f>IF(Taxaliste_P!G$34="","",Taxaliste_P!G$34)</f>
        <v/>
      </c>
      <c r="D113" t="str">
        <f>IF(Taxaliste_P!H$34="","",Taxaliste_P!H$34)</f>
        <v/>
      </c>
      <c r="E113" t="str">
        <f>IF(Taxaliste_P!I$34="","",Taxaliste_P!I$34)</f>
        <v/>
      </c>
      <c r="F113" t="str">
        <f>IF(Taxaliste_P!J$34="","",Taxaliste_P!J$34)</f>
        <v/>
      </c>
      <c r="G113" t="str">
        <f>IF(Taxaliste_P!K$34="","",Taxaliste_P!K$34)</f>
        <v/>
      </c>
      <c r="H113" t="str">
        <f>IF(Taxaliste_P!L$34="","",Taxaliste_P!L$34)</f>
        <v/>
      </c>
      <c r="I113" t="str">
        <f>IF(Taxaliste_P!M$34="","",Taxaliste_P!M$34)</f>
        <v/>
      </c>
      <c r="J113" t="str">
        <f>IF(Taxaliste_P!N$34="","",Taxaliste_P!N$34)</f>
        <v/>
      </c>
      <c r="K113" t="str">
        <f>IF(Taxaliste_P!P$34="","",Taxaliste_P!P$34)</f>
        <v/>
      </c>
      <c r="L113" t="str">
        <f>IF(Taxaliste_P!T$34="","",Taxaliste_P!T$34)</f>
        <v/>
      </c>
      <c r="M113" t="str">
        <f>IF(Taxaliste_P!U$34="","",Taxaliste_P!U$34)</f>
        <v/>
      </c>
      <c r="N113" t="str">
        <f>IF(Taxaliste_P!V$34="","",Taxaliste_P!V$34)</f>
        <v/>
      </c>
      <c r="O113" t="str">
        <f>IF(Taxaliste_P!W$34="","",Taxaliste_P!W$34)</f>
        <v/>
      </c>
      <c r="P113" t="str">
        <f t="shared" si="5"/>
        <v/>
      </c>
      <c r="Q113" t="str">
        <f t="shared" si="6"/>
        <v/>
      </c>
    </row>
    <row r="114" spans="1:17" x14ac:dyDescent="0.2">
      <c r="A114" t="str">
        <f>IF(Taxaliste_P!B$35="","",Taxaliste_P!B$35)</f>
        <v/>
      </c>
      <c r="B114" t="str">
        <f>IF(Taxaliste_P!F$35="","",Taxaliste_P!F$35)</f>
        <v/>
      </c>
      <c r="C114" t="str">
        <f>IF(Taxaliste_P!G$35="","",Taxaliste_P!G$35)</f>
        <v/>
      </c>
      <c r="D114" t="str">
        <f>IF(Taxaliste_P!H$35="","",Taxaliste_P!H$35)</f>
        <v/>
      </c>
      <c r="E114" t="str">
        <f>IF(Taxaliste_P!I$35="","",Taxaliste_P!I$35)</f>
        <v/>
      </c>
      <c r="F114" t="str">
        <f>IF(Taxaliste_P!J$35="","",Taxaliste_P!J$35)</f>
        <v/>
      </c>
      <c r="G114" t="str">
        <f>IF(Taxaliste_P!K$35="","",Taxaliste_P!K$35)</f>
        <v/>
      </c>
      <c r="H114" t="str">
        <f>IF(Taxaliste_P!L$35="","",Taxaliste_P!L$35)</f>
        <v/>
      </c>
      <c r="I114" t="str">
        <f>IF(Taxaliste_P!M$35="","",Taxaliste_P!M$35)</f>
        <v/>
      </c>
      <c r="J114" t="str">
        <f>IF(Taxaliste_P!N$35="","",Taxaliste_P!N$35)</f>
        <v/>
      </c>
      <c r="K114" t="str">
        <f>IF(Taxaliste_P!P$35="","",Taxaliste_P!P$35)</f>
        <v/>
      </c>
      <c r="L114" t="str">
        <f>IF(Taxaliste_P!T$35="","",Taxaliste_P!T$35)</f>
        <v/>
      </c>
      <c r="M114" t="str">
        <f>IF(Taxaliste_P!U$35="","",Taxaliste_P!U$35)</f>
        <v/>
      </c>
      <c r="N114" t="str">
        <f>IF(Taxaliste_P!V$35="","",Taxaliste_P!V$35)</f>
        <v/>
      </c>
      <c r="O114" t="str">
        <f>IF(Taxaliste_P!W$35="","",Taxaliste_P!W$35)</f>
        <v/>
      </c>
      <c r="P114" t="str">
        <f t="shared" si="5"/>
        <v/>
      </c>
      <c r="Q114" t="str">
        <f t="shared" si="6"/>
        <v/>
      </c>
    </row>
    <row r="115" spans="1:17" x14ac:dyDescent="0.2">
      <c r="A115" t="str">
        <f>IF(Taxaliste_P!B$36="","",Taxaliste_P!B$36)</f>
        <v/>
      </c>
      <c r="B115" t="str">
        <f>IF(Taxaliste_P!F$36="","",Taxaliste_P!F$36)</f>
        <v/>
      </c>
      <c r="C115" t="str">
        <f>IF(Taxaliste_P!G$36="","",Taxaliste_P!G$36)</f>
        <v/>
      </c>
      <c r="D115" t="str">
        <f>IF(Taxaliste_P!H$36="","",Taxaliste_P!H$36)</f>
        <v/>
      </c>
      <c r="E115" t="str">
        <f>IF(Taxaliste_P!I$36="","",Taxaliste_P!I$36)</f>
        <v/>
      </c>
      <c r="F115" t="str">
        <f>IF(Taxaliste_P!J$36="","",Taxaliste_P!J$36)</f>
        <v/>
      </c>
      <c r="G115" t="str">
        <f>IF(Taxaliste_P!K$36="","",Taxaliste_P!K$36)</f>
        <v/>
      </c>
      <c r="H115" t="str">
        <f>IF(Taxaliste_P!L$36="","",Taxaliste_P!L$36)</f>
        <v/>
      </c>
      <c r="I115" t="str">
        <f>IF(Taxaliste_P!M$36="","",Taxaliste_P!M$36)</f>
        <v/>
      </c>
      <c r="J115" t="str">
        <f>IF(Taxaliste_P!N$36="","",Taxaliste_P!N$36)</f>
        <v/>
      </c>
      <c r="K115" t="str">
        <f>IF(Taxaliste_P!P$36="","",Taxaliste_P!P$36)</f>
        <v/>
      </c>
      <c r="L115" t="str">
        <f>IF(Taxaliste_P!T$36="","",Taxaliste_P!T$36)</f>
        <v/>
      </c>
      <c r="M115" t="str">
        <f>IF(Taxaliste_P!U$36="","",Taxaliste_P!U$36)</f>
        <v/>
      </c>
      <c r="N115" t="str">
        <f>IF(Taxaliste_P!V$36="","",Taxaliste_P!V$36)</f>
        <v/>
      </c>
      <c r="O115" t="str">
        <f>IF(Taxaliste_P!W$36="","",Taxaliste_P!W$36)</f>
        <v/>
      </c>
      <c r="P115" t="str">
        <f t="shared" si="5"/>
        <v/>
      </c>
      <c r="Q115" t="str">
        <f t="shared" si="6"/>
        <v/>
      </c>
    </row>
    <row r="116" spans="1:17" x14ac:dyDescent="0.2">
      <c r="A116" t="str">
        <f>IF(Taxaliste_P!B$37="","",Taxaliste_P!B$37)</f>
        <v/>
      </c>
      <c r="B116" t="str">
        <f>IF(Taxaliste_P!F$37="","",Taxaliste_P!F$37)</f>
        <v/>
      </c>
      <c r="C116" t="str">
        <f>IF(Taxaliste_P!G$37="","",Taxaliste_P!G$37)</f>
        <v/>
      </c>
      <c r="D116" t="str">
        <f>IF(Taxaliste_P!H$37="","",Taxaliste_P!H$37)</f>
        <v/>
      </c>
      <c r="E116" t="str">
        <f>IF(Taxaliste_P!I$37="","",Taxaliste_P!I$37)</f>
        <v/>
      </c>
      <c r="F116" t="str">
        <f>IF(Taxaliste_P!J$37="","",Taxaliste_P!J$37)</f>
        <v/>
      </c>
      <c r="G116" t="str">
        <f>IF(Taxaliste_P!K$37="","",Taxaliste_P!K$37)</f>
        <v/>
      </c>
      <c r="H116" t="str">
        <f>IF(Taxaliste_P!L$37="","",Taxaliste_P!L$37)</f>
        <v/>
      </c>
      <c r="I116" t="str">
        <f>IF(Taxaliste_P!M$37="","",Taxaliste_P!M$37)</f>
        <v/>
      </c>
      <c r="J116" t="str">
        <f>IF(Taxaliste_P!N$37="","",Taxaliste_P!N$37)</f>
        <v/>
      </c>
      <c r="K116" t="str">
        <f>IF(Taxaliste_P!P$37="","",Taxaliste_P!P$37)</f>
        <v/>
      </c>
      <c r="L116" t="str">
        <f>IF(Taxaliste_P!T$37="","",Taxaliste_P!T$37)</f>
        <v/>
      </c>
      <c r="M116" t="str">
        <f>IF(Taxaliste_P!U$37="","",Taxaliste_P!U$37)</f>
        <v/>
      </c>
      <c r="N116" t="str">
        <f>IF(Taxaliste_P!V$37="","",Taxaliste_P!V$37)</f>
        <v/>
      </c>
      <c r="O116" t="str">
        <f>IF(Taxaliste_P!W$37="","",Taxaliste_P!W$37)</f>
        <v/>
      </c>
      <c r="P116" t="str">
        <f t="shared" si="5"/>
        <v/>
      </c>
      <c r="Q116" t="str">
        <f t="shared" si="6"/>
        <v/>
      </c>
    </row>
    <row r="117" spans="1:17" x14ac:dyDescent="0.2">
      <c r="A117" t="str">
        <f>IF(Taxaliste_P!B$38="","",Taxaliste_P!B$38)</f>
        <v/>
      </c>
      <c r="B117" t="str">
        <f>IF(Taxaliste_P!F$38="","",Taxaliste_P!F$38)</f>
        <v/>
      </c>
      <c r="C117" t="str">
        <f>IF(Taxaliste_P!G$38="","",Taxaliste_P!G$38)</f>
        <v/>
      </c>
      <c r="D117" t="str">
        <f>IF(Taxaliste_P!H$38="","",Taxaliste_P!H$38)</f>
        <v/>
      </c>
      <c r="E117" t="str">
        <f>IF(Taxaliste_P!I$38="","",Taxaliste_P!I$38)</f>
        <v/>
      </c>
      <c r="F117" t="str">
        <f>IF(Taxaliste_P!J$38="","",Taxaliste_P!J$38)</f>
        <v/>
      </c>
      <c r="G117" t="str">
        <f>IF(Taxaliste_P!K$38="","",Taxaliste_P!K$38)</f>
        <v/>
      </c>
      <c r="H117" t="str">
        <f>IF(Taxaliste_P!L$38="","",Taxaliste_P!L$38)</f>
        <v/>
      </c>
      <c r="I117" t="str">
        <f>IF(Taxaliste_P!M$38="","",Taxaliste_P!M$38)</f>
        <v/>
      </c>
      <c r="J117" t="str">
        <f>IF(Taxaliste_P!N$38="","",Taxaliste_P!N$38)</f>
        <v/>
      </c>
      <c r="K117" t="str">
        <f>IF(Taxaliste_P!P$38="","",Taxaliste_P!P$38)</f>
        <v/>
      </c>
      <c r="L117" t="str">
        <f>IF(Taxaliste_P!T$38="","",Taxaliste_P!T$38)</f>
        <v/>
      </c>
      <c r="M117" t="str">
        <f>IF(Taxaliste_P!U$38="","",Taxaliste_P!U$38)</f>
        <v/>
      </c>
      <c r="N117" t="str">
        <f>IF(Taxaliste_P!V$38="","",Taxaliste_P!V$38)</f>
        <v/>
      </c>
      <c r="O117" t="str">
        <f>IF(Taxaliste_P!W$38="","",Taxaliste_P!W$38)</f>
        <v/>
      </c>
      <c r="P117" t="str">
        <f t="shared" si="5"/>
        <v/>
      </c>
      <c r="Q117" t="str">
        <f t="shared" si="6"/>
        <v/>
      </c>
    </row>
    <row r="118" spans="1:17" x14ac:dyDescent="0.2">
      <c r="A118" t="str">
        <f>IF(Taxaliste_P!B$39="","",Taxaliste_P!B$39)</f>
        <v/>
      </c>
      <c r="B118" t="str">
        <f>IF(Taxaliste_P!F$39="","",Taxaliste_P!F$39)</f>
        <v/>
      </c>
      <c r="C118" t="str">
        <f>IF(Taxaliste_P!G$39="","",Taxaliste_P!G$39)</f>
        <v/>
      </c>
      <c r="D118" t="str">
        <f>IF(Taxaliste_P!H$39="","",Taxaliste_P!H$39)</f>
        <v/>
      </c>
      <c r="E118" t="str">
        <f>IF(Taxaliste_P!I$39="","",Taxaliste_P!I$39)</f>
        <v/>
      </c>
      <c r="F118" t="str">
        <f>IF(Taxaliste_P!J$39="","",Taxaliste_P!J$39)</f>
        <v/>
      </c>
      <c r="G118" t="str">
        <f>IF(Taxaliste_P!K$39="","",Taxaliste_P!K$39)</f>
        <v/>
      </c>
      <c r="H118" t="str">
        <f>IF(Taxaliste_P!L$39="","",Taxaliste_P!L$39)</f>
        <v/>
      </c>
      <c r="I118" t="str">
        <f>IF(Taxaliste_P!M$39="","",Taxaliste_P!M$39)</f>
        <v/>
      </c>
      <c r="J118" t="str">
        <f>IF(Taxaliste_P!N$39="","",Taxaliste_P!N$39)</f>
        <v/>
      </c>
      <c r="K118" t="str">
        <f>IF(Taxaliste_P!P$39="","",Taxaliste_P!P$39)</f>
        <v/>
      </c>
      <c r="L118" t="str">
        <f>IF(Taxaliste_P!T$39="","",Taxaliste_P!T$39)</f>
        <v/>
      </c>
      <c r="M118" t="str">
        <f>IF(Taxaliste_P!U$39="","",Taxaliste_P!U$39)</f>
        <v/>
      </c>
      <c r="N118" t="str">
        <f>IF(Taxaliste_P!V$39="","",Taxaliste_P!V$39)</f>
        <v/>
      </c>
      <c r="O118" t="str">
        <f>IF(Taxaliste_P!W$39="","",Taxaliste_P!W$39)</f>
        <v/>
      </c>
      <c r="P118" t="str">
        <f t="shared" si="5"/>
        <v/>
      </c>
      <c r="Q118" t="str">
        <f t="shared" si="6"/>
        <v/>
      </c>
    </row>
    <row r="119" spans="1:17" x14ac:dyDescent="0.2">
      <c r="A119" t="str">
        <f>IF(Taxaliste_P!B$40="","",Taxaliste_P!B$40)</f>
        <v/>
      </c>
      <c r="B119" t="str">
        <f>IF(Taxaliste_P!F$40="","",Taxaliste_P!F$40)</f>
        <v/>
      </c>
      <c r="C119" t="str">
        <f>IF(Taxaliste_P!G$40="","",Taxaliste_P!G$40)</f>
        <v/>
      </c>
      <c r="D119" t="str">
        <f>IF(Taxaliste_P!H$40="","",Taxaliste_P!H$40)</f>
        <v/>
      </c>
      <c r="E119" t="str">
        <f>IF(Taxaliste_P!I$40="","",Taxaliste_P!I$40)</f>
        <v/>
      </c>
      <c r="F119" t="str">
        <f>IF(Taxaliste_P!J$40="","",Taxaliste_P!J$40)</f>
        <v/>
      </c>
      <c r="G119" t="str">
        <f>IF(Taxaliste_P!K$40="","",Taxaliste_P!K$40)</f>
        <v/>
      </c>
      <c r="H119" t="str">
        <f>IF(Taxaliste_P!L$40="","",Taxaliste_P!L$40)</f>
        <v/>
      </c>
      <c r="I119" t="str">
        <f>IF(Taxaliste_P!M$40="","",Taxaliste_P!M$40)</f>
        <v/>
      </c>
      <c r="J119" t="str">
        <f>IF(Taxaliste_P!N$40="","",Taxaliste_P!N$40)</f>
        <v/>
      </c>
      <c r="K119" t="str">
        <f>IF(Taxaliste_P!P$40="","",Taxaliste_P!P$40)</f>
        <v/>
      </c>
      <c r="L119" t="str">
        <f>IF(Taxaliste_P!T$40="","",Taxaliste_P!T$40)</f>
        <v/>
      </c>
      <c r="M119" t="str">
        <f>IF(Taxaliste_P!U$40="","",Taxaliste_P!U$40)</f>
        <v/>
      </c>
      <c r="N119" t="str">
        <f>IF(Taxaliste_P!V$40="","",Taxaliste_P!V$40)</f>
        <v/>
      </c>
      <c r="O119" t="str">
        <f>IF(Taxaliste_P!W$40="","",Taxaliste_P!W$40)</f>
        <v/>
      </c>
      <c r="P119" t="str">
        <f t="shared" si="5"/>
        <v/>
      </c>
      <c r="Q119" t="str">
        <f t="shared" si="6"/>
        <v/>
      </c>
    </row>
    <row r="120" spans="1:17" x14ac:dyDescent="0.2">
      <c r="A120" t="str">
        <f>IF(Taxaliste_P!B$41="","",Taxaliste_P!B$41)</f>
        <v/>
      </c>
      <c r="B120" t="str">
        <f>IF(Taxaliste_P!F$41="","",Taxaliste_P!F$41)</f>
        <v/>
      </c>
      <c r="C120" t="str">
        <f>IF(Taxaliste_P!G$41="","",Taxaliste_P!G$41)</f>
        <v/>
      </c>
      <c r="D120" t="str">
        <f>IF(Taxaliste_P!H$41="","",Taxaliste_P!H$41)</f>
        <v/>
      </c>
      <c r="E120" t="str">
        <f>IF(Taxaliste_P!I$41="","",Taxaliste_P!I$41)</f>
        <v/>
      </c>
      <c r="F120" t="str">
        <f>IF(Taxaliste_P!J$41="","",Taxaliste_P!J$41)</f>
        <v/>
      </c>
      <c r="G120" t="str">
        <f>IF(Taxaliste_P!K$41="","",Taxaliste_P!K$41)</f>
        <v/>
      </c>
      <c r="H120" t="str">
        <f>IF(Taxaliste_P!L$41="","",Taxaliste_P!L$41)</f>
        <v/>
      </c>
      <c r="I120" t="str">
        <f>IF(Taxaliste_P!M$41="","",Taxaliste_P!M$41)</f>
        <v/>
      </c>
      <c r="J120" t="str">
        <f>IF(Taxaliste_P!N$41="","",Taxaliste_P!N$41)</f>
        <v/>
      </c>
      <c r="K120" t="str">
        <f>IF(Taxaliste_P!P$41="","",Taxaliste_P!P$41)</f>
        <v/>
      </c>
      <c r="L120" t="str">
        <f>IF(Taxaliste_P!T$41="","",Taxaliste_P!T$41)</f>
        <v/>
      </c>
      <c r="M120" t="str">
        <f>IF(Taxaliste_P!U$41="","",Taxaliste_P!U$41)</f>
        <v/>
      </c>
      <c r="N120" t="str">
        <f>IF(Taxaliste_P!V$41="","",Taxaliste_P!V$41)</f>
        <v/>
      </c>
      <c r="O120" t="str">
        <f>IF(Taxaliste_P!W$41="","",Taxaliste_P!W$41)</f>
        <v/>
      </c>
      <c r="P120" t="str">
        <f t="shared" si="5"/>
        <v/>
      </c>
      <c r="Q120" t="str">
        <f t="shared" si="6"/>
        <v/>
      </c>
    </row>
    <row r="121" spans="1:17" x14ac:dyDescent="0.2">
      <c r="A121" t="str">
        <f>IF(Taxaliste_P!B$42="","",Taxaliste_P!B$42)</f>
        <v/>
      </c>
      <c r="B121" t="str">
        <f>IF(Taxaliste_P!F$42="","",Taxaliste_P!F$42)</f>
        <v/>
      </c>
      <c r="C121" t="str">
        <f>IF(Taxaliste_P!G$42="","",Taxaliste_P!G$42)</f>
        <v/>
      </c>
      <c r="D121" t="str">
        <f>IF(Taxaliste_P!H$42="","",Taxaliste_P!H$42)</f>
        <v/>
      </c>
      <c r="E121" t="str">
        <f>IF(Taxaliste_P!I$42="","",Taxaliste_P!I$42)</f>
        <v/>
      </c>
      <c r="F121" t="str">
        <f>IF(Taxaliste_P!J$42="","",Taxaliste_P!J$42)</f>
        <v/>
      </c>
      <c r="G121" t="str">
        <f>IF(Taxaliste_P!K$42="","",Taxaliste_P!K$42)</f>
        <v/>
      </c>
      <c r="H121" t="str">
        <f>IF(Taxaliste_P!L$42="","",Taxaliste_P!L$42)</f>
        <v/>
      </c>
      <c r="I121" t="str">
        <f>IF(Taxaliste_P!M$42="","",Taxaliste_P!M$42)</f>
        <v/>
      </c>
      <c r="J121" t="str">
        <f>IF(Taxaliste_P!N$42="","",Taxaliste_P!N$42)</f>
        <v/>
      </c>
      <c r="K121" t="str">
        <f>IF(Taxaliste_P!P$42="","",Taxaliste_P!P$42)</f>
        <v/>
      </c>
      <c r="L121" t="str">
        <f>IF(Taxaliste_P!T$42="","",Taxaliste_P!T$42)</f>
        <v/>
      </c>
      <c r="M121" t="str">
        <f>IF(Taxaliste_P!U$42="","",Taxaliste_P!U$42)</f>
        <v/>
      </c>
      <c r="N121" t="str">
        <f>IF(Taxaliste_P!V$42="","",Taxaliste_P!V$42)</f>
        <v/>
      </c>
      <c r="O121" t="str">
        <f>IF(Taxaliste_P!W$42="","",Taxaliste_P!W$42)</f>
        <v/>
      </c>
      <c r="P121" t="str">
        <f t="shared" si="5"/>
        <v/>
      </c>
      <c r="Q121" t="str">
        <f t="shared" si="6"/>
        <v/>
      </c>
    </row>
    <row r="122" spans="1:17" x14ac:dyDescent="0.2">
      <c r="A122" t="str">
        <f>IF(Taxaliste_P!B$43="","",Taxaliste_P!B$43)</f>
        <v/>
      </c>
      <c r="B122" t="str">
        <f>IF(Taxaliste_P!F$43="","",Taxaliste_P!F$43)</f>
        <v/>
      </c>
      <c r="C122" t="str">
        <f>IF(Taxaliste_P!G$43="","",Taxaliste_P!G$43)</f>
        <v/>
      </c>
      <c r="D122" t="str">
        <f>IF(Taxaliste_P!H$43="","",Taxaliste_P!H$43)</f>
        <v/>
      </c>
      <c r="E122" t="str">
        <f>IF(Taxaliste_P!I$43="","",Taxaliste_P!I$43)</f>
        <v/>
      </c>
      <c r="F122" t="str">
        <f>IF(Taxaliste_P!J$43="","",Taxaliste_P!J$43)</f>
        <v/>
      </c>
      <c r="G122" t="str">
        <f>IF(Taxaliste_P!K$43="","",Taxaliste_P!K$43)</f>
        <v/>
      </c>
      <c r="H122" t="str">
        <f>IF(Taxaliste_P!L$43="","",Taxaliste_P!L$43)</f>
        <v/>
      </c>
      <c r="I122" t="str">
        <f>IF(Taxaliste_P!M$43="","",Taxaliste_P!M$43)</f>
        <v/>
      </c>
      <c r="J122" t="str">
        <f>IF(Taxaliste_P!N$43="","",Taxaliste_P!N$43)</f>
        <v/>
      </c>
      <c r="K122" t="str">
        <f>IF(Taxaliste_P!P$43="","",Taxaliste_P!P$43)</f>
        <v/>
      </c>
      <c r="L122" t="str">
        <f>IF(Taxaliste_P!T$43="","",Taxaliste_P!T$43)</f>
        <v/>
      </c>
      <c r="M122" t="str">
        <f>IF(Taxaliste_P!U$43="","",Taxaliste_P!U$43)</f>
        <v/>
      </c>
      <c r="N122" t="str">
        <f>IF(Taxaliste_P!V$43="","",Taxaliste_P!V$43)</f>
        <v/>
      </c>
      <c r="O122" t="str">
        <f>IF(Taxaliste_P!W$43="","",Taxaliste_P!W$43)</f>
        <v/>
      </c>
      <c r="P122" t="str">
        <f t="shared" si="5"/>
        <v/>
      </c>
      <c r="Q122" t="str">
        <f t="shared" si="6"/>
        <v/>
      </c>
    </row>
    <row r="123" spans="1:17" x14ac:dyDescent="0.2">
      <c r="A123" t="str">
        <f>IF(Taxaliste_P!B$44="","",Taxaliste_P!B$44)</f>
        <v/>
      </c>
      <c r="B123" t="str">
        <f>IF(Taxaliste_P!F$44="","",Taxaliste_P!F$44)</f>
        <v/>
      </c>
      <c r="C123" t="str">
        <f>IF(Taxaliste_P!G$44="","",Taxaliste_P!G$44)</f>
        <v/>
      </c>
      <c r="D123" t="str">
        <f>IF(Taxaliste_P!H$44="","",Taxaliste_P!H$44)</f>
        <v/>
      </c>
      <c r="E123" t="str">
        <f>IF(Taxaliste_P!I$44="","",Taxaliste_P!I$44)</f>
        <v/>
      </c>
      <c r="F123" t="str">
        <f>IF(Taxaliste_P!J$44="","",Taxaliste_P!J$44)</f>
        <v/>
      </c>
      <c r="G123" t="str">
        <f>IF(Taxaliste_P!K$44="","",Taxaliste_P!K$44)</f>
        <v/>
      </c>
      <c r="H123" t="str">
        <f>IF(Taxaliste_P!L$44="","",Taxaliste_P!L$44)</f>
        <v/>
      </c>
      <c r="I123" t="str">
        <f>IF(Taxaliste_P!M$44="","",Taxaliste_P!M$44)</f>
        <v/>
      </c>
      <c r="J123" t="str">
        <f>IF(Taxaliste_P!N$44="","",Taxaliste_P!N$44)</f>
        <v/>
      </c>
      <c r="K123" t="str">
        <f>IF(Taxaliste_P!P$44="","",Taxaliste_P!P$44)</f>
        <v/>
      </c>
      <c r="L123" t="str">
        <f>IF(Taxaliste_P!T$44="","",Taxaliste_P!T$44)</f>
        <v/>
      </c>
      <c r="M123" t="str">
        <f>IF(Taxaliste_P!U$44="","",Taxaliste_P!U$44)</f>
        <v/>
      </c>
      <c r="N123" t="str">
        <f>IF(Taxaliste_P!V$44="","",Taxaliste_P!V$44)</f>
        <v/>
      </c>
      <c r="O123" t="str">
        <f>IF(Taxaliste_P!W$44="","",Taxaliste_P!W$44)</f>
        <v/>
      </c>
      <c r="P123" t="str">
        <f t="shared" si="5"/>
        <v/>
      </c>
      <c r="Q123" t="str">
        <f t="shared" si="6"/>
        <v/>
      </c>
    </row>
    <row r="124" spans="1:17" x14ac:dyDescent="0.2">
      <c r="A124" t="str">
        <f>IF(Taxaliste_P!B$45="","",Taxaliste_P!B$45)</f>
        <v/>
      </c>
      <c r="B124" t="str">
        <f>IF(Taxaliste_P!F$45="","",Taxaliste_P!F$45)</f>
        <v/>
      </c>
      <c r="C124" t="str">
        <f>IF(Taxaliste_P!G$45="","",Taxaliste_P!G$45)</f>
        <v/>
      </c>
      <c r="D124" t="str">
        <f>IF(Taxaliste_P!H$45="","",Taxaliste_P!H$45)</f>
        <v/>
      </c>
      <c r="E124" t="str">
        <f>IF(Taxaliste_P!I$45="","",Taxaliste_P!I$45)</f>
        <v/>
      </c>
      <c r="F124" t="str">
        <f>IF(Taxaliste_P!J$45="","",Taxaliste_P!J$45)</f>
        <v/>
      </c>
      <c r="G124" t="str">
        <f>IF(Taxaliste_P!K$45="","",Taxaliste_P!K$45)</f>
        <v/>
      </c>
      <c r="H124" t="str">
        <f>IF(Taxaliste_P!L$45="","",Taxaliste_P!L$45)</f>
        <v/>
      </c>
      <c r="I124" t="str">
        <f>IF(Taxaliste_P!M$45="","",Taxaliste_P!M$45)</f>
        <v/>
      </c>
      <c r="J124" t="str">
        <f>IF(Taxaliste_P!N$45="","",Taxaliste_P!N$45)</f>
        <v/>
      </c>
      <c r="K124" t="str">
        <f>IF(Taxaliste_P!P$45="","",Taxaliste_P!P$45)</f>
        <v/>
      </c>
      <c r="L124" t="str">
        <f>IF(Taxaliste_P!T$45="","",Taxaliste_P!T$45)</f>
        <v/>
      </c>
      <c r="M124" t="str">
        <f>IF(Taxaliste_P!U$45="","",Taxaliste_P!U$45)</f>
        <v/>
      </c>
      <c r="N124" t="str">
        <f>IF(Taxaliste_P!V$45="","",Taxaliste_P!V$45)</f>
        <v/>
      </c>
      <c r="O124" t="str">
        <f>IF(Taxaliste_P!W$45="","",Taxaliste_P!W$45)</f>
        <v/>
      </c>
      <c r="P124" t="str">
        <f t="shared" si="5"/>
        <v/>
      </c>
      <c r="Q124" t="str">
        <f t="shared" si="6"/>
        <v/>
      </c>
    </row>
    <row r="125" spans="1:17" x14ac:dyDescent="0.2">
      <c r="A125" t="str">
        <f>IF(Taxaliste_P!B$46="","",Taxaliste_P!B$46)</f>
        <v/>
      </c>
      <c r="B125" t="str">
        <f>IF(Taxaliste_P!F$46="","",Taxaliste_P!F$46)</f>
        <v/>
      </c>
      <c r="C125" t="str">
        <f>IF(Taxaliste_P!G$46="","",Taxaliste_P!G$46)</f>
        <v/>
      </c>
      <c r="D125" t="str">
        <f>IF(Taxaliste_P!H$46="","",Taxaliste_P!H$46)</f>
        <v/>
      </c>
      <c r="E125" t="str">
        <f>IF(Taxaliste_P!I$46="","",Taxaliste_P!I$46)</f>
        <v/>
      </c>
      <c r="F125" t="str">
        <f>IF(Taxaliste_P!J$46="","",Taxaliste_P!J$46)</f>
        <v/>
      </c>
      <c r="G125" t="str">
        <f>IF(Taxaliste_P!K$46="","",Taxaliste_P!K$46)</f>
        <v/>
      </c>
      <c r="H125" t="str">
        <f>IF(Taxaliste_P!L$46="","",Taxaliste_P!L$46)</f>
        <v/>
      </c>
      <c r="I125" t="str">
        <f>IF(Taxaliste_P!M$46="","",Taxaliste_P!M$46)</f>
        <v/>
      </c>
      <c r="J125" t="str">
        <f>IF(Taxaliste_P!N$46="","",Taxaliste_P!N$46)</f>
        <v/>
      </c>
      <c r="K125" t="str">
        <f>IF(Taxaliste_P!P$46="","",Taxaliste_P!P$46)</f>
        <v/>
      </c>
      <c r="L125" t="str">
        <f>IF(Taxaliste_P!T$46="","",Taxaliste_P!T$46)</f>
        <v/>
      </c>
      <c r="M125" t="str">
        <f>IF(Taxaliste_P!U$46="","",Taxaliste_P!U$46)</f>
        <v/>
      </c>
      <c r="N125" t="str">
        <f>IF(Taxaliste_P!V$46="","",Taxaliste_P!V$46)</f>
        <v/>
      </c>
      <c r="O125" t="str">
        <f>IF(Taxaliste_P!W$46="","",Taxaliste_P!W$46)</f>
        <v/>
      </c>
      <c r="P125" t="str">
        <f t="shared" si="5"/>
        <v/>
      </c>
      <c r="Q125" t="str">
        <f t="shared" si="6"/>
        <v/>
      </c>
    </row>
    <row r="126" spans="1:17" x14ac:dyDescent="0.2">
      <c r="A126" t="str">
        <f>IF(Taxaliste_P!B$47="","",Taxaliste_P!B$47)</f>
        <v/>
      </c>
      <c r="B126" t="str">
        <f>IF(Taxaliste_P!F$47="","",Taxaliste_P!F$47)</f>
        <v/>
      </c>
      <c r="C126" t="str">
        <f>IF(Taxaliste_P!G$47="","",Taxaliste_P!G$47)</f>
        <v/>
      </c>
      <c r="D126" t="str">
        <f>IF(Taxaliste_P!H$47="","",Taxaliste_P!H$47)</f>
        <v/>
      </c>
      <c r="E126" t="str">
        <f>IF(Taxaliste_P!I$47="","",Taxaliste_P!I$47)</f>
        <v/>
      </c>
      <c r="F126" t="str">
        <f>IF(Taxaliste_P!J$47="","",Taxaliste_P!J$47)</f>
        <v/>
      </c>
      <c r="G126" t="str">
        <f>IF(Taxaliste_P!K$47="","",Taxaliste_P!K$47)</f>
        <v/>
      </c>
      <c r="H126" t="str">
        <f>IF(Taxaliste_P!L$47="","",Taxaliste_P!L$47)</f>
        <v/>
      </c>
      <c r="I126" t="str">
        <f>IF(Taxaliste_P!M$47="","",Taxaliste_P!M$47)</f>
        <v/>
      </c>
      <c r="J126" t="str">
        <f>IF(Taxaliste_P!N$47="","",Taxaliste_P!N$47)</f>
        <v/>
      </c>
      <c r="K126" t="str">
        <f>IF(Taxaliste_P!P$47="","",Taxaliste_P!P$47)</f>
        <v/>
      </c>
      <c r="L126" t="str">
        <f>IF(Taxaliste_P!T$47="","",Taxaliste_P!T$47)</f>
        <v/>
      </c>
      <c r="M126" t="str">
        <f>IF(Taxaliste_P!U$47="","",Taxaliste_P!U$47)</f>
        <v/>
      </c>
      <c r="N126" t="str">
        <f>IF(Taxaliste_P!V$47="","",Taxaliste_P!V$47)</f>
        <v/>
      </c>
      <c r="O126" t="str">
        <f>IF(Taxaliste_P!W$47="","",Taxaliste_P!W$47)</f>
        <v/>
      </c>
      <c r="P126" t="str">
        <f t="shared" si="5"/>
        <v/>
      </c>
      <c r="Q126" t="str">
        <f t="shared" si="6"/>
        <v/>
      </c>
    </row>
    <row r="127" spans="1:17" x14ac:dyDescent="0.2">
      <c r="A127" t="str">
        <f>IF(Taxaliste_P!B$48="","",Taxaliste_P!B$48)</f>
        <v/>
      </c>
      <c r="B127" t="str">
        <f>IF(Taxaliste_P!F$48="","",Taxaliste_P!F$48)</f>
        <v/>
      </c>
      <c r="C127" t="str">
        <f>IF(Taxaliste_P!G$48="","",Taxaliste_P!G$48)</f>
        <v/>
      </c>
      <c r="D127" t="str">
        <f>IF(Taxaliste_P!H$48="","",Taxaliste_P!H$48)</f>
        <v/>
      </c>
      <c r="E127" t="str">
        <f>IF(Taxaliste_P!I$48="","",Taxaliste_P!I$48)</f>
        <v/>
      </c>
      <c r="F127" t="str">
        <f>IF(Taxaliste_P!J$48="","",Taxaliste_P!J$48)</f>
        <v/>
      </c>
      <c r="G127" t="str">
        <f>IF(Taxaliste_P!K$48="","",Taxaliste_P!K$48)</f>
        <v/>
      </c>
      <c r="H127" t="str">
        <f>IF(Taxaliste_P!L$48="","",Taxaliste_P!L$48)</f>
        <v/>
      </c>
      <c r="I127" t="str">
        <f>IF(Taxaliste_P!M$48="","",Taxaliste_P!M$48)</f>
        <v/>
      </c>
      <c r="J127" t="str">
        <f>IF(Taxaliste_P!N$48="","",Taxaliste_P!N$48)</f>
        <v/>
      </c>
      <c r="K127" t="str">
        <f>IF(Taxaliste_P!P$48="","",Taxaliste_P!P$48)</f>
        <v/>
      </c>
      <c r="L127" t="str">
        <f>IF(Taxaliste_P!T$48="","",Taxaliste_P!T$48)</f>
        <v/>
      </c>
      <c r="M127" t="str">
        <f>IF(Taxaliste_P!U$48="","",Taxaliste_P!U$48)</f>
        <v/>
      </c>
      <c r="N127" t="str">
        <f>IF(Taxaliste_P!V$48="","",Taxaliste_P!V$48)</f>
        <v/>
      </c>
      <c r="O127" t="str">
        <f>IF(Taxaliste_P!W$48="","",Taxaliste_P!W$48)</f>
        <v/>
      </c>
      <c r="P127" t="str">
        <f t="shared" si="5"/>
        <v/>
      </c>
      <c r="Q127" t="str">
        <f t="shared" si="6"/>
        <v/>
      </c>
    </row>
    <row r="128" spans="1:17" x14ac:dyDescent="0.2">
      <c r="A128" t="str">
        <f>IF(Taxaliste_P!B$49="","",Taxaliste_P!B$49)</f>
        <v/>
      </c>
      <c r="B128" t="str">
        <f>IF(Taxaliste_P!F$49="","",Taxaliste_P!F$49)</f>
        <v/>
      </c>
      <c r="C128" t="str">
        <f>IF(Taxaliste_P!G$49="","",Taxaliste_P!G$49)</f>
        <v/>
      </c>
      <c r="D128" t="str">
        <f>IF(Taxaliste_P!H$49="","",Taxaliste_P!H$49)</f>
        <v/>
      </c>
      <c r="E128" t="str">
        <f>IF(Taxaliste_P!I$49="","",Taxaliste_P!I$49)</f>
        <v/>
      </c>
      <c r="F128" t="str">
        <f>IF(Taxaliste_P!J$49="","",Taxaliste_P!J$49)</f>
        <v/>
      </c>
      <c r="G128" t="str">
        <f>IF(Taxaliste_P!K$49="","",Taxaliste_P!K$49)</f>
        <v/>
      </c>
      <c r="H128" t="str">
        <f>IF(Taxaliste_P!L$49="","",Taxaliste_P!L$49)</f>
        <v/>
      </c>
      <c r="I128" t="str">
        <f>IF(Taxaliste_P!M$49="","",Taxaliste_P!M$49)</f>
        <v/>
      </c>
      <c r="J128" t="str">
        <f>IF(Taxaliste_P!N$49="","",Taxaliste_P!N$49)</f>
        <v/>
      </c>
      <c r="K128" t="str">
        <f>IF(Taxaliste_P!P$49="","",Taxaliste_P!P$49)</f>
        <v/>
      </c>
      <c r="L128" t="str">
        <f>IF(Taxaliste_P!T$49="","",Taxaliste_P!T$49)</f>
        <v/>
      </c>
      <c r="M128" t="str">
        <f>IF(Taxaliste_P!U$49="","",Taxaliste_P!U$49)</f>
        <v/>
      </c>
      <c r="N128" t="str">
        <f>IF(Taxaliste_P!V$49="","",Taxaliste_P!V$49)</f>
        <v/>
      </c>
      <c r="O128" t="str">
        <f>IF(Taxaliste_P!W$49="","",Taxaliste_P!W$49)</f>
        <v/>
      </c>
      <c r="P128" t="str">
        <f t="shared" si="5"/>
        <v/>
      </c>
      <c r="Q128" t="str">
        <f t="shared" si="6"/>
        <v/>
      </c>
    </row>
    <row r="129" spans="1:17" x14ac:dyDescent="0.2">
      <c r="A129" t="str">
        <f>IF(Taxaliste_P!B$50="","",Taxaliste_P!B$50)</f>
        <v/>
      </c>
      <c r="B129" t="str">
        <f>IF(Taxaliste_P!F$50="","",Taxaliste_P!F$50)</f>
        <v/>
      </c>
      <c r="C129" t="str">
        <f>IF(Taxaliste_P!G$50="","",Taxaliste_P!G$50)</f>
        <v/>
      </c>
      <c r="D129" t="str">
        <f>IF(Taxaliste_P!H$50="","",Taxaliste_P!H$50)</f>
        <v/>
      </c>
      <c r="E129" t="str">
        <f>IF(Taxaliste_P!I$50="","",Taxaliste_P!I$50)</f>
        <v/>
      </c>
      <c r="F129" t="str">
        <f>IF(Taxaliste_P!J$50="","",Taxaliste_P!J$50)</f>
        <v/>
      </c>
      <c r="G129" t="str">
        <f>IF(Taxaliste_P!K$50="","",Taxaliste_P!K$50)</f>
        <v/>
      </c>
      <c r="H129" t="str">
        <f>IF(Taxaliste_P!L$50="","",Taxaliste_P!L$50)</f>
        <v/>
      </c>
      <c r="I129" t="str">
        <f>IF(Taxaliste_P!M$50="","",Taxaliste_P!M$50)</f>
        <v/>
      </c>
      <c r="J129" t="str">
        <f>IF(Taxaliste_P!N$50="","",Taxaliste_P!N$50)</f>
        <v/>
      </c>
      <c r="K129" t="str">
        <f>IF(Taxaliste_P!P$50="","",Taxaliste_P!P$50)</f>
        <v/>
      </c>
      <c r="L129" t="str">
        <f>IF(Taxaliste_P!T$50="","",Taxaliste_P!T$50)</f>
        <v/>
      </c>
      <c r="M129" t="str">
        <f>IF(Taxaliste_P!U$50="","",Taxaliste_P!U$50)</f>
        <v/>
      </c>
      <c r="N129" t="str">
        <f>IF(Taxaliste_P!V$50="","",Taxaliste_P!V$50)</f>
        <v/>
      </c>
      <c r="O129" t="str">
        <f>IF(Taxaliste_P!W$50="","",Taxaliste_P!W$50)</f>
        <v/>
      </c>
      <c r="P129" t="str">
        <f t="shared" si="5"/>
        <v/>
      </c>
      <c r="Q129" t="str">
        <f t="shared" si="6"/>
        <v/>
      </c>
    </row>
    <row r="130" spans="1:17" x14ac:dyDescent="0.2">
      <c r="A130" t="str">
        <f>IF(Taxaliste_P!B$51="","",Taxaliste_P!B$51)</f>
        <v/>
      </c>
      <c r="B130" t="str">
        <f>IF(Taxaliste_P!F$51="","",Taxaliste_P!F$51)</f>
        <v/>
      </c>
      <c r="C130" t="str">
        <f>IF(Taxaliste_P!G$51="","",Taxaliste_P!G$51)</f>
        <v/>
      </c>
      <c r="D130" t="str">
        <f>IF(Taxaliste_P!H$51="","",Taxaliste_P!H$51)</f>
        <v/>
      </c>
      <c r="E130" t="str">
        <f>IF(Taxaliste_P!I$51="","",Taxaliste_P!I$51)</f>
        <v/>
      </c>
      <c r="F130" t="str">
        <f>IF(Taxaliste_P!J$51="","",Taxaliste_P!J$51)</f>
        <v/>
      </c>
      <c r="G130" t="str">
        <f>IF(Taxaliste_P!K$51="","",Taxaliste_P!K$51)</f>
        <v/>
      </c>
      <c r="H130" t="str">
        <f>IF(Taxaliste_P!L$51="","",Taxaliste_P!L$51)</f>
        <v/>
      </c>
      <c r="I130" t="str">
        <f>IF(Taxaliste_P!M$51="","",Taxaliste_P!M$51)</f>
        <v/>
      </c>
      <c r="J130" t="str">
        <f>IF(Taxaliste_P!N$51="","",Taxaliste_P!N$51)</f>
        <v/>
      </c>
      <c r="K130" t="str">
        <f>IF(Taxaliste_P!P$51="","",Taxaliste_P!P$51)</f>
        <v/>
      </c>
      <c r="L130" t="str">
        <f>IF(Taxaliste_P!T$51="","",Taxaliste_P!T$51)</f>
        <v/>
      </c>
      <c r="M130" t="str">
        <f>IF(Taxaliste_P!U$51="","",Taxaliste_P!U$51)</f>
        <v/>
      </c>
      <c r="N130" t="str">
        <f>IF(Taxaliste_P!V$51="","",Taxaliste_P!V$51)</f>
        <v/>
      </c>
      <c r="O130" t="str">
        <f>IF(Taxaliste_P!W$51="","",Taxaliste_P!W$51)</f>
        <v/>
      </c>
      <c r="P130" t="str">
        <f t="shared" si="5"/>
        <v/>
      </c>
      <c r="Q130" t="str">
        <f t="shared" si="6"/>
        <v/>
      </c>
    </row>
    <row r="131" spans="1:17" x14ac:dyDescent="0.2">
      <c r="A131" t="str">
        <f>IF(Taxaliste_P!B$52="","",Taxaliste_P!B$52)</f>
        <v/>
      </c>
      <c r="B131" t="str">
        <f>IF(Taxaliste_P!F$52="","",Taxaliste_P!F$52)</f>
        <v/>
      </c>
      <c r="C131" t="str">
        <f>IF(Taxaliste_P!G$52="","",Taxaliste_P!G$52)</f>
        <v/>
      </c>
      <c r="D131" t="str">
        <f>IF(Taxaliste_P!H$52="","",Taxaliste_P!H$52)</f>
        <v/>
      </c>
      <c r="E131" t="str">
        <f>IF(Taxaliste_P!I$52="","",Taxaliste_P!I$52)</f>
        <v/>
      </c>
      <c r="F131" t="str">
        <f>IF(Taxaliste_P!J$52="","",Taxaliste_P!J$52)</f>
        <v/>
      </c>
      <c r="G131" t="str">
        <f>IF(Taxaliste_P!K$52="","",Taxaliste_P!K$52)</f>
        <v/>
      </c>
      <c r="H131" t="str">
        <f>IF(Taxaliste_P!L$52="","",Taxaliste_P!L$52)</f>
        <v/>
      </c>
      <c r="I131" t="str">
        <f>IF(Taxaliste_P!M$52="","",Taxaliste_P!M$52)</f>
        <v/>
      </c>
      <c r="J131" t="str">
        <f>IF(Taxaliste_P!N$52="","",Taxaliste_P!N$52)</f>
        <v/>
      </c>
      <c r="K131" t="str">
        <f>IF(Taxaliste_P!P$52="","",Taxaliste_P!P$52)</f>
        <v/>
      </c>
      <c r="L131" t="str">
        <f>IF(Taxaliste_P!T$52="","",Taxaliste_P!T$52)</f>
        <v/>
      </c>
      <c r="M131" t="str">
        <f>IF(Taxaliste_P!U$52="","",Taxaliste_P!U$52)</f>
        <v/>
      </c>
      <c r="N131" t="str">
        <f>IF(Taxaliste_P!V$52="","",Taxaliste_P!V$52)</f>
        <v/>
      </c>
      <c r="O131" t="str">
        <f>IF(Taxaliste_P!W$52="","",Taxaliste_P!W$52)</f>
        <v/>
      </c>
      <c r="P131" t="str">
        <f t="shared" si="5"/>
        <v/>
      </c>
      <c r="Q131" t="str">
        <f t="shared" si="6"/>
        <v/>
      </c>
    </row>
    <row r="132" spans="1:17" x14ac:dyDescent="0.2">
      <c r="A132" t="str">
        <f>IF(Taxaliste_P!B$53="","",Taxaliste_P!B$53)</f>
        <v/>
      </c>
      <c r="B132" t="str">
        <f>IF(Taxaliste_P!F$53="","",Taxaliste_P!F$53)</f>
        <v/>
      </c>
      <c r="C132" t="str">
        <f>IF(Taxaliste_P!G$53="","",Taxaliste_P!G$53)</f>
        <v/>
      </c>
      <c r="D132" t="str">
        <f>IF(Taxaliste_P!H$53="","",Taxaliste_P!H$53)</f>
        <v/>
      </c>
      <c r="E132" t="str">
        <f>IF(Taxaliste_P!I$53="","",Taxaliste_P!I$53)</f>
        <v/>
      </c>
      <c r="F132" t="str">
        <f>IF(Taxaliste_P!J$53="","",Taxaliste_P!J$53)</f>
        <v/>
      </c>
      <c r="G132" t="str">
        <f>IF(Taxaliste_P!K$53="","",Taxaliste_P!K$53)</f>
        <v/>
      </c>
      <c r="H132" t="str">
        <f>IF(Taxaliste_P!L$53="","",Taxaliste_P!L$53)</f>
        <v/>
      </c>
      <c r="I132" t="str">
        <f>IF(Taxaliste_P!M$53="","",Taxaliste_P!M$53)</f>
        <v/>
      </c>
      <c r="J132" t="str">
        <f>IF(Taxaliste_P!N$53="","",Taxaliste_P!N$53)</f>
        <v/>
      </c>
      <c r="K132" t="str">
        <f>IF(Taxaliste_P!P$53="","",Taxaliste_P!P$53)</f>
        <v/>
      </c>
      <c r="L132" t="str">
        <f>IF(Taxaliste_P!T$53="","",Taxaliste_P!T$53)</f>
        <v/>
      </c>
      <c r="M132" t="str">
        <f>IF(Taxaliste_P!U$53="","",Taxaliste_P!U$53)</f>
        <v/>
      </c>
      <c r="N132" t="str">
        <f>IF(Taxaliste_P!V$53="","",Taxaliste_P!V$53)</f>
        <v/>
      </c>
      <c r="O132" t="str">
        <f>IF(Taxaliste_P!W$53="","",Taxaliste_P!W$53)</f>
        <v/>
      </c>
      <c r="P132" t="str">
        <f t="shared" si="5"/>
        <v/>
      </c>
      <c r="Q132" t="str">
        <f t="shared" si="6"/>
        <v/>
      </c>
    </row>
    <row r="133" spans="1:17" x14ac:dyDescent="0.2">
      <c r="A133" t="str">
        <f>IF(Taxaliste_P!B$54="","",Taxaliste_P!B$54)</f>
        <v/>
      </c>
      <c r="B133" t="str">
        <f>IF(Taxaliste_P!F$54="","",Taxaliste_P!F$54)</f>
        <v/>
      </c>
      <c r="C133" t="str">
        <f>IF(Taxaliste_P!G$54="","",Taxaliste_P!G$54)</f>
        <v/>
      </c>
      <c r="D133" t="str">
        <f>IF(Taxaliste_P!H$54="","",Taxaliste_P!H$54)</f>
        <v/>
      </c>
      <c r="E133" t="str">
        <f>IF(Taxaliste_P!I$54="","",Taxaliste_P!I$54)</f>
        <v/>
      </c>
      <c r="F133" t="str">
        <f>IF(Taxaliste_P!J$54="","",Taxaliste_P!J$54)</f>
        <v/>
      </c>
      <c r="G133" t="str">
        <f>IF(Taxaliste_P!K$54="","",Taxaliste_P!K$54)</f>
        <v/>
      </c>
      <c r="H133" t="str">
        <f>IF(Taxaliste_P!L$54="","",Taxaliste_P!L$54)</f>
        <v/>
      </c>
      <c r="I133" t="str">
        <f>IF(Taxaliste_P!M$54="","",Taxaliste_P!M$54)</f>
        <v/>
      </c>
      <c r="J133" t="str">
        <f>IF(Taxaliste_P!N$54="","",Taxaliste_P!N$54)</f>
        <v/>
      </c>
      <c r="K133" t="str">
        <f>IF(Taxaliste_P!P$54="","",Taxaliste_P!P$54)</f>
        <v/>
      </c>
      <c r="L133" t="str">
        <f>IF(Taxaliste_P!T$54="","",Taxaliste_P!T$54)</f>
        <v/>
      </c>
      <c r="M133" t="str">
        <f>IF(Taxaliste_P!U$54="","",Taxaliste_P!U$54)</f>
        <v/>
      </c>
      <c r="N133" t="str">
        <f>IF(Taxaliste_P!V$54="","",Taxaliste_P!V$54)</f>
        <v/>
      </c>
      <c r="O133" t="str">
        <f>IF(Taxaliste_P!W$54="","",Taxaliste_P!W$54)</f>
        <v/>
      </c>
      <c r="P133" t="str">
        <f t="shared" si="5"/>
        <v/>
      </c>
      <c r="Q133" t="str">
        <f t="shared" si="6"/>
        <v/>
      </c>
    </row>
    <row r="134" spans="1:17" x14ac:dyDescent="0.2">
      <c r="A134" t="str">
        <f>IF(Taxaliste_P!B$55="","",Taxaliste_P!B$55)</f>
        <v/>
      </c>
      <c r="B134" t="str">
        <f>IF(Taxaliste_P!F$55="","",Taxaliste_P!F$55)</f>
        <v/>
      </c>
      <c r="C134" t="str">
        <f>IF(Taxaliste_P!G$55="","",Taxaliste_P!G$55)</f>
        <v/>
      </c>
      <c r="D134" t="str">
        <f>IF(Taxaliste_P!H$55="","",Taxaliste_P!H$55)</f>
        <v/>
      </c>
      <c r="E134" t="str">
        <f>IF(Taxaliste_P!I$55="","",Taxaliste_P!I$55)</f>
        <v/>
      </c>
      <c r="F134" t="str">
        <f>IF(Taxaliste_P!J$55="","",Taxaliste_P!J$55)</f>
        <v/>
      </c>
      <c r="G134" t="str">
        <f>IF(Taxaliste_P!K$55="","",Taxaliste_P!K$55)</f>
        <v/>
      </c>
      <c r="H134" t="str">
        <f>IF(Taxaliste_P!L$55="","",Taxaliste_P!L$55)</f>
        <v/>
      </c>
      <c r="I134" t="str">
        <f>IF(Taxaliste_P!M$55="","",Taxaliste_P!M$55)</f>
        <v/>
      </c>
      <c r="J134" t="str">
        <f>IF(Taxaliste_P!N$55="","",Taxaliste_P!N$55)</f>
        <v/>
      </c>
      <c r="K134" t="str">
        <f>IF(Taxaliste_P!P$55="","",Taxaliste_P!P$55)</f>
        <v/>
      </c>
      <c r="L134" t="str">
        <f>IF(Taxaliste_P!T$55="","",Taxaliste_P!T$55)</f>
        <v/>
      </c>
      <c r="M134" t="str">
        <f>IF(Taxaliste_P!U$55="","",Taxaliste_P!U$55)</f>
        <v/>
      </c>
      <c r="N134" t="str">
        <f>IF(Taxaliste_P!V$55="","",Taxaliste_P!V$55)</f>
        <v/>
      </c>
      <c r="O134" t="str">
        <f>IF(Taxaliste_P!W$55="","",Taxaliste_P!W$55)</f>
        <v/>
      </c>
      <c r="P134" t="str">
        <f t="shared" si="5"/>
        <v/>
      </c>
      <c r="Q134" t="str">
        <f t="shared" si="6"/>
        <v/>
      </c>
    </row>
    <row r="135" spans="1:17" x14ac:dyDescent="0.2">
      <c r="A135" t="str">
        <f>IF(Taxaliste_P!B$56="","",Taxaliste_P!B$56)</f>
        <v/>
      </c>
      <c r="B135" t="str">
        <f>IF(Taxaliste_P!F$56="","",Taxaliste_P!F$56)</f>
        <v/>
      </c>
      <c r="C135" t="str">
        <f>IF(Taxaliste_P!G$56="","",Taxaliste_P!G$56)</f>
        <v/>
      </c>
      <c r="D135" t="str">
        <f>IF(Taxaliste_P!H$56="","",Taxaliste_P!H$56)</f>
        <v/>
      </c>
      <c r="E135" t="str">
        <f>IF(Taxaliste_P!I$56="","",Taxaliste_P!I$56)</f>
        <v/>
      </c>
      <c r="F135" t="str">
        <f>IF(Taxaliste_P!J$56="","",Taxaliste_P!J$56)</f>
        <v/>
      </c>
      <c r="G135" t="str">
        <f>IF(Taxaliste_P!K$56="","",Taxaliste_P!K$56)</f>
        <v/>
      </c>
      <c r="H135" t="str">
        <f>IF(Taxaliste_P!L$56="","",Taxaliste_P!L$56)</f>
        <v/>
      </c>
      <c r="I135" t="str">
        <f>IF(Taxaliste_P!M$56="","",Taxaliste_P!M$56)</f>
        <v/>
      </c>
      <c r="J135" t="str">
        <f>IF(Taxaliste_P!N$56="","",Taxaliste_P!N$56)</f>
        <v/>
      </c>
      <c r="K135" t="str">
        <f>IF(Taxaliste_P!P$56="","",Taxaliste_P!P$56)</f>
        <v/>
      </c>
      <c r="L135" t="str">
        <f>IF(Taxaliste_P!T$56="","",Taxaliste_P!T$56)</f>
        <v/>
      </c>
      <c r="M135" t="str">
        <f>IF(Taxaliste_P!U$56="","",Taxaliste_P!U$56)</f>
        <v/>
      </c>
      <c r="N135" t="str">
        <f>IF(Taxaliste_P!V$56="","",Taxaliste_P!V$56)</f>
        <v/>
      </c>
      <c r="O135" t="str">
        <f>IF(Taxaliste_P!W$56="","",Taxaliste_P!W$56)</f>
        <v/>
      </c>
      <c r="P135" t="str">
        <f t="shared" si="5"/>
        <v/>
      </c>
      <c r="Q135" t="str">
        <f t="shared" si="6"/>
        <v/>
      </c>
    </row>
    <row r="136" spans="1:17" x14ac:dyDescent="0.2">
      <c r="A136" t="str">
        <f>IF(Taxaliste_P!B$57="","",Taxaliste_P!B$57)</f>
        <v/>
      </c>
      <c r="B136" t="str">
        <f>IF(Taxaliste_P!F$57="","",Taxaliste_P!F$57)</f>
        <v/>
      </c>
      <c r="C136" t="str">
        <f>IF(Taxaliste_P!G$57="","",Taxaliste_P!G$57)</f>
        <v/>
      </c>
      <c r="D136" t="str">
        <f>IF(Taxaliste_P!H$57="","",Taxaliste_P!H$57)</f>
        <v/>
      </c>
      <c r="E136" t="str">
        <f>IF(Taxaliste_P!I$57="","",Taxaliste_P!I$57)</f>
        <v/>
      </c>
      <c r="F136" t="str">
        <f>IF(Taxaliste_P!J$57="","",Taxaliste_P!J$57)</f>
        <v/>
      </c>
      <c r="G136" t="str">
        <f>IF(Taxaliste_P!K$57="","",Taxaliste_P!K$57)</f>
        <v/>
      </c>
      <c r="H136" t="str">
        <f>IF(Taxaliste_P!L$57="","",Taxaliste_P!L$57)</f>
        <v/>
      </c>
      <c r="I136" t="str">
        <f>IF(Taxaliste_P!M$57="","",Taxaliste_P!M$57)</f>
        <v/>
      </c>
      <c r="J136" t="str">
        <f>IF(Taxaliste_P!N$57="","",Taxaliste_P!N$57)</f>
        <v/>
      </c>
      <c r="K136" t="str">
        <f>IF(Taxaliste_P!P$57="","",Taxaliste_P!P$57)</f>
        <v/>
      </c>
      <c r="L136" t="str">
        <f>IF(Taxaliste_P!T$57="","",Taxaliste_P!T$57)</f>
        <v/>
      </c>
      <c r="M136" t="str">
        <f>IF(Taxaliste_P!U$57="","",Taxaliste_P!U$57)</f>
        <v/>
      </c>
      <c r="N136" t="str">
        <f>IF(Taxaliste_P!V$57="","",Taxaliste_P!V$57)</f>
        <v/>
      </c>
      <c r="O136" t="str">
        <f>IF(Taxaliste_P!W$57="","",Taxaliste_P!W$57)</f>
        <v/>
      </c>
      <c r="P136" t="str">
        <f t="shared" si="5"/>
        <v/>
      </c>
      <c r="Q136" t="str">
        <f t="shared" si="6"/>
        <v/>
      </c>
    </row>
    <row r="137" spans="1:17" x14ac:dyDescent="0.2">
      <c r="A137" t="str">
        <f>IF(Taxaliste_P!B$58="","",Taxaliste_P!B$58)</f>
        <v/>
      </c>
      <c r="B137" t="str">
        <f>IF(Taxaliste_P!F$58="","",Taxaliste_P!F$58)</f>
        <v/>
      </c>
      <c r="C137" t="str">
        <f>IF(Taxaliste_P!G$58="","",Taxaliste_P!G$58)</f>
        <v/>
      </c>
      <c r="D137" t="str">
        <f>IF(Taxaliste_P!H$58="","",Taxaliste_P!H$58)</f>
        <v/>
      </c>
      <c r="E137" t="str">
        <f>IF(Taxaliste_P!I$58="","",Taxaliste_P!I$58)</f>
        <v/>
      </c>
      <c r="F137" t="str">
        <f>IF(Taxaliste_P!J$58="","",Taxaliste_P!J$58)</f>
        <v/>
      </c>
      <c r="G137" t="str">
        <f>IF(Taxaliste_P!K$58="","",Taxaliste_P!K$58)</f>
        <v/>
      </c>
      <c r="H137" t="str">
        <f>IF(Taxaliste_P!L$58="","",Taxaliste_P!L$58)</f>
        <v/>
      </c>
      <c r="I137" t="str">
        <f>IF(Taxaliste_P!M$58="","",Taxaliste_P!M$58)</f>
        <v/>
      </c>
      <c r="J137" t="str">
        <f>IF(Taxaliste_P!N$58="","",Taxaliste_P!N$58)</f>
        <v/>
      </c>
      <c r="K137" t="str">
        <f>IF(Taxaliste_P!P$58="","",Taxaliste_P!P$58)</f>
        <v/>
      </c>
      <c r="L137" t="str">
        <f>IF(Taxaliste_P!T$58="","",Taxaliste_P!T$58)</f>
        <v/>
      </c>
      <c r="M137" t="str">
        <f>IF(Taxaliste_P!U$58="","",Taxaliste_P!U$58)</f>
        <v/>
      </c>
      <c r="N137" t="str">
        <f>IF(Taxaliste_P!V$58="","",Taxaliste_P!V$58)</f>
        <v/>
      </c>
      <c r="O137" t="str">
        <f>IF(Taxaliste_P!W$58="","",Taxaliste_P!W$58)</f>
        <v/>
      </c>
      <c r="P137" t="str">
        <f t="shared" si="5"/>
        <v/>
      </c>
      <c r="Q137" t="str">
        <f t="shared" si="6"/>
        <v/>
      </c>
    </row>
    <row r="138" spans="1:17" x14ac:dyDescent="0.2">
      <c r="A138" t="str">
        <f>IF(Taxaliste_P!B$59="","",Taxaliste_P!B$59)</f>
        <v/>
      </c>
      <c r="B138" t="str">
        <f>IF(Taxaliste_P!F$59="","",Taxaliste_P!F$59)</f>
        <v/>
      </c>
      <c r="C138" t="str">
        <f>IF(Taxaliste_P!G$59="","",Taxaliste_P!G$59)</f>
        <v/>
      </c>
      <c r="D138" t="str">
        <f>IF(Taxaliste_P!H$59="","",Taxaliste_P!H$59)</f>
        <v/>
      </c>
      <c r="E138" t="str">
        <f>IF(Taxaliste_P!I$59="","",Taxaliste_P!I$59)</f>
        <v/>
      </c>
      <c r="F138" t="str">
        <f>IF(Taxaliste_P!J$59="","",Taxaliste_P!J$59)</f>
        <v/>
      </c>
      <c r="G138" t="str">
        <f>IF(Taxaliste_P!K$59="","",Taxaliste_P!K$59)</f>
        <v/>
      </c>
      <c r="H138" t="str">
        <f>IF(Taxaliste_P!L$59="","",Taxaliste_P!L$59)</f>
        <v/>
      </c>
      <c r="I138" t="str">
        <f>IF(Taxaliste_P!M$59="","",Taxaliste_P!M$59)</f>
        <v/>
      </c>
      <c r="J138" t="str">
        <f>IF(Taxaliste_P!N$59="","",Taxaliste_P!N$59)</f>
        <v/>
      </c>
      <c r="K138" t="str">
        <f>IF(Taxaliste_P!P$59="","",Taxaliste_P!P$59)</f>
        <v/>
      </c>
      <c r="L138" t="str">
        <f>IF(Taxaliste_P!T$59="","",Taxaliste_P!T$59)</f>
        <v/>
      </c>
      <c r="M138" t="str">
        <f>IF(Taxaliste_P!U$59="","",Taxaliste_P!U$59)</f>
        <v/>
      </c>
      <c r="N138" t="str">
        <f>IF(Taxaliste_P!V$59="","",Taxaliste_P!V$59)</f>
        <v/>
      </c>
      <c r="O138" t="str">
        <f>IF(Taxaliste_P!W$59="","",Taxaliste_P!W$59)</f>
        <v/>
      </c>
      <c r="P138" t="str">
        <f t="shared" si="5"/>
        <v/>
      </c>
      <c r="Q138" t="str">
        <f t="shared" si="6"/>
        <v/>
      </c>
    </row>
    <row r="139" spans="1:17" x14ac:dyDescent="0.2">
      <c r="A139" t="str">
        <f>IF(Taxaliste_P!B$60="","",Taxaliste_P!B$60)</f>
        <v/>
      </c>
      <c r="B139" t="str">
        <f>IF(Taxaliste_P!F$60="","",Taxaliste_P!F$60)</f>
        <v/>
      </c>
      <c r="C139" t="str">
        <f>IF(Taxaliste_P!G$60="","",Taxaliste_P!G$60)</f>
        <v/>
      </c>
      <c r="D139" t="str">
        <f>IF(Taxaliste_P!H$60="","",Taxaliste_P!H$60)</f>
        <v/>
      </c>
      <c r="E139" t="str">
        <f>IF(Taxaliste_P!I$60="","",Taxaliste_P!I$60)</f>
        <v/>
      </c>
      <c r="F139" t="str">
        <f>IF(Taxaliste_P!J$60="","",Taxaliste_P!J$60)</f>
        <v/>
      </c>
      <c r="G139" t="str">
        <f>IF(Taxaliste_P!K$60="","",Taxaliste_P!K$60)</f>
        <v/>
      </c>
      <c r="H139" t="str">
        <f>IF(Taxaliste_P!L$60="","",Taxaliste_P!L$60)</f>
        <v/>
      </c>
      <c r="I139" t="str">
        <f>IF(Taxaliste_P!M$60="","",Taxaliste_P!M$60)</f>
        <v/>
      </c>
      <c r="J139" t="str">
        <f>IF(Taxaliste_P!N$60="","",Taxaliste_P!N$60)</f>
        <v/>
      </c>
      <c r="K139" t="str">
        <f>IF(Taxaliste_P!P$60="","",Taxaliste_P!P$60)</f>
        <v/>
      </c>
      <c r="L139" t="str">
        <f>IF(Taxaliste_P!T$60="","",Taxaliste_P!T$60)</f>
        <v/>
      </c>
      <c r="M139" t="str">
        <f>IF(Taxaliste_P!U$60="","",Taxaliste_P!U$60)</f>
        <v/>
      </c>
      <c r="N139" t="str">
        <f>IF(Taxaliste_P!V$60="","",Taxaliste_P!V$60)</f>
        <v/>
      </c>
      <c r="O139" t="str">
        <f>IF(Taxaliste_P!W$60="","",Taxaliste_P!W$60)</f>
        <v/>
      </c>
      <c r="P139" t="str">
        <f t="shared" si="5"/>
        <v/>
      </c>
      <c r="Q139" t="str">
        <f t="shared" si="6"/>
        <v/>
      </c>
    </row>
    <row r="140" spans="1:17" x14ac:dyDescent="0.2">
      <c r="A140" t="str">
        <f>IF(Taxaliste_P!B$61="","",Taxaliste_P!B$61)</f>
        <v/>
      </c>
      <c r="B140" t="str">
        <f>IF(Taxaliste_P!F$61="","",Taxaliste_P!F$61)</f>
        <v/>
      </c>
      <c r="C140" t="str">
        <f>IF(Taxaliste_P!G$61="","",Taxaliste_P!G$61)</f>
        <v/>
      </c>
      <c r="D140" t="str">
        <f>IF(Taxaliste_P!H$61="","",Taxaliste_P!H$61)</f>
        <v/>
      </c>
      <c r="E140" t="str">
        <f>IF(Taxaliste_P!I$61="","",Taxaliste_P!I$61)</f>
        <v/>
      </c>
      <c r="F140" t="str">
        <f>IF(Taxaliste_P!J$61="","",Taxaliste_P!J$61)</f>
        <v/>
      </c>
      <c r="G140" t="str">
        <f>IF(Taxaliste_P!K$61="","",Taxaliste_P!K$61)</f>
        <v/>
      </c>
      <c r="H140" t="str">
        <f>IF(Taxaliste_P!L$61="","",Taxaliste_P!L$61)</f>
        <v/>
      </c>
      <c r="I140" t="str">
        <f>IF(Taxaliste_P!M$61="","",Taxaliste_P!M$61)</f>
        <v/>
      </c>
      <c r="J140" t="str">
        <f>IF(Taxaliste_P!N$61="","",Taxaliste_P!N$61)</f>
        <v/>
      </c>
      <c r="K140" t="str">
        <f>IF(Taxaliste_P!P$61="","",Taxaliste_P!P$61)</f>
        <v/>
      </c>
      <c r="L140" t="str">
        <f>IF(Taxaliste_P!T$61="","",Taxaliste_P!T$61)</f>
        <v/>
      </c>
      <c r="M140" t="str">
        <f>IF(Taxaliste_P!U$61="","",Taxaliste_P!U$61)</f>
        <v/>
      </c>
      <c r="N140" t="str">
        <f>IF(Taxaliste_P!V$61="","",Taxaliste_P!V$61)</f>
        <v/>
      </c>
      <c r="O140" t="str">
        <f>IF(Taxaliste_P!W$61="","",Taxaliste_P!W$61)</f>
        <v/>
      </c>
      <c r="P140" t="str">
        <f t="shared" si="5"/>
        <v/>
      </c>
      <c r="Q140" t="str">
        <f t="shared" si="6"/>
        <v/>
      </c>
    </row>
    <row r="141" spans="1:17" x14ac:dyDescent="0.2">
      <c r="A141" t="str">
        <f>IF(Taxaliste_P!B$62="","",Taxaliste_P!B$62)</f>
        <v/>
      </c>
      <c r="B141" t="str">
        <f>IF(Taxaliste_P!F$62="","",Taxaliste_P!F$62)</f>
        <v/>
      </c>
      <c r="C141" t="str">
        <f>IF(Taxaliste_P!G$62="","",Taxaliste_P!G$62)</f>
        <v/>
      </c>
      <c r="D141" t="str">
        <f>IF(Taxaliste_P!H$62="","",Taxaliste_P!H$62)</f>
        <v/>
      </c>
      <c r="E141" t="str">
        <f>IF(Taxaliste_P!I$62="","",Taxaliste_P!I$62)</f>
        <v/>
      </c>
      <c r="F141" t="str">
        <f>IF(Taxaliste_P!J$62="","",Taxaliste_P!J$62)</f>
        <v/>
      </c>
      <c r="G141" t="str">
        <f>IF(Taxaliste_P!K$62="","",Taxaliste_P!K$62)</f>
        <v/>
      </c>
      <c r="H141" t="str">
        <f>IF(Taxaliste_P!L$62="","",Taxaliste_P!L$62)</f>
        <v/>
      </c>
      <c r="I141" t="str">
        <f>IF(Taxaliste_P!M$62="","",Taxaliste_P!M$62)</f>
        <v/>
      </c>
      <c r="J141" t="str">
        <f>IF(Taxaliste_P!N$62="","",Taxaliste_P!N$62)</f>
        <v/>
      </c>
      <c r="K141" t="str">
        <f>IF(Taxaliste_P!P$62="","",Taxaliste_P!P$62)</f>
        <v/>
      </c>
      <c r="L141" t="str">
        <f>IF(Taxaliste_P!T$62="","",Taxaliste_P!T$62)</f>
        <v/>
      </c>
      <c r="M141" t="str">
        <f>IF(Taxaliste_P!U$62="","",Taxaliste_P!U$62)</f>
        <v/>
      </c>
      <c r="N141" t="str">
        <f>IF(Taxaliste_P!V$62="","",Taxaliste_P!V$62)</f>
        <v/>
      </c>
      <c r="O141" t="str">
        <f>IF(Taxaliste_P!W$62="","",Taxaliste_P!W$62)</f>
        <v/>
      </c>
      <c r="P141" t="str">
        <f t="shared" si="5"/>
        <v/>
      </c>
      <c r="Q141" t="str">
        <f t="shared" si="6"/>
        <v/>
      </c>
    </row>
    <row r="142" spans="1:17" x14ac:dyDescent="0.2">
      <c r="A142" t="str">
        <f>IF(Taxaliste_P!B$63="","",Taxaliste_P!B$63)</f>
        <v/>
      </c>
      <c r="B142" t="str">
        <f>IF(Taxaliste_P!F$63="","",Taxaliste_P!F$63)</f>
        <v/>
      </c>
      <c r="C142" t="str">
        <f>IF(Taxaliste_P!G$63="","",Taxaliste_P!G$63)</f>
        <v/>
      </c>
      <c r="D142" t="str">
        <f>IF(Taxaliste_P!H$63="","",Taxaliste_P!H$63)</f>
        <v/>
      </c>
      <c r="E142" t="str">
        <f>IF(Taxaliste_P!I$63="","",Taxaliste_P!I$63)</f>
        <v/>
      </c>
      <c r="F142" t="str">
        <f>IF(Taxaliste_P!J$63="","",Taxaliste_P!J$63)</f>
        <v/>
      </c>
      <c r="G142" t="str">
        <f>IF(Taxaliste_P!K$63="","",Taxaliste_P!K$63)</f>
        <v/>
      </c>
      <c r="H142" t="str">
        <f>IF(Taxaliste_P!L$63="","",Taxaliste_P!L$63)</f>
        <v/>
      </c>
      <c r="I142" t="str">
        <f>IF(Taxaliste_P!M$63="","",Taxaliste_P!M$63)</f>
        <v/>
      </c>
      <c r="J142" t="str">
        <f>IF(Taxaliste_P!N$63="","",Taxaliste_P!N$63)</f>
        <v/>
      </c>
      <c r="K142" t="str">
        <f>IF(Taxaliste_P!P$63="","",Taxaliste_P!P$63)</f>
        <v/>
      </c>
      <c r="L142" t="str">
        <f>IF(Taxaliste_P!T$63="","",Taxaliste_P!T$63)</f>
        <v/>
      </c>
      <c r="M142" t="str">
        <f>IF(Taxaliste_P!U$63="","",Taxaliste_P!U$63)</f>
        <v/>
      </c>
      <c r="N142" t="str">
        <f>IF(Taxaliste_P!V$63="","",Taxaliste_P!V$63)</f>
        <v/>
      </c>
      <c r="O142" t="str">
        <f>IF(Taxaliste_P!W$63="","",Taxaliste_P!W$63)</f>
        <v/>
      </c>
      <c r="P142" t="str">
        <f t="shared" si="5"/>
        <v/>
      </c>
      <c r="Q142" t="str">
        <f t="shared" si="6"/>
        <v/>
      </c>
    </row>
    <row r="143" spans="1:17" x14ac:dyDescent="0.2">
      <c r="A143" t="str">
        <f>IF(Taxaliste_P!B$64="","",Taxaliste_P!B$64)</f>
        <v/>
      </c>
      <c r="B143" t="str">
        <f>IF(Taxaliste_P!F$64="","",Taxaliste_P!F$64)</f>
        <v/>
      </c>
      <c r="C143" t="str">
        <f>IF(Taxaliste_P!G$64="","",Taxaliste_P!G$64)</f>
        <v/>
      </c>
      <c r="D143" t="str">
        <f>IF(Taxaliste_P!H$64="","",Taxaliste_P!H$64)</f>
        <v/>
      </c>
      <c r="E143" t="str">
        <f>IF(Taxaliste_P!I$64="","",Taxaliste_P!I$64)</f>
        <v/>
      </c>
      <c r="F143" t="str">
        <f>IF(Taxaliste_P!J$64="","",Taxaliste_P!J$64)</f>
        <v/>
      </c>
      <c r="G143" t="str">
        <f>IF(Taxaliste_P!K$64="","",Taxaliste_P!K$64)</f>
        <v/>
      </c>
      <c r="H143" t="str">
        <f>IF(Taxaliste_P!L$64="","",Taxaliste_P!L$64)</f>
        <v/>
      </c>
      <c r="I143" t="str">
        <f>IF(Taxaliste_P!M$64="","",Taxaliste_P!M$64)</f>
        <v/>
      </c>
      <c r="J143" t="str">
        <f>IF(Taxaliste_P!N$64="","",Taxaliste_P!N$64)</f>
        <v/>
      </c>
      <c r="K143" t="str">
        <f>IF(Taxaliste_P!P$64="","",Taxaliste_P!P$64)</f>
        <v/>
      </c>
      <c r="L143" t="str">
        <f>IF(Taxaliste_P!T$64="","",Taxaliste_P!T$64)</f>
        <v/>
      </c>
      <c r="M143" t="str">
        <f>IF(Taxaliste_P!U$64="","",Taxaliste_P!U$64)</f>
        <v/>
      </c>
      <c r="N143" t="str">
        <f>IF(Taxaliste_P!V$64="","",Taxaliste_P!V$64)</f>
        <v/>
      </c>
      <c r="O143" t="str">
        <f>IF(Taxaliste_P!W$64="","",Taxaliste_P!W$64)</f>
        <v/>
      </c>
      <c r="P143" t="str">
        <f t="shared" si="5"/>
        <v/>
      </c>
      <c r="Q143" t="str">
        <f t="shared" si="6"/>
        <v/>
      </c>
    </row>
    <row r="144" spans="1:17" x14ac:dyDescent="0.2">
      <c r="A144" t="str">
        <f>IF(Taxaliste_P!B$65="","",Taxaliste_P!B$65)</f>
        <v/>
      </c>
      <c r="B144" t="str">
        <f>IF(Taxaliste_P!F$65="","",Taxaliste_P!F$65)</f>
        <v/>
      </c>
      <c r="C144" t="str">
        <f>IF(Taxaliste_P!G$65="","",Taxaliste_P!G$65)</f>
        <v/>
      </c>
      <c r="D144" t="str">
        <f>IF(Taxaliste_P!H$65="","",Taxaliste_P!H$65)</f>
        <v/>
      </c>
      <c r="E144" t="str">
        <f>IF(Taxaliste_P!I$65="","",Taxaliste_P!I$65)</f>
        <v/>
      </c>
      <c r="F144" t="str">
        <f>IF(Taxaliste_P!J$65="","",Taxaliste_P!J$65)</f>
        <v/>
      </c>
      <c r="G144" t="str">
        <f>IF(Taxaliste_P!K$65="","",Taxaliste_P!K$65)</f>
        <v/>
      </c>
      <c r="H144" t="str">
        <f>IF(Taxaliste_P!L$65="","",Taxaliste_P!L$65)</f>
        <v/>
      </c>
      <c r="I144" t="str">
        <f>IF(Taxaliste_P!M$65="","",Taxaliste_P!M$65)</f>
        <v/>
      </c>
      <c r="J144" t="str">
        <f>IF(Taxaliste_P!N$65="","",Taxaliste_P!N$65)</f>
        <v/>
      </c>
      <c r="K144" t="str">
        <f>IF(Taxaliste_P!P$65="","",Taxaliste_P!P$65)</f>
        <v/>
      </c>
      <c r="L144" t="str">
        <f>IF(Taxaliste_P!T$65="","",Taxaliste_P!T$65)</f>
        <v/>
      </c>
      <c r="M144" t="str">
        <f>IF(Taxaliste_P!U$65="","",Taxaliste_P!U$65)</f>
        <v/>
      </c>
      <c r="N144" t="str">
        <f>IF(Taxaliste_P!V$65="","",Taxaliste_P!V$65)</f>
        <v/>
      </c>
      <c r="O144" t="str">
        <f>IF(Taxaliste_P!W$65="","",Taxaliste_P!W$65)</f>
        <v/>
      </c>
      <c r="P144" t="str">
        <f t="shared" si="5"/>
        <v/>
      </c>
      <c r="Q144" t="str">
        <f t="shared" si="6"/>
        <v/>
      </c>
    </row>
    <row r="145" spans="1:17" x14ac:dyDescent="0.2">
      <c r="A145" t="str">
        <f>IF(Taxaliste_P!B$66="","",Taxaliste_P!B$66)</f>
        <v/>
      </c>
      <c r="B145" t="str">
        <f>IF(Taxaliste_P!F$66="","",Taxaliste_P!F$66)</f>
        <v/>
      </c>
      <c r="C145" t="str">
        <f>IF(Taxaliste_P!G$66="","",Taxaliste_P!G$66)</f>
        <v/>
      </c>
      <c r="D145" t="str">
        <f>IF(Taxaliste_P!H$66="","",Taxaliste_P!H$66)</f>
        <v/>
      </c>
      <c r="E145" t="str">
        <f>IF(Taxaliste_P!I$66="","",Taxaliste_P!I$66)</f>
        <v/>
      </c>
      <c r="F145" t="str">
        <f>IF(Taxaliste_P!J$66="","",Taxaliste_P!J$66)</f>
        <v/>
      </c>
      <c r="G145" t="str">
        <f>IF(Taxaliste_P!K$66="","",Taxaliste_P!K$66)</f>
        <v/>
      </c>
      <c r="H145" t="str">
        <f>IF(Taxaliste_P!L$66="","",Taxaliste_P!L$66)</f>
        <v/>
      </c>
      <c r="I145" t="str">
        <f>IF(Taxaliste_P!M$66="","",Taxaliste_P!M$66)</f>
        <v/>
      </c>
      <c r="J145" t="str">
        <f>IF(Taxaliste_P!N$66="","",Taxaliste_P!N$66)</f>
        <v/>
      </c>
      <c r="K145" t="str">
        <f>IF(Taxaliste_P!P$66="","",Taxaliste_P!P$66)</f>
        <v/>
      </c>
      <c r="L145" t="str">
        <f>IF(Taxaliste_P!T$66="","",Taxaliste_P!T$66)</f>
        <v/>
      </c>
      <c r="M145" t="str">
        <f>IF(Taxaliste_P!U$66="","",Taxaliste_P!U$66)</f>
        <v/>
      </c>
      <c r="N145" t="str">
        <f>IF(Taxaliste_P!V$66="","",Taxaliste_P!V$66)</f>
        <v/>
      </c>
      <c r="O145" t="str">
        <f>IF(Taxaliste_P!W$66="","",Taxaliste_P!W$66)</f>
        <v/>
      </c>
      <c r="P145" t="str">
        <f t="shared" si="5"/>
        <v/>
      </c>
      <c r="Q145" t="str">
        <f t="shared" si="6"/>
        <v/>
      </c>
    </row>
    <row r="146" spans="1:17" x14ac:dyDescent="0.2">
      <c r="A146" t="str">
        <f>IF(Taxaliste_P!B$67="","",Taxaliste_P!B$67)</f>
        <v/>
      </c>
      <c r="B146" t="str">
        <f>IF(Taxaliste_P!F$67="","",Taxaliste_P!F$67)</f>
        <v/>
      </c>
      <c r="C146" t="str">
        <f>IF(Taxaliste_P!G$67="","",Taxaliste_P!G$67)</f>
        <v/>
      </c>
      <c r="D146" t="str">
        <f>IF(Taxaliste_P!H$67="","",Taxaliste_P!H$67)</f>
        <v/>
      </c>
      <c r="E146" t="str">
        <f>IF(Taxaliste_P!I$67="","",Taxaliste_P!I$67)</f>
        <v/>
      </c>
      <c r="F146" t="str">
        <f>IF(Taxaliste_P!J$67="","",Taxaliste_P!J$67)</f>
        <v/>
      </c>
      <c r="G146" t="str">
        <f>IF(Taxaliste_P!K$67="","",Taxaliste_P!K$67)</f>
        <v/>
      </c>
      <c r="H146" t="str">
        <f>IF(Taxaliste_P!L$67="","",Taxaliste_P!L$67)</f>
        <v/>
      </c>
      <c r="I146" t="str">
        <f>IF(Taxaliste_P!M$67="","",Taxaliste_P!M$67)</f>
        <v/>
      </c>
      <c r="J146" t="str">
        <f>IF(Taxaliste_P!N$67="","",Taxaliste_P!N$67)</f>
        <v/>
      </c>
      <c r="K146" t="str">
        <f>IF(Taxaliste_P!P$67="","",Taxaliste_P!P$67)</f>
        <v/>
      </c>
      <c r="L146" t="str">
        <f>IF(Taxaliste_P!T$67="","",Taxaliste_P!T$67)</f>
        <v/>
      </c>
      <c r="M146" t="str">
        <f>IF(Taxaliste_P!U$67="","",Taxaliste_P!U$67)</f>
        <v/>
      </c>
      <c r="N146" t="str">
        <f>IF(Taxaliste_P!V$67="","",Taxaliste_P!V$67)</f>
        <v/>
      </c>
      <c r="O146" t="str">
        <f>IF(Taxaliste_P!W$67="","",Taxaliste_P!W$67)</f>
        <v/>
      </c>
      <c r="P146" t="str">
        <f t="shared" si="5"/>
        <v/>
      </c>
      <c r="Q146" t="str">
        <f t="shared" si="6"/>
        <v/>
      </c>
    </row>
    <row r="147" spans="1:17" x14ac:dyDescent="0.2">
      <c r="A147" t="str">
        <f>IF(Taxaliste_P!B$68="","",Taxaliste_P!B$68)</f>
        <v/>
      </c>
      <c r="B147" t="str">
        <f>IF(Taxaliste_P!F$68="","",Taxaliste_P!F$68)</f>
        <v/>
      </c>
      <c r="C147" t="str">
        <f>IF(Taxaliste_P!G$68="","",Taxaliste_P!G$68)</f>
        <v/>
      </c>
      <c r="D147" t="str">
        <f>IF(Taxaliste_P!H$68="","",Taxaliste_P!H$68)</f>
        <v/>
      </c>
      <c r="E147" t="str">
        <f>IF(Taxaliste_P!I$68="","",Taxaliste_P!I$68)</f>
        <v/>
      </c>
      <c r="F147" t="str">
        <f>IF(Taxaliste_P!J$68="","",Taxaliste_P!J$68)</f>
        <v/>
      </c>
      <c r="G147" t="str">
        <f>IF(Taxaliste_P!K$68="","",Taxaliste_P!K$68)</f>
        <v/>
      </c>
      <c r="H147" t="str">
        <f>IF(Taxaliste_P!L$68="","",Taxaliste_P!L$68)</f>
        <v/>
      </c>
      <c r="I147" t="str">
        <f>IF(Taxaliste_P!M$68="","",Taxaliste_P!M$68)</f>
        <v/>
      </c>
      <c r="J147" t="str">
        <f>IF(Taxaliste_P!N$68="","",Taxaliste_P!N$68)</f>
        <v/>
      </c>
      <c r="K147" t="str">
        <f>IF(Taxaliste_P!P$68="","",Taxaliste_P!P$68)</f>
        <v/>
      </c>
      <c r="L147" t="str">
        <f>IF(Taxaliste_P!T$68="","",Taxaliste_P!T$68)</f>
        <v/>
      </c>
      <c r="M147" t="str">
        <f>IF(Taxaliste_P!U$68="","",Taxaliste_P!U$68)</f>
        <v/>
      </c>
      <c r="N147" t="str">
        <f>IF(Taxaliste_P!V$68="","",Taxaliste_P!V$68)</f>
        <v/>
      </c>
      <c r="O147" t="str">
        <f>IF(Taxaliste_P!W$68="","",Taxaliste_P!W$68)</f>
        <v/>
      </c>
      <c r="P147" t="str">
        <f t="shared" si="5"/>
        <v/>
      </c>
      <c r="Q147" t="str">
        <f t="shared" si="6"/>
        <v/>
      </c>
    </row>
    <row r="148" spans="1:17" x14ac:dyDescent="0.2">
      <c r="A148" t="str">
        <f>IF(Taxaliste_P!B$69="","",Taxaliste_P!B$69)</f>
        <v/>
      </c>
      <c r="B148" t="str">
        <f>IF(Taxaliste_P!F$69="","",Taxaliste_P!F$69)</f>
        <v/>
      </c>
      <c r="C148" t="str">
        <f>IF(Taxaliste_P!G$69="","",Taxaliste_P!G$69)</f>
        <v/>
      </c>
      <c r="D148" t="str">
        <f>IF(Taxaliste_P!H$69="","",Taxaliste_P!H$69)</f>
        <v/>
      </c>
      <c r="E148" t="str">
        <f>IF(Taxaliste_P!I$69="","",Taxaliste_P!I$69)</f>
        <v/>
      </c>
      <c r="F148" t="str">
        <f>IF(Taxaliste_P!J$69="","",Taxaliste_P!J$69)</f>
        <v/>
      </c>
      <c r="G148" t="str">
        <f>IF(Taxaliste_P!K$69="","",Taxaliste_P!K$69)</f>
        <v/>
      </c>
      <c r="H148" t="str">
        <f>IF(Taxaliste_P!L$69="","",Taxaliste_P!L$69)</f>
        <v/>
      </c>
      <c r="I148" t="str">
        <f>IF(Taxaliste_P!M$69="","",Taxaliste_P!M$69)</f>
        <v/>
      </c>
      <c r="J148" t="str">
        <f>IF(Taxaliste_P!N$69="","",Taxaliste_P!N$69)</f>
        <v/>
      </c>
      <c r="K148" t="str">
        <f>IF(Taxaliste_P!P$69="","",Taxaliste_P!P$69)</f>
        <v/>
      </c>
      <c r="L148" t="str">
        <f>IF(Taxaliste_P!T$69="","",Taxaliste_P!T$69)</f>
        <v/>
      </c>
      <c r="M148" t="str">
        <f>IF(Taxaliste_P!U$69="","",Taxaliste_P!U$69)</f>
        <v/>
      </c>
      <c r="N148" t="str">
        <f>IF(Taxaliste_P!V$69="","",Taxaliste_P!V$69)</f>
        <v/>
      </c>
      <c r="O148" t="str">
        <f>IF(Taxaliste_P!W$69="","",Taxaliste_P!W$69)</f>
        <v/>
      </c>
      <c r="P148" t="str">
        <f t="shared" si="5"/>
        <v/>
      </c>
      <c r="Q148" t="str">
        <f t="shared" si="6"/>
        <v/>
      </c>
    </row>
    <row r="149" spans="1:17" x14ac:dyDescent="0.2">
      <c r="A149" t="str">
        <f>IF(Taxaliste_P!B$70="","",Taxaliste_P!B$70)</f>
        <v/>
      </c>
      <c r="B149" t="str">
        <f>IF(Taxaliste_P!F$70="","",Taxaliste_P!F$70)</f>
        <v/>
      </c>
      <c r="C149" t="str">
        <f>IF(Taxaliste_P!G$70="","",Taxaliste_P!G$70)</f>
        <v/>
      </c>
      <c r="D149" t="str">
        <f>IF(Taxaliste_P!H$70="","",Taxaliste_P!H$70)</f>
        <v/>
      </c>
      <c r="E149" t="str">
        <f>IF(Taxaliste_P!I$70="","",Taxaliste_P!I$70)</f>
        <v/>
      </c>
      <c r="F149" t="str">
        <f>IF(Taxaliste_P!J$70="","",Taxaliste_P!J$70)</f>
        <v/>
      </c>
      <c r="G149" t="str">
        <f>IF(Taxaliste_P!K$70="","",Taxaliste_P!K$70)</f>
        <v/>
      </c>
      <c r="H149" t="str">
        <f>IF(Taxaliste_P!L$70="","",Taxaliste_P!L$70)</f>
        <v/>
      </c>
      <c r="I149" t="str">
        <f>IF(Taxaliste_P!M$70="","",Taxaliste_P!M$70)</f>
        <v/>
      </c>
      <c r="J149" t="str">
        <f>IF(Taxaliste_P!N$70="","",Taxaliste_P!N$70)</f>
        <v/>
      </c>
      <c r="K149" t="str">
        <f>IF(Taxaliste_P!P$70="","",Taxaliste_P!P$70)</f>
        <v/>
      </c>
      <c r="L149" t="str">
        <f>IF(Taxaliste_P!T$70="","",Taxaliste_P!T$70)</f>
        <v/>
      </c>
      <c r="M149" t="str">
        <f>IF(Taxaliste_P!U$70="","",Taxaliste_P!U$70)</f>
        <v/>
      </c>
      <c r="N149" t="str">
        <f>IF(Taxaliste_P!V$70="","",Taxaliste_P!V$70)</f>
        <v/>
      </c>
      <c r="O149" t="str">
        <f>IF(Taxaliste_P!W$70="","",Taxaliste_P!W$70)</f>
        <v/>
      </c>
      <c r="P149" t="str">
        <f t="shared" si="5"/>
        <v/>
      </c>
      <c r="Q149" t="str">
        <f t="shared" si="6"/>
        <v/>
      </c>
    </row>
    <row r="150" spans="1:17" x14ac:dyDescent="0.2">
      <c r="A150" t="str">
        <f>IF(Taxaliste_P!B$71="","",Taxaliste_P!B$71)</f>
        <v/>
      </c>
      <c r="B150" t="str">
        <f>IF(Taxaliste_P!F$71="","",Taxaliste_P!F$71)</f>
        <v/>
      </c>
      <c r="C150" t="str">
        <f>IF(Taxaliste_P!G$71="","",Taxaliste_P!G$71)</f>
        <v/>
      </c>
      <c r="D150" t="str">
        <f>IF(Taxaliste_P!H$71="","",Taxaliste_P!H$71)</f>
        <v/>
      </c>
      <c r="E150" t="str">
        <f>IF(Taxaliste_P!I$71="","",Taxaliste_P!I$71)</f>
        <v/>
      </c>
      <c r="F150" t="str">
        <f>IF(Taxaliste_P!J$71="","",Taxaliste_P!J$71)</f>
        <v/>
      </c>
      <c r="G150" t="str">
        <f>IF(Taxaliste_P!K$71="","",Taxaliste_P!K$71)</f>
        <v/>
      </c>
      <c r="H150" t="str">
        <f>IF(Taxaliste_P!L$71="","",Taxaliste_P!L$71)</f>
        <v/>
      </c>
      <c r="I150" t="str">
        <f>IF(Taxaliste_P!M$71="","",Taxaliste_P!M$71)</f>
        <v/>
      </c>
      <c r="J150" t="str">
        <f>IF(Taxaliste_P!N$71="","",Taxaliste_P!N$71)</f>
        <v/>
      </c>
      <c r="K150" t="str">
        <f>IF(Taxaliste_P!P$71="","",Taxaliste_P!P$71)</f>
        <v/>
      </c>
      <c r="L150" t="str">
        <f>IF(Taxaliste_P!T$71="","",Taxaliste_P!T$71)</f>
        <v/>
      </c>
      <c r="M150" t="str">
        <f>IF(Taxaliste_P!U$71="","",Taxaliste_P!U$71)</f>
        <v/>
      </c>
      <c r="N150" t="str">
        <f>IF(Taxaliste_P!V$71="","",Taxaliste_P!V$71)</f>
        <v/>
      </c>
      <c r="O150" t="str">
        <f>IF(Taxaliste_P!W$71="","",Taxaliste_P!W$71)</f>
        <v/>
      </c>
      <c r="P150" t="str">
        <f t="shared" si="5"/>
        <v/>
      </c>
      <c r="Q150" t="str">
        <f t="shared" si="6"/>
        <v/>
      </c>
    </row>
    <row r="151" spans="1:17" x14ac:dyDescent="0.2">
      <c r="A151" t="str">
        <f>IF(Taxaliste_P!B$72="","",Taxaliste_P!B$72)</f>
        <v/>
      </c>
      <c r="B151" t="str">
        <f>IF(Taxaliste_P!F$72="","",Taxaliste_P!F$72)</f>
        <v/>
      </c>
      <c r="C151" t="str">
        <f>IF(Taxaliste_P!G$72="","",Taxaliste_P!G$72)</f>
        <v/>
      </c>
      <c r="D151" t="str">
        <f>IF(Taxaliste_P!H$72="","",Taxaliste_P!H$72)</f>
        <v/>
      </c>
      <c r="E151" t="str">
        <f>IF(Taxaliste_P!I$72="","",Taxaliste_P!I$72)</f>
        <v/>
      </c>
      <c r="F151" t="str">
        <f>IF(Taxaliste_P!J$72="","",Taxaliste_P!J$72)</f>
        <v/>
      </c>
      <c r="G151" t="str">
        <f>IF(Taxaliste_P!K$72="","",Taxaliste_P!K$72)</f>
        <v/>
      </c>
      <c r="H151" t="str">
        <f>IF(Taxaliste_P!L$72="","",Taxaliste_P!L$72)</f>
        <v/>
      </c>
      <c r="I151" t="str">
        <f>IF(Taxaliste_P!M$72="","",Taxaliste_P!M$72)</f>
        <v/>
      </c>
      <c r="J151" t="str">
        <f>IF(Taxaliste_P!N$72="","",Taxaliste_P!N$72)</f>
        <v/>
      </c>
      <c r="K151" t="str">
        <f>IF(Taxaliste_P!P$72="","",Taxaliste_P!P$72)</f>
        <v/>
      </c>
      <c r="L151" t="str">
        <f>IF(Taxaliste_P!T$72="","",Taxaliste_P!T$72)</f>
        <v/>
      </c>
      <c r="M151" t="str">
        <f>IF(Taxaliste_P!U$72="","",Taxaliste_P!U$72)</f>
        <v/>
      </c>
      <c r="N151" t="str">
        <f>IF(Taxaliste_P!V$72="","",Taxaliste_P!V$72)</f>
        <v/>
      </c>
      <c r="O151" t="str">
        <f>IF(Taxaliste_P!W$72="","",Taxaliste_P!W$72)</f>
        <v/>
      </c>
      <c r="P151" t="str">
        <f t="shared" si="5"/>
        <v/>
      </c>
      <c r="Q151" t="str">
        <f t="shared" si="6"/>
        <v/>
      </c>
    </row>
    <row r="152" spans="1:17" x14ac:dyDescent="0.2">
      <c r="A152" t="str">
        <f>IF(Taxaliste_P!B$73="","",Taxaliste_P!B$73)</f>
        <v/>
      </c>
      <c r="B152" t="str">
        <f>IF(Taxaliste_P!F$73="","",Taxaliste_P!F$73)</f>
        <v/>
      </c>
      <c r="C152" t="str">
        <f>IF(Taxaliste_P!G$73="","",Taxaliste_P!G$73)</f>
        <v/>
      </c>
      <c r="D152" t="str">
        <f>IF(Taxaliste_P!H$73="","",Taxaliste_P!H$73)</f>
        <v/>
      </c>
      <c r="E152" t="str">
        <f>IF(Taxaliste_P!I$73="","",Taxaliste_P!I$73)</f>
        <v/>
      </c>
      <c r="F152" t="str">
        <f>IF(Taxaliste_P!J$73="","",Taxaliste_P!J$73)</f>
        <v/>
      </c>
      <c r="G152" t="str">
        <f>IF(Taxaliste_P!K$73="","",Taxaliste_P!K$73)</f>
        <v/>
      </c>
      <c r="H152" t="str">
        <f>IF(Taxaliste_P!L$73="","",Taxaliste_P!L$73)</f>
        <v/>
      </c>
      <c r="I152" t="str">
        <f>IF(Taxaliste_P!M$73="","",Taxaliste_P!M$73)</f>
        <v/>
      </c>
      <c r="J152" t="str">
        <f>IF(Taxaliste_P!N$73="","",Taxaliste_P!N$73)</f>
        <v/>
      </c>
      <c r="K152" t="str">
        <f>IF(Taxaliste_P!P$73="","",Taxaliste_P!P$73)</f>
        <v/>
      </c>
      <c r="L152" t="str">
        <f>IF(Taxaliste_P!T$73="","",Taxaliste_P!T$73)</f>
        <v/>
      </c>
      <c r="M152" t="str">
        <f>IF(Taxaliste_P!U$73="","",Taxaliste_P!U$73)</f>
        <v/>
      </c>
      <c r="N152" t="str">
        <f>IF(Taxaliste_P!V$73="","",Taxaliste_P!V$73)</f>
        <v/>
      </c>
      <c r="O152" t="str">
        <f>IF(Taxaliste_P!W$73="","",Taxaliste_P!W$73)</f>
        <v/>
      </c>
      <c r="P152" t="str">
        <f t="shared" si="5"/>
        <v/>
      </c>
      <c r="Q152" t="str">
        <f t="shared" si="6"/>
        <v/>
      </c>
    </row>
    <row r="153" spans="1:17" x14ac:dyDescent="0.2">
      <c r="A153" t="str">
        <f>IF(Taxaliste_P!B$74="","",Taxaliste_P!B$74)</f>
        <v/>
      </c>
      <c r="B153" t="str">
        <f>IF(Taxaliste_P!F$74="","",Taxaliste_P!F$74)</f>
        <v/>
      </c>
      <c r="C153" t="str">
        <f>IF(Taxaliste_P!G$74="","",Taxaliste_P!G$74)</f>
        <v/>
      </c>
      <c r="D153" t="str">
        <f>IF(Taxaliste_P!H$74="","",Taxaliste_P!H$74)</f>
        <v/>
      </c>
      <c r="E153" t="str">
        <f>IF(Taxaliste_P!I$74="","",Taxaliste_P!I$74)</f>
        <v/>
      </c>
      <c r="F153" t="str">
        <f>IF(Taxaliste_P!J$74="","",Taxaliste_P!J$74)</f>
        <v/>
      </c>
      <c r="G153" t="str">
        <f>IF(Taxaliste_P!K$74="","",Taxaliste_P!K$74)</f>
        <v/>
      </c>
      <c r="H153" t="str">
        <f>IF(Taxaliste_P!L$74="","",Taxaliste_P!L$74)</f>
        <v/>
      </c>
      <c r="I153" t="str">
        <f>IF(Taxaliste_P!M$74="","",Taxaliste_P!M$74)</f>
        <v/>
      </c>
      <c r="J153" t="str">
        <f>IF(Taxaliste_P!N$74="","",Taxaliste_P!N$74)</f>
        <v/>
      </c>
      <c r="K153" t="str">
        <f>IF(Taxaliste_P!P$74="","",Taxaliste_P!P$74)</f>
        <v/>
      </c>
      <c r="L153" t="str">
        <f>IF(Taxaliste_P!T$74="","",Taxaliste_P!T$74)</f>
        <v/>
      </c>
      <c r="M153" t="str">
        <f>IF(Taxaliste_P!U$74="","",Taxaliste_P!U$74)</f>
        <v/>
      </c>
      <c r="N153" t="str">
        <f>IF(Taxaliste_P!V$74="","",Taxaliste_P!V$74)</f>
        <v/>
      </c>
      <c r="O153" t="str">
        <f>IF(Taxaliste_P!W$74="","",Taxaliste_P!W$74)</f>
        <v/>
      </c>
      <c r="P153" t="str">
        <f t="shared" si="5"/>
        <v/>
      </c>
      <c r="Q153" t="str">
        <f t="shared" si="6"/>
        <v/>
      </c>
    </row>
    <row r="154" spans="1:17" x14ac:dyDescent="0.2">
      <c r="A154" t="str">
        <f>IF(Taxaliste_P!B$75="","",Taxaliste_P!B$75)</f>
        <v/>
      </c>
      <c r="B154" t="str">
        <f>IF(Taxaliste_P!F$75="","",Taxaliste_P!F$75)</f>
        <v/>
      </c>
      <c r="C154" t="str">
        <f>IF(Taxaliste_P!G$75="","",Taxaliste_P!G$75)</f>
        <v/>
      </c>
      <c r="D154" t="str">
        <f>IF(Taxaliste_P!H$75="","",Taxaliste_P!H$75)</f>
        <v/>
      </c>
      <c r="E154" t="str">
        <f>IF(Taxaliste_P!I$75="","",Taxaliste_P!I$75)</f>
        <v/>
      </c>
      <c r="F154" t="str">
        <f>IF(Taxaliste_P!J$75="","",Taxaliste_P!J$75)</f>
        <v/>
      </c>
      <c r="G154" t="str">
        <f>IF(Taxaliste_P!K$75="","",Taxaliste_P!K$75)</f>
        <v/>
      </c>
      <c r="H154" t="str">
        <f>IF(Taxaliste_P!L$75="","",Taxaliste_P!L$75)</f>
        <v/>
      </c>
      <c r="I154" t="str">
        <f>IF(Taxaliste_P!M$75="","",Taxaliste_P!M$75)</f>
        <v/>
      </c>
      <c r="J154" t="str">
        <f>IF(Taxaliste_P!N$75="","",Taxaliste_P!N$75)</f>
        <v/>
      </c>
      <c r="K154" t="str">
        <f>IF(Taxaliste_P!P$75="","",Taxaliste_P!P$75)</f>
        <v/>
      </c>
      <c r="L154" t="str">
        <f>IF(Taxaliste_P!T$75="","",Taxaliste_P!T$75)</f>
        <v/>
      </c>
      <c r="M154" t="str">
        <f>IF(Taxaliste_P!U$75="","",Taxaliste_P!U$75)</f>
        <v/>
      </c>
      <c r="N154" t="str">
        <f>IF(Taxaliste_P!V$75="","",Taxaliste_P!V$75)</f>
        <v/>
      </c>
      <c r="O154" t="str">
        <f>IF(Taxaliste_P!W$75="","",Taxaliste_P!W$75)</f>
        <v/>
      </c>
      <c r="P154" t="str">
        <f t="shared" si="5"/>
        <v/>
      </c>
      <c r="Q154" t="str">
        <f t="shared" si="6"/>
        <v/>
      </c>
    </row>
    <row r="155" spans="1:17" x14ac:dyDescent="0.2">
      <c r="A155" t="str">
        <f>IF(Taxaliste_P!B$76="","",Taxaliste_P!B$76)</f>
        <v/>
      </c>
      <c r="B155" t="str">
        <f>IF(Taxaliste_P!F$76="","",Taxaliste_P!F$76)</f>
        <v/>
      </c>
      <c r="C155" t="str">
        <f>IF(Taxaliste_P!G$76="","",Taxaliste_P!G$76)</f>
        <v/>
      </c>
      <c r="D155" t="str">
        <f>IF(Taxaliste_P!H$76="","",Taxaliste_P!H$76)</f>
        <v/>
      </c>
      <c r="E155" t="str">
        <f>IF(Taxaliste_P!I$76="","",Taxaliste_P!I$76)</f>
        <v/>
      </c>
      <c r="F155" t="str">
        <f>IF(Taxaliste_P!J$76="","",Taxaliste_P!J$76)</f>
        <v/>
      </c>
      <c r="G155" t="str">
        <f>IF(Taxaliste_P!K$76="","",Taxaliste_P!K$76)</f>
        <v/>
      </c>
      <c r="H155" t="str">
        <f>IF(Taxaliste_P!L$76="","",Taxaliste_P!L$76)</f>
        <v/>
      </c>
      <c r="I155" t="str">
        <f>IF(Taxaliste_P!M$76="","",Taxaliste_P!M$76)</f>
        <v/>
      </c>
      <c r="J155" t="str">
        <f>IF(Taxaliste_P!N$76="","",Taxaliste_P!N$76)</f>
        <v/>
      </c>
      <c r="K155" t="str">
        <f>IF(Taxaliste_P!P$76="","",Taxaliste_P!P$76)</f>
        <v/>
      </c>
      <c r="L155" t="str">
        <f>IF(Taxaliste_P!T$76="","",Taxaliste_P!T$76)</f>
        <v/>
      </c>
      <c r="M155" t="str">
        <f>IF(Taxaliste_P!U$76="","",Taxaliste_P!U$76)</f>
        <v/>
      </c>
      <c r="N155" t="str">
        <f>IF(Taxaliste_P!V$76="","",Taxaliste_P!V$76)</f>
        <v/>
      </c>
      <c r="O155" t="str">
        <f>IF(Taxaliste_P!W$76="","",Taxaliste_P!W$76)</f>
        <v/>
      </c>
      <c r="P155" t="str">
        <f t="shared" si="5"/>
        <v/>
      </c>
      <c r="Q155" t="str">
        <f t="shared" si="6"/>
        <v/>
      </c>
    </row>
    <row r="156" spans="1:17" x14ac:dyDescent="0.2">
      <c r="A156" t="str">
        <f>IF(Taxaliste_P!B$77="","",Taxaliste_P!B$77)</f>
        <v/>
      </c>
      <c r="B156" t="str">
        <f>IF(Taxaliste_P!F$77="","",Taxaliste_P!F$77)</f>
        <v/>
      </c>
      <c r="C156" t="str">
        <f>IF(Taxaliste_P!G$77="","",Taxaliste_P!G$77)</f>
        <v/>
      </c>
      <c r="D156" t="str">
        <f>IF(Taxaliste_P!H$77="","",Taxaliste_P!H$77)</f>
        <v/>
      </c>
      <c r="E156" t="str">
        <f>IF(Taxaliste_P!I$77="","",Taxaliste_P!I$77)</f>
        <v/>
      </c>
      <c r="F156" t="str">
        <f>IF(Taxaliste_P!J$77="","",Taxaliste_P!J$77)</f>
        <v/>
      </c>
      <c r="G156" t="str">
        <f>IF(Taxaliste_P!K$77="","",Taxaliste_P!K$77)</f>
        <v/>
      </c>
      <c r="H156" t="str">
        <f>IF(Taxaliste_P!L$77="","",Taxaliste_P!L$77)</f>
        <v/>
      </c>
      <c r="I156" t="str">
        <f>IF(Taxaliste_P!M$77="","",Taxaliste_P!M$77)</f>
        <v/>
      </c>
      <c r="J156" t="str">
        <f>IF(Taxaliste_P!N$77="","",Taxaliste_P!N$77)</f>
        <v/>
      </c>
      <c r="K156" t="str">
        <f>IF(Taxaliste_P!P$77="","",Taxaliste_P!P$77)</f>
        <v/>
      </c>
      <c r="L156" t="str">
        <f>IF(Taxaliste_P!T$77="","",Taxaliste_P!T$77)</f>
        <v/>
      </c>
      <c r="M156" t="str">
        <f>IF(Taxaliste_P!U$77="","",Taxaliste_P!U$77)</f>
        <v/>
      </c>
      <c r="N156" t="str">
        <f>IF(Taxaliste_P!V$77="","",Taxaliste_P!V$77)</f>
        <v/>
      </c>
      <c r="O156" t="str">
        <f>IF(Taxaliste_P!W$77="","",Taxaliste_P!W$77)</f>
        <v/>
      </c>
      <c r="P156" t="str">
        <f t="shared" ref="P156:P161" si="7">IF(A156="","","Sicher identifizierte Art")</f>
        <v/>
      </c>
      <c r="Q156" t="str">
        <f t="shared" si="6"/>
        <v/>
      </c>
    </row>
    <row r="157" spans="1:17" x14ac:dyDescent="0.2">
      <c r="A157" t="str">
        <f>IF(Taxaliste_P!B$78="","",Taxaliste_P!B$78)</f>
        <v/>
      </c>
      <c r="B157" t="str">
        <f>IF(Taxaliste_P!F$78="","",Taxaliste_P!F$78)</f>
        <v/>
      </c>
      <c r="C157" t="str">
        <f>IF(Taxaliste_P!G$78="","",Taxaliste_P!G$78)</f>
        <v/>
      </c>
      <c r="D157" t="str">
        <f>IF(Taxaliste_P!H$78="","",Taxaliste_P!H$78)</f>
        <v/>
      </c>
      <c r="E157" t="str">
        <f>IF(Taxaliste_P!I$78="","",Taxaliste_P!I$78)</f>
        <v/>
      </c>
      <c r="F157" t="str">
        <f>IF(Taxaliste_P!J$78="","",Taxaliste_P!J$78)</f>
        <v/>
      </c>
      <c r="G157" t="str">
        <f>IF(Taxaliste_P!K$78="","",Taxaliste_P!K$78)</f>
        <v/>
      </c>
      <c r="H157" t="str">
        <f>IF(Taxaliste_P!L$78="","",Taxaliste_P!L$78)</f>
        <v/>
      </c>
      <c r="I157" t="str">
        <f>IF(Taxaliste_P!M$78="","",Taxaliste_P!M$78)</f>
        <v/>
      </c>
      <c r="J157" t="str">
        <f>IF(Taxaliste_P!N$78="","",Taxaliste_P!N$78)</f>
        <v/>
      </c>
      <c r="K157" t="str">
        <f>IF(Taxaliste_P!P$78="","",Taxaliste_P!P$78)</f>
        <v/>
      </c>
      <c r="L157" t="str">
        <f>IF(Taxaliste_P!T$78="","",Taxaliste_P!T$78)</f>
        <v/>
      </c>
      <c r="M157" t="str">
        <f>IF(Taxaliste_P!U$78="","",Taxaliste_P!U$78)</f>
        <v/>
      </c>
      <c r="N157" t="str">
        <f>IF(Taxaliste_P!V$78="","",Taxaliste_P!V$78)</f>
        <v/>
      </c>
      <c r="O157" t="str">
        <f>IF(Taxaliste_P!W$78="","",Taxaliste_P!W$78)</f>
        <v/>
      </c>
      <c r="P157" t="str">
        <f t="shared" si="7"/>
        <v/>
      </c>
      <c r="Q157" t="str">
        <f t="shared" si="6"/>
        <v/>
      </c>
    </row>
    <row r="158" spans="1:17" x14ac:dyDescent="0.2">
      <c r="A158" t="str">
        <f>IF(Taxaliste_P!B$79="","",Taxaliste_P!B$79)</f>
        <v/>
      </c>
      <c r="B158" t="str">
        <f>IF(Taxaliste_P!F$79="","",Taxaliste_P!F$79)</f>
        <v/>
      </c>
      <c r="C158" t="str">
        <f>IF(Taxaliste_P!G$79="","",Taxaliste_P!G$79)</f>
        <v/>
      </c>
      <c r="D158" t="str">
        <f>IF(Taxaliste_P!H$79="","",Taxaliste_P!H$79)</f>
        <v/>
      </c>
      <c r="E158" t="str">
        <f>IF(Taxaliste_P!I$79="","",Taxaliste_P!I$79)</f>
        <v/>
      </c>
      <c r="F158" t="str">
        <f>IF(Taxaliste_P!J$79="","",Taxaliste_P!J$79)</f>
        <v/>
      </c>
      <c r="G158" t="str">
        <f>IF(Taxaliste_P!K$79="","",Taxaliste_P!K$79)</f>
        <v/>
      </c>
      <c r="H158" t="str">
        <f>IF(Taxaliste_P!L$79="","",Taxaliste_P!L$79)</f>
        <v/>
      </c>
      <c r="I158" t="str">
        <f>IF(Taxaliste_P!M$79="","",Taxaliste_P!M$79)</f>
        <v/>
      </c>
      <c r="J158" t="str">
        <f>IF(Taxaliste_P!N$79="","",Taxaliste_P!N$79)</f>
        <v/>
      </c>
      <c r="K158" t="str">
        <f>IF(Taxaliste_P!P$79="","",Taxaliste_P!P$79)</f>
        <v/>
      </c>
      <c r="L158" t="str">
        <f>IF(Taxaliste_P!T$79="","",Taxaliste_P!T$79)</f>
        <v/>
      </c>
      <c r="M158" t="str">
        <f>IF(Taxaliste_P!U$79="","",Taxaliste_P!U$79)</f>
        <v/>
      </c>
      <c r="N158" t="str">
        <f>IF(Taxaliste_P!V$79="","",Taxaliste_P!V$79)</f>
        <v/>
      </c>
      <c r="O158" t="str">
        <f>IF(Taxaliste_P!W$79="","",Taxaliste_P!W$79)</f>
        <v/>
      </c>
      <c r="P158" t="str">
        <f t="shared" si="7"/>
        <v/>
      </c>
      <c r="Q158" t="str">
        <f t="shared" ref="Q158:Q181" si="8">IF(A158="","",1)</f>
        <v/>
      </c>
    </row>
    <row r="159" spans="1:17" x14ac:dyDescent="0.2">
      <c r="A159" t="str">
        <f>IF(Taxaliste_P!B$80="","",Taxaliste_P!B$80)</f>
        <v/>
      </c>
      <c r="B159" t="str">
        <f>IF(Taxaliste_P!F$80="","",Taxaliste_P!F$80)</f>
        <v/>
      </c>
      <c r="C159" t="str">
        <f>IF(Taxaliste_P!G$80="","",Taxaliste_P!G$80)</f>
        <v/>
      </c>
      <c r="D159" t="str">
        <f>IF(Taxaliste_P!H$80="","",Taxaliste_P!H$80)</f>
        <v/>
      </c>
      <c r="E159" t="str">
        <f>IF(Taxaliste_P!I$80="","",Taxaliste_P!I$80)</f>
        <v/>
      </c>
      <c r="F159" t="str">
        <f>IF(Taxaliste_P!J$80="","",Taxaliste_P!J$80)</f>
        <v/>
      </c>
      <c r="G159" t="str">
        <f>IF(Taxaliste_P!K$80="","",Taxaliste_P!K$80)</f>
        <v/>
      </c>
      <c r="H159" t="str">
        <f>IF(Taxaliste_P!L$80="","",Taxaliste_P!L$80)</f>
        <v/>
      </c>
      <c r="I159" t="str">
        <f>IF(Taxaliste_P!M$80="","",Taxaliste_P!M$80)</f>
        <v/>
      </c>
      <c r="J159" t="str">
        <f>IF(Taxaliste_P!N$80="","",Taxaliste_P!N$80)</f>
        <v/>
      </c>
      <c r="K159" t="str">
        <f>IF(Taxaliste_P!P$80="","",Taxaliste_P!P$80)</f>
        <v/>
      </c>
      <c r="L159" t="str">
        <f>IF(Taxaliste_P!T$80="","",Taxaliste_P!T$80)</f>
        <v/>
      </c>
      <c r="M159" t="str">
        <f>IF(Taxaliste_P!U$80="","",Taxaliste_P!U$80)</f>
        <v/>
      </c>
      <c r="N159" t="str">
        <f>IF(Taxaliste_P!V$80="","",Taxaliste_P!V$80)</f>
        <v/>
      </c>
      <c r="O159" t="str">
        <f>IF(Taxaliste_P!W$80="","",Taxaliste_P!W$80)</f>
        <v/>
      </c>
      <c r="P159" t="str">
        <f t="shared" si="7"/>
        <v/>
      </c>
      <c r="Q159" t="str">
        <f t="shared" si="8"/>
        <v/>
      </c>
    </row>
    <row r="160" spans="1:17" x14ac:dyDescent="0.2">
      <c r="A160" t="str">
        <f>IF(Taxaliste_P!B$81="","",Taxaliste_P!B$81)</f>
        <v/>
      </c>
      <c r="B160" t="str">
        <f>IF(Taxaliste_P!F$81="","",Taxaliste_P!F$81)</f>
        <v/>
      </c>
      <c r="C160" t="str">
        <f>IF(Taxaliste_P!G$81="","",Taxaliste_P!G$81)</f>
        <v/>
      </c>
      <c r="D160" t="str">
        <f>IF(Taxaliste_P!H$81="","",Taxaliste_P!H$81)</f>
        <v/>
      </c>
      <c r="E160" t="str">
        <f>IF(Taxaliste_P!I$81="","",Taxaliste_P!I$81)</f>
        <v/>
      </c>
      <c r="F160" t="str">
        <f>IF(Taxaliste_P!J$81="","",Taxaliste_P!J$81)</f>
        <v/>
      </c>
      <c r="G160" t="str">
        <f>IF(Taxaliste_P!K$81="","",Taxaliste_P!K$81)</f>
        <v/>
      </c>
      <c r="H160" t="str">
        <f>IF(Taxaliste_P!L$81="","",Taxaliste_P!L$81)</f>
        <v/>
      </c>
      <c r="I160" t="str">
        <f>IF(Taxaliste_P!M$81="","",Taxaliste_P!M$81)</f>
        <v/>
      </c>
      <c r="J160" t="str">
        <f>IF(Taxaliste_P!N$81="","",Taxaliste_P!N$81)</f>
        <v/>
      </c>
      <c r="K160" t="str">
        <f>IF(Taxaliste_P!P$81="","",Taxaliste_P!P$81)</f>
        <v/>
      </c>
      <c r="L160" t="str">
        <f>IF(Taxaliste_P!T$81="","",Taxaliste_P!T$81)</f>
        <v/>
      </c>
      <c r="M160" t="str">
        <f>IF(Taxaliste_P!U$81="","",Taxaliste_P!U$81)</f>
        <v/>
      </c>
      <c r="N160" t="str">
        <f>IF(Taxaliste_P!V$81="","",Taxaliste_P!V$81)</f>
        <v/>
      </c>
      <c r="O160" t="str">
        <f>IF(Taxaliste_P!W$81="","",Taxaliste_P!W$81)</f>
        <v/>
      </c>
      <c r="P160" t="str">
        <f t="shared" si="7"/>
        <v/>
      </c>
      <c r="Q160" t="str">
        <f t="shared" si="8"/>
        <v/>
      </c>
    </row>
    <row r="161" spans="1:17" x14ac:dyDescent="0.2">
      <c r="A161" t="str">
        <f>IF(Taxaliste_P!B$82="","",Taxaliste_P!B$82)</f>
        <v/>
      </c>
      <c r="B161" t="str">
        <f>IF(Taxaliste_P!F$82="","",Taxaliste_P!F$82)</f>
        <v/>
      </c>
      <c r="C161" t="str">
        <f>IF(Taxaliste_P!G$82="","",Taxaliste_P!G$82)</f>
        <v/>
      </c>
      <c r="D161" t="str">
        <f>IF(Taxaliste_P!H$82="","",Taxaliste_P!H$82)</f>
        <v/>
      </c>
      <c r="E161" t="str">
        <f>IF(Taxaliste_P!I$82="","",Taxaliste_P!I$82)</f>
        <v/>
      </c>
      <c r="F161" t="str">
        <f>IF(Taxaliste_P!J$82="","",Taxaliste_P!J$82)</f>
        <v/>
      </c>
      <c r="G161" t="str">
        <f>IF(Taxaliste_P!K$82="","",Taxaliste_P!K$82)</f>
        <v/>
      </c>
      <c r="H161" t="str">
        <f>IF(Taxaliste_P!L$82="","",Taxaliste_P!L$82)</f>
        <v/>
      </c>
      <c r="I161" t="str">
        <f>IF(Taxaliste_P!M$82="","",Taxaliste_P!M$82)</f>
        <v/>
      </c>
      <c r="J161" t="str">
        <f>IF(Taxaliste_P!N$82="","",Taxaliste_P!N$82)</f>
        <v/>
      </c>
      <c r="K161" t="str">
        <f>IF(Taxaliste_P!P$82="","",Taxaliste_P!P$82)</f>
        <v/>
      </c>
      <c r="L161" t="str">
        <f>IF(Taxaliste_P!T$82="","",Taxaliste_P!T$82)</f>
        <v/>
      </c>
      <c r="M161" t="str">
        <f>IF(Taxaliste_P!U$82="","",Taxaliste_P!U$82)</f>
        <v/>
      </c>
      <c r="N161" t="str">
        <f>IF(Taxaliste_P!V$82="","",Taxaliste_P!V$82)</f>
        <v/>
      </c>
      <c r="O161" t="str">
        <f>IF(Taxaliste_P!W$82="","",Taxaliste_P!W$82)</f>
        <v/>
      </c>
      <c r="P161" t="str">
        <f t="shared" si="7"/>
        <v/>
      </c>
      <c r="Q161" t="str">
        <f t="shared" si="8"/>
        <v/>
      </c>
    </row>
    <row r="162" spans="1:17" x14ac:dyDescent="0.2">
      <c r="A162" t="str">
        <f>IF(Taxaliste_P!B$84="","",Taxaliste_P!B$84)</f>
        <v/>
      </c>
      <c r="B162" t="str">
        <f>IF(Taxaliste_P!F$84="","",Taxaliste_P!F$84)</f>
        <v/>
      </c>
      <c r="C162" t="str">
        <f>IF(Taxaliste_P!G$84="","",Taxaliste_P!G$84)</f>
        <v/>
      </c>
      <c r="D162" t="str">
        <f>IF(Taxaliste_P!H$84="","",Taxaliste_P!H$84)</f>
        <v/>
      </c>
      <c r="E162" t="str">
        <f>IF(Taxaliste_P!I$84="","",Taxaliste_P!I$84)</f>
        <v/>
      </c>
      <c r="F162" t="str">
        <f>IF(Taxaliste_P!J$84="","",Taxaliste_P!J$84)</f>
        <v/>
      </c>
      <c r="G162" t="str">
        <f>IF(Taxaliste_P!K$84="","",Taxaliste_P!K$84)</f>
        <v/>
      </c>
      <c r="H162" t="str">
        <f>IF(Taxaliste_P!L$84="","",Taxaliste_P!L$84)</f>
        <v/>
      </c>
      <c r="I162" t="str">
        <f>IF(Taxaliste_P!M$84="","",Taxaliste_P!M$84)</f>
        <v/>
      </c>
      <c r="J162" t="str">
        <f>IF(Taxaliste_P!N$84="","",Taxaliste_P!N$84)</f>
        <v/>
      </c>
      <c r="K162" t="str">
        <f>IF(Taxaliste_P!P$84="","",Taxaliste_P!P$84)</f>
        <v/>
      </c>
      <c r="L162" t="str">
        <f>IF(Taxaliste_P!T$84="","",Taxaliste_P!T$84)</f>
        <v/>
      </c>
      <c r="M162" t="str">
        <f>IF(Taxaliste_P!U$84="","",Taxaliste_P!U$84)</f>
        <v/>
      </c>
      <c r="N162" t="str">
        <f>IF(Taxaliste_P!V$84="","",Taxaliste_P!V$84)</f>
        <v/>
      </c>
      <c r="O162" t="str">
        <f>IF(Taxaliste_P!W$84="","",Taxaliste_P!W$84)</f>
        <v/>
      </c>
      <c r="P162" t="str">
        <f t="shared" ref="P162:P181" si="9">IF(A162="","","Sicheres Zusatztaxon")</f>
        <v/>
      </c>
      <c r="Q162" t="str">
        <f t="shared" si="8"/>
        <v/>
      </c>
    </row>
    <row r="163" spans="1:17" x14ac:dyDescent="0.2">
      <c r="A163" t="str">
        <f>IF(Taxaliste_P!B$85="","",Taxaliste_P!B$85)</f>
        <v/>
      </c>
      <c r="B163" t="str">
        <f>IF(Taxaliste_P!F$85="","",Taxaliste_P!F$85)</f>
        <v/>
      </c>
      <c r="C163" t="str">
        <f>IF(Taxaliste_P!G$85="","",Taxaliste_P!G$85)</f>
        <v/>
      </c>
      <c r="D163" t="str">
        <f>IF(Taxaliste_P!H$85="","",Taxaliste_P!H$85)</f>
        <v/>
      </c>
      <c r="E163" t="str">
        <f>IF(Taxaliste_P!I$85="","",Taxaliste_P!I$85)</f>
        <v/>
      </c>
      <c r="F163" t="str">
        <f>IF(Taxaliste_P!J$85="","",Taxaliste_P!J$85)</f>
        <v/>
      </c>
      <c r="G163" t="str">
        <f>IF(Taxaliste_P!K$85="","",Taxaliste_P!K$85)</f>
        <v/>
      </c>
      <c r="H163" t="str">
        <f>IF(Taxaliste_P!L$85="","",Taxaliste_P!L$85)</f>
        <v/>
      </c>
      <c r="I163" t="str">
        <f>IF(Taxaliste_P!M$85="","",Taxaliste_P!M$85)</f>
        <v/>
      </c>
      <c r="J163" t="str">
        <f>IF(Taxaliste_P!N$85="","",Taxaliste_P!N$85)</f>
        <v/>
      </c>
      <c r="K163" t="str">
        <f>IF(Taxaliste_P!P$85="","",Taxaliste_P!P$85)</f>
        <v/>
      </c>
      <c r="L163" t="str">
        <f>IF(Taxaliste_P!T$85="","",Taxaliste_P!T$85)</f>
        <v/>
      </c>
      <c r="M163" t="str">
        <f>IF(Taxaliste_P!U$85="","",Taxaliste_P!U$85)</f>
        <v/>
      </c>
      <c r="N163" t="str">
        <f>IF(Taxaliste_P!V$85="","",Taxaliste_P!V$85)</f>
        <v/>
      </c>
      <c r="O163" t="str">
        <f>IF(Taxaliste_P!W$85="","",Taxaliste_P!W$85)</f>
        <v/>
      </c>
      <c r="P163" t="str">
        <f t="shared" si="9"/>
        <v/>
      </c>
      <c r="Q163" t="str">
        <f t="shared" si="8"/>
        <v/>
      </c>
    </row>
    <row r="164" spans="1:17" x14ac:dyDescent="0.2">
      <c r="A164" t="str">
        <f>IF(Taxaliste_P!B$86="","",Taxaliste_P!B$86)</f>
        <v/>
      </c>
      <c r="B164" t="str">
        <f>IF(Taxaliste_P!F$86="","",Taxaliste_P!F$86)</f>
        <v/>
      </c>
      <c r="C164" t="str">
        <f>IF(Taxaliste_P!G$86="","",Taxaliste_P!G$86)</f>
        <v/>
      </c>
      <c r="D164" t="str">
        <f>IF(Taxaliste_P!H$86="","",Taxaliste_P!H$86)</f>
        <v/>
      </c>
      <c r="E164" t="str">
        <f>IF(Taxaliste_P!I$86="","",Taxaliste_P!I$86)</f>
        <v/>
      </c>
      <c r="F164" t="str">
        <f>IF(Taxaliste_P!J$86="","",Taxaliste_P!J$86)</f>
        <v/>
      </c>
      <c r="G164" t="str">
        <f>IF(Taxaliste_P!K$86="","",Taxaliste_P!K$86)</f>
        <v/>
      </c>
      <c r="H164" t="str">
        <f>IF(Taxaliste_P!L$86="","",Taxaliste_P!L$86)</f>
        <v/>
      </c>
      <c r="I164" t="str">
        <f>IF(Taxaliste_P!M$86="","",Taxaliste_P!M$86)</f>
        <v/>
      </c>
      <c r="J164" t="str">
        <f>IF(Taxaliste_P!N$86="","",Taxaliste_P!N$86)</f>
        <v/>
      </c>
      <c r="K164" t="str">
        <f>IF(Taxaliste_P!P$86="","",Taxaliste_P!P$86)</f>
        <v/>
      </c>
      <c r="L164" t="str">
        <f>IF(Taxaliste_P!T$86="","",Taxaliste_P!T$86)</f>
        <v/>
      </c>
      <c r="M164" t="str">
        <f>IF(Taxaliste_P!U$86="","",Taxaliste_P!U$86)</f>
        <v/>
      </c>
      <c r="N164" t="str">
        <f>IF(Taxaliste_P!V$86="","",Taxaliste_P!V$86)</f>
        <v/>
      </c>
      <c r="O164" t="str">
        <f>IF(Taxaliste_P!W$86="","",Taxaliste_P!W$86)</f>
        <v/>
      </c>
      <c r="P164" t="str">
        <f t="shared" si="9"/>
        <v/>
      </c>
      <c r="Q164" t="str">
        <f t="shared" si="8"/>
        <v/>
      </c>
    </row>
    <row r="165" spans="1:17" x14ac:dyDescent="0.2">
      <c r="A165" t="str">
        <f>IF(Taxaliste_P!B$87="","",Taxaliste_P!B$87)</f>
        <v/>
      </c>
      <c r="B165" t="str">
        <f>IF(Taxaliste_P!F$87="","",Taxaliste_P!F$87)</f>
        <v/>
      </c>
      <c r="C165" t="str">
        <f>IF(Taxaliste_P!G$87="","",Taxaliste_P!G$87)</f>
        <v/>
      </c>
      <c r="D165" t="str">
        <f>IF(Taxaliste_P!H$87="","",Taxaliste_P!H$87)</f>
        <v/>
      </c>
      <c r="E165" t="str">
        <f>IF(Taxaliste_P!I$87="","",Taxaliste_P!I$87)</f>
        <v/>
      </c>
      <c r="F165" t="str">
        <f>IF(Taxaliste_P!J$87="","",Taxaliste_P!J$87)</f>
        <v/>
      </c>
      <c r="G165" t="str">
        <f>IF(Taxaliste_P!K$87="","",Taxaliste_P!K$87)</f>
        <v/>
      </c>
      <c r="H165" t="str">
        <f>IF(Taxaliste_P!L$87="","",Taxaliste_P!L$87)</f>
        <v/>
      </c>
      <c r="I165" t="str">
        <f>IF(Taxaliste_P!M$87="","",Taxaliste_P!M$87)</f>
        <v/>
      </c>
      <c r="J165" t="str">
        <f>IF(Taxaliste_P!N$87="","",Taxaliste_P!N$87)</f>
        <v/>
      </c>
      <c r="K165" t="str">
        <f>IF(Taxaliste_P!P$87="","",Taxaliste_P!P$87)</f>
        <v/>
      </c>
      <c r="L165" t="str">
        <f>IF(Taxaliste_P!T$87="","",Taxaliste_P!T$87)</f>
        <v/>
      </c>
      <c r="M165" t="str">
        <f>IF(Taxaliste_P!U$87="","",Taxaliste_P!U$87)</f>
        <v/>
      </c>
      <c r="N165" t="str">
        <f>IF(Taxaliste_P!V$87="","",Taxaliste_P!V$87)</f>
        <v/>
      </c>
      <c r="O165" t="str">
        <f>IF(Taxaliste_P!W$87="","",Taxaliste_P!W$87)</f>
        <v/>
      </c>
      <c r="P165" t="str">
        <f t="shared" si="9"/>
        <v/>
      </c>
      <c r="Q165" t="str">
        <f t="shared" si="8"/>
        <v/>
      </c>
    </row>
    <row r="166" spans="1:17" x14ac:dyDescent="0.2">
      <c r="A166" t="str">
        <f>IF(Taxaliste_P!B$88="","",Taxaliste_P!B$88)</f>
        <v/>
      </c>
      <c r="B166" t="str">
        <f>IF(Taxaliste_P!F$88="","",Taxaliste_P!F$88)</f>
        <v/>
      </c>
      <c r="C166" t="str">
        <f>IF(Taxaliste_P!G$88="","",Taxaliste_P!G$88)</f>
        <v/>
      </c>
      <c r="D166" t="str">
        <f>IF(Taxaliste_P!H$88="","",Taxaliste_P!H$88)</f>
        <v/>
      </c>
      <c r="E166" t="str">
        <f>IF(Taxaliste_P!I$88="","",Taxaliste_P!I$88)</f>
        <v/>
      </c>
      <c r="F166" t="str">
        <f>IF(Taxaliste_P!J$88="","",Taxaliste_P!J$88)</f>
        <v/>
      </c>
      <c r="G166" t="str">
        <f>IF(Taxaliste_P!K$88="","",Taxaliste_P!K$88)</f>
        <v/>
      </c>
      <c r="H166" t="str">
        <f>IF(Taxaliste_P!L$88="","",Taxaliste_P!L$88)</f>
        <v/>
      </c>
      <c r="I166" t="str">
        <f>IF(Taxaliste_P!M$88="","",Taxaliste_P!M$88)</f>
        <v/>
      </c>
      <c r="J166" t="str">
        <f>IF(Taxaliste_P!N$88="","",Taxaliste_P!N$88)</f>
        <v/>
      </c>
      <c r="K166" t="str">
        <f>IF(Taxaliste_P!P$88="","",Taxaliste_P!P$88)</f>
        <v/>
      </c>
      <c r="L166" t="str">
        <f>IF(Taxaliste_P!T$88="","",Taxaliste_P!T$88)</f>
        <v/>
      </c>
      <c r="M166" t="str">
        <f>IF(Taxaliste_P!U$88="","",Taxaliste_P!U$88)</f>
        <v/>
      </c>
      <c r="N166" t="str">
        <f>IF(Taxaliste_P!V$88="","",Taxaliste_P!V$88)</f>
        <v/>
      </c>
      <c r="O166" t="str">
        <f>IF(Taxaliste_P!W$88="","",Taxaliste_P!W$88)</f>
        <v/>
      </c>
      <c r="P166" t="str">
        <f t="shared" si="9"/>
        <v/>
      </c>
      <c r="Q166" t="str">
        <f t="shared" si="8"/>
        <v/>
      </c>
    </row>
    <row r="167" spans="1:17" x14ac:dyDescent="0.2">
      <c r="A167" t="str">
        <f>IF(Taxaliste_P!B$89="","",Taxaliste_P!B$89)</f>
        <v/>
      </c>
      <c r="B167" t="str">
        <f>IF(Taxaliste_P!F$89="","",Taxaliste_P!F$89)</f>
        <v/>
      </c>
      <c r="C167" t="str">
        <f>IF(Taxaliste_P!G$89="","",Taxaliste_P!G$89)</f>
        <v/>
      </c>
      <c r="D167" t="str">
        <f>IF(Taxaliste_P!H$89="","",Taxaliste_P!H$89)</f>
        <v/>
      </c>
      <c r="E167" t="str">
        <f>IF(Taxaliste_P!I$89="","",Taxaliste_P!I$89)</f>
        <v/>
      </c>
      <c r="F167" t="str">
        <f>IF(Taxaliste_P!J$89="","",Taxaliste_P!J$89)</f>
        <v/>
      </c>
      <c r="G167" t="str">
        <f>IF(Taxaliste_P!K$89="","",Taxaliste_P!K$89)</f>
        <v/>
      </c>
      <c r="H167" t="str">
        <f>IF(Taxaliste_P!L$89="","",Taxaliste_P!L$89)</f>
        <v/>
      </c>
      <c r="I167" t="str">
        <f>IF(Taxaliste_P!M$89="","",Taxaliste_P!M$89)</f>
        <v/>
      </c>
      <c r="J167" t="str">
        <f>IF(Taxaliste_P!N$89="","",Taxaliste_P!N$89)</f>
        <v/>
      </c>
      <c r="K167" t="str">
        <f>IF(Taxaliste_P!P$89="","",Taxaliste_P!P$89)</f>
        <v/>
      </c>
      <c r="L167" t="str">
        <f>IF(Taxaliste_P!T$89="","",Taxaliste_P!T$89)</f>
        <v/>
      </c>
      <c r="M167" t="str">
        <f>IF(Taxaliste_P!U$89="","",Taxaliste_P!U$89)</f>
        <v/>
      </c>
      <c r="N167" t="str">
        <f>IF(Taxaliste_P!V$89="","",Taxaliste_P!V$89)</f>
        <v/>
      </c>
      <c r="O167" t="str">
        <f>IF(Taxaliste_P!W$89="","",Taxaliste_P!W$89)</f>
        <v/>
      </c>
      <c r="P167" t="str">
        <f t="shared" si="9"/>
        <v/>
      </c>
      <c r="Q167" t="str">
        <f t="shared" si="8"/>
        <v/>
      </c>
    </row>
    <row r="168" spans="1:17" x14ac:dyDescent="0.2">
      <c r="A168" t="str">
        <f>IF(Taxaliste_P!B$90="","",Taxaliste_P!B$90)</f>
        <v/>
      </c>
      <c r="B168" t="str">
        <f>IF(Taxaliste_P!F$90="","",Taxaliste_P!F$90)</f>
        <v/>
      </c>
      <c r="C168" t="str">
        <f>IF(Taxaliste_P!G$90="","",Taxaliste_P!G$90)</f>
        <v/>
      </c>
      <c r="D168" t="str">
        <f>IF(Taxaliste_P!H$90="","",Taxaliste_P!H$90)</f>
        <v/>
      </c>
      <c r="E168" t="str">
        <f>IF(Taxaliste_P!I$90="","",Taxaliste_P!I$90)</f>
        <v/>
      </c>
      <c r="F168" t="str">
        <f>IF(Taxaliste_P!J$90="","",Taxaliste_P!J$90)</f>
        <v/>
      </c>
      <c r="G168" t="str">
        <f>IF(Taxaliste_P!K$90="","",Taxaliste_P!K$90)</f>
        <v/>
      </c>
      <c r="H168" t="str">
        <f>IF(Taxaliste_P!L$90="","",Taxaliste_P!L$90)</f>
        <v/>
      </c>
      <c r="I168" t="str">
        <f>IF(Taxaliste_P!M$90="","",Taxaliste_P!M$90)</f>
        <v/>
      </c>
      <c r="J168" t="str">
        <f>IF(Taxaliste_P!N$90="","",Taxaliste_P!N$90)</f>
        <v/>
      </c>
      <c r="K168" t="str">
        <f>IF(Taxaliste_P!P$90="","",Taxaliste_P!P$90)</f>
        <v/>
      </c>
      <c r="L168" t="str">
        <f>IF(Taxaliste_P!T$90="","",Taxaliste_P!T$90)</f>
        <v/>
      </c>
      <c r="M168" t="str">
        <f>IF(Taxaliste_P!U$90="","",Taxaliste_P!U$90)</f>
        <v/>
      </c>
      <c r="N168" t="str">
        <f>IF(Taxaliste_P!V$90="","",Taxaliste_P!V$90)</f>
        <v/>
      </c>
      <c r="O168" t="str">
        <f>IF(Taxaliste_P!W$90="","",Taxaliste_P!W$90)</f>
        <v/>
      </c>
      <c r="P168" t="str">
        <f t="shared" si="9"/>
        <v/>
      </c>
      <c r="Q168" t="str">
        <f t="shared" si="8"/>
        <v/>
      </c>
    </row>
    <row r="169" spans="1:17" x14ac:dyDescent="0.2">
      <c r="A169" t="str">
        <f>IF(Taxaliste_P!B$91="","",Taxaliste_P!B$91)</f>
        <v/>
      </c>
      <c r="B169" t="str">
        <f>IF(Taxaliste_P!F$91="","",Taxaliste_P!F$91)</f>
        <v/>
      </c>
      <c r="C169" t="str">
        <f>IF(Taxaliste_P!G$91="","",Taxaliste_P!G$91)</f>
        <v/>
      </c>
      <c r="D169" t="str">
        <f>IF(Taxaliste_P!H$91="","",Taxaliste_P!H$91)</f>
        <v/>
      </c>
      <c r="E169" t="str">
        <f>IF(Taxaliste_P!I$91="","",Taxaliste_P!I$91)</f>
        <v/>
      </c>
      <c r="F169" t="str">
        <f>IF(Taxaliste_P!J$91="","",Taxaliste_P!J$91)</f>
        <v/>
      </c>
      <c r="G169" t="str">
        <f>IF(Taxaliste_P!K$91="","",Taxaliste_P!K$91)</f>
        <v/>
      </c>
      <c r="H169" t="str">
        <f>IF(Taxaliste_P!L$91="","",Taxaliste_P!L$91)</f>
        <v/>
      </c>
      <c r="I169" t="str">
        <f>IF(Taxaliste_P!M$91="","",Taxaliste_P!M$91)</f>
        <v/>
      </c>
      <c r="J169" t="str">
        <f>IF(Taxaliste_P!N$91="","",Taxaliste_P!N$91)</f>
        <v/>
      </c>
      <c r="K169" t="str">
        <f>IF(Taxaliste_P!P$91="","",Taxaliste_P!P$91)</f>
        <v/>
      </c>
      <c r="L169" t="str">
        <f>IF(Taxaliste_P!T$91="","",Taxaliste_P!T$91)</f>
        <v/>
      </c>
      <c r="M169" t="str">
        <f>IF(Taxaliste_P!U$91="","",Taxaliste_P!U$91)</f>
        <v/>
      </c>
      <c r="N169" t="str">
        <f>IF(Taxaliste_P!V$91="","",Taxaliste_P!V$91)</f>
        <v/>
      </c>
      <c r="O169" t="str">
        <f>IF(Taxaliste_P!W$91="","",Taxaliste_P!W$91)</f>
        <v/>
      </c>
      <c r="P169" t="str">
        <f t="shared" si="9"/>
        <v/>
      </c>
      <c r="Q169" t="str">
        <f t="shared" si="8"/>
        <v/>
      </c>
    </row>
    <row r="170" spans="1:17" x14ac:dyDescent="0.2">
      <c r="A170" t="str">
        <f>IF(Taxaliste_P!B$92="","",Taxaliste_P!B$92)</f>
        <v/>
      </c>
      <c r="B170" t="str">
        <f>IF(Taxaliste_P!F$92="","",Taxaliste_P!F$92)</f>
        <v/>
      </c>
      <c r="C170" t="str">
        <f>IF(Taxaliste_P!G$92="","",Taxaliste_P!G$92)</f>
        <v/>
      </c>
      <c r="D170" t="str">
        <f>IF(Taxaliste_P!H$92="","",Taxaliste_P!H$92)</f>
        <v/>
      </c>
      <c r="E170" t="str">
        <f>IF(Taxaliste_P!I$92="","",Taxaliste_P!I$92)</f>
        <v/>
      </c>
      <c r="F170" t="str">
        <f>IF(Taxaliste_P!J$92="","",Taxaliste_P!J$92)</f>
        <v/>
      </c>
      <c r="G170" t="str">
        <f>IF(Taxaliste_P!K$92="","",Taxaliste_P!K$92)</f>
        <v/>
      </c>
      <c r="H170" t="str">
        <f>IF(Taxaliste_P!L$92="","",Taxaliste_P!L$92)</f>
        <v/>
      </c>
      <c r="I170" t="str">
        <f>IF(Taxaliste_P!M$92="","",Taxaliste_P!M$92)</f>
        <v/>
      </c>
      <c r="J170" t="str">
        <f>IF(Taxaliste_P!N$92="","",Taxaliste_P!N$92)</f>
        <v/>
      </c>
      <c r="K170" t="str">
        <f>IF(Taxaliste_P!P$92="","",Taxaliste_P!P$92)</f>
        <v/>
      </c>
      <c r="L170" t="str">
        <f>IF(Taxaliste_P!T$92="","",Taxaliste_P!T$92)</f>
        <v/>
      </c>
      <c r="M170" t="str">
        <f>IF(Taxaliste_P!U$92="","",Taxaliste_P!U$92)</f>
        <v/>
      </c>
      <c r="N170" t="str">
        <f>IF(Taxaliste_P!V$92="","",Taxaliste_P!V$92)</f>
        <v/>
      </c>
      <c r="O170" t="str">
        <f>IF(Taxaliste_P!W$92="","",Taxaliste_P!W$92)</f>
        <v/>
      </c>
      <c r="P170" t="str">
        <f t="shared" si="9"/>
        <v/>
      </c>
      <c r="Q170" t="str">
        <f t="shared" si="8"/>
        <v/>
      </c>
    </row>
    <row r="171" spans="1:17" x14ac:dyDescent="0.2">
      <c r="A171" t="str">
        <f>IF(Taxaliste_P!B$93="","",Taxaliste_P!B$93)</f>
        <v/>
      </c>
      <c r="B171" t="str">
        <f>IF(Taxaliste_P!F$93="","",Taxaliste_P!F$93)</f>
        <v/>
      </c>
      <c r="C171" t="str">
        <f>IF(Taxaliste_P!G$93="","",Taxaliste_P!G$93)</f>
        <v/>
      </c>
      <c r="D171" t="str">
        <f>IF(Taxaliste_P!H$93="","",Taxaliste_P!H$93)</f>
        <v/>
      </c>
      <c r="E171" t="str">
        <f>IF(Taxaliste_P!I$93="","",Taxaliste_P!I$93)</f>
        <v/>
      </c>
      <c r="F171" t="str">
        <f>IF(Taxaliste_P!J$93="","",Taxaliste_P!J$93)</f>
        <v/>
      </c>
      <c r="G171" t="str">
        <f>IF(Taxaliste_P!K$93="","",Taxaliste_P!K$93)</f>
        <v/>
      </c>
      <c r="H171" t="str">
        <f>IF(Taxaliste_P!L$93="","",Taxaliste_P!L$93)</f>
        <v/>
      </c>
      <c r="I171" t="str">
        <f>IF(Taxaliste_P!M$93="","",Taxaliste_P!M$93)</f>
        <v/>
      </c>
      <c r="J171" t="str">
        <f>IF(Taxaliste_P!N$93="","",Taxaliste_P!N$93)</f>
        <v/>
      </c>
      <c r="K171" t="str">
        <f>IF(Taxaliste_P!P$93="","",Taxaliste_P!P$93)</f>
        <v/>
      </c>
      <c r="L171" t="str">
        <f>IF(Taxaliste_P!T$93="","",Taxaliste_P!T$93)</f>
        <v/>
      </c>
      <c r="M171" t="str">
        <f>IF(Taxaliste_P!U$93="","",Taxaliste_P!U$93)</f>
        <v/>
      </c>
      <c r="N171" t="str">
        <f>IF(Taxaliste_P!V$93="","",Taxaliste_P!V$93)</f>
        <v/>
      </c>
      <c r="O171" t="str">
        <f>IF(Taxaliste_P!W$93="","",Taxaliste_P!W$93)</f>
        <v/>
      </c>
      <c r="P171" t="str">
        <f t="shared" si="9"/>
        <v/>
      </c>
      <c r="Q171" t="str">
        <f t="shared" si="8"/>
        <v/>
      </c>
    </row>
    <row r="172" spans="1:17" x14ac:dyDescent="0.2">
      <c r="A172" t="str">
        <f>IF(Taxaliste_P!B$94="","",Taxaliste_P!B$94)</f>
        <v/>
      </c>
      <c r="B172" t="str">
        <f>IF(Taxaliste_P!F$94="","",Taxaliste_P!F$94)</f>
        <v/>
      </c>
      <c r="C172" t="str">
        <f>IF(Taxaliste_P!G$94="","",Taxaliste_P!G$94)</f>
        <v/>
      </c>
      <c r="D172" t="str">
        <f>IF(Taxaliste_P!H$94="","",Taxaliste_P!H$94)</f>
        <v/>
      </c>
      <c r="E172" t="str">
        <f>IF(Taxaliste_P!I$94="","",Taxaliste_P!I$94)</f>
        <v/>
      </c>
      <c r="F172" t="str">
        <f>IF(Taxaliste_P!J$94="","",Taxaliste_P!J$94)</f>
        <v/>
      </c>
      <c r="G172" t="str">
        <f>IF(Taxaliste_P!K$94="","",Taxaliste_P!K$94)</f>
        <v/>
      </c>
      <c r="H172" t="str">
        <f>IF(Taxaliste_P!L$94="","",Taxaliste_P!L$94)</f>
        <v/>
      </c>
      <c r="I172" t="str">
        <f>IF(Taxaliste_P!M$94="","",Taxaliste_P!M$94)</f>
        <v/>
      </c>
      <c r="J172" t="str">
        <f>IF(Taxaliste_P!N$94="","",Taxaliste_P!N$94)</f>
        <v/>
      </c>
      <c r="K172" t="str">
        <f>IF(Taxaliste_P!P$94="","",Taxaliste_P!P$94)</f>
        <v/>
      </c>
      <c r="L172" t="str">
        <f>IF(Taxaliste_P!T$94="","",Taxaliste_P!T$94)</f>
        <v/>
      </c>
      <c r="M172" t="str">
        <f>IF(Taxaliste_P!U$94="","",Taxaliste_P!U$94)</f>
        <v/>
      </c>
      <c r="N172" t="str">
        <f>IF(Taxaliste_P!V$94="","",Taxaliste_P!V$94)</f>
        <v/>
      </c>
      <c r="O172" t="str">
        <f>IF(Taxaliste_P!W$94="","",Taxaliste_P!W$94)</f>
        <v/>
      </c>
      <c r="P172" t="str">
        <f t="shared" si="9"/>
        <v/>
      </c>
      <c r="Q172" t="str">
        <f t="shared" si="8"/>
        <v/>
      </c>
    </row>
    <row r="173" spans="1:17" x14ac:dyDescent="0.2">
      <c r="A173" t="str">
        <f>IF(Taxaliste_P!B$95="","",Taxaliste_P!B$95)</f>
        <v/>
      </c>
      <c r="B173" t="str">
        <f>IF(Taxaliste_P!F$95="","",Taxaliste_P!F$95)</f>
        <v/>
      </c>
      <c r="C173" t="str">
        <f>IF(Taxaliste_P!G$95="","",Taxaliste_P!G$95)</f>
        <v/>
      </c>
      <c r="D173" t="str">
        <f>IF(Taxaliste_P!H$95="","",Taxaliste_P!H$95)</f>
        <v/>
      </c>
      <c r="E173" t="str">
        <f>IF(Taxaliste_P!I$95="","",Taxaliste_P!I$95)</f>
        <v/>
      </c>
      <c r="F173" t="str">
        <f>IF(Taxaliste_P!J$95="","",Taxaliste_P!J$95)</f>
        <v/>
      </c>
      <c r="G173" t="str">
        <f>IF(Taxaliste_P!K$95="","",Taxaliste_P!K$95)</f>
        <v/>
      </c>
      <c r="H173" t="str">
        <f>IF(Taxaliste_P!L$95="","",Taxaliste_P!L$95)</f>
        <v/>
      </c>
      <c r="I173" t="str">
        <f>IF(Taxaliste_P!M$95="","",Taxaliste_P!M$95)</f>
        <v/>
      </c>
      <c r="J173" t="str">
        <f>IF(Taxaliste_P!N$95="","",Taxaliste_P!N$95)</f>
        <v/>
      </c>
      <c r="K173" t="str">
        <f>IF(Taxaliste_P!P$95="","",Taxaliste_P!P$95)</f>
        <v/>
      </c>
      <c r="L173" t="str">
        <f>IF(Taxaliste_P!T$95="","",Taxaliste_P!T$95)</f>
        <v/>
      </c>
      <c r="M173" t="str">
        <f>IF(Taxaliste_P!U$95="","",Taxaliste_P!U$95)</f>
        <v/>
      </c>
      <c r="N173" t="str">
        <f>IF(Taxaliste_P!V$95="","",Taxaliste_P!V$95)</f>
        <v/>
      </c>
      <c r="O173" t="str">
        <f>IF(Taxaliste_P!W$95="","",Taxaliste_P!W$95)</f>
        <v/>
      </c>
      <c r="P173" t="str">
        <f t="shared" si="9"/>
        <v/>
      </c>
      <c r="Q173" t="str">
        <f t="shared" si="8"/>
        <v/>
      </c>
    </row>
    <row r="174" spans="1:17" x14ac:dyDescent="0.2">
      <c r="A174" t="str">
        <f>IF(Taxaliste_P!B$96="","",Taxaliste_P!B$96)</f>
        <v/>
      </c>
      <c r="B174" t="str">
        <f>IF(Taxaliste_P!F$96="","",Taxaliste_P!F$96)</f>
        <v/>
      </c>
      <c r="C174" t="str">
        <f>IF(Taxaliste_P!G$96="","",Taxaliste_P!G$96)</f>
        <v/>
      </c>
      <c r="D174" t="str">
        <f>IF(Taxaliste_P!H$96="","",Taxaliste_P!H$96)</f>
        <v/>
      </c>
      <c r="E174" t="str">
        <f>IF(Taxaliste_P!I$96="","",Taxaliste_P!I$96)</f>
        <v/>
      </c>
      <c r="F174" t="str">
        <f>IF(Taxaliste_P!J$96="","",Taxaliste_P!J$96)</f>
        <v/>
      </c>
      <c r="G174" t="str">
        <f>IF(Taxaliste_P!K$96="","",Taxaliste_P!K$96)</f>
        <v/>
      </c>
      <c r="H174" t="str">
        <f>IF(Taxaliste_P!L$96="","",Taxaliste_P!L$96)</f>
        <v/>
      </c>
      <c r="I174" t="str">
        <f>IF(Taxaliste_P!M$96="","",Taxaliste_P!M$96)</f>
        <v/>
      </c>
      <c r="J174" t="str">
        <f>IF(Taxaliste_P!N$96="","",Taxaliste_P!N$96)</f>
        <v/>
      </c>
      <c r="K174" t="str">
        <f>IF(Taxaliste_P!P$96="","",Taxaliste_P!P$96)</f>
        <v/>
      </c>
      <c r="L174" t="str">
        <f>IF(Taxaliste_P!T$96="","",Taxaliste_P!T$96)</f>
        <v/>
      </c>
      <c r="M174" t="str">
        <f>IF(Taxaliste_P!U$96="","",Taxaliste_P!U$96)</f>
        <v/>
      </c>
      <c r="N174" t="str">
        <f>IF(Taxaliste_P!V$96="","",Taxaliste_P!V$96)</f>
        <v/>
      </c>
      <c r="O174" t="str">
        <f>IF(Taxaliste_P!W$96="","",Taxaliste_P!W$96)</f>
        <v/>
      </c>
      <c r="P174" t="str">
        <f t="shared" si="9"/>
        <v/>
      </c>
      <c r="Q174" t="str">
        <f t="shared" si="8"/>
        <v/>
      </c>
    </row>
    <row r="175" spans="1:17" x14ac:dyDescent="0.2">
      <c r="A175" t="str">
        <f>IF(Taxaliste_P!B$97="","",Taxaliste_P!B$97)</f>
        <v/>
      </c>
      <c r="B175" t="str">
        <f>IF(Taxaliste_P!F$97="","",Taxaliste_P!F$97)</f>
        <v/>
      </c>
      <c r="C175" t="str">
        <f>IF(Taxaliste_P!G$97="","",Taxaliste_P!G$97)</f>
        <v/>
      </c>
      <c r="D175" t="str">
        <f>IF(Taxaliste_P!H$97="","",Taxaliste_P!H$97)</f>
        <v/>
      </c>
      <c r="E175" t="str">
        <f>IF(Taxaliste_P!I$97="","",Taxaliste_P!I$97)</f>
        <v/>
      </c>
      <c r="F175" t="str">
        <f>IF(Taxaliste_P!J$97="","",Taxaliste_P!J$97)</f>
        <v/>
      </c>
      <c r="G175" t="str">
        <f>IF(Taxaliste_P!K$97="","",Taxaliste_P!K$97)</f>
        <v/>
      </c>
      <c r="H175" t="str">
        <f>IF(Taxaliste_P!L$97="","",Taxaliste_P!L$97)</f>
        <v/>
      </c>
      <c r="I175" t="str">
        <f>IF(Taxaliste_P!M$97="","",Taxaliste_P!M$97)</f>
        <v/>
      </c>
      <c r="J175" t="str">
        <f>IF(Taxaliste_P!N$97="","",Taxaliste_P!N$97)</f>
        <v/>
      </c>
      <c r="K175" t="str">
        <f>IF(Taxaliste_P!P$97="","",Taxaliste_P!P$97)</f>
        <v/>
      </c>
      <c r="L175" t="str">
        <f>IF(Taxaliste_P!T$97="","",Taxaliste_P!T$97)</f>
        <v/>
      </c>
      <c r="M175" t="str">
        <f>IF(Taxaliste_P!U$97="","",Taxaliste_P!U$97)</f>
        <v/>
      </c>
      <c r="N175" t="str">
        <f>IF(Taxaliste_P!V$97="","",Taxaliste_P!V$97)</f>
        <v/>
      </c>
      <c r="O175" t="str">
        <f>IF(Taxaliste_P!W$97="","",Taxaliste_P!W$97)</f>
        <v/>
      </c>
      <c r="P175" t="str">
        <f t="shared" si="9"/>
        <v/>
      </c>
      <c r="Q175" t="str">
        <f t="shared" si="8"/>
        <v/>
      </c>
    </row>
    <row r="176" spans="1:17" x14ac:dyDescent="0.2">
      <c r="A176" t="str">
        <f>IF(Taxaliste_P!B$98="","",Taxaliste_P!B$98)</f>
        <v/>
      </c>
      <c r="B176" t="str">
        <f>IF(Taxaliste_P!F$98="","",Taxaliste_P!F$98)</f>
        <v/>
      </c>
      <c r="C176" t="str">
        <f>IF(Taxaliste_P!G$98="","",Taxaliste_P!G$98)</f>
        <v/>
      </c>
      <c r="D176" t="str">
        <f>IF(Taxaliste_P!H$98="","",Taxaliste_P!H$98)</f>
        <v/>
      </c>
      <c r="E176" t="str">
        <f>IF(Taxaliste_P!I$98="","",Taxaliste_P!I$98)</f>
        <v/>
      </c>
      <c r="F176" t="str">
        <f>IF(Taxaliste_P!J$98="","",Taxaliste_P!J$98)</f>
        <v/>
      </c>
      <c r="G176" t="str">
        <f>IF(Taxaliste_P!K$98="","",Taxaliste_P!K$98)</f>
        <v/>
      </c>
      <c r="H176" t="str">
        <f>IF(Taxaliste_P!L$98="","",Taxaliste_P!L$98)</f>
        <v/>
      </c>
      <c r="I176" t="str">
        <f>IF(Taxaliste_P!M$98="","",Taxaliste_P!M$98)</f>
        <v/>
      </c>
      <c r="J176" t="str">
        <f>IF(Taxaliste_P!N$98="","",Taxaliste_P!N$98)</f>
        <v/>
      </c>
      <c r="K176" t="str">
        <f>IF(Taxaliste_P!P$98="","",Taxaliste_P!P$98)</f>
        <v/>
      </c>
      <c r="L176" t="str">
        <f>IF(Taxaliste_P!T$98="","",Taxaliste_P!T$98)</f>
        <v/>
      </c>
      <c r="M176" t="str">
        <f>IF(Taxaliste_P!U$98="","",Taxaliste_P!U$98)</f>
        <v/>
      </c>
      <c r="N176" t="str">
        <f>IF(Taxaliste_P!V$98="","",Taxaliste_P!V$98)</f>
        <v/>
      </c>
      <c r="O176" t="str">
        <f>IF(Taxaliste_P!W$98="","",Taxaliste_P!W$98)</f>
        <v/>
      </c>
      <c r="P176" t="str">
        <f t="shared" si="9"/>
        <v/>
      </c>
      <c r="Q176" t="str">
        <f t="shared" si="8"/>
        <v/>
      </c>
    </row>
    <row r="177" spans="1:17" x14ac:dyDescent="0.2">
      <c r="A177" t="str">
        <f>IF(Taxaliste_P!B$99="","",Taxaliste_P!B$99)</f>
        <v/>
      </c>
      <c r="B177" t="str">
        <f>IF(Taxaliste_P!F$99="","",Taxaliste_P!F$99)</f>
        <v/>
      </c>
      <c r="C177" t="str">
        <f>IF(Taxaliste_P!G$99="","",Taxaliste_P!G$99)</f>
        <v/>
      </c>
      <c r="D177" t="str">
        <f>IF(Taxaliste_P!H$99="","",Taxaliste_P!H$99)</f>
        <v/>
      </c>
      <c r="E177" t="str">
        <f>IF(Taxaliste_P!I$99="","",Taxaliste_P!I$99)</f>
        <v/>
      </c>
      <c r="F177" t="str">
        <f>IF(Taxaliste_P!J$99="","",Taxaliste_P!J$99)</f>
        <v/>
      </c>
      <c r="G177" t="str">
        <f>IF(Taxaliste_P!K$99="","",Taxaliste_P!K$99)</f>
        <v/>
      </c>
      <c r="H177" t="str">
        <f>IF(Taxaliste_P!L$99="","",Taxaliste_P!L$99)</f>
        <v/>
      </c>
      <c r="I177" t="str">
        <f>IF(Taxaliste_P!M$99="","",Taxaliste_P!M$99)</f>
        <v/>
      </c>
      <c r="J177" t="str">
        <f>IF(Taxaliste_P!N$99="","",Taxaliste_P!N$99)</f>
        <v/>
      </c>
      <c r="K177" t="str">
        <f>IF(Taxaliste_P!P$99="","",Taxaliste_P!P$99)</f>
        <v/>
      </c>
      <c r="L177" t="str">
        <f>IF(Taxaliste_P!T$99="","",Taxaliste_P!T$99)</f>
        <v/>
      </c>
      <c r="M177" t="str">
        <f>IF(Taxaliste_P!U$99="","",Taxaliste_P!U$99)</f>
        <v/>
      </c>
      <c r="N177" t="str">
        <f>IF(Taxaliste_P!V$99="","",Taxaliste_P!V$99)</f>
        <v/>
      </c>
      <c r="O177" t="str">
        <f>IF(Taxaliste_P!W$99="","",Taxaliste_P!W$99)</f>
        <v/>
      </c>
      <c r="P177" t="str">
        <f t="shared" si="9"/>
        <v/>
      </c>
      <c r="Q177" t="str">
        <f t="shared" si="8"/>
        <v/>
      </c>
    </row>
    <row r="178" spans="1:17" x14ac:dyDescent="0.2">
      <c r="A178" t="str">
        <f>IF(Taxaliste_P!B$100="","",Taxaliste_P!B$100)</f>
        <v/>
      </c>
      <c r="B178" t="str">
        <f>IF(Taxaliste_P!F$100="","",Taxaliste_P!F$100)</f>
        <v/>
      </c>
      <c r="C178" t="str">
        <f>IF(Taxaliste_P!G$100="","",Taxaliste_P!G$100)</f>
        <v/>
      </c>
      <c r="D178" t="str">
        <f>IF(Taxaliste_P!H$100="","",Taxaliste_P!H$100)</f>
        <v/>
      </c>
      <c r="E178" t="str">
        <f>IF(Taxaliste_P!I$100="","",Taxaliste_P!I$100)</f>
        <v/>
      </c>
      <c r="F178" t="str">
        <f>IF(Taxaliste_P!J$100="","",Taxaliste_P!J$100)</f>
        <v/>
      </c>
      <c r="G178" t="str">
        <f>IF(Taxaliste_P!K$100="","",Taxaliste_P!K$100)</f>
        <v/>
      </c>
      <c r="H178" t="str">
        <f>IF(Taxaliste_P!L$100="","",Taxaliste_P!L$100)</f>
        <v/>
      </c>
      <c r="I178" t="str">
        <f>IF(Taxaliste_P!M$100="","",Taxaliste_P!M$100)</f>
        <v/>
      </c>
      <c r="J178" t="str">
        <f>IF(Taxaliste_P!N$100="","",Taxaliste_P!N$100)</f>
        <v/>
      </c>
      <c r="K178" t="str">
        <f>IF(Taxaliste_P!P$100="","",Taxaliste_P!P$100)</f>
        <v/>
      </c>
      <c r="L178" t="str">
        <f>IF(Taxaliste_P!T$100="","",Taxaliste_P!T$100)</f>
        <v/>
      </c>
      <c r="M178" t="str">
        <f>IF(Taxaliste_P!U$100="","",Taxaliste_P!U$100)</f>
        <v/>
      </c>
      <c r="N178" t="str">
        <f>IF(Taxaliste_P!V$100="","",Taxaliste_P!V$100)</f>
        <v/>
      </c>
      <c r="O178" t="str">
        <f>IF(Taxaliste_P!W$100="","",Taxaliste_P!W$100)</f>
        <v/>
      </c>
      <c r="P178" t="str">
        <f t="shared" si="9"/>
        <v/>
      </c>
      <c r="Q178" t="str">
        <f t="shared" si="8"/>
        <v/>
      </c>
    </row>
    <row r="179" spans="1:17" x14ac:dyDescent="0.2">
      <c r="A179" t="str">
        <f>IF(Taxaliste_P!B$101="","",Taxaliste_P!B$101)</f>
        <v/>
      </c>
      <c r="B179" t="str">
        <f>IF(Taxaliste_P!F$101="","",Taxaliste_P!F$101)</f>
        <v/>
      </c>
      <c r="C179" t="str">
        <f>IF(Taxaliste_P!G$101="","",Taxaliste_P!G$101)</f>
        <v/>
      </c>
      <c r="D179" t="str">
        <f>IF(Taxaliste_P!H$101="","",Taxaliste_P!H$101)</f>
        <v/>
      </c>
      <c r="E179" t="str">
        <f>IF(Taxaliste_P!I$101="","",Taxaliste_P!I$101)</f>
        <v/>
      </c>
      <c r="F179" t="str">
        <f>IF(Taxaliste_P!J$101="","",Taxaliste_P!J$101)</f>
        <v/>
      </c>
      <c r="G179" t="str">
        <f>IF(Taxaliste_P!K$101="","",Taxaliste_P!K$101)</f>
        <v/>
      </c>
      <c r="H179" t="str">
        <f>IF(Taxaliste_P!L$101="","",Taxaliste_P!L$101)</f>
        <v/>
      </c>
      <c r="I179" t="str">
        <f>IF(Taxaliste_P!M$101="","",Taxaliste_P!M$101)</f>
        <v/>
      </c>
      <c r="J179" t="str">
        <f>IF(Taxaliste_P!N$101="","",Taxaliste_P!N$101)</f>
        <v/>
      </c>
      <c r="K179" t="str">
        <f>IF(Taxaliste_P!P$101="","",Taxaliste_P!P$101)</f>
        <v/>
      </c>
      <c r="L179" t="str">
        <f>IF(Taxaliste_P!T$101="","",Taxaliste_P!T$101)</f>
        <v/>
      </c>
      <c r="M179" t="str">
        <f>IF(Taxaliste_P!U$101="","",Taxaliste_P!U$101)</f>
        <v/>
      </c>
      <c r="N179" t="str">
        <f>IF(Taxaliste_P!V$101="","",Taxaliste_P!V$101)</f>
        <v/>
      </c>
      <c r="O179" t="str">
        <f>IF(Taxaliste_P!W$101="","",Taxaliste_P!W$101)</f>
        <v/>
      </c>
      <c r="P179" t="str">
        <f t="shared" si="9"/>
        <v/>
      </c>
      <c r="Q179" t="str">
        <f t="shared" si="8"/>
        <v/>
      </c>
    </row>
    <row r="180" spans="1:17" x14ac:dyDescent="0.2">
      <c r="A180" t="str">
        <f>IF(Taxaliste_P!B$102="","",Taxaliste_P!B$102)</f>
        <v/>
      </c>
      <c r="B180" t="str">
        <f>IF(Taxaliste_P!F$102="","",Taxaliste_P!F$102)</f>
        <v/>
      </c>
      <c r="C180" t="str">
        <f>IF(Taxaliste_P!G$102="","",Taxaliste_P!G$102)</f>
        <v/>
      </c>
      <c r="D180" t="str">
        <f>IF(Taxaliste_P!H$102="","",Taxaliste_P!H$102)</f>
        <v/>
      </c>
      <c r="E180" t="str">
        <f>IF(Taxaliste_P!I$102="","",Taxaliste_P!I$102)</f>
        <v/>
      </c>
      <c r="F180" t="str">
        <f>IF(Taxaliste_P!J$102="","",Taxaliste_P!J$102)</f>
        <v/>
      </c>
      <c r="G180" t="str">
        <f>IF(Taxaliste_P!K$102="","",Taxaliste_P!K$102)</f>
        <v/>
      </c>
      <c r="H180" t="str">
        <f>IF(Taxaliste_P!L$102="","",Taxaliste_P!L$102)</f>
        <v/>
      </c>
      <c r="I180" t="str">
        <f>IF(Taxaliste_P!M$102="","",Taxaliste_P!M$102)</f>
        <v/>
      </c>
      <c r="J180" t="str">
        <f>IF(Taxaliste_P!N$102="","",Taxaliste_P!N$102)</f>
        <v/>
      </c>
      <c r="K180" t="str">
        <f>IF(Taxaliste_P!P$102="","",Taxaliste_P!P$102)</f>
        <v/>
      </c>
      <c r="L180" t="str">
        <f>IF(Taxaliste_P!T$102="","",Taxaliste_P!T$102)</f>
        <v/>
      </c>
      <c r="M180" t="str">
        <f>IF(Taxaliste_P!U$102="","",Taxaliste_P!U$102)</f>
        <v/>
      </c>
      <c r="N180" t="str">
        <f>IF(Taxaliste_P!V$102="","",Taxaliste_P!V$102)</f>
        <v/>
      </c>
      <c r="O180" t="str">
        <f>IF(Taxaliste_P!W$102="","",Taxaliste_P!W$102)</f>
        <v/>
      </c>
      <c r="P180" t="str">
        <f t="shared" si="9"/>
        <v/>
      </c>
      <c r="Q180" t="str">
        <f t="shared" si="8"/>
        <v/>
      </c>
    </row>
    <row r="181" spans="1:17" x14ac:dyDescent="0.2">
      <c r="A181" t="str">
        <f>IF(Taxaliste_P!B$103="","",Taxaliste_P!B$103)</f>
        <v/>
      </c>
      <c r="B181" t="str">
        <f>IF(Taxaliste_P!F$103="","",Taxaliste_P!F$103)</f>
        <v/>
      </c>
      <c r="C181" t="str">
        <f>IF(Taxaliste_P!G$103="","",Taxaliste_P!G$103)</f>
        <v/>
      </c>
      <c r="D181" t="str">
        <f>IF(Taxaliste_P!H$103="","",Taxaliste_P!H$103)</f>
        <v/>
      </c>
      <c r="E181" t="str">
        <f>IF(Taxaliste_P!I$103="","",Taxaliste_P!I$103)</f>
        <v/>
      </c>
      <c r="F181" t="str">
        <f>IF(Taxaliste_P!J$103="","",Taxaliste_P!J$103)</f>
        <v/>
      </c>
      <c r="G181" t="str">
        <f>IF(Taxaliste_P!K$103="","",Taxaliste_P!K$103)</f>
        <v/>
      </c>
      <c r="H181" t="str">
        <f>IF(Taxaliste_P!L$103="","",Taxaliste_P!L$103)</f>
        <v/>
      </c>
      <c r="I181" t="str">
        <f>IF(Taxaliste_P!M$103="","",Taxaliste_P!M$103)</f>
        <v/>
      </c>
      <c r="J181" t="str">
        <f>IF(Taxaliste_P!N$103="","",Taxaliste_P!N$103)</f>
        <v/>
      </c>
      <c r="K181" t="str">
        <f>IF(Taxaliste_P!P$103="","",Taxaliste_P!P$103)</f>
        <v/>
      </c>
      <c r="L181" t="str">
        <f>IF(Taxaliste_P!T$103="","",Taxaliste_P!T$103)</f>
        <v/>
      </c>
      <c r="M181" t="str">
        <f>IF(Taxaliste_P!U$103="","",Taxaliste_P!U$103)</f>
        <v/>
      </c>
      <c r="N181" t="str">
        <f>IF(Taxaliste_P!V$103="","",Taxaliste_P!V$103)</f>
        <v/>
      </c>
      <c r="O181" t="str">
        <f>IF(Taxaliste_P!W$103="","",Taxaliste_P!W$103)</f>
        <v/>
      </c>
      <c r="P181" t="str">
        <f t="shared" si="9"/>
        <v/>
      </c>
      <c r="Q181" t="str">
        <f t="shared" si="8"/>
        <v/>
      </c>
    </row>
    <row r="182" spans="1:17" x14ac:dyDescent="0.2">
      <c r="A182" t="str">
        <f>IF(Taxaliste_T!B$13="","",Taxaliste_T!B$13)</f>
        <v/>
      </c>
      <c r="B182" t="str">
        <f>IF(Taxaliste_T!F$13="","",Taxaliste_T!F$13)</f>
        <v/>
      </c>
      <c r="C182" t="str">
        <f>IF(Taxaliste_T!G$13="","",Taxaliste_T!G$13)</f>
        <v/>
      </c>
      <c r="D182" t="str">
        <f>IF(Taxaliste_T!H$13="","",Taxaliste_T!H$13)</f>
        <v/>
      </c>
      <c r="E182" t="str">
        <f>IF(Taxaliste_T!I$13="","",Taxaliste_T!I$13)</f>
        <v/>
      </c>
      <c r="F182" t="str">
        <f>IF(Taxaliste_T!J$13="","",Taxaliste_T!J$13)</f>
        <v/>
      </c>
      <c r="G182" t="str">
        <f>IF(Taxaliste_T!K$13="","",Taxaliste_T!K$13)</f>
        <v/>
      </c>
      <c r="H182" t="str">
        <f>IF(Taxaliste_T!L$13="","",Taxaliste_T!L$13)</f>
        <v/>
      </c>
      <c r="I182" t="str">
        <f>IF(Taxaliste_T!M$13="","",Taxaliste_T!M$13)</f>
        <v/>
      </c>
      <c r="J182" t="str">
        <f>IF(Taxaliste_T!N$13="","",Taxaliste_T!N$13)</f>
        <v/>
      </c>
      <c r="K182" t="str">
        <f>IF(Taxaliste_T!P$13="","",Taxaliste_T!P$13)</f>
        <v/>
      </c>
      <c r="L182" t="str">
        <f>IF(Taxaliste_T!T$13="","",Taxaliste_T!T$13)</f>
        <v/>
      </c>
      <c r="M182" t="str">
        <f>IF(Taxaliste_T!U$13="","",Taxaliste_T!U$13)</f>
        <v/>
      </c>
      <c r="N182" t="str">
        <f>IF(Taxaliste_T!V$13="","",Taxaliste_T!V$13)</f>
        <v/>
      </c>
      <c r="O182" t="str">
        <f>IF(Taxaliste_T!W$13="","",Taxaliste_T!W$13)</f>
        <v/>
      </c>
      <c r="P182" t="str">
        <f t="shared" ref="P182:P245" si="10">IF(A182="","","Sicher identifizierte Art")</f>
        <v/>
      </c>
      <c r="Q182" t="str">
        <f>IF(A182="","",1)</f>
        <v/>
      </c>
    </row>
    <row r="183" spans="1:17" x14ac:dyDescent="0.2">
      <c r="A183" t="str">
        <f>IF(Taxaliste_T!B$14="","",Taxaliste_T!B$14)</f>
        <v/>
      </c>
      <c r="B183" t="str">
        <f>IF(Taxaliste_T!F$14="","",Taxaliste_T!F$14)</f>
        <v/>
      </c>
      <c r="C183" t="str">
        <f>IF(Taxaliste_T!G$14="","",Taxaliste_T!G$14)</f>
        <v/>
      </c>
      <c r="D183" t="str">
        <f>IF(Taxaliste_T!H$14="","",Taxaliste_T!H$14)</f>
        <v/>
      </c>
      <c r="E183" t="str">
        <f>IF(Taxaliste_T!I$14="","",Taxaliste_T!I$14)</f>
        <v/>
      </c>
      <c r="F183" t="str">
        <f>IF(Taxaliste_T!J$14="","",Taxaliste_T!J$14)</f>
        <v/>
      </c>
      <c r="G183" t="str">
        <f>IF(Taxaliste_T!K$14="","",Taxaliste_T!K$14)</f>
        <v/>
      </c>
      <c r="H183" t="str">
        <f>IF(Taxaliste_T!L$14="","",Taxaliste_T!L$14)</f>
        <v/>
      </c>
      <c r="I183" t="str">
        <f>IF(Taxaliste_T!M$14="","",Taxaliste_T!M$14)</f>
        <v/>
      </c>
      <c r="J183" t="str">
        <f>IF(Taxaliste_T!N$14="","",Taxaliste_T!N$14)</f>
        <v/>
      </c>
      <c r="K183" t="str">
        <f>IF(Taxaliste_T!P$14="","",Taxaliste_T!P$14)</f>
        <v/>
      </c>
      <c r="L183" t="str">
        <f>IF(Taxaliste_T!T$14="","",Taxaliste_T!T$14)</f>
        <v/>
      </c>
      <c r="M183" t="str">
        <f>IF(Taxaliste_T!U$14="","",Taxaliste_T!U$14)</f>
        <v/>
      </c>
      <c r="N183" t="str">
        <f>IF(Taxaliste_T!V$14="","",Taxaliste_T!V$14)</f>
        <v/>
      </c>
      <c r="O183" t="str">
        <f>IF(Taxaliste_T!W$14="","",Taxaliste_T!W$14)</f>
        <v/>
      </c>
      <c r="P183" t="str">
        <f t="shared" si="10"/>
        <v/>
      </c>
      <c r="Q183" t="str">
        <f>IF(A183="","",1)</f>
        <v/>
      </c>
    </row>
    <row r="184" spans="1:17" x14ac:dyDescent="0.2">
      <c r="A184" t="str">
        <f>IF(Taxaliste_T!B$15="","",Taxaliste_T!B$15)</f>
        <v/>
      </c>
      <c r="B184" t="str">
        <f>IF(Taxaliste_T!F$15="","",Taxaliste_T!F$15)</f>
        <v/>
      </c>
      <c r="C184" t="str">
        <f>IF(Taxaliste_T!G$15="","",Taxaliste_T!G$15)</f>
        <v/>
      </c>
      <c r="D184" t="str">
        <f>IF(Taxaliste_T!H$15="","",Taxaliste_T!H$15)</f>
        <v/>
      </c>
      <c r="E184" t="str">
        <f>IF(Taxaliste_T!I$15="","",Taxaliste_T!I$15)</f>
        <v/>
      </c>
      <c r="F184" t="str">
        <f>IF(Taxaliste_T!J$15="","",Taxaliste_T!J$15)</f>
        <v/>
      </c>
      <c r="G184" t="str">
        <f>IF(Taxaliste_T!K$15="","",Taxaliste_T!K$15)</f>
        <v/>
      </c>
      <c r="H184" t="str">
        <f>IF(Taxaliste_T!L$15="","",Taxaliste_T!L$15)</f>
        <v/>
      </c>
      <c r="I184" t="str">
        <f>IF(Taxaliste_T!M$15="","",Taxaliste_T!M$15)</f>
        <v/>
      </c>
      <c r="J184" t="str">
        <f>IF(Taxaliste_T!N$15="","",Taxaliste_T!N$15)</f>
        <v/>
      </c>
      <c r="K184" t="str">
        <f>IF(Taxaliste_T!P$15="","",Taxaliste_T!P$15)</f>
        <v/>
      </c>
      <c r="L184" t="str">
        <f>IF(Taxaliste_T!T$15="","",Taxaliste_T!T$15)</f>
        <v/>
      </c>
      <c r="M184" t="str">
        <f>IF(Taxaliste_T!U$15="","",Taxaliste_T!U$15)</f>
        <v/>
      </c>
      <c r="N184" t="str">
        <f>IF(Taxaliste_T!V$15="","",Taxaliste_T!V$15)</f>
        <v/>
      </c>
      <c r="O184" t="str">
        <f>IF(Taxaliste_T!W$15="","",Taxaliste_T!W$15)</f>
        <v/>
      </c>
      <c r="P184" t="str">
        <f t="shared" si="10"/>
        <v/>
      </c>
      <c r="Q184" t="str">
        <f t="shared" ref="Q184:Q247" si="11">IF(A184="","",1)</f>
        <v/>
      </c>
    </row>
    <row r="185" spans="1:17" x14ac:dyDescent="0.2">
      <c r="A185" t="str">
        <f>IF(Taxaliste_T!B$16="","",Taxaliste_T!B$16)</f>
        <v/>
      </c>
      <c r="B185" t="str">
        <f>IF(Taxaliste_T!F$16="","",Taxaliste_T!F$16)</f>
        <v/>
      </c>
      <c r="C185" t="str">
        <f>IF(Taxaliste_T!G$16="","",Taxaliste_T!G$16)</f>
        <v/>
      </c>
      <c r="D185" t="str">
        <f>IF(Taxaliste_T!H$16="","",Taxaliste_T!H$16)</f>
        <v/>
      </c>
      <c r="E185" t="str">
        <f>IF(Taxaliste_T!I$16="","",Taxaliste_T!I$16)</f>
        <v/>
      </c>
      <c r="F185" t="str">
        <f>IF(Taxaliste_T!J$16="","",Taxaliste_T!J$16)</f>
        <v/>
      </c>
      <c r="G185" t="str">
        <f>IF(Taxaliste_T!K$16="","",Taxaliste_T!K$16)</f>
        <v/>
      </c>
      <c r="H185" t="str">
        <f>IF(Taxaliste_T!L$16="","",Taxaliste_T!L$16)</f>
        <v/>
      </c>
      <c r="I185" t="str">
        <f>IF(Taxaliste_T!M$16="","",Taxaliste_T!M$16)</f>
        <v/>
      </c>
      <c r="J185" t="str">
        <f>IF(Taxaliste_T!N$16="","",Taxaliste_T!N$16)</f>
        <v/>
      </c>
      <c r="K185" t="str">
        <f>IF(Taxaliste_T!P$16="","",Taxaliste_T!P$16)</f>
        <v/>
      </c>
      <c r="L185" t="str">
        <f>IF(Taxaliste_T!T$16="","",Taxaliste_T!T$16)</f>
        <v/>
      </c>
      <c r="M185" t="str">
        <f>IF(Taxaliste_T!U$16="","",Taxaliste_T!U$16)</f>
        <v/>
      </c>
      <c r="N185" t="str">
        <f>IF(Taxaliste_T!V$16="","",Taxaliste_T!V$16)</f>
        <v/>
      </c>
      <c r="O185" t="str">
        <f>IF(Taxaliste_T!W$16="","",Taxaliste_T!W$16)</f>
        <v/>
      </c>
      <c r="P185" t="str">
        <f t="shared" si="10"/>
        <v/>
      </c>
      <c r="Q185" t="str">
        <f t="shared" si="11"/>
        <v/>
      </c>
    </row>
    <row r="186" spans="1:17" x14ac:dyDescent="0.2">
      <c r="A186" t="str">
        <f>IF(Taxaliste_T!B$17="","",Taxaliste_T!B$17)</f>
        <v/>
      </c>
      <c r="B186" t="str">
        <f>IF(Taxaliste_T!F$17="","",Taxaliste_T!F$17)</f>
        <v/>
      </c>
      <c r="C186" t="str">
        <f>IF(Taxaliste_T!G$17="","",Taxaliste_T!G$17)</f>
        <v/>
      </c>
      <c r="D186" t="str">
        <f>IF(Taxaliste_T!H$17="","",Taxaliste_T!H$17)</f>
        <v/>
      </c>
      <c r="E186" t="str">
        <f>IF(Taxaliste_T!I$17="","",Taxaliste_T!I$17)</f>
        <v/>
      </c>
      <c r="F186" t="str">
        <f>IF(Taxaliste_T!J$17="","",Taxaliste_T!J$17)</f>
        <v/>
      </c>
      <c r="G186" t="str">
        <f>IF(Taxaliste_T!K$17="","",Taxaliste_T!K$17)</f>
        <v/>
      </c>
      <c r="H186" t="str">
        <f>IF(Taxaliste_T!L$17="","",Taxaliste_T!L$17)</f>
        <v/>
      </c>
      <c r="I186" t="str">
        <f>IF(Taxaliste_T!M$17="","",Taxaliste_T!M$17)</f>
        <v/>
      </c>
      <c r="J186" t="str">
        <f>IF(Taxaliste_T!N$17="","",Taxaliste_T!N$17)</f>
        <v/>
      </c>
      <c r="K186" t="str">
        <f>IF(Taxaliste_T!P$17="","",Taxaliste_T!P$17)</f>
        <v/>
      </c>
      <c r="L186" t="str">
        <f>IF(Taxaliste_T!T$17="","",Taxaliste_T!T$17)</f>
        <v/>
      </c>
      <c r="M186" t="str">
        <f>IF(Taxaliste_T!U$17="","",Taxaliste_T!U$17)</f>
        <v/>
      </c>
      <c r="N186" t="str">
        <f>IF(Taxaliste_T!V$17="","",Taxaliste_T!V$17)</f>
        <v/>
      </c>
      <c r="O186" t="str">
        <f>IF(Taxaliste_T!W$17="","",Taxaliste_T!W$17)</f>
        <v/>
      </c>
      <c r="P186" t="str">
        <f t="shared" si="10"/>
        <v/>
      </c>
      <c r="Q186" t="str">
        <f t="shared" si="11"/>
        <v/>
      </c>
    </row>
    <row r="187" spans="1:17" x14ac:dyDescent="0.2">
      <c r="A187" t="str">
        <f>IF(Taxaliste_T!B$18="","",Taxaliste_T!B$18)</f>
        <v/>
      </c>
      <c r="B187" t="str">
        <f>IF(Taxaliste_T!F$18="","",Taxaliste_T!F$18)</f>
        <v/>
      </c>
      <c r="C187" t="str">
        <f>IF(Taxaliste_T!G$18="","",Taxaliste_T!G$18)</f>
        <v/>
      </c>
      <c r="D187" t="str">
        <f>IF(Taxaliste_T!H$18="","",Taxaliste_T!H$18)</f>
        <v/>
      </c>
      <c r="E187" t="str">
        <f>IF(Taxaliste_T!I$18="","",Taxaliste_T!I$18)</f>
        <v/>
      </c>
      <c r="F187" t="str">
        <f>IF(Taxaliste_T!J$18="","",Taxaliste_T!J$18)</f>
        <v/>
      </c>
      <c r="G187" t="str">
        <f>IF(Taxaliste_T!K$18="","",Taxaliste_T!K$18)</f>
        <v/>
      </c>
      <c r="H187" t="str">
        <f>IF(Taxaliste_T!L$18="","",Taxaliste_T!L$18)</f>
        <v/>
      </c>
      <c r="I187" t="str">
        <f>IF(Taxaliste_T!M$18="","",Taxaliste_T!M$18)</f>
        <v/>
      </c>
      <c r="J187" t="str">
        <f>IF(Taxaliste_T!N$18="","",Taxaliste_T!N$18)</f>
        <v/>
      </c>
      <c r="K187" t="str">
        <f>IF(Taxaliste_T!P$18="","",Taxaliste_T!P$18)</f>
        <v/>
      </c>
      <c r="L187" t="str">
        <f>IF(Taxaliste_T!T$18="","",Taxaliste_T!T$18)</f>
        <v/>
      </c>
      <c r="M187" t="str">
        <f>IF(Taxaliste_T!U$18="","",Taxaliste_T!U$18)</f>
        <v/>
      </c>
      <c r="N187" t="str">
        <f>IF(Taxaliste_T!V$18="","",Taxaliste_T!V$18)</f>
        <v/>
      </c>
      <c r="O187" t="str">
        <f>IF(Taxaliste_T!W$18="","",Taxaliste_T!W$18)</f>
        <v/>
      </c>
      <c r="P187" t="str">
        <f t="shared" si="10"/>
        <v/>
      </c>
      <c r="Q187" t="str">
        <f t="shared" si="11"/>
        <v/>
      </c>
    </row>
    <row r="188" spans="1:17" x14ac:dyDescent="0.2">
      <c r="A188" t="str">
        <f>IF(Taxaliste_T!B$19="","",Taxaliste_T!B$19)</f>
        <v/>
      </c>
      <c r="B188" t="str">
        <f>IF(Taxaliste_T!F$19="","",Taxaliste_T!F$19)</f>
        <v/>
      </c>
      <c r="C188" t="str">
        <f>IF(Taxaliste_T!G$19="","",Taxaliste_T!G$19)</f>
        <v/>
      </c>
      <c r="D188" t="str">
        <f>IF(Taxaliste_T!H$19="","",Taxaliste_T!H$19)</f>
        <v/>
      </c>
      <c r="E188" t="str">
        <f>IF(Taxaliste_T!I$19="","",Taxaliste_T!I$19)</f>
        <v/>
      </c>
      <c r="F188" t="str">
        <f>IF(Taxaliste_T!J$19="","",Taxaliste_T!J$19)</f>
        <v/>
      </c>
      <c r="G188" t="str">
        <f>IF(Taxaliste_T!K$19="","",Taxaliste_T!K$19)</f>
        <v/>
      </c>
      <c r="H188" t="str">
        <f>IF(Taxaliste_T!L$19="","",Taxaliste_T!L$19)</f>
        <v/>
      </c>
      <c r="I188" t="str">
        <f>IF(Taxaliste_T!M$19="","",Taxaliste_T!M$19)</f>
        <v/>
      </c>
      <c r="J188" t="str">
        <f>IF(Taxaliste_T!N$19="","",Taxaliste_T!N$19)</f>
        <v/>
      </c>
      <c r="K188" t="str">
        <f>IF(Taxaliste_T!P$19="","",Taxaliste_T!P$19)</f>
        <v/>
      </c>
      <c r="L188" t="str">
        <f>IF(Taxaliste_T!T$19="","",Taxaliste_T!T$19)</f>
        <v/>
      </c>
      <c r="M188" t="str">
        <f>IF(Taxaliste_T!U$19="","",Taxaliste_T!U$19)</f>
        <v/>
      </c>
      <c r="N188" t="str">
        <f>IF(Taxaliste_T!V$19="","",Taxaliste_T!V$19)</f>
        <v/>
      </c>
      <c r="O188" t="str">
        <f>IF(Taxaliste_T!W$19="","",Taxaliste_T!W$19)</f>
        <v/>
      </c>
      <c r="P188" t="str">
        <f t="shared" si="10"/>
        <v/>
      </c>
      <c r="Q188" t="str">
        <f t="shared" si="11"/>
        <v/>
      </c>
    </row>
    <row r="189" spans="1:17" x14ac:dyDescent="0.2">
      <c r="A189" t="str">
        <f>IF(Taxaliste_T!B$20="","",Taxaliste_T!B$20)</f>
        <v/>
      </c>
      <c r="B189" t="str">
        <f>IF(Taxaliste_T!F$20="","",Taxaliste_T!F$20)</f>
        <v/>
      </c>
      <c r="C189" t="str">
        <f>IF(Taxaliste_T!G$20="","",Taxaliste_T!G$20)</f>
        <v/>
      </c>
      <c r="D189" t="str">
        <f>IF(Taxaliste_T!H$20="","",Taxaliste_T!H$20)</f>
        <v/>
      </c>
      <c r="E189" t="str">
        <f>IF(Taxaliste_T!I$20="","",Taxaliste_T!I$20)</f>
        <v/>
      </c>
      <c r="F189" t="str">
        <f>IF(Taxaliste_T!J$20="","",Taxaliste_T!J$20)</f>
        <v/>
      </c>
      <c r="G189" t="str">
        <f>IF(Taxaliste_T!K$20="","",Taxaliste_T!K$20)</f>
        <v/>
      </c>
      <c r="H189" t="str">
        <f>IF(Taxaliste_T!L$20="","",Taxaliste_T!L$20)</f>
        <v/>
      </c>
      <c r="I189" t="str">
        <f>IF(Taxaliste_T!M$20="","",Taxaliste_T!M$20)</f>
        <v/>
      </c>
      <c r="J189" t="str">
        <f>IF(Taxaliste_T!N$20="","",Taxaliste_T!N$20)</f>
        <v/>
      </c>
      <c r="K189" t="str">
        <f>IF(Taxaliste_T!P$20="","",Taxaliste_T!P$20)</f>
        <v/>
      </c>
      <c r="L189" t="str">
        <f>IF(Taxaliste_T!T$20="","",Taxaliste_T!T$20)</f>
        <v/>
      </c>
      <c r="M189" t="str">
        <f>IF(Taxaliste_T!U$20="","",Taxaliste_T!U$20)</f>
        <v/>
      </c>
      <c r="N189" t="str">
        <f>IF(Taxaliste_T!V$20="","",Taxaliste_T!V$20)</f>
        <v/>
      </c>
      <c r="O189" t="str">
        <f>IF(Taxaliste_T!W$20="","",Taxaliste_T!W$20)</f>
        <v/>
      </c>
      <c r="P189" t="str">
        <f t="shared" si="10"/>
        <v/>
      </c>
      <c r="Q189" t="str">
        <f t="shared" si="11"/>
        <v/>
      </c>
    </row>
    <row r="190" spans="1:17" x14ac:dyDescent="0.2">
      <c r="A190" t="str">
        <f>IF(Taxaliste_T!B$21="","",Taxaliste_T!B$21)</f>
        <v/>
      </c>
      <c r="B190" t="str">
        <f>IF(Taxaliste_T!F$21="","",Taxaliste_T!F$21)</f>
        <v/>
      </c>
      <c r="C190" t="str">
        <f>IF(Taxaliste_T!G$21="","",Taxaliste_T!G$21)</f>
        <v/>
      </c>
      <c r="D190" t="str">
        <f>IF(Taxaliste_T!H$21="","",Taxaliste_T!H$21)</f>
        <v/>
      </c>
      <c r="E190" t="str">
        <f>IF(Taxaliste_T!I$21="","",Taxaliste_T!I$21)</f>
        <v/>
      </c>
      <c r="F190" t="str">
        <f>IF(Taxaliste_T!J$21="","",Taxaliste_T!J$21)</f>
        <v/>
      </c>
      <c r="G190" t="str">
        <f>IF(Taxaliste_T!K$21="","",Taxaliste_T!K$21)</f>
        <v/>
      </c>
      <c r="H190" t="str">
        <f>IF(Taxaliste_T!L$21="","",Taxaliste_T!L$21)</f>
        <v/>
      </c>
      <c r="I190" t="str">
        <f>IF(Taxaliste_T!M$21="","",Taxaliste_T!M$21)</f>
        <v/>
      </c>
      <c r="J190" t="str">
        <f>IF(Taxaliste_T!N$21="","",Taxaliste_T!N$21)</f>
        <v/>
      </c>
      <c r="K190" t="str">
        <f>IF(Taxaliste_T!P$21="","",Taxaliste_T!P$21)</f>
        <v/>
      </c>
      <c r="L190" t="str">
        <f>IF(Taxaliste_T!T$21="","",Taxaliste_T!T$21)</f>
        <v/>
      </c>
      <c r="M190" t="str">
        <f>IF(Taxaliste_T!U$21="","",Taxaliste_T!U$21)</f>
        <v/>
      </c>
      <c r="N190" t="str">
        <f>IF(Taxaliste_T!V$21="","",Taxaliste_T!V$21)</f>
        <v/>
      </c>
      <c r="O190" t="str">
        <f>IF(Taxaliste_T!W$21="","",Taxaliste_T!W$21)</f>
        <v/>
      </c>
      <c r="P190" t="str">
        <f t="shared" si="10"/>
        <v/>
      </c>
      <c r="Q190" t="str">
        <f t="shared" si="11"/>
        <v/>
      </c>
    </row>
    <row r="191" spans="1:17" x14ac:dyDescent="0.2">
      <c r="A191" t="str">
        <f>IF(Taxaliste_T!B$22="","",Taxaliste_T!B$22)</f>
        <v/>
      </c>
      <c r="B191" t="str">
        <f>IF(Taxaliste_T!F$22="","",Taxaliste_T!F$22)</f>
        <v/>
      </c>
      <c r="C191" t="str">
        <f>IF(Taxaliste_T!G$22="","",Taxaliste_T!G$22)</f>
        <v/>
      </c>
      <c r="D191" t="str">
        <f>IF(Taxaliste_T!H$22="","",Taxaliste_T!H$22)</f>
        <v/>
      </c>
      <c r="E191" t="str">
        <f>IF(Taxaliste_T!I$22="","",Taxaliste_T!I$22)</f>
        <v/>
      </c>
      <c r="F191" t="str">
        <f>IF(Taxaliste_T!J$22="","",Taxaliste_T!J$22)</f>
        <v/>
      </c>
      <c r="G191" t="str">
        <f>IF(Taxaliste_T!K$22="","",Taxaliste_T!K$22)</f>
        <v/>
      </c>
      <c r="H191" t="str">
        <f>IF(Taxaliste_T!L$22="","",Taxaliste_T!L$22)</f>
        <v/>
      </c>
      <c r="I191" t="str">
        <f>IF(Taxaliste_T!M$22="","",Taxaliste_T!M$22)</f>
        <v/>
      </c>
      <c r="J191" t="str">
        <f>IF(Taxaliste_T!N$22="","",Taxaliste_T!N$22)</f>
        <v/>
      </c>
      <c r="K191" t="str">
        <f>IF(Taxaliste_T!P$22="","",Taxaliste_T!P$22)</f>
        <v/>
      </c>
      <c r="L191" t="str">
        <f>IF(Taxaliste_T!T$22="","",Taxaliste_T!T$22)</f>
        <v/>
      </c>
      <c r="M191" t="str">
        <f>IF(Taxaliste_T!U$22="","",Taxaliste_T!U$22)</f>
        <v/>
      </c>
      <c r="N191" t="str">
        <f>IF(Taxaliste_T!V$22="","",Taxaliste_T!V$22)</f>
        <v/>
      </c>
      <c r="O191" t="str">
        <f>IF(Taxaliste_T!W$22="","",Taxaliste_T!W$22)</f>
        <v/>
      </c>
      <c r="P191" t="str">
        <f t="shared" si="10"/>
        <v/>
      </c>
      <c r="Q191" t="str">
        <f t="shared" si="11"/>
        <v/>
      </c>
    </row>
    <row r="192" spans="1:17" x14ac:dyDescent="0.2">
      <c r="A192" t="str">
        <f>IF(Taxaliste_T!B$23="","",Taxaliste_T!B$23)</f>
        <v/>
      </c>
      <c r="B192" t="str">
        <f>IF(Taxaliste_T!F$23="","",Taxaliste_T!F$23)</f>
        <v/>
      </c>
      <c r="C192" t="str">
        <f>IF(Taxaliste_T!G$23="","",Taxaliste_T!G$23)</f>
        <v/>
      </c>
      <c r="D192" t="str">
        <f>IF(Taxaliste_T!H$23="","",Taxaliste_T!H$23)</f>
        <v/>
      </c>
      <c r="E192" t="str">
        <f>IF(Taxaliste_T!I$23="","",Taxaliste_T!I$23)</f>
        <v/>
      </c>
      <c r="F192" t="str">
        <f>IF(Taxaliste_T!J$23="","",Taxaliste_T!J$23)</f>
        <v/>
      </c>
      <c r="G192" t="str">
        <f>IF(Taxaliste_T!K$23="","",Taxaliste_T!K$23)</f>
        <v/>
      </c>
      <c r="H192" t="str">
        <f>IF(Taxaliste_T!L$23="","",Taxaliste_T!L$23)</f>
        <v/>
      </c>
      <c r="I192" t="str">
        <f>IF(Taxaliste_T!M$23="","",Taxaliste_T!M$23)</f>
        <v/>
      </c>
      <c r="J192" t="str">
        <f>IF(Taxaliste_T!N$23="","",Taxaliste_T!N$23)</f>
        <v/>
      </c>
      <c r="K192" t="str">
        <f>IF(Taxaliste_T!P$23="","",Taxaliste_T!P$23)</f>
        <v/>
      </c>
      <c r="L192" t="str">
        <f>IF(Taxaliste_T!T$23="","",Taxaliste_T!T$23)</f>
        <v/>
      </c>
      <c r="M192" t="str">
        <f>IF(Taxaliste_T!U$23="","",Taxaliste_T!U$23)</f>
        <v/>
      </c>
      <c r="N192" t="str">
        <f>IF(Taxaliste_T!V$23="","",Taxaliste_T!V$23)</f>
        <v/>
      </c>
      <c r="O192" t="str">
        <f>IF(Taxaliste_T!W$23="","",Taxaliste_T!W$23)</f>
        <v/>
      </c>
      <c r="P192" t="str">
        <f t="shared" si="10"/>
        <v/>
      </c>
      <c r="Q192" t="str">
        <f t="shared" si="11"/>
        <v/>
      </c>
    </row>
    <row r="193" spans="1:17" x14ac:dyDescent="0.2">
      <c r="A193" t="str">
        <f>IF(Taxaliste_T!B$24="","",Taxaliste_T!B$24)</f>
        <v/>
      </c>
      <c r="B193" t="str">
        <f>IF(Taxaliste_T!F$24="","",Taxaliste_T!F$24)</f>
        <v/>
      </c>
      <c r="C193" t="str">
        <f>IF(Taxaliste_T!G$24="","",Taxaliste_T!G$24)</f>
        <v/>
      </c>
      <c r="D193" t="str">
        <f>IF(Taxaliste_T!H$24="","",Taxaliste_T!H$24)</f>
        <v/>
      </c>
      <c r="E193" t="str">
        <f>IF(Taxaliste_T!I$24="","",Taxaliste_T!I$24)</f>
        <v/>
      </c>
      <c r="F193" t="str">
        <f>IF(Taxaliste_T!J$24="","",Taxaliste_T!J$24)</f>
        <v/>
      </c>
      <c r="G193" t="str">
        <f>IF(Taxaliste_T!K$24="","",Taxaliste_T!K$24)</f>
        <v/>
      </c>
      <c r="H193" t="str">
        <f>IF(Taxaliste_T!L$24="","",Taxaliste_T!L$24)</f>
        <v/>
      </c>
      <c r="I193" t="str">
        <f>IF(Taxaliste_T!M$24="","",Taxaliste_T!M$24)</f>
        <v/>
      </c>
      <c r="J193" t="str">
        <f>IF(Taxaliste_T!N$24="","",Taxaliste_T!N$24)</f>
        <v/>
      </c>
      <c r="K193" t="str">
        <f>IF(Taxaliste_T!P$24="","",Taxaliste_T!P$24)</f>
        <v/>
      </c>
      <c r="L193" t="str">
        <f>IF(Taxaliste_T!T$24="","",Taxaliste_T!T$24)</f>
        <v/>
      </c>
      <c r="M193" t="str">
        <f>IF(Taxaliste_T!U$24="","",Taxaliste_T!U$24)</f>
        <v/>
      </c>
      <c r="N193" t="str">
        <f>IF(Taxaliste_T!V$24="","",Taxaliste_T!V$24)</f>
        <v/>
      </c>
      <c r="O193" t="str">
        <f>IF(Taxaliste_T!W$24="","",Taxaliste_T!W$24)</f>
        <v/>
      </c>
      <c r="P193" t="str">
        <f t="shared" si="10"/>
        <v/>
      </c>
      <c r="Q193" t="str">
        <f t="shared" si="11"/>
        <v/>
      </c>
    </row>
    <row r="194" spans="1:17" x14ac:dyDescent="0.2">
      <c r="A194" t="str">
        <f>IF(Taxaliste_T!B$25="","",Taxaliste_T!B$25)</f>
        <v/>
      </c>
      <c r="B194" t="str">
        <f>IF(Taxaliste_T!F$25="","",Taxaliste_T!F$25)</f>
        <v/>
      </c>
      <c r="C194" t="str">
        <f>IF(Taxaliste_T!G$25="","",Taxaliste_T!G$25)</f>
        <v/>
      </c>
      <c r="D194" t="str">
        <f>IF(Taxaliste_T!H$25="","",Taxaliste_T!H$25)</f>
        <v/>
      </c>
      <c r="E194" t="str">
        <f>IF(Taxaliste_T!I$25="","",Taxaliste_T!I$25)</f>
        <v/>
      </c>
      <c r="F194" t="str">
        <f>IF(Taxaliste_T!J$25="","",Taxaliste_T!J$25)</f>
        <v/>
      </c>
      <c r="G194" t="str">
        <f>IF(Taxaliste_T!K$25="","",Taxaliste_T!K$25)</f>
        <v/>
      </c>
      <c r="H194" t="str">
        <f>IF(Taxaliste_T!L$25="","",Taxaliste_T!L$25)</f>
        <v/>
      </c>
      <c r="I194" t="str">
        <f>IF(Taxaliste_T!M$25="","",Taxaliste_T!M$25)</f>
        <v/>
      </c>
      <c r="J194" t="str">
        <f>IF(Taxaliste_T!N$25="","",Taxaliste_T!N$25)</f>
        <v/>
      </c>
      <c r="K194" t="str">
        <f>IF(Taxaliste_T!P$25="","",Taxaliste_T!P$25)</f>
        <v/>
      </c>
      <c r="L194" t="str">
        <f>IF(Taxaliste_T!T$25="","",Taxaliste_T!T$25)</f>
        <v/>
      </c>
      <c r="M194" t="str">
        <f>IF(Taxaliste_T!U$25="","",Taxaliste_T!U$25)</f>
        <v/>
      </c>
      <c r="N194" t="str">
        <f>IF(Taxaliste_T!V$25="","",Taxaliste_T!V$25)</f>
        <v/>
      </c>
      <c r="O194" t="str">
        <f>IF(Taxaliste_T!W$25="","",Taxaliste_T!W$25)</f>
        <v/>
      </c>
      <c r="P194" t="str">
        <f t="shared" si="10"/>
        <v/>
      </c>
      <c r="Q194" t="str">
        <f t="shared" si="11"/>
        <v/>
      </c>
    </row>
    <row r="195" spans="1:17" x14ac:dyDescent="0.2">
      <c r="A195" t="str">
        <f>IF(Taxaliste_T!B$26="","",Taxaliste_T!B$26)</f>
        <v/>
      </c>
      <c r="B195" t="str">
        <f>IF(Taxaliste_T!F$26="","",Taxaliste_T!F$26)</f>
        <v/>
      </c>
      <c r="C195" t="str">
        <f>IF(Taxaliste_T!G$26="","",Taxaliste_T!G$26)</f>
        <v/>
      </c>
      <c r="D195" t="str">
        <f>IF(Taxaliste_T!H$26="","",Taxaliste_T!H$26)</f>
        <v/>
      </c>
      <c r="E195" t="str">
        <f>IF(Taxaliste_T!I$26="","",Taxaliste_T!I$26)</f>
        <v/>
      </c>
      <c r="F195" t="str">
        <f>IF(Taxaliste_T!J$26="","",Taxaliste_T!J$26)</f>
        <v/>
      </c>
      <c r="G195" t="str">
        <f>IF(Taxaliste_T!K$26="","",Taxaliste_T!K$26)</f>
        <v/>
      </c>
      <c r="H195" t="str">
        <f>IF(Taxaliste_T!L$26="","",Taxaliste_T!L$26)</f>
        <v/>
      </c>
      <c r="I195" t="str">
        <f>IF(Taxaliste_T!M$26="","",Taxaliste_T!M$26)</f>
        <v/>
      </c>
      <c r="J195" t="str">
        <f>IF(Taxaliste_T!N$26="","",Taxaliste_T!N$26)</f>
        <v/>
      </c>
      <c r="K195" t="str">
        <f>IF(Taxaliste_T!P$26="","",Taxaliste_T!P$26)</f>
        <v/>
      </c>
      <c r="L195" t="str">
        <f>IF(Taxaliste_T!T$26="","",Taxaliste_T!T$26)</f>
        <v/>
      </c>
      <c r="M195" t="str">
        <f>IF(Taxaliste_T!U$26="","",Taxaliste_T!U$26)</f>
        <v/>
      </c>
      <c r="N195" t="str">
        <f>IF(Taxaliste_T!V$26="","",Taxaliste_T!V$26)</f>
        <v/>
      </c>
      <c r="O195" t="str">
        <f>IF(Taxaliste_T!W$26="","",Taxaliste_T!W$26)</f>
        <v/>
      </c>
      <c r="P195" t="str">
        <f t="shared" si="10"/>
        <v/>
      </c>
      <c r="Q195" t="str">
        <f t="shared" si="11"/>
        <v/>
      </c>
    </row>
    <row r="196" spans="1:17" x14ac:dyDescent="0.2">
      <c r="A196" t="str">
        <f>IF(Taxaliste_T!B$27="","",Taxaliste_T!B$27)</f>
        <v/>
      </c>
      <c r="B196" t="str">
        <f>IF(Taxaliste_T!F$27="","",Taxaliste_T!F$27)</f>
        <v/>
      </c>
      <c r="C196" t="str">
        <f>IF(Taxaliste_T!G$27="","",Taxaliste_T!G$27)</f>
        <v/>
      </c>
      <c r="D196" t="str">
        <f>IF(Taxaliste_T!H$27="","",Taxaliste_T!H$27)</f>
        <v/>
      </c>
      <c r="E196" t="str">
        <f>IF(Taxaliste_T!I$27="","",Taxaliste_T!I$27)</f>
        <v/>
      </c>
      <c r="F196" t="str">
        <f>IF(Taxaliste_T!J$27="","",Taxaliste_T!J$27)</f>
        <v/>
      </c>
      <c r="G196" t="str">
        <f>IF(Taxaliste_T!K$27="","",Taxaliste_T!K$27)</f>
        <v/>
      </c>
      <c r="H196" t="str">
        <f>IF(Taxaliste_T!L$27="","",Taxaliste_T!L$27)</f>
        <v/>
      </c>
      <c r="I196" t="str">
        <f>IF(Taxaliste_T!M$27="","",Taxaliste_T!M$27)</f>
        <v/>
      </c>
      <c r="J196" t="str">
        <f>IF(Taxaliste_T!N$27="","",Taxaliste_T!N$27)</f>
        <v/>
      </c>
      <c r="K196" t="str">
        <f>IF(Taxaliste_T!P$27="","",Taxaliste_T!P$27)</f>
        <v/>
      </c>
      <c r="L196" t="str">
        <f>IF(Taxaliste_T!T$27="","",Taxaliste_T!T$27)</f>
        <v/>
      </c>
      <c r="M196" t="str">
        <f>IF(Taxaliste_T!U$27="","",Taxaliste_T!U$27)</f>
        <v/>
      </c>
      <c r="N196" t="str">
        <f>IF(Taxaliste_T!V$27="","",Taxaliste_T!V$27)</f>
        <v/>
      </c>
      <c r="O196" t="str">
        <f>IF(Taxaliste_T!W$27="","",Taxaliste_T!W$27)</f>
        <v/>
      </c>
      <c r="P196" t="str">
        <f t="shared" si="10"/>
        <v/>
      </c>
      <c r="Q196" t="str">
        <f t="shared" si="11"/>
        <v/>
      </c>
    </row>
    <row r="197" spans="1:17" x14ac:dyDescent="0.2">
      <c r="A197" t="str">
        <f>IF(Taxaliste_T!B$28="","",Taxaliste_T!B$28)</f>
        <v/>
      </c>
      <c r="B197" t="str">
        <f>IF(Taxaliste_T!F$28="","",Taxaliste_T!F$28)</f>
        <v/>
      </c>
      <c r="C197" t="str">
        <f>IF(Taxaliste_T!G$28="","",Taxaliste_T!G$28)</f>
        <v/>
      </c>
      <c r="D197" t="str">
        <f>IF(Taxaliste_T!H$28="","",Taxaliste_T!H$28)</f>
        <v/>
      </c>
      <c r="E197" t="str">
        <f>IF(Taxaliste_T!I$28="","",Taxaliste_T!I$28)</f>
        <v/>
      </c>
      <c r="F197" t="str">
        <f>IF(Taxaliste_T!J$28="","",Taxaliste_T!J$28)</f>
        <v/>
      </c>
      <c r="G197" t="str">
        <f>IF(Taxaliste_T!K$28="","",Taxaliste_T!K$28)</f>
        <v/>
      </c>
      <c r="H197" t="str">
        <f>IF(Taxaliste_T!L$28="","",Taxaliste_T!L$28)</f>
        <v/>
      </c>
      <c r="I197" t="str">
        <f>IF(Taxaliste_T!M$28="","",Taxaliste_T!M$28)</f>
        <v/>
      </c>
      <c r="J197" t="str">
        <f>IF(Taxaliste_T!N$28="","",Taxaliste_T!N$28)</f>
        <v/>
      </c>
      <c r="K197" t="str">
        <f>IF(Taxaliste_T!P$28="","",Taxaliste_T!P$28)</f>
        <v/>
      </c>
      <c r="L197" t="str">
        <f>IF(Taxaliste_T!T$28="","",Taxaliste_T!T$28)</f>
        <v/>
      </c>
      <c r="M197" t="str">
        <f>IF(Taxaliste_T!U$28="","",Taxaliste_T!U$28)</f>
        <v/>
      </c>
      <c r="N197" t="str">
        <f>IF(Taxaliste_T!V$28="","",Taxaliste_T!V$28)</f>
        <v/>
      </c>
      <c r="O197" t="str">
        <f>IF(Taxaliste_T!W$28="","",Taxaliste_T!W$28)</f>
        <v/>
      </c>
      <c r="P197" t="str">
        <f t="shared" si="10"/>
        <v/>
      </c>
      <c r="Q197" t="str">
        <f t="shared" si="11"/>
        <v/>
      </c>
    </row>
    <row r="198" spans="1:17" x14ac:dyDescent="0.2">
      <c r="A198" t="str">
        <f>IF(Taxaliste_T!B$29="","",Taxaliste_T!B$29)</f>
        <v/>
      </c>
      <c r="B198" t="str">
        <f>IF(Taxaliste_T!F$29="","",Taxaliste_T!F$29)</f>
        <v/>
      </c>
      <c r="C198" t="str">
        <f>IF(Taxaliste_T!G$29="","",Taxaliste_T!G$29)</f>
        <v/>
      </c>
      <c r="D198" t="str">
        <f>IF(Taxaliste_T!H$29="","",Taxaliste_T!H$29)</f>
        <v/>
      </c>
      <c r="E198" t="str">
        <f>IF(Taxaliste_T!I$29="","",Taxaliste_T!I$29)</f>
        <v/>
      </c>
      <c r="F198" t="str">
        <f>IF(Taxaliste_T!J$29="","",Taxaliste_T!J$29)</f>
        <v/>
      </c>
      <c r="G198" t="str">
        <f>IF(Taxaliste_T!K$29="","",Taxaliste_T!K$29)</f>
        <v/>
      </c>
      <c r="H198" t="str">
        <f>IF(Taxaliste_T!L$29="","",Taxaliste_T!L$29)</f>
        <v/>
      </c>
      <c r="I198" t="str">
        <f>IF(Taxaliste_T!M$29="","",Taxaliste_T!M$29)</f>
        <v/>
      </c>
      <c r="J198" t="str">
        <f>IF(Taxaliste_T!N$29="","",Taxaliste_T!N$29)</f>
        <v/>
      </c>
      <c r="K198" t="str">
        <f>IF(Taxaliste_T!P$29="","",Taxaliste_T!P$29)</f>
        <v/>
      </c>
      <c r="L198" t="str">
        <f>IF(Taxaliste_T!T$29="","",Taxaliste_T!T$29)</f>
        <v/>
      </c>
      <c r="M198" t="str">
        <f>IF(Taxaliste_T!U$29="","",Taxaliste_T!U$29)</f>
        <v/>
      </c>
      <c r="N198" t="str">
        <f>IF(Taxaliste_T!V$29="","",Taxaliste_T!V$29)</f>
        <v/>
      </c>
      <c r="O198" t="str">
        <f>IF(Taxaliste_T!W$29="","",Taxaliste_T!W$29)</f>
        <v/>
      </c>
      <c r="P198" t="str">
        <f t="shared" si="10"/>
        <v/>
      </c>
      <c r="Q198" t="str">
        <f t="shared" si="11"/>
        <v/>
      </c>
    </row>
    <row r="199" spans="1:17" x14ac:dyDescent="0.2">
      <c r="A199" t="str">
        <f>IF(Taxaliste_T!B$30="","",Taxaliste_T!B$30)</f>
        <v/>
      </c>
      <c r="B199" t="str">
        <f>IF(Taxaliste_T!F$30="","",Taxaliste_T!F$30)</f>
        <v/>
      </c>
      <c r="C199" t="str">
        <f>IF(Taxaliste_T!G$30="","",Taxaliste_T!G$30)</f>
        <v/>
      </c>
      <c r="D199" t="str">
        <f>IF(Taxaliste_T!H$30="","",Taxaliste_T!H$30)</f>
        <v/>
      </c>
      <c r="E199" t="str">
        <f>IF(Taxaliste_T!I$30="","",Taxaliste_T!I$30)</f>
        <v/>
      </c>
      <c r="F199" t="str">
        <f>IF(Taxaliste_T!J$30="","",Taxaliste_T!J$30)</f>
        <v/>
      </c>
      <c r="G199" t="str">
        <f>IF(Taxaliste_T!K$30="","",Taxaliste_T!K$30)</f>
        <v/>
      </c>
      <c r="H199" t="str">
        <f>IF(Taxaliste_T!L$30="","",Taxaliste_T!L$30)</f>
        <v/>
      </c>
      <c r="I199" t="str">
        <f>IF(Taxaliste_T!M$30="","",Taxaliste_T!M$30)</f>
        <v/>
      </c>
      <c r="J199" t="str">
        <f>IF(Taxaliste_T!N$30="","",Taxaliste_T!N$30)</f>
        <v/>
      </c>
      <c r="K199" t="str">
        <f>IF(Taxaliste_T!P$30="","",Taxaliste_T!P$30)</f>
        <v/>
      </c>
      <c r="L199" t="str">
        <f>IF(Taxaliste_T!T$30="","",Taxaliste_T!T$30)</f>
        <v/>
      </c>
      <c r="M199" t="str">
        <f>IF(Taxaliste_T!U$30="","",Taxaliste_T!U$30)</f>
        <v/>
      </c>
      <c r="N199" t="str">
        <f>IF(Taxaliste_T!V$30="","",Taxaliste_T!V$30)</f>
        <v/>
      </c>
      <c r="O199" t="str">
        <f>IF(Taxaliste_T!W$30="","",Taxaliste_T!W$30)</f>
        <v/>
      </c>
      <c r="P199" t="str">
        <f t="shared" si="10"/>
        <v/>
      </c>
      <c r="Q199" t="str">
        <f t="shared" si="11"/>
        <v/>
      </c>
    </row>
    <row r="200" spans="1:17" x14ac:dyDescent="0.2">
      <c r="A200" t="str">
        <f>IF(Taxaliste_T!B$31="","",Taxaliste_T!B$31)</f>
        <v/>
      </c>
      <c r="B200" t="str">
        <f>IF(Taxaliste_T!F$31="","",Taxaliste_T!F$31)</f>
        <v/>
      </c>
      <c r="C200" t="str">
        <f>IF(Taxaliste_T!G$31="","",Taxaliste_T!G$31)</f>
        <v/>
      </c>
      <c r="D200" t="str">
        <f>IF(Taxaliste_T!H$31="","",Taxaliste_T!H$31)</f>
        <v/>
      </c>
      <c r="E200" t="str">
        <f>IF(Taxaliste_T!I$31="","",Taxaliste_T!I$31)</f>
        <v/>
      </c>
      <c r="F200" t="str">
        <f>IF(Taxaliste_T!J$31="","",Taxaliste_T!J$31)</f>
        <v/>
      </c>
      <c r="G200" t="str">
        <f>IF(Taxaliste_T!K$31="","",Taxaliste_T!K$31)</f>
        <v/>
      </c>
      <c r="H200" t="str">
        <f>IF(Taxaliste_T!L$31="","",Taxaliste_T!L$31)</f>
        <v/>
      </c>
      <c r="I200" t="str">
        <f>IF(Taxaliste_T!M$31="","",Taxaliste_T!M$31)</f>
        <v/>
      </c>
      <c r="J200" t="str">
        <f>IF(Taxaliste_T!N$31="","",Taxaliste_T!N$31)</f>
        <v/>
      </c>
      <c r="K200" t="str">
        <f>IF(Taxaliste_T!P$31="","",Taxaliste_T!P$31)</f>
        <v/>
      </c>
      <c r="L200" t="str">
        <f>IF(Taxaliste_T!T$31="","",Taxaliste_T!T$31)</f>
        <v/>
      </c>
      <c r="M200" t="str">
        <f>IF(Taxaliste_T!U$31="","",Taxaliste_T!U$31)</f>
        <v/>
      </c>
      <c r="N200" t="str">
        <f>IF(Taxaliste_T!V$31="","",Taxaliste_T!V$31)</f>
        <v/>
      </c>
      <c r="O200" t="str">
        <f>IF(Taxaliste_T!W$31="","",Taxaliste_T!W$31)</f>
        <v/>
      </c>
      <c r="P200" t="str">
        <f t="shared" si="10"/>
        <v/>
      </c>
      <c r="Q200" t="str">
        <f t="shared" si="11"/>
        <v/>
      </c>
    </row>
    <row r="201" spans="1:17" x14ac:dyDescent="0.2">
      <c r="A201" t="str">
        <f>IF(Taxaliste_T!B$32="","",Taxaliste_T!B$32)</f>
        <v/>
      </c>
      <c r="B201" t="str">
        <f>IF(Taxaliste_T!F$32="","",Taxaliste_T!F$32)</f>
        <v/>
      </c>
      <c r="C201" t="str">
        <f>IF(Taxaliste_T!G$32="","",Taxaliste_T!G$32)</f>
        <v/>
      </c>
      <c r="D201" t="str">
        <f>IF(Taxaliste_T!H$32="","",Taxaliste_T!H$32)</f>
        <v/>
      </c>
      <c r="E201" t="str">
        <f>IF(Taxaliste_T!I$32="","",Taxaliste_T!I$32)</f>
        <v/>
      </c>
      <c r="F201" t="str">
        <f>IF(Taxaliste_T!J$32="","",Taxaliste_T!J$32)</f>
        <v/>
      </c>
      <c r="G201" t="str">
        <f>IF(Taxaliste_T!K$32="","",Taxaliste_T!K$32)</f>
        <v/>
      </c>
      <c r="H201" t="str">
        <f>IF(Taxaliste_T!L$32="","",Taxaliste_T!L$32)</f>
        <v/>
      </c>
      <c r="I201" t="str">
        <f>IF(Taxaliste_T!M$32="","",Taxaliste_T!M$32)</f>
        <v/>
      </c>
      <c r="J201" t="str">
        <f>IF(Taxaliste_T!N$32="","",Taxaliste_T!N$32)</f>
        <v/>
      </c>
      <c r="K201" t="str">
        <f>IF(Taxaliste_T!P$32="","",Taxaliste_T!P$32)</f>
        <v/>
      </c>
      <c r="L201" t="str">
        <f>IF(Taxaliste_T!T$32="","",Taxaliste_T!T$32)</f>
        <v/>
      </c>
      <c r="M201" t="str">
        <f>IF(Taxaliste_T!U$32="","",Taxaliste_T!U$32)</f>
        <v/>
      </c>
      <c r="N201" t="str">
        <f>IF(Taxaliste_T!V$32="","",Taxaliste_T!V$32)</f>
        <v/>
      </c>
      <c r="O201" t="str">
        <f>IF(Taxaliste_T!W$32="","",Taxaliste_T!W$32)</f>
        <v/>
      </c>
      <c r="P201" t="str">
        <f t="shared" si="10"/>
        <v/>
      </c>
      <c r="Q201" t="str">
        <f t="shared" si="11"/>
        <v/>
      </c>
    </row>
    <row r="202" spans="1:17" x14ac:dyDescent="0.2">
      <c r="A202" t="str">
        <f>IF(Taxaliste_T!B$33="","",Taxaliste_T!B$33)</f>
        <v/>
      </c>
      <c r="B202" t="str">
        <f>IF(Taxaliste_T!F$33="","",Taxaliste_T!F$33)</f>
        <v/>
      </c>
      <c r="C202" t="str">
        <f>IF(Taxaliste_T!G$33="","",Taxaliste_T!G$33)</f>
        <v/>
      </c>
      <c r="D202" t="str">
        <f>IF(Taxaliste_T!H$33="","",Taxaliste_T!H$33)</f>
        <v/>
      </c>
      <c r="E202" t="str">
        <f>IF(Taxaliste_T!I$33="","",Taxaliste_T!I$33)</f>
        <v/>
      </c>
      <c r="F202" t="str">
        <f>IF(Taxaliste_T!J$33="","",Taxaliste_T!J$33)</f>
        <v/>
      </c>
      <c r="G202" t="str">
        <f>IF(Taxaliste_T!K$33="","",Taxaliste_T!K$33)</f>
        <v/>
      </c>
      <c r="H202" t="str">
        <f>IF(Taxaliste_T!L$33="","",Taxaliste_T!L$33)</f>
        <v/>
      </c>
      <c r="I202" t="str">
        <f>IF(Taxaliste_T!M$33="","",Taxaliste_T!M$33)</f>
        <v/>
      </c>
      <c r="J202" t="str">
        <f>IF(Taxaliste_T!N$33="","",Taxaliste_T!N$33)</f>
        <v/>
      </c>
      <c r="K202" t="str">
        <f>IF(Taxaliste_T!P$33="","",Taxaliste_T!P$33)</f>
        <v/>
      </c>
      <c r="L202" t="str">
        <f>IF(Taxaliste_T!T$33="","",Taxaliste_T!T$33)</f>
        <v/>
      </c>
      <c r="M202" t="str">
        <f>IF(Taxaliste_T!U$33="","",Taxaliste_T!U$33)</f>
        <v/>
      </c>
      <c r="N202" t="str">
        <f>IF(Taxaliste_T!V$33="","",Taxaliste_T!V$33)</f>
        <v/>
      </c>
      <c r="O202" t="str">
        <f>IF(Taxaliste_T!W$33="","",Taxaliste_T!W$33)</f>
        <v/>
      </c>
      <c r="P202" t="str">
        <f t="shared" si="10"/>
        <v/>
      </c>
      <c r="Q202" t="str">
        <f t="shared" si="11"/>
        <v/>
      </c>
    </row>
    <row r="203" spans="1:17" x14ac:dyDescent="0.2">
      <c r="A203" t="str">
        <f>IF(Taxaliste_T!B$34="","",Taxaliste_T!B$34)</f>
        <v/>
      </c>
      <c r="B203" t="str">
        <f>IF(Taxaliste_T!F$34="","",Taxaliste_T!F$34)</f>
        <v/>
      </c>
      <c r="C203" t="str">
        <f>IF(Taxaliste_T!G$34="","",Taxaliste_T!G$34)</f>
        <v/>
      </c>
      <c r="D203" t="str">
        <f>IF(Taxaliste_T!H$34="","",Taxaliste_T!H$34)</f>
        <v/>
      </c>
      <c r="E203" t="str">
        <f>IF(Taxaliste_T!I$34="","",Taxaliste_T!I$34)</f>
        <v/>
      </c>
      <c r="F203" t="str">
        <f>IF(Taxaliste_T!J$34="","",Taxaliste_T!J$34)</f>
        <v/>
      </c>
      <c r="G203" t="str">
        <f>IF(Taxaliste_T!K$34="","",Taxaliste_T!K$34)</f>
        <v/>
      </c>
      <c r="H203" t="str">
        <f>IF(Taxaliste_T!L$34="","",Taxaliste_T!L$34)</f>
        <v/>
      </c>
      <c r="I203" t="str">
        <f>IF(Taxaliste_T!M$34="","",Taxaliste_T!M$34)</f>
        <v/>
      </c>
      <c r="J203" t="str">
        <f>IF(Taxaliste_T!N$34="","",Taxaliste_T!N$34)</f>
        <v/>
      </c>
      <c r="K203" t="str">
        <f>IF(Taxaliste_T!P$34="","",Taxaliste_T!P$34)</f>
        <v/>
      </c>
      <c r="L203" t="str">
        <f>IF(Taxaliste_T!T$34="","",Taxaliste_T!T$34)</f>
        <v/>
      </c>
      <c r="M203" t="str">
        <f>IF(Taxaliste_T!U$34="","",Taxaliste_T!U$34)</f>
        <v/>
      </c>
      <c r="N203" t="str">
        <f>IF(Taxaliste_T!V$34="","",Taxaliste_T!V$34)</f>
        <v/>
      </c>
      <c r="O203" t="str">
        <f>IF(Taxaliste_T!W$34="","",Taxaliste_T!W$34)</f>
        <v/>
      </c>
      <c r="P203" t="str">
        <f t="shared" si="10"/>
        <v/>
      </c>
      <c r="Q203" t="str">
        <f t="shared" si="11"/>
        <v/>
      </c>
    </row>
    <row r="204" spans="1:17" x14ac:dyDescent="0.2">
      <c r="A204" t="str">
        <f>IF(Taxaliste_T!B$35="","",Taxaliste_T!B$35)</f>
        <v/>
      </c>
      <c r="B204" t="str">
        <f>IF(Taxaliste_T!F$35="","",Taxaliste_T!F$35)</f>
        <v/>
      </c>
      <c r="C204" t="str">
        <f>IF(Taxaliste_T!G$35="","",Taxaliste_T!G$35)</f>
        <v/>
      </c>
      <c r="D204" t="str">
        <f>IF(Taxaliste_T!H$35="","",Taxaliste_T!H$35)</f>
        <v/>
      </c>
      <c r="E204" t="str">
        <f>IF(Taxaliste_T!I$35="","",Taxaliste_T!I$35)</f>
        <v/>
      </c>
      <c r="F204" t="str">
        <f>IF(Taxaliste_T!J$35="","",Taxaliste_T!J$35)</f>
        <v/>
      </c>
      <c r="G204" t="str">
        <f>IF(Taxaliste_T!K$35="","",Taxaliste_T!K$35)</f>
        <v/>
      </c>
      <c r="H204" t="str">
        <f>IF(Taxaliste_T!L$35="","",Taxaliste_T!L$35)</f>
        <v/>
      </c>
      <c r="I204" t="str">
        <f>IF(Taxaliste_T!M$35="","",Taxaliste_T!M$35)</f>
        <v/>
      </c>
      <c r="J204" t="str">
        <f>IF(Taxaliste_T!N$35="","",Taxaliste_T!N$35)</f>
        <v/>
      </c>
      <c r="K204" t="str">
        <f>IF(Taxaliste_T!P$35="","",Taxaliste_T!P$35)</f>
        <v/>
      </c>
      <c r="L204" t="str">
        <f>IF(Taxaliste_T!T$35="","",Taxaliste_T!T$35)</f>
        <v/>
      </c>
      <c r="M204" t="str">
        <f>IF(Taxaliste_T!U$35="","",Taxaliste_T!U$35)</f>
        <v/>
      </c>
      <c r="N204" t="str">
        <f>IF(Taxaliste_T!V$35="","",Taxaliste_T!V$35)</f>
        <v/>
      </c>
      <c r="O204" t="str">
        <f>IF(Taxaliste_T!W$35="","",Taxaliste_T!W$35)</f>
        <v/>
      </c>
      <c r="P204" t="str">
        <f t="shared" si="10"/>
        <v/>
      </c>
      <c r="Q204" t="str">
        <f t="shared" si="11"/>
        <v/>
      </c>
    </row>
    <row r="205" spans="1:17" x14ac:dyDescent="0.2">
      <c r="A205" t="str">
        <f>IF(Taxaliste_T!B$36="","",Taxaliste_T!B$36)</f>
        <v/>
      </c>
      <c r="B205" t="str">
        <f>IF(Taxaliste_T!F$36="","",Taxaliste_T!F$36)</f>
        <v/>
      </c>
      <c r="C205" t="str">
        <f>IF(Taxaliste_T!G$36="","",Taxaliste_T!G$36)</f>
        <v/>
      </c>
      <c r="D205" t="str">
        <f>IF(Taxaliste_T!H$36="","",Taxaliste_T!H$36)</f>
        <v/>
      </c>
      <c r="E205" t="str">
        <f>IF(Taxaliste_T!I$36="","",Taxaliste_T!I$36)</f>
        <v/>
      </c>
      <c r="F205" t="str">
        <f>IF(Taxaliste_T!J$36="","",Taxaliste_T!J$36)</f>
        <v/>
      </c>
      <c r="G205" t="str">
        <f>IF(Taxaliste_T!K$36="","",Taxaliste_T!K$36)</f>
        <v/>
      </c>
      <c r="H205" t="str">
        <f>IF(Taxaliste_T!L$36="","",Taxaliste_T!L$36)</f>
        <v/>
      </c>
      <c r="I205" t="str">
        <f>IF(Taxaliste_T!M$36="","",Taxaliste_T!M$36)</f>
        <v/>
      </c>
      <c r="J205" t="str">
        <f>IF(Taxaliste_T!N$36="","",Taxaliste_T!N$36)</f>
        <v/>
      </c>
      <c r="K205" t="str">
        <f>IF(Taxaliste_T!P$36="","",Taxaliste_T!P$36)</f>
        <v/>
      </c>
      <c r="L205" t="str">
        <f>IF(Taxaliste_T!T$36="","",Taxaliste_T!T$36)</f>
        <v/>
      </c>
      <c r="M205" t="str">
        <f>IF(Taxaliste_T!U$36="","",Taxaliste_T!U$36)</f>
        <v/>
      </c>
      <c r="N205" t="str">
        <f>IF(Taxaliste_T!V$36="","",Taxaliste_T!V$36)</f>
        <v/>
      </c>
      <c r="O205" t="str">
        <f>IF(Taxaliste_T!W$36="","",Taxaliste_T!W$36)</f>
        <v/>
      </c>
      <c r="P205" t="str">
        <f t="shared" si="10"/>
        <v/>
      </c>
      <c r="Q205" t="str">
        <f t="shared" si="11"/>
        <v/>
      </c>
    </row>
    <row r="206" spans="1:17" x14ac:dyDescent="0.2">
      <c r="A206" t="str">
        <f>IF(Taxaliste_T!B$37="","",Taxaliste_T!B$37)</f>
        <v/>
      </c>
      <c r="B206" t="str">
        <f>IF(Taxaliste_T!F$37="","",Taxaliste_T!F$37)</f>
        <v/>
      </c>
      <c r="C206" t="str">
        <f>IF(Taxaliste_T!G$37="","",Taxaliste_T!G$37)</f>
        <v/>
      </c>
      <c r="D206" t="str">
        <f>IF(Taxaliste_T!H$37="","",Taxaliste_T!H$37)</f>
        <v/>
      </c>
      <c r="E206" t="str">
        <f>IF(Taxaliste_T!I$37="","",Taxaliste_T!I$37)</f>
        <v/>
      </c>
      <c r="F206" t="str">
        <f>IF(Taxaliste_T!J$37="","",Taxaliste_T!J$37)</f>
        <v/>
      </c>
      <c r="G206" t="str">
        <f>IF(Taxaliste_T!K$37="","",Taxaliste_T!K$37)</f>
        <v/>
      </c>
      <c r="H206" t="str">
        <f>IF(Taxaliste_T!L$37="","",Taxaliste_T!L$37)</f>
        <v/>
      </c>
      <c r="I206" t="str">
        <f>IF(Taxaliste_T!M$37="","",Taxaliste_T!M$37)</f>
        <v/>
      </c>
      <c r="J206" t="str">
        <f>IF(Taxaliste_T!N$37="","",Taxaliste_T!N$37)</f>
        <v/>
      </c>
      <c r="K206" t="str">
        <f>IF(Taxaliste_T!P$37="","",Taxaliste_T!P$37)</f>
        <v/>
      </c>
      <c r="L206" t="str">
        <f>IF(Taxaliste_T!T$37="","",Taxaliste_T!T$37)</f>
        <v/>
      </c>
      <c r="M206" t="str">
        <f>IF(Taxaliste_T!U$37="","",Taxaliste_T!U$37)</f>
        <v/>
      </c>
      <c r="N206" t="str">
        <f>IF(Taxaliste_T!V$37="","",Taxaliste_T!V$37)</f>
        <v/>
      </c>
      <c r="O206" t="str">
        <f>IF(Taxaliste_T!W$37="","",Taxaliste_T!W$37)</f>
        <v/>
      </c>
      <c r="P206" t="str">
        <f t="shared" si="10"/>
        <v/>
      </c>
      <c r="Q206" t="str">
        <f t="shared" si="11"/>
        <v/>
      </c>
    </row>
    <row r="207" spans="1:17" x14ac:dyDescent="0.2">
      <c r="A207" t="str">
        <f>IF(Taxaliste_T!B$38="","",Taxaliste_T!B$38)</f>
        <v/>
      </c>
      <c r="B207" t="str">
        <f>IF(Taxaliste_T!F$38="","",Taxaliste_T!F$38)</f>
        <v/>
      </c>
      <c r="C207" t="str">
        <f>IF(Taxaliste_T!G$38="","",Taxaliste_T!G$38)</f>
        <v/>
      </c>
      <c r="D207" t="str">
        <f>IF(Taxaliste_T!H$38="","",Taxaliste_T!H$38)</f>
        <v/>
      </c>
      <c r="E207" t="str">
        <f>IF(Taxaliste_T!I$38="","",Taxaliste_T!I$38)</f>
        <v/>
      </c>
      <c r="F207" t="str">
        <f>IF(Taxaliste_T!J$38="","",Taxaliste_T!J$38)</f>
        <v/>
      </c>
      <c r="G207" t="str">
        <f>IF(Taxaliste_T!K$38="","",Taxaliste_T!K$38)</f>
        <v/>
      </c>
      <c r="H207" t="str">
        <f>IF(Taxaliste_T!L$38="","",Taxaliste_T!L$38)</f>
        <v/>
      </c>
      <c r="I207" t="str">
        <f>IF(Taxaliste_T!M$38="","",Taxaliste_T!M$38)</f>
        <v/>
      </c>
      <c r="J207" t="str">
        <f>IF(Taxaliste_T!N$38="","",Taxaliste_T!N$38)</f>
        <v/>
      </c>
      <c r="K207" t="str">
        <f>IF(Taxaliste_T!P$38="","",Taxaliste_T!P$38)</f>
        <v/>
      </c>
      <c r="L207" t="str">
        <f>IF(Taxaliste_T!T$38="","",Taxaliste_T!T$38)</f>
        <v/>
      </c>
      <c r="M207" t="str">
        <f>IF(Taxaliste_T!U$38="","",Taxaliste_T!U$38)</f>
        <v/>
      </c>
      <c r="N207" t="str">
        <f>IF(Taxaliste_T!V$38="","",Taxaliste_T!V$38)</f>
        <v/>
      </c>
      <c r="O207" t="str">
        <f>IF(Taxaliste_T!W$38="","",Taxaliste_T!W$38)</f>
        <v/>
      </c>
      <c r="P207" t="str">
        <f t="shared" si="10"/>
        <v/>
      </c>
      <c r="Q207" t="str">
        <f t="shared" si="11"/>
        <v/>
      </c>
    </row>
    <row r="208" spans="1:17" x14ac:dyDescent="0.2">
      <c r="A208" t="str">
        <f>IF(Taxaliste_T!B$39="","",Taxaliste_T!B$39)</f>
        <v/>
      </c>
      <c r="B208" t="str">
        <f>IF(Taxaliste_T!F$39="","",Taxaliste_T!F$39)</f>
        <v/>
      </c>
      <c r="C208" t="str">
        <f>IF(Taxaliste_T!G$39="","",Taxaliste_T!G$39)</f>
        <v/>
      </c>
      <c r="D208" t="str">
        <f>IF(Taxaliste_T!H$39="","",Taxaliste_T!H$39)</f>
        <v/>
      </c>
      <c r="E208" t="str">
        <f>IF(Taxaliste_T!I$39="","",Taxaliste_T!I$39)</f>
        <v/>
      </c>
      <c r="F208" t="str">
        <f>IF(Taxaliste_T!J$39="","",Taxaliste_T!J$39)</f>
        <v/>
      </c>
      <c r="G208" t="str">
        <f>IF(Taxaliste_T!K$39="","",Taxaliste_T!K$39)</f>
        <v/>
      </c>
      <c r="H208" t="str">
        <f>IF(Taxaliste_T!L$39="","",Taxaliste_T!L$39)</f>
        <v/>
      </c>
      <c r="I208" t="str">
        <f>IF(Taxaliste_T!M$39="","",Taxaliste_T!M$39)</f>
        <v/>
      </c>
      <c r="J208" t="str">
        <f>IF(Taxaliste_T!N$39="","",Taxaliste_T!N$39)</f>
        <v/>
      </c>
      <c r="K208" t="str">
        <f>IF(Taxaliste_T!P$39="","",Taxaliste_T!P$39)</f>
        <v/>
      </c>
      <c r="L208" t="str">
        <f>IF(Taxaliste_T!T$39="","",Taxaliste_T!T$39)</f>
        <v/>
      </c>
      <c r="M208" t="str">
        <f>IF(Taxaliste_T!U$39="","",Taxaliste_T!U$39)</f>
        <v/>
      </c>
      <c r="N208" t="str">
        <f>IF(Taxaliste_T!V$39="","",Taxaliste_T!V$39)</f>
        <v/>
      </c>
      <c r="O208" t="str">
        <f>IF(Taxaliste_T!W$39="","",Taxaliste_T!W$39)</f>
        <v/>
      </c>
      <c r="P208" t="str">
        <f t="shared" si="10"/>
        <v/>
      </c>
      <c r="Q208" t="str">
        <f t="shared" si="11"/>
        <v/>
      </c>
    </row>
    <row r="209" spans="1:17" x14ac:dyDescent="0.2">
      <c r="A209" t="str">
        <f>IF(Taxaliste_T!B$40="","",Taxaliste_T!B$40)</f>
        <v/>
      </c>
      <c r="B209" t="str">
        <f>IF(Taxaliste_T!F$40="","",Taxaliste_T!F$40)</f>
        <v/>
      </c>
      <c r="C209" t="str">
        <f>IF(Taxaliste_T!G$40="","",Taxaliste_T!G$40)</f>
        <v/>
      </c>
      <c r="D209" t="str">
        <f>IF(Taxaliste_T!H$40="","",Taxaliste_T!H$40)</f>
        <v/>
      </c>
      <c r="E209" t="str">
        <f>IF(Taxaliste_T!I$40="","",Taxaliste_T!I$40)</f>
        <v/>
      </c>
      <c r="F209" t="str">
        <f>IF(Taxaliste_T!J$40="","",Taxaliste_T!J$40)</f>
        <v/>
      </c>
      <c r="G209" t="str">
        <f>IF(Taxaliste_T!K$40="","",Taxaliste_T!K$40)</f>
        <v/>
      </c>
      <c r="H209" t="str">
        <f>IF(Taxaliste_T!L$40="","",Taxaliste_T!L$40)</f>
        <v/>
      </c>
      <c r="I209" t="str">
        <f>IF(Taxaliste_T!M$40="","",Taxaliste_T!M$40)</f>
        <v/>
      </c>
      <c r="J209" t="str">
        <f>IF(Taxaliste_T!N$40="","",Taxaliste_T!N$40)</f>
        <v/>
      </c>
      <c r="K209" t="str">
        <f>IF(Taxaliste_T!P$40="","",Taxaliste_T!P$40)</f>
        <v/>
      </c>
      <c r="L209" t="str">
        <f>IF(Taxaliste_T!T$40="","",Taxaliste_T!T$40)</f>
        <v/>
      </c>
      <c r="M209" t="str">
        <f>IF(Taxaliste_T!U$40="","",Taxaliste_T!U$40)</f>
        <v/>
      </c>
      <c r="N209" t="str">
        <f>IF(Taxaliste_T!V$40="","",Taxaliste_T!V$40)</f>
        <v/>
      </c>
      <c r="O209" t="str">
        <f>IF(Taxaliste_T!W$40="","",Taxaliste_T!W$40)</f>
        <v/>
      </c>
      <c r="P209" t="str">
        <f t="shared" si="10"/>
        <v/>
      </c>
      <c r="Q209" t="str">
        <f t="shared" si="11"/>
        <v/>
      </c>
    </row>
    <row r="210" spans="1:17" x14ac:dyDescent="0.2">
      <c r="A210" t="str">
        <f>IF(Taxaliste_T!B$41="","",Taxaliste_T!B$41)</f>
        <v/>
      </c>
      <c r="B210" t="str">
        <f>IF(Taxaliste_T!F$41="","",Taxaliste_T!F$41)</f>
        <v/>
      </c>
      <c r="C210" t="str">
        <f>IF(Taxaliste_T!G$41="","",Taxaliste_T!G$41)</f>
        <v/>
      </c>
      <c r="D210" t="str">
        <f>IF(Taxaliste_T!H$41="","",Taxaliste_T!H$41)</f>
        <v/>
      </c>
      <c r="E210" t="str">
        <f>IF(Taxaliste_T!I$41="","",Taxaliste_T!I$41)</f>
        <v/>
      </c>
      <c r="F210" t="str">
        <f>IF(Taxaliste_T!J$41="","",Taxaliste_T!J$41)</f>
        <v/>
      </c>
      <c r="G210" t="str">
        <f>IF(Taxaliste_T!K$41="","",Taxaliste_T!K$41)</f>
        <v/>
      </c>
      <c r="H210" t="str">
        <f>IF(Taxaliste_T!L$41="","",Taxaliste_T!L$41)</f>
        <v/>
      </c>
      <c r="I210" t="str">
        <f>IF(Taxaliste_T!M$41="","",Taxaliste_T!M$41)</f>
        <v/>
      </c>
      <c r="J210" t="str">
        <f>IF(Taxaliste_T!N$41="","",Taxaliste_T!N$41)</f>
        <v/>
      </c>
      <c r="K210" t="str">
        <f>IF(Taxaliste_T!P$41="","",Taxaliste_T!P$41)</f>
        <v/>
      </c>
      <c r="L210" t="str">
        <f>IF(Taxaliste_T!T$41="","",Taxaliste_T!T$41)</f>
        <v/>
      </c>
      <c r="M210" t="str">
        <f>IF(Taxaliste_T!U$41="","",Taxaliste_T!U$41)</f>
        <v/>
      </c>
      <c r="N210" t="str">
        <f>IF(Taxaliste_T!V$41="","",Taxaliste_T!V$41)</f>
        <v/>
      </c>
      <c r="O210" t="str">
        <f>IF(Taxaliste_T!W$41="","",Taxaliste_T!W$41)</f>
        <v/>
      </c>
      <c r="P210" t="str">
        <f t="shared" si="10"/>
        <v/>
      </c>
      <c r="Q210" t="str">
        <f t="shared" si="11"/>
        <v/>
      </c>
    </row>
    <row r="211" spans="1:17" x14ac:dyDescent="0.2">
      <c r="A211" t="str">
        <f>IF(Taxaliste_T!B$42="","",Taxaliste_T!B$42)</f>
        <v/>
      </c>
      <c r="B211" t="str">
        <f>IF(Taxaliste_T!F$42="","",Taxaliste_T!F$42)</f>
        <v/>
      </c>
      <c r="C211" t="str">
        <f>IF(Taxaliste_T!G$42="","",Taxaliste_T!G$42)</f>
        <v/>
      </c>
      <c r="D211" t="str">
        <f>IF(Taxaliste_T!H$42="","",Taxaliste_T!H$42)</f>
        <v/>
      </c>
      <c r="E211" t="str">
        <f>IF(Taxaliste_T!I$42="","",Taxaliste_T!I$42)</f>
        <v/>
      </c>
      <c r="F211" t="str">
        <f>IF(Taxaliste_T!J$42="","",Taxaliste_T!J$42)</f>
        <v/>
      </c>
      <c r="G211" t="str">
        <f>IF(Taxaliste_T!K$42="","",Taxaliste_T!K$42)</f>
        <v/>
      </c>
      <c r="H211" t="str">
        <f>IF(Taxaliste_T!L$42="","",Taxaliste_T!L$42)</f>
        <v/>
      </c>
      <c r="I211" t="str">
        <f>IF(Taxaliste_T!M$42="","",Taxaliste_T!M$42)</f>
        <v/>
      </c>
      <c r="J211" t="str">
        <f>IF(Taxaliste_T!N$42="","",Taxaliste_T!N$42)</f>
        <v/>
      </c>
      <c r="K211" t="str">
        <f>IF(Taxaliste_T!P$42="","",Taxaliste_T!P$42)</f>
        <v/>
      </c>
      <c r="L211" t="str">
        <f>IF(Taxaliste_T!T$42="","",Taxaliste_T!T$42)</f>
        <v/>
      </c>
      <c r="M211" t="str">
        <f>IF(Taxaliste_T!U$42="","",Taxaliste_T!U$42)</f>
        <v/>
      </c>
      <c r="N211" t="str">
        <f>IF(Taxaliste_T!V$42="","",Taxaliste_T!V$42)</f>
        <v/>
      </c>
      <c r="O211" t="str">
        <f>IF(Taxaliste_T!W$42="","",Taxaliste_T!W$42)</f>
        <v/>
      </c>
      <c r="P211" t="str">
        <f t="shared" si="10"/>
        <v/>
      </c>
      <c r="Q211" t="str">
        <f t="shared" si="11"/>
        <v/>
      </c>
    </row>
    <row r="212" spans="1:17" x14ac:dyDescent="0.2">
      <c r="A212" t="str">
        <f>IF(Taxaliste_T!B$43="","",Taxaliste_T!B$43)</f>
        <v/>
      </c>
      <c r="B212" t="str">
        <f>IF(Taxaliste_T!F$43="","",Taxaliste_T!F$43)</f>
        <v/>
      </c>
      <c r="C212" t="str">
        <f>IF(Taxaliste_T!G$43="","",Taxaliste_T!G$43)</f>
        <v/>
      </c>
      <c r="D212" t="str">
        <f>IF(Taxaliste_T!H$43="","",Taxaliste_T!H$43)</f>
        <v/>
      </c>
      <c r="E212" t="str">
        <f>IF(Taxaliste_T!I$43="","",Taxaliste_T!I$43)</f>
        <v/>
      </c>
      <c r="F212" t="str">
        <f>IF(Taxaliste_T!J$43="","",Taxaliste_T!J$43)</f>
        <v/>
      </c>
      <c r="G212" t="str">
        <f>IF(Taxaliste_T!K$43="","",Taxaliste_T!K$43)</f>
        <v/>
      </c>
      <c r="H212" t="str">
        <f>IF(Taxaliste_T!L$43="","",Taxaliste_T!L$43)</f>
        <v/>
      </c>
      <c r="I212" t="str">
        <f>IF(Taxaliste_T!M$43="","",Taxaliste_T!M$43)</f>
        <v/>
      </c>
      <c r="J212" t="str">
        <f>IF(Taxaliste_T!N$43="","",Taxaliste_T!N$43)</f>
        <v/>
      </c>
      <c r="K212" t="str">
        <f>IF(Taxaliste_T!P$43="","",Taxaliste_T!P$43)</f>
        <v/>
      </c>
      <c r="L212" t="str">
        <f>IF(Taxaliste_T!T$43="","",Taxaliste_T!T$43)</f>
        <v/>
      </c>
      <c r="M212" t="str">
        <f>IF(Taxaliste_T!U$43="","",Taxaliste_T!U$43)</f>
        <v/>
      </c>
      <c r="N212" t="str">
        <f>IF(Taxaliste_T!V$43="","",Taxaliste_T!V$43)</f>
        <v/>
      </c>
      <c r="O212" t="str">
        <f>IF(Taxaliste_T!W$43="","",Taxaliste_T!W$43)</f>
        <v/>
      </c>
      <c r="P212" t="str">
        <f t="shared" si="10"/>
        <v/>
      </c>
      <c r="Q212" t="str">
        <f t="shared" si="11"/>
        <v/>
      </c>
    </row>
    <row r="213" spans="1:17" x14ac:dyDescent="0.2">
      <c r="A213" t="str">
        <f>IF(Taxaliste_T!B$44="","",Taxaliste_T!B$44)</f>
        <v/>
      </c>
      <c r="B213" t="str">
        <f>IF(Taxaliste_T!F$44="","",Taxaliste_T!F$44)</f>
        <v/>
      </c>
      <c r="C213" t="str">
        <f>IF(Taxaliste_T!G$44="","",Taxaliste_T!G$44)</f>
        <v/>
      </c>
      <c r="D213" t="str">
        <f>IF(Taxaliste_T!H$44="","",Taxaliste_T!H$44)</f>
        <v/>
      </c>
      <c r="E213" t="str">
        <f>IF(Taxaliste_T!I$44="","",Taxaliste_T!I$44)</f>
        <v/>
      </c>
      <c r="F213" t="str">
        <f>IF(Taxaliste_T!J$44="","",Taxaliste_T!J$44)</f>
        <v/>
      </c>
      <c r="G213" t="str">
        <f>IF(Taxaliste_T!K$44="","",Taxaliste_T!K$44)</f>
        <v/>
      </c>
      <c r="H213" t="str">
        <f>IF(Taxaliste_T!L$44="","",Taxaliste_T!L$44)</f>
        <v/>
      </c>
      <c r="I213" t="str">
        <f>IF(Taxaliste_T!M$44="","",Taxaliste_T!M$44)</f>
        <v/>
      </c>
      <c r="J213" t="str">
        <f>IF(Taxaliste_T!N$44="","",Taxaliste_T!N$44)</f>
        <v/>
      </c>
      <c r="K213" t="str">
        <f>IF(Taxaliste_T!P$44="","",Taxaliste_T!P$44)</f>
        <v/>
      </c>
      <c r="L213" t="str">
        <f>IF(Taxaliste_T!T$44="","",Taxaliste_T!T$44)</f>
        <v/>
      </c>
      <c r="M213" t="str">
        <f>IF(Taxaliste_T!U$44="","",Taxaliste_T!U$44)</f>
        <v/>
      </c>
      <c r="N213" t="str">
        <f>IF(Taxaliste_T!V$44="","",Taxaliste_T!V$44)</f>
        <v/>
      </c>
      <c r="O213" t="str">
        <f>IF(Taxaliste_T!W$44="","",Taxaliste_T!W$44)</f>
        <v/>
      </c>
      <c r="P213" t="str">
        <f t="shared" si="10"/>
        <v/>
      </c>
      <c r="Q213" t="str">
        <f t="shared" si="11"/>
        <v/>
      </c>
    </row>
    <row r="214" spans="1:17" x14ac:dyDescent="0.2">
      <c r="A214" t="str">
        <f>IF(Taxaliste_T!B$45="","",Taxaliste_T!B$45)</f>
        <v/>
      </c>
      <c r="B214" t="str">
        <f>IF(Taxaliste_T!F$45="","",Taxaliste_T!F$45)</f>
        <v/>
      </c>
      <c r="C214" t="str">
        <f>IF(Taxaliste_T!G$45="","",Taxaliste_T!G$45)</f>
        <v/>
      </c>
      <c r="D214" t="str">
        <f>IF(Taxaliste_T!H$45="","",Taxaliste_T!H$45)</f>
        <v/>
      </c>
      <c r="E214" t="str">
        <f>IF(Taxaliste_T!I$45="","",Taxaliste_T!I$45)</f>
        <v/>
      </c>
      <c r="F214" t="str">
        <f>IF(Taxaliste_T!J$45="","",Taxaliste_T!J$45)</f>
        <v/>
      </c>
      <c r="G214" t="str">
        <f>IF(Taxaliste_T!K$45="","",Taxaliste_T!K$45)</f>
        <v/>
      </c>
      <c r="H214" t="str">
        <f>IF(Taxaliste_T!L$45="","",Taxaliste_T!L$45)</f>
        <v/>
      </c>
      <c r="I214" t="str">
        <f>IF(Taxaliste_T!M$45="","",Taxaliste_T!M$45)</f>
        <v/>
      </c>
      <c r="J214" t="str">
        <f>IF(Taxaliste_T!N$45="","",Taxaliste_T!N$45)</f>
        <v/>
      </c>
      <c r="K214" t="str">
        <f>IF(Taxaliste_T!P$45="","",Taxaliste_T!P$45)</f>
        <v/>
      </c>
      <c r="L214" t="str">
        <f>IF(Taxaliste_T!T$45="","",Taxaliste_T!T$45)</f>
        <v/>
      </c>
      <c r="M214" t="str">
        <f>IF(Taxaliste_T!U$45="","",Taxaliste_T!U$45)</f>
        <v/>
      </c>
      <c r="N214" t="str">
        <f>IF(Taxaliste_T!V$45="","",Taxaliste_T!V$45)</f>
        <v/>
      </c>
      <c r="O214" t="str">
        <f>IF(Taxaliste_T!W$45="","",Taxaliste_T!W$45)</f>
        <v/>
      </c>
      <c r="P214" t="str">
        <f t="shared" si="10"/>
        <v/>
      </c>
      <c r="Q214" t="str">
        <f t="shared" si="11"/>
        <v/>
      </c>
    </row>
    <row r="215" spans="1:17" x14ac:dyDescent="0.2">
      <c r="A215" t="str">
        <f>IF(Taxaliste_T!B$46="","",Taxaliste_T!B$46)</f>
        <v/>
      </c>
      <c r="B215" t="str">
        <f>IF(Taxaliste_T!F$46="","",Taxaliste_T!F$46)</f>
        <v/>
      </c>
      <c r="C215" t="str">
        <f>IF(Taxaliste_T!G$46="","",Taxaliste_T!G$46)</f>
        <v/>
      </c>
      <c r="D215" t="str">
        <f>IF(Taxaliste_T!H$46="","",Taxaliste_T!H$46)</f>
        <v/>
      </c>
      <c r="E215" t="str">
        <f>IF(Taxaliste_T!I$46="","",Taxaliste_T!I$46)</f>
        <v/>
      </c>
      <c r="F215" t="str">
        <f>IF(Taxaliste_T!J$46="","",Taxaliste_T!J$46)</f>
        <v/>
      </c>
      <c r="G215" t="str">
        <f>IF(Taxaliste_T!K$46="","",Taxaliste_T!K$46)</f>
        <v/>
      </c>
      <c r="H215" t="str">
        <f>IF(Taxaliste_T!L$46="","",Taxaliste_T!L$46)</f>
        <v/>
      </c>
      <c r="I215" t="str">
        <f>IF(Taxaliste_T!M$46="","",Taxaliste_T!M$46)</f>
        <v/>
      </c>
      <c r="J215" t="str">
        <f>IF(Taxaliste_T!N$46="","",Taxaliste_T!N$46)</f>
        <v/>
      </c>
      <c r="K215" t="str">
        <f>IF(Taxaliste_T!P$46="","",Taxaliste_T!P$46)</f>
        <v/>
      </c>
      <c r="L215" t="str">
        <f>IF(Taxaliste_T!T$46="","",Taxaliste_T!T$46)</f>
        <v/>
      </c>
      <c r="M215" t="str">
        <f>IF(Taxaliste_T!U$46="","",Taxaliste_T!U$46)</f>
        <v/>
      </c>
      <c r="N215" t="str">
        <f>IF(Taxaliste_T!V$46="","",Taxaliste_T!V$46)</f>
        <v/>
      </c>
      <c r="O215" t="str">
        <f>IF(Taxaliste_T!W$46="","",Taxaliste_T!W$46)</f>
        <v/>
      </c>
      <c r="P215" t="str">
        <f t="shared" si="10"/>
        <v/>
      </c>
      <c r="Q215" t="str">
        <f t="shared" si="11"/>
        <v/>
      </c>
    </row>
    <row r="216" spans="1:17" x14ac:dyDescent="0.2">
      <c r="A216" t="str">
        <f>IF(Taxaliste_T!B$47="","",Taxaliste_T!B$47)</f>
        <v/>
      </c>
      <c r="B216" t="str">
        <f>IF(Taxaliste_T!F$47="","",Taxaliste_T!F$47)</f>
        <v/>
      </c>
      <c r="C216" t="str">
        <f>IF(Taxaliste_T!G$47="","",Taxaliste_T!G$47)</f>
        <v/>
      </c>
      <c r="D216" t="str">
        <f>IF(Taxaliste_T!H$47="","",Taxaliste_T!H$47)</f>
        <v/>
      </c>
      <c r="E216" t="str">
        <f>IF(Taxaliste_T!I$47="","",Taxaliste_T!I$47)</f>
        <v/>
      </c>
      <c r="F216" t="str">
        <f>IF(Taxaliste_T!J$47="","",Taxaliste_T!J$47)</f>
        <v/>
      </c>
      <c r="G216" t="str">
        <f>IF(Taxaliste_T!K$47="","",Taxaliste_T!K$47)</f>
        <v/>
      </c>
      <c r="H216" t="str">
        <f>IF(Taxaliste_T!L$47="","",Taxaliste_T!L$47)</f>
        <v/>
      </c>
      <c r="I216" t="str">
        <f>IF(Taxaliste_T!M$47="","",Taxaliste_T!M$47)</f>
        <v/>
      </c>
      <c r="J216" t="str">
        <f>IF(Taxaliste_T!N$47="","",Taxaliste_T!N$47)</f>
        <v/>
      </c>
      <c r="K216" t="str">
        <f>IF(Taxaliste_T!P$47="","",Taxaliste_T!P$47)</f>
        <v/>
      </c>
      <c r="L216" t="str">
        <f>IF(Taxaliste_T!T$47="","",Taxaliste_T!T$47)</f>
        <v/>
      </c>
      <c r="M216" t="str">
        <f>IF(Taxaliste_T!U$47="","",Taxaliste_T!U$47)</f>
        <v/>
      </c>
      <c r="N216" t="str">
        <f>IF(Taxaliste_T!V$47="","",Taxaliste_T!V$47)</f>
        <v/>
      </c>
      <c r="O216" t="str">
        <f>IF(Taxaliste_T!W$47="","",Taxaliste_T!W$47)</f>
        <v/>
      </c>
      <c r="P216" t="str">
        <f t="shared" si="10"/>
        <v/>
      </c>
      <c r="Q216" t="str">
        <f t="shared" si="11"/>
        <v/>
      </c>
    </row>
    <row r="217" spans="1:17" x14ac:dyDescent="0.2">
      <c r="A217" t="str">
        <f>IF(Taxaliste_T!B$48="","",Taxaliste_T!B$48)</f>
        <v/>
      </c>
      <c r="B217" t="str">
        <f>IF(Taxaliste_T!F$48="","",Taxaliste_T!F$48)</f>
        <v/>
      </c>
      <c r="C217" t="str">
        <f>IF(Taxaliste_T!G$48="","",Taxaliste_T!G$48)</f>
        <v/>
      </c>
      <c r="D217" t="str">
        <f>IF(Taxaliste_T!H$48="","",Taxaliste_T!H$48)</f>
        <v/>
      </c>
      <c r="E217" t="str">
        <f>IF(Taxaliste_T!I$48="","",Taxaliste_T!I$48)</f>
        <v/>
      </c>
      <c r="F217" t="str">
        <f>IF(Taxaliste_T!J$48="","",Taxaliste_T!J$48)</f>
        <v/>
      </c>
      <c r="G217" t="str">
        <f>IF(Taxaliste_T!K$48="","",Taxaliste_T!K$48)</f>
        <v/>
      </c>
      <c r="H217" t="str">
        <f>IF(Taxaliste_T!L$48="","",Taxaliste_T!L$48)</f>
        <v/>
      </c>
      <c r="I217" t="str">
        <f>IF(Taxaliste_T!M$48="","",Taxaliste_T!M$48)</f>
        <v/>
      </c>
      <c r="J217" t="str">
        <f>IF(Taxaliste_T!N$48="","",Taxaliste_T!N$48)</f>
        <v/>
      </c>
      <c r="K217" t="str">
        <f>IF(Taxaliste_T!P$48="","",Taxaliste_T!P$48)</f>
        <v/>
      </c>
      <c r="L217" t="str">
        <f>IF(Taxaliste_T!T$48="","",Taxaliste_T!T$48)</f>
        <v/>
      </c>
      <c r="M217" t="str">
        <f>IF(Taxaliste_T!U$48="","",Taxaliste_T!U$48)</f>
        <v/>
      </c>
      <c r="N217" t="str">
        <f>IF(Taxaliste_T!V$48="","",Taxaliste_T!V$48)</f>
        <v/>
      </c>
      <c r="O217" t="str">
        <f>IF(Taxaliste_T!W$48="","",Taxaliste_T!W$48)</f>
        <v/>
      </c>
      <c r="P217" t="str">
        <f t="shared" si="10"/>
        <v/>
      </c>
      <c r="Q217" t="str">
        <f t="shared" si="11"/>
        <v/>
      </c>
    </row>
    <row r="218" spans="1:17" x14ac:dyDescent="0.2">
      <c r="A218" t="str">
        <f>IF(Taxaliste_T!B$49="","",Taxaliste_T!B$49)</f>
        <v/>
      </c>
      <c r="B218" t="str">
        <f>IF(Taxaliste_T!F$49="","",Taxaliste_T!F$49)</f>
        <v/>
      </c>
      <c r="C218" t="str">
        <f>IF(Taxaliste_T!G$49="","",Taxaliste_T!G$49)</f>
        <v/>
      </c>
      <c r="D218" t="str">
        <f>IF(Taxaliste_T!H$49="","",Taxaliste_T!H$49)</f>
        <v/>
      </c>
      <c r="E218" t="str">
        <f>IF(Taxaliste_T!I$49="","",Taxaliste_T!I$49)</f>
        <v/>
      </c>
      <c r="F218" t="str">
        <f>IF(Taxaliste_T!J$49="","",Taxaliste_T!J$49)</f>
        <v/>
      </c>
      <c r="G218" t="str">
        <f>IF(Taxaliste_T!K$49="","",Taxaliste_T!K$49)</f>
        <v/>
      </c>
      <c r="H218" t="str">
        <f>IF(Taxaliste_T!L$49="","",Taxaliste_T!L$49)</f>
        <v/>
      </c>
      <c r="I218" t="str">
        <f>IF(Taxaliste_T!M$49="","",Taxaliste_T!M$49)</f>
        <v/>
      </c>
      <c r="J218" t="str">
        <f>IF(Taxaliste_T!N$49="","",Taxaliste_T!N$49)</f>
        <v/>
      </c>
      <c r="K218" t="str">
        <f>IF(Taxaliste_T!P$49="","",Taxaliste_T!P$49)</f>
        <v/>
      </c>
      <c r="L218" t="str">
        <f>IF(Taxaliste_T!T$49="","",Taxaliste_T!T$49)</f>
        <v/>
      </c>
      <c r="M218" t="str">
        <f>IF(Taxaliste_T!U$49="","",Taxaliste_T!U$49)</f>
        <v/>
      </c>
      <c r="N218" t="str">
        <f>IF(Taxaliste_T!V$49="","",Taxaliste_T!V$49)</f>
        <v/>
      </c>
      <c r="O218" t="str">
        <f>IF(Taxaliste_T!W$49="","",Taxaliste_T!W$49)</f>
        <v/>
      </c>
      <c r="P218" t="str">
        <f t="shared" si="10"/>
        <v/>
      </c>
      <c r="Q218" t="str">
        <f t="shared" si="11"/>
        <v/>
      </c>
    </row>
    <row r="219" spans="1:17" x14ac:dyDescent="0.2">
      <c r="A219" t="str">
        <f>IF(Taxaliste_T!B$50="","",Taxaliste_T!B$50)</f>
        <v/>
      </c>
      <c r="B219" t="str">
        <f>IF(Taxaliste_T!F$50="","",Taxaliste_T!F$50)</f>
        <v/>
      </c>
      <c r="C219" t="str">
        <f>IF(Taxaliste_T!G$50="","",Taxaliste_T!G$50)</f>
        <v/>
      </c>
      <c r="D219" t="str">
        <f>IF(Taxaliste_T!H$50="","",Taxaliste_T!H$50)</f>
        <v/>
      </c>
      <c r="E219" t="str">
        <f>IF(Taxaliste_T!I$50="","",Taxaliste_T!I$50)</f>
        <v/>
      </c>
      <c r="F219" t="str">
        <f>IF(Taxaliste_T!J$50="","",Taxaliste_T!J$50)</f>
        <v/>
      </c>
      <c r="G219" t="str">
        <f>IF(Taxaliste_T!K$50="","",Taxaliste_T!K$50)</f>
        <v/>
      </c>
      <c r="H219" t="str">
        <f>IF(Taxaliste_T!L$50="","",Taxaliste_T!L$50)</f>
        <v/>
      </c>
      <c r="I219" t="str">
        <f>IF(Taxaliste_T!M$50="","",Taxaliste_T!M$50)</f>
        <v/>
      </c>
      <c r="J219" t="str">
        <f>IF(Taxaliste_T!N$50="","",Taxaliste_T!N$50)</f>
        <v/>
      </c>
      <c r="K219" t="str">
        <f>IF(Taxaliste_T!P$50="","",Taxaliste_T!P$50)</f>
        <v/>
      </c>
      <c r="L219" t="str">
        <f>IF(Taxaliste_T!T$50="","",Taxaliste_T!T$50)</f>
        <v/>
      </c>
      <c r="M219" t="str">
        <f>IF(Taxaliste_T!U$50="","",Taxaliste_T!U$50)</f>
        <v/>
      </c>
      <c r="N219" t="str">
        <f>IF(Taxaliste_T!V$50="","",Taxaliste_T!V$50)</f>
        <v/>
      </c>
      <c r="O219" t="str">
        <f>IF(Taxaliste_T!W$50="","",Taxaliste_T!W$50)</f>
        <v/>
      </c>
      <c r="P219" t="str">
        <f t="shared" si="10"/>
        <v/>
      </c>
      <c r="Q219" t="str">
        <f t="shared" si="11"/>
        <v/>
      </c>
    </row>
    <row r="220" spans="1:17" x14ac:dyDescent="0.2">
      <c r="A220" t="str">
        <f>IF(Taxaliste_T!B$51="","",Taxaliste_T!B$51)</f>
        <v/>
      </c>
      <c r="B220" t="str">
        <f>IF(Taxaliste_T!F$51="","",Taxaliste_T!F$51)</f>
        <v/>
      </c>
      <c r="C220" t="str">
        <f>IF(Taxaliste_T!G$51="","",Taxaliste_T!G$51)</f>
        <v/>
      </c>
      <c r="D220" t="str">
        <f>IF(Taxaliste_T!H$51="","",Taxaliste_T!H$51)</f>
        <v/>
      </c>
      <c r="E220" t="str">
        <f>IF(Taxaliste_T!I$51="","",Taxaliste_T!I$51)</f>
        <v/>
      </c>
      <c r="F220" t="str">
        <f>IF(Taxaliste_T!J$51="","",Taxaliste_T!J$51)</f>
        <v/>
      </c>
      <c r="G220" t="str">
        <f>IF(Taxaliste_T!K$51="","",Taxaliste_T!K$51)</f>
        <v/>
      </c>
      <c r="H220" t="str">
        <f>IF(Taxaliste_T!L$51="","",Taxaliste_T!L$51)</f>
        <v/>
      </c>
      <c r="I220" t="str">
        <f>IF(Taxaliste_T!M$51="","",Taxaliste_T!M$51)</f>
        <v/>
      </c>
      <c r="J220" t="str">
        <f>IF(Taxaliste_T!N$51="","",Taxaliste_T!N$51)</f>
        <v/>
      </c>
      <c r="K220" t="str">
        <f>IF(Taxaliste_T!P$51="","",Taxaliste_T!P$51)</f>
        <v/>
      </c>
      <c r="L220" t="str">
        <f>IF(Taxaliste_T!T$51="","",Taxaliste_T!T$51)</f>
        <v/>
      </c>
      <c r="M220" t="str">
        <f>IF(Taxaliste_T!U$51="","",Taxaliste_T!U$51)</f>
        <v/>
      </c>
      <c r="N220" t="str">
        <f>IF(Taxaliste_T!V$51="","",Taxaliste_T!V$51)</f>
        <v/>
      </c>
      <c r="O220" t="str">
        <f>IF(Taxaliste_T!W$51="","",Taxaliste_T!W$51)</f>
        <v/>
      </c>
      <c r="P220" t="str">
        <f t="shared" si="10"/>
        <v/>
      </c>
      <c r="Q220" t="str">
        <f t="shared" si="11"/>
        <v/>
      </c>
    </row>
    <row r="221" spans="1:17" x14ac:dyDescent="0.2">
      <c r="A221" t="str">
        <f>IF(Taxaliste_T!B$52="","",Taxaliste_T!B$52)</f>
        <v/>
      </c>
      <c r="B221" t="str">
        <f>IF(Taxaliste_T!F$52="","",Taxaliste_T!F$52)</f>
        <v/>
      </c>
      <c r="C221" t="str">
        <f>IF(Taxaliste_T!G$52="","",Taxaliste_T!G$52)</f>
        <v/>
      </c>
      <c r="D221" t="str">
        <f>IF(Taxaliste_T!H$52="","",Taxaliste_T!H$52)</f>
        <v/>
      </c>
      <c r="E221" t="str">
        <f>IF(Taxaliste_T!I$52="","",Taxaliste_T!I$52)</f>
        <v/>
      </c>
      <c r="F221" t="str">
        <f>IF(Taxaliste_T!J$52="","",Taxaliste_T!J$52)</f>
        <v/>
      </c>
      <c r="G221" t="str">
        <f>IF(Taxaliste_T!K$52="","",Taxaliste_T!K$52)</f>
        <v/>
      </c>
      <c r="H221" t="str">
        <f>IF(Taxaliste_T!L$52="","",Taxaliste_T!L$52)</f>
        <v/>
      </c>
      <c r="I221" t="str">
        <f>IF(Taxaliste_T!M$52="","",Taxaliste_T!M$52)</f>
        <v/>
      </c>
      <c r="J221" t="str">
        <f>IF(Taxaliste_T!N$52="","",Taxaliste_T!N$52)</f>
        <v/>
      </c>
      <c r="K221" t="str">
        <f>IF(Taxaliste_T!P$52="","",Taxaliste_T!P$52)</f>
        <v/>
      </c>
      <c r="L221" t="str">
        <f>IF(Taxaliste_T!T$52="","",Taxaliste_T!T$52)</f>
        <v/>
      </c>
      <c r="M221" t="str">
        <f>IF(Taxaliste_T!U$52="","",Taxaliste_T!U$52)</f>
        <v/>
      </c>
      <c r="N221" t="str">
        <f>IF(Taxaliste_T!V$52="","",Taxaliste_T!V$52)</f>
        <v/>
      </c>
      <c r="O221" t="str">
        <f>IF(Taxaliste_T!W$52="","",Taxaliste_T!W$52)</f>
        <v/>
      </c>
      <c r="P221" t="str">
        <f t="shared" si="10"/>
        <v/>
      </c>
      <c r="Q221" t="str">
        <f t="shared" si="11"/>
        <v/>
      </c>
    </row>
    <row r="222" spans="1:17" x14ac:dyDescent="0.2">
      <c r="A222" t="str">
        <f>IF(Taxaliste_T!B$53="","",Taxaliste_T!B$53)</f>
        <v/>
      </c>
      <c r="B222" t="str">
        <f>IF(Taxaliste_T!F$53="","",Taxaliste_T!F$53)</f>
        <v/>
      </c>
      <c r="C222" t="str">
        <f>IF(Taxaliste_T!G$53="","",Taxaliste_T!G$53)</f>
        <v/>
      </c>
      <c r="D222" t="str">
        <f>IF(Taxaliste_T!H$53="","",Taxaliste_T!H$53)</f>
        <v/>
      </c>
      <c r="E222" t="str">
        <f>IF(Taxaliste_T!I$53="","",Taxaliste_T!I$53)</f>
        <v/>
      </c>
      <c r="F222" t="str">
        <f>IF(Taxaliste_T!J$53="","",Taxaliste_T!J$53)</f>
        <v/>
      </c>
      <c r="G222" t="str">
        <f>IF(Taxaliste_T!K$53="","",Taxaliste_T!K$53)</f>
        <v/>
      </c>
      <c r="H222" t="str">
        <f>IF(Taxaliste_T!L$53="","",Taxaliste_T!L$53)</f>
        <v/>
      </c>
      <c r="I222" t="str">
        <f>IF(Taxaliste_T!M$53="","",Taxaliste_T!M$53)</f>
        <v/>
      </c>
      <c r="J222" t="str">
        <f>IF(Taxaliste_T!N$53="","",Taxaliste_T!N$53)</f>
        <v/>
      </c>
      <c r="K222" t="str">
        <f>IF(Taxaliste_T!P$53="","",Taxaliste_T!P$53)</f>
        <v/>
      </c>
      <c r="L222" t="str">
        <f>IF(Taxaliste_T!T$53="","",Taxaliste_T!T$53)</f>
        <v/>
      </c>
      <c r="M222" t="str">
        <f>IF(Taxaliste_T!U$53="","",Taxaliste_T!U$53)</f>
        <v/>
      </c>
      <c r="N222" t="str">
        <f>IF(Taxaliste_T!V$53="","",Taxaliste_T!V$53)</f>
        <v/>
      </c>
      <c r="O222" t="str">
        <f>IF(Taxaliste_T!W$53="","",Taxaliste_T!W$53)</f>
        <v/>
      </c>
      <c r="P222" t="str">
        <f t="shared" si="10"/>
        <v/>
      </c>
      <c r="Q222" t="str">
        <f t="shared" si="11"/>
        <v/>
      </c>
    </row>
    <row r="223" spans="1:17" x14ac:dyDescent="0.2">
      <c r="A223" t="str">
        <f>IF(Taxaliste_T!B$54="","",Taxaliste_T!B$54)</f>
        <v/>
      </c>
      <c r="B223" t="str">
        <f>IF(Taxaliste_T!F$54="","",Taxaliste_T!F$54)</f>
        <v/>
      </c>
      <c r="C223" t="str">
        <f>IF(Taxaliste_T!G$54="","",Taxaliste_T!G$54)</f>
        <v/>
      </c>
      <c r="D223" t="str">
        <f>IF(Taxaliste_T!H$54="","",Taxaliste_T!H$54)</f>
        <v/>
      </c>
      <c r="E223" t="str">
        <f>IF(Taxaliste_T!I$54="","",Taxaliste_T!I$54)</f>
        <v/>
      </c>
      <c r="F223" t="str">
        <f>IF(Taxaliste_T!J$54="","",Taxaliste_T!J$54)</f>
        <v/>
      </c>
      <c r="G223" t="str">
        <f>IF(Taxaliste_T!K$54="","",Taxaliste_T!K$54)</f>
        <v/>
      </c>
      <c r="H223" t="str">
        <f>IF(Taxaliste_T!L$54="","",Taxaliste_T!L$54)</f>
        <v/>
      </c>
      <c r="I223" t="str">
        <f>IF(Taxaliste_T!M$54="","",Taxaliste_T!M$54)</f>
        <v/>
      </c>
      <c r="J223" t="str">
        <f>IF(Taxaliste_T!N$54="","",Taxaliste_T!N$54)</f>
        <v/>
      </c>
      <c r="K223" t="str">
        <f>IF(Taxaliste_T!P$54="","",Taxaliste_T!P$54)</f>
        <v/>
      </c>
      <c r="L223" t="str">
        <f>IF(Taxaliste_T!T$54="","",Taxaliste_T!T$54)</f>
        <v/>
      </c>
      <c r="M223" t="str">
        <f>IF(Taxaliste_T!U$54="","",Taxaliste_T!U$54)</f>
        <v/>
      </c>
      <c r="N223" t="str">
        <f>IF(Taxaliste_T!V$54="","",Taxaliste_T!V$54)</f>
        <v/>
      </c>
      <c r="O223" t="str">
        <f>IF(Taxaliste_T!W$54="","",Taxaliste_T!W$54)</f>
        <v/>
      </c>
      <c r="P223" t="str">
        <f t="shared" si="10"/>
        <v/>
      </c>
      <c r="Q223" t="str">
        <f t="shared" si="11"/>
        <v/>
      </c>
    </row>
    <row r="224" spans="1:17" x14ac:dyDescent="0.2">
      <c r="A224" t="str">
        <f>IF(Taxaliste_T!B$55="","",Taxaliste_T!B$55)</f>
        <v/>
      </c>
      <c r="B224" t="str">
        <f>IF(Taxaliste_T!F$55="","",Taxaliste_T!F$55)</f>
        <v/>
      </c>
      <c r="C224" t="str">
        <f>IF(Taxaliste_T!G$55="","",Taxaliste_T!G$55)</f>
        <v/>
      </c>
      <c r="D224" t="str">
        <f>IF(Taxaliste_T!H$55="","",Taxaliste_T!H$55)</f>
        <v/>
      </c>
      <c r="E224" t="str">
        <f>IF(Taxaliste_T!I$55="","",Taxaliste_T!I$55)</f>
        <v/>
      </c>
      <c r="F224" t="str">
        <f>IF(Taxaliste_T!J$55="","",Taxaliste_T!J$55)</f>
        <v/>
      </c>
      <c r="G224" t="str">
        <f>IF(Taxaliste_T!K$55="","",Taxaliste_T!K$55)</f>
        <v/>
      </c>
      <c r="H224" t="str">
        <f>IF(Taxaliste_T!L$55="","",Taxaliste_T!L$55)</f>
        <v/>
      </c>
      <c r="I224" t="str">
        <f>IF(Taxaliste_T!M$55="","",Taxaliste_T!M$55)</f>
        <v/>
      </c>
      <c r="J224" t="str">
        <f>IF(Taxaliste_T!N$55="","",Taxaliste_T!N$55)</f>
        <v/>
      </c>
      <c r="K224" t="str">
        <f>IF(Taxaliste_T!P$55="","",Taxaliste_T!P$55)</f>
        <v/>
      </c>
      <c r="L224" t="str">
        <f>IF(Taxaliste_T!T$55="","",Taxaliste_T!T$55)</f>
        <v/>
      </c>
      <c r="M224" t="str">
        <f>IF(Taxaliste_T!U$55="","",Taxaliste_T!U$55)</f>
        <v/>
      </c>
      <c r="N224" t="str">
        <f>IF(Taxaliste_T!V$55="","",Taxaliste_T!V$55)</f>
        <v/>
      </c>
      <c r="O224" t="str">
        <f>IF(Taxaliste_T!W$55="","",Taxaliste_T!W$55)</f>
        <v/>
      </c>
      <c r="P224" t="str">
        <f t="shared" si="10"/>
        <v/>
      </c>
      <c r="Q224" t="str">
        <f t="shared" si="11"/>
        <v/>
      </c>
    </row>
    <row r="225" spans="1:17" x14ac:dyDescent="0.2">
      <c r="A225" t="str">
        <f>IF(Taxaliste_T!B$56="","",Taxaliste_T!B$56)</f>
        <v/>
      </c>
      <c r="B225" t="str">
        <f>IF(Taxaliste_T!F$56="","",Taxaliste_T!F$56)</f>
        <v/>
      </c>
      <c r="C225" t="str">
        <f>IF(Taxaliste_T!G$56="","",Taxaliste_T!G$56)</f>
        <v/>
      </c>
      <c r="D225" t="str">
        <f>IF(Taxaliste_T!H$56="","",Taxaliste_T!H$56)</f>
        <v/>
      </c>
      <c r="E225" t="str">
        <f>IF(Taxaliste_T!I$56="","",Taxaliste_T!I$56)</f>
        <v/>
      </c>
      <c r="F225" t="str">
        <f>IF(Taxaliste_T!J$56="","",Taxaliste_T!J$56)</f>
        <v/>
      </c>
      <c r="G225" t="str">
        <f>IF(Taxaliste_T!K$56="","",Taxaliste_T!K$56)</f>
        <v/>
      </c>
      <c r="H225" t="str">
        <f>IF(Taxaliste_T!L$56="","",Taxaliste_T!L$56)</f>
        <v/>
      </c>
      <c r="I225" t="str">
        <f>IF(Taxaliste_T!M$56="","",Taxaliste_T!M$56)</f>
        <v/>
      </c>
      <c r="J225" t="str">
        <f>IF(Taxaliste_T!N$56="","",Taxaliste_T!N$56)</f>
        <v/>
      </c>
      <c r="K225" t="str">
        <f>IF(Taxaliste_T!P$56="","",Taxaliste_T!P$56)</f>
        <v/>
      </c>
      <c r="L225" t="str">
        <f>IF(Taxaliste_T!T$56="","",Taxaliste_T!T$56)</f>
        <v/>
      </c>
      <c r="M225" t="str">
        <f>IF(Taxaliste_T!U$56="","",Taxaliste_T!U$56)</f>
        <v/>
      </c>
      <c r="N225" t="str">
        <f>IF(Taxaliste_T!V$56="","",Taxaliste_T!V$56)</f>
        <v/>
      </c>
      <c r="O225" t="str">
        <f>IF(Taxaliste_T!W$56="","",Taxaliste_T!W$56)</f>
        <v/>
      </c>
      <c r="P225" t="str">
        <f t="shared" si="10"/>
        <v/>
      </c>
      <c r="Q225" t="str">
        <f t="shared" si="11"/>
        <v/>
      </c>
    </row>
    <row r="226" spans="1:17" x14ac:dyDescent="0.2">
      <c r="A226" t="str">
        <f>IF(Taxaliste_T!B$57="","",Taxaliste_T!B$57)</f>
        <v/>
      </c>
      <c r="B226" t="str">
        <f>IF(Taxaliste_T!F$57="","",Taxaliste_T!F$57)</f>
        <v/>
      </c>
      <c r="C226" t="str">
        <f>IF(Taxaliste_T!G$57="","",Taxaliste_T!G$57)</f>
        <v/>
      </c>
      <c r="D226" t="str">
        <f>IF(Taxaliste_T!H$57="","",Taxaliste_T!H$57)</f>
        <v/>
      </c>
      <c r="E226" t="str">
        <f>IF(Taxaliste_T!I$57="","",Taxaliste_T!I$57)</f>
        <v/>
      </c>
      <c r="F226" t="str">
        <f>IF(Taxaliste_T!J$57="","",Taxaliste_T!J$57)</f>
        <v/>
      </c>
      <c r="G226" t="str">
        <f>IF(Taxaliste_T!K$57="","",Taxaliste_T!K$57)</f>
        <v/>
      </c>
      <c r="H226" t="str">
        <f>IF(Taxaliste_T!L$57="","",Taxaliste_T!L$57)</f>
        <v/>
      </c>
      <c r="I226" t="str">
        <f>IF(Taxaliste_T!M$57="","",Taxaliste_T!M$57)</f>
        <v/>
      </c>
      <c r="J226" t="str">
        <f>IF(Taxaliste_T!N$57="","",Taxaliste_T!N$57)</f>
        <v/>
      </c>
      <c r="K226" t="str">
        <f>IF(Taxaliste_T!P$57="","",Taxaliste_T!P$57)</f>
        <v/>
      </c>
      <c r="L226" t="str">
        <f>IF(Taxaliste_T!T$57="","",Taxaliste_T!T$57)</f>
        <v/>
      </c>
      <c r="M226" t="str">
        <f>IF(Taxaliste_T!U$57="","",Taxaliste_T!U$57)</f>
        <v/>
      </c>
      <c r="N226" t="str">
        <f>IF(Taxaliste_T!V$57="","",Taxaliste_T!V$57)</f>
        <v/>
      </c>
      <c r="O226" t="str">
        <f>IF(Taxaliste_T!W$57="","",Taxaliste_T!W$57)</f>
        <v/>
      </c>
      <c r="P226" t="str">
        <f t="shared" si="10"/>
        <v/>
      </c>
      <c r="Q226" t="str">
        <f t="shared" si="11"/>
        <v/>
      </c>
    </row>
    <row r="227" spans="1:17" x14ac:dyDescent="0.2">
      <c r="A227" t="str">
        <f>IF(Taxaliste_T!B$58="","",Taxaliste_T!B$58)</f>
        <v/>
      </c>
      <c r="B227" t="str">
        <f>IF(Taxaliste_T!F$58="","",Taxaliste_T!F$58)</f>
        <v/>
      </c>
      <c r="C227" t="str">
        <f>IF(Taxaliste_T!G$58="","",Taxaliste_T!G$58)</f>
        <v/>
      </c>
      <c r="D227" t="str">
        <f>IF(Taxaliste_T!H$58="","",Taxaliste_T!H$58)</f>
        <v/>
      </c>
      <c r="E227" t="str">
        <f>IF(Taxaliste_T!I$58="","",Taxaliste_T!I$58)</f>
        <v/>
      </c>
      <c r="F227" t="str">
        <f>IF(Taxaliste_T!J$58="","",Taxaliste_T!J$58)</f>
        <v/>
      </c>
      <c r="G227" t="str">
        <f>IF(Taxaliste_T!K$58="","",Taxaliste_T!K$58)</f>
        <v/>
      </c>
      <c r="H227" t="str">
        <f>IF(Taxaliste_T!L$58="","",Taxaliste_T!L$58)</f>
        <v/>
      </c>
      <c r="I227" t="str">
        <f>IF(Taxaliste_T!M$58="","",Taxaliste_T!M$58)</f>
        <v/>
      </c>
      <c r="J227" t="str">
        <f>IF(Taxaliste_T!N$58="","",Taxaliste_T!N$58)</f>
        <v/>
      </c>
      <c r="K227" t="str">
        <f>IF(Taxaliste_T!P$58="","",Taxaliste_T!P$58)</f>
        <v/>
      </c>
      <c r="L227" t="str">
        <f>IF(Taxaliste_T!T$58="","",Taxaliste_T!T$58)</f>
        <v/>
      </c>
      <c r="M227" t="str">
        <f>IF(Taxaliste_T!U$58="","",Taxaliste_T!U$58)</f>
        <v/>
      </c>
      <c r="N227" t="str">
        <f>IF(Taxaliste_T!V$58="","",Taxaliste_T!V$58)</f>
        <v/>
      </c>
      <c r="O227" t="str">
        <f>IF(Taxaliste_T!W$58="","",Taxaliste_T!W$58)</f>
        <v/>
      </c>
      <c r="P227" t="str">
        <f t="shared" si="10"/>
        <v/>
      </c>
      <c r="Q227" t="str">
        <f t="shared" si="11"/>
        <v/>
      </c>
    </row>
    <row r="228" spans="1:17" x14ac:dyDescent="0.2">
      <c r="A228" t="str">
        <f>IF(Taxaliste_T!B$59="","",Taxaliste_T!B$59)</f>
        <v/>
      </c>
      <c r="B228" t="str">
        <f>IF(Taxaliste_T!F$59="","",Taxaliste_T!F$59)</f>
        <v/>
      </c>
      <c r="C228" t="str">
        <f>IF(Taxaliste_T!G$59="","",Taxaliste_T!G$59)</f>
        <v/>
      </c>
      <c r="D228" t="str">
        <f>IF(Taxaliste_T!H$59="","",Taxaliste_T!H$59)</f>
        <v/>
      </c>
      <c r="E228" t="str">
        <f>IF(Taxaliste_T!I$59="","",Taxaliste_T!I$59)</f>
        <v/>
      </c>
      <c r="F228" t="str">
        <f>IF(Taxaliste_T!J$59="","",Taxaliste_T!J$59)</f>
        <v/>
      </c>
      <c r="G228" t="str">
        <f>IF(Taxaliste_T!K$59="","",Taxaliste_T!K$59)</f>
        <v/>
      </c>
      <c r="H228" t="str">
        <f>IF(Taxaliste_T!L$59="","",Taxaliste_T!L$59)</f>
        <v/>
      </c>
      <c r="I228" t="str">
        <f>IF(Taxaliste_T!M$59="","",Taxaliste_T!M$59)</f>
        <v/>
      </c>
      <c r="J228" t="str">
        <f>IF(Taxaliste_T!N$59="","",Taxaliste_T!N$59)</f>
        <v/>
      </c>
      <c r="K228" t="str">
        <f>IF(Taxaliste_T!P$59="","",Taxaliste_T!P$59)</f>
        <v/>
      </c>
      <c r="L228" t="str">
        <f>IF(Taxaliste_T!T$59="","",Taxaliste_T!T$59)</f>
        <v/>
      </c>
      <c r="M228" t="str">
        <f>IF(Taxaliste_T!U$59="","",Taxaliste_T!U$59)</f>
        <v/>
      </c>
      <c r="N228" t="str">
        <f>IF(Taxaliste_T!V$59="","",Taxaliste_T!V$59)</f>
        <v/>
      </c>
      <c r="O228" t="str">
        <f>IF(Taxaliste_T!W$59="","",Taxaliste_T!W$59)</f>
        <v/>
      </c>
      <c r="P228" t="str">
        <f t="shared" si="10"/>
        <v/>
      </c>
      <c r="Q228" t="str">
        <f t="shared" si="11"/>
        <v/>
      </c>
    </row>
    <row r="229" spans="1:17" x14ac:dyDescent="0.2">
      <c r="A229" t="str">
        <f>IF(Taxaliste_T!B$60="","",Taxaliste_T!B$60)</f>
        <v/>
      </c>
      <c r="B229" t="str">
        <f>IF(Taxaliste_T!F$60="","",Taxaliste_T!F$60)</f>
        <v/>
      </c>
      <c r="C229" t="str">
        <f>IF(Taxaliste_T!G$60="","",Taxaliste_T!G$60)</f>
        <v/>
      </c>
      <c r="D229" t="str">
        <f>IF(Taxaliste_T!H$60="","",Taxaliste_T!H$60)</f>
        <v/>
      </c>
      <c r="E229" t="str">
        <f>IF(Taxaliste_T!I$60="","",Taxaliste_T!I$60)</f>
        <v/>
      </c>
      <c r="F229" t="str">
        <f>IF(Taxaliste_T!J$60="","",Taxaliste_T!J$60)</f>
        <v/>
      </c>
      <c r="G229" t="str">
        <f>IF(Taxaliste_T!K$60="","",Taxaliste_T!K$60)</f>
        <v/>
      </c>
      <c r="H229" t="str">
        <f>IF(Taxaliste_T!L$60="","",Taxaliste_T!L$60)</f>
        <v/>
      </c>
      <c r="I229" t="str">
        <f>IF(Taxaliste_T!M$60="","",Taxaliste_T!M$60)</f>
        <v/>
      </c>
      <c r="J229" t="str">
        <f>IF(Taxaliste_T!N$60="","",Taxaliste_T!N$60)</f>
        <v/>
      </c>
      <c r="K229" t="str">
        <f>IF(Taxaliste_T!P$60="","",Taxaliste_T!P$60)</f>
        <v/>
      </c>
      <c r="L229" t="str">
        <f>IF(Taxaliste_T!T$60="","",Taxaliste_T!T$60)</f>
        <v/>
      </c>
      <c r="M229" t="str">
        <f>IF(Taxaliste_T!U$60="","",Taxaliste_T!U$60)</f>
        <v/>
      </c>
      <c r="N229" t="str">
        <f>IF(Taxaliste_T!V$60="","",Taxaliste_T!V$60)</f>
        <v/>
      </c>
      <c r="O229" t="str">
        <f>IF(Taxaliste_T!W$60="","",Taxaliste_T!W$60)</f>
        <v/>
      </c>
      <c r="P229" t="str">
        <f t="shared" si="10"/>
        <v/>
      </c>
      <c r="Q229" t="str">
        <f t="shared" si="11"/>
        <v/>
      </c>
    </row>
    <row r="230" spans="1:17" x14ac:dyDescent="0.2">
      <c r="A230" t="str">
        <f>IF(Taxaliste_T!B$61="","",Taxaliste_T!B$61)</f>
        <v/>
      </c>
      <c r="B230" t="str">
        <f>IF(Taxaliste_T!F$61="","",Taxaliste_T!F$61)</f>
        <v/>
      </c>
      <c r="C230" t="str">
        <f>IF(Taxaliste_T!G$61="","",Taxaliste_T!G$61)</f>
        <v/>
      </c>
      <c r="D230" t="str">
        <f>IF(Taxaliste_T!H$61="","",Taxaliste_T!H$61)</f>
        <v/>
      </c>
      <c r="E230" t="str">
        <f>IF(Taxaliste_T!I$61="","",Taxaliste_T!I$61)</f>
        <v/>
      </c>
      <c r="F230" t="str">
        <f>IF(Taxaliste_T!J$61="","",Taxaliste_T!J$61)</f>
        <v/>
      </c>
      <c r="G230" t="str">
        <f>IF(Taxaliste_T!K$61="","",Taxaliste_T!K$61)</f>
        <v/>
      </c>
      <c r="H230" t="str">
        <f>IF(Taxaliste_T!L$61="","",Taxaliste_T!L$61)</f>
        <v/>
      </c>
      <c r="I230" t="str">
        <f>IF(Taxaliste_T!M$61="","",Taxaliste_T!M$61)</f>
        <v/>
      </c>
      <c r="J230" t="str">
        <f>IF(Taxaliste_T!N$61="","",Taxaliste_T!N$61)</f>
        <v/>
      </c>
      <c r="K230" t="str">
        <f>IF(Taxaliste_T!P$61="","",Taxaliste_T!P$61)</f>
        <v/>
      </c>
      <c r="L230" t="str">
        <f>IF(Taxaliste_T!T$61="","",Taxaliste_T!T$61)</f>
        <v/>
      </c>
      <c r="M230" t="str">
        <f>IF(Taxaliste_T!U$61="","",Taxaliste_T!U$61)</f>
        <v/>
      </c>
      <c r="N230" t="str">
        <f>IF(Taxaliste_T!V$61="","",Taxaliste_T!V$61)</f>
        <v/>
      </c>
      <c r="O230" t="str">
        <f>IF(Taxaliste_T!W$61="","",Taxaliste_T!W$61)</f>
        <v/>
      </c>
      <c r="P230" t="str">
        <f t="shared" si="10"/>
        <v/>
      </c>
      <c r="Q230" t="str">
        <f t="shared" si="11"/>
        <v/>
      </c>
    </row>
    <row r="231" spans="1:17" x14ac:dyDescent="0.2">
      <c r="A231" t="str">
        <f>IF(Taxaliste_T!B$62="","",Taxaliste_T!B$62)</f>
        <v/>
      </c>
      <c r="B231" t="str">
        <f>IF(Taxaliste_T!F$62="","",Taxaliste_T!F$62)</f>
        <v/>
      </c>
      <c r="C231" t="str">
        <f>IF(Taxaliste_T!G$62="","",Taxaliste_T!G$62)</f>
        <v/>
      </c>
      <c r="D231" t="str">
        <f>IF(Taxaliste_T!H$62="","",Taxaliste_T!H$62)</f>
        <v/>
      </c>
      <c r="E231" t="str">
        <f>IF(Taxaliste_T!I$62="","",Taxaliste_T!I$62)</f>
        <v/>
      </c>
      <c r="F231" t="str">
        <f>IF(Taxaliste_T!J$62="","",Taxaliste_T!J$62)</f>
        <v/>
      </c>
      <c r="G231" t="str">
        <f>IF(Taxaliste_T!K$62="","",Taxaliste_T!K$62)</f>
        <v/>
      </c>
      <c r="H231" t="str">
        <f>IF(Taxaliste_T!L$62="","",Taxaliste_T!L$62)</f>
        <v/>
      </c>
      <c r="I231" t="str">
        <f>IF(Taxaliste_T!M$62="","",Taxaliste_T!M$62)</f>
        <v/>
      </c>
      <c r="J231" t="str">
        <f>IF(Taxaliste_T!N$62="","",Taxaliste_T!N$62)</f>
        <v/>
      </c>
      <c r="K231" t="str">
        <f>IF(Taxaliste_T!P$62="","",Taxaliste_T!P$62)</f>
        <v/>
      </c>
      <c r="L231" t="str">
        <f>IF(Taxaliste_T!T$62="","",Taxaliste_T!T$62)</f>
        <v/>
      </c>
      <c r="M231" t="str">
        <f>IF(Taxaliste_T!U$62="","",Taxaliste_T!U$62)</f>
        <v/>
      </c>
      <c r="N231" t="str">
        <f>IF(Taxaliste_T!V$62="","",Taxaliste_T!V$62)</f>
        <v/>
      </c>
      <c r="O231" t="str">
        <f>IF(Taxaliste_T!W$62="","",Taxaliste_T!W$62)</f>
        <v/>
      </c>
      <c r="P231" t="str">
        <f t="shared" si="10"/>
        <v/>
      </c>
      <c r="Q231" t="str">
        <f t="shared" si="11"/>
        <v/>
      </c>
    </row>
    <row r="232" spans="1:17" x14ac:dyDescent="0.2">
      <c r="A232" t="str">
        <f>IF(Taxaliste_T!B$63="","",Taxaliste_T!B$63)</f>
        <v/>
      </c>
      <c r="B232" t="str">
        <f>IF(Taxaliste_T!F$63="","",Taxaliste_T!F$63)</f>
        <v/>
      </c>
      <c r="C232" t="str">
        <f>IF(Taxaliste_T!G$63="","",Taxaliste_T!G$63)</f>
        <v/>
      </c>
      <c r="D232" t="str">
        <f>IF(Taxaliste_T!H$63="","",Taxaliste_T!H$63)</f>
        <v/>
      </c>
      <c r="E232" t="str">
        <f>IF(Taxaliste_T!I$63="","",Taxaliste_T!I$63)</f>
        <v/>
      </c>
      <c r="F232" t="str">
        <f>IF(Taxaliste_T!J$63="","",Taxaliste_T!J$63)</f>
        <v/>
      </c>
      <c r="G232" t="str">
        <f>IF(Taxaliste_T!K$63="","",Taxaliste_T!K$63)</f>
        <v/>
      </c>
      <c r="H232" t="str">
        <f>IF(Taxaliste_T!L$63="","",Taxaliste_T!L$63)</f>
        <v/>
      </c>
      <c r="I232" t="str">
        <f>IF(Taxaliste_T!M$63="","",Taxaliste_T!M$63)</f>
        <v/>
      </c>
      <c r="J232" t="str">
        <f>IF(Taxaliste_T!N$63="","",Taxaliste_T!N$63)</f>
        <v/>
      </c>
      <c r="K232" t="str">
        <f>IF(Taxaliste_T!P$63="","",Taxaliste_T!P$63)</f>
        <v/>
      </c>
      <c r="L232" t="str">
        <f>IF(Taxaliste_T!T$63="","",Taxaliste_T!T$63)</f>
        <v/>
      </c>
      <c r="M232" t="str">
        <f>IF(Taxaliste_T!U$63="","",Taxaliste_T!U$63)</f>
        <v/>
      </c>
      <c r="N232" t="str">
        <f>IF(Taxaliste_T!V$63="","",Taxaliste_T!V$63)</f>
        <v/>
      </c>
      <c r="O232" t="str">
        <f>IF(Taxaliste_T!W$63="","",Taxaliste_T!W$63)</f>
        <v/>
      </c>
      <c r="P232" t="str">
        <f t="shared" si="10"/>
        <v/>
      </c>
      <c r="Q232" t="str">
        <f t="shared" si="11"/>
        <v/>
      </c>
    </row>
    <row r="233" spans="1:17" x14ac:dyDescent="0.2">
      <c r="A233" t="str">
        <f>IF(Taxaliste_T!B$64="","",Taxaliste_T!B$64)</f>
        <v/>
      </c>
      <c r="B233" t="str">
        <f>IF(Taxaliste_T!F$64="","",Taxaliste_T!F$64)</f>
        <v/>
      </c>
      <c r="C233" t="str">
        <f>IF(Taxaliste_T!G$64="","",Taxaliste_T!G$64)</f>
        <v/>
      </c>
      <c r="D233" t="str">
        <f>IF(Taxaliste_T!H$64="","",Taxaliste_T!H$64)</f>
        <v/>
      </c>
      <c r="E233" t="str">
        <f>IF(Taxaliste_T!I$64="","",Taxaliste_T!I$64)</f>
        <v/>
      </c>
      <c r="F233" t="str">
        <f>IF(Taxaliste_T!J$64="","",Taxaliste_T!J$64)</f>
        <v/>
      </c>
      <c r="G233" t="str">
        <f>IF(Taxaliste_T!K$64="","",Taxaliste_T!K$64)</f>
        <v/>
      </c>
      <c r="H233" t="str">
        <f>IF(Taxaliste_T!L$64="","",Taxaliste_T!L$64)</f>
        <v/>
      </c>
      <c r="I233" t="str">
        <f>IF(Taxaliste_T!M$64="","",Taxaliste_T!M$64)</f>
        <v/>
      </c>
      <c r="J233" t="str">
        <f>IF(Taxaliste_T!N$64="","",Taxaliste_T!N$64)</f>
        <v/>
      </c>
      <c r="K233" t="str">
        <f>IF(Taxaliste_T!P$64="","",Taxaliste_T!P$64)</f>
        <v/>
      </c>
      <c r="L233" t="str">
        <f>IF(Taxaliste_T!T$64="","",Taxaliste_T!T$64)</f>
        <v/>
      </c>
      <c r="M233" t="str">
        <f>IF(Taxaliste_T!U$64="","",Taxaliste_T!U$64)</f>
        <v/>
      </c>
      <c r="N233" t="str">
        <f>IF(Taxaliste_T!V$64="","",Taxaliste_T!V$64)</f>
        <v/>
      </c>
      <c r="O233" t="str">
        <f>IF(Taxaliste_T!W$64="","",Taxaliste_T!W$64)</f>
        <v/>
      </c>
      <c r="P233" t="str">
        <f t="shared" si="10"/>
        <v/>
      </c>
      <c r="Q233" t="str">
        <f t="shared" si="11"/>
        <v/>
      </c>
    </row>
    <row r="234" spans="1:17" x14ac:dyDescent="0.2">
      <c r="A234" t="str">
        <f>IF(Taxaliste_T!B$65="","",Taxaliste_T!B$65)</f>
        <v/>
      </c>
      <c r="B234" t="str">
        <f>IF(Taxaliste_T!F$65="","",Taxaliste_T!F$65)</f>
        <v/>
      </c>
      <c r="C234" t="str">
        <f>IF(Taxaliste_T!G$65="","",Taxaliste_T!G$65)</f>
        <v/>
      </c>
      <c r="D234" t="str">
        <f>IF(Taxaliste_T!H$65="","",Taxaliste_T!H$65)</f>
        <v/>
      </c>
      <c r="E234" t="str">
        <f>IF(Taxaliste_T!I$65="","",Taxaliste_T!I$65)</f>
        <v/>
      </c>
      <c r="F234" t="str">
        <f>IF(Taxaliste_T!J$65="","",Taxaliste_T!J$65)</f>
        <v/>
      </c>
      <c r="G234" t="str">
        <f>IF(Taxaliste_T!K$65="","",Taxaliste_T!K$65)</f>
        <v/>
      </c>
      <c r="H234" t="str">
        <f>IF(Taxaliste_T!L$65="","",Taxaliste_T!L$65)</f>
        <v/>
      </c>
      <c r="I234" t="str">
        <f>IF(Taxaliste_T!M$65="","",Taxaliste_T!M$65)</f>
        <v/>
      </c>
      <c r="J234" t="str">
        <f>IF(Taxaliste_T!N$65="","",Taxaliste_T!N$65)</f>
        <v/>
      </c>
      <c r="K234" t="str">
        <f>IF(Taxaliste_T!P$65="","",Taxaliste_T!P$65)</f>
        <v/>
      </c>
      <c r="L234" t="str">
        <f>IF(Taxaliste_T!T$65="","",Taxaliste_T!T$65)</f>
        <v/>
      </c>
      <c r="M234" t="str">
        <f>IF(Taxaliste_T!U$65="","",Taxaliste_T!U$65)</f>
        <v/>
      </c>
      <c r="N234" t="str">
        <f>IF(Taxaliste_T!V$65="","",Taxaliste_T!V$65)</f>
        <v/>
      </c>
      <c r="O234" t="str">
        <f>IF(Taxaliste_T!W$65="","",Taxaliste_T!W$65)</f>
        <v/>
      </c>
      <c r="P234" t="str">
        <f t="shared" si="10"/>
        <v/>
      </c>
      <c r="Q234" t="str">
        <f t="shared" si="11"/>
        <v/>
      </c>
    </row>
    <row r="235" spans="1:17" x14ac:dyDescent="0.2">
      <c r="A235" t="str">
        <f>IF(Taxaliste_T!B$66="","",Taxaliste_T!B$66)</f>
        <v/>
      </c>
      <c r="B235" t="str">
        <f>IF(Taxaliste_T!F$66="","",Taxaliste_T!F$66)</f>
        <v/>
      </c>
      <c r="C235" t="str">
        <f>IF(Taxaliste_T!G$66="","",Taxaliste_T!G$66)</f>
        <v/>
      </c>
      <c r="D235" t="str">
        <f>IF(Taxaliste_T!H$66="","",Taxaliste_T!H$66)</f>
        <v/>
      </c>
      <c r="E235" t="str">
        <f>IF(Taxaliste_T!I$66="","",Taxaliste_T!I$66)</f>
        <v/>
      </c>
      <c r="F235" t="str">
        <f>IF(Taxaliste_T!J$66="","",Taxaliste_T!J$66)</f>
        <v/>
      </c>
      <c r="G235" t="str">
        <f>IF(Taxaliste_T!K$66="","",Taxaliste_T!K$66)</f>
        <v/>
      </c>
      <c r="H235" t="str">
        <f>IF(Taxaliste_T!L$66="","",Taxaliste_T!L$66)</f>
        <v/>
      </c>
      <c r="I235" t="str">
        <f>IF(Taxaliste_T!M$66="","",Taxaliste_T!M$66)</f>
        <v/>
      </c>
      <c r="J235" t="str">
        <f>IF(Taxaliste_T!N$66="","",Taxaliste_T!N$66)</f>
        <v/>
      </c>
      <c r="K235" t="str">
        <f>IF(Taxaliste_T!P$66="","",Taxaliste_T!P$66)</f>
        <v/>
      </c>
      <c r="L235" t="str">
        <f>IF(Taxaliste_T!T$66="","",Taxaliste_T!T$66)</f>
        <v/>
      </c>
      <c r="M235" t="str">
        <f>IF(Taxaliste_T!U$66="","",Taxaliste_T!U$66)</f>
        <v/>
      </c>
      <c r="N235" t="str">
        <f>IF(Taxaliste_T!V$66="","",Taxaliste_T!V$66)</f>
        <v/>
      </c>
      <c r="O235" t="str">
        <f>IF(Taxaliste_T!W$66="","",Taxaliste_T!W$66)</f>
        <v/>
      </c>
      <c r="P235" t="str">
        <f t="shared" si="10"/>
        <v/>
      </c>
      <c r="Q235" t="str">
        <f t="shared" si="11"/>
        <v/>
      </c>
    </row>
    <row r="236" spans="1:17" x14ac:dyDescent="0.2">
      <c r="A236" t="str">
        <f>IF(Taxaliste_T!B$67="","",Taxaliste_T!B$67)</f>
        <v/>
      </c>
      <c r="B236" t="str">
        <f>IF(Taxaliste_T!F$67="","",Taxaliste_T!F$67)</f>
        <v/>
      </c>
      <c r="C236" t="str">
        <f>IF(Taxaliste_T!G$67="","",Taxaliste_T!G$67)</f>
        <v/>
      </c>
      <c r="D236" t="str">
        <f>IF(Taxaliste_T!H$67="","",Taxaliste_T!H$67)</f>
        <v/>
      </c>
      <c r="E236" t="str">
        <f>IF(Taxaliste_T!I$67="","",Taxaliste_T!I$67)</f>
        <v/>
      </c>
      <c r="F236" t="str">
        <f>IF(Taxaliste_T!J$67="","",Taxaliste_T!J$67)</f>
        <v/>
      </c>
      <c r="G236" t="str">
        <f>IF(Taxaliste_T!K$67="","",Taxaliste_T!K$67)</f>
        <v/>
      </c>
      <c r="H236" t="str">
        <f>IF(Taxaliste_T!L$67="","",Taxaliste_T!L$67)</f>
        <v/>
      </c>
      <c r="I236" t="str">
        <f>IF(Taxaliste_T!M$67="","",Taxaliste_T!M$67)</f>
        <v/>
      </c>
      <c r="J236" t="str">
        <f>IF(Taxaliste_T!N$67="","",Taxaliste_T!N$67)</f>
        <v/>
      </c>
      <c r="K236" t="str">
        <f>IF(Taxaliste_T!P$67="","",Taxaliste_T!P$67)</f>
        <v/>
      </c>
      <c r="L236" t="str">
        <f>IF(Taxaliste_T!T$67="","",Taxaliste_T!T$67)</f>
        <v/>
      </c>
      <c r="M236" t="str">
        <f>IF(Taxaliste_T!U$67="","",Taxaliste_T!U$67)</f>
        <v/>
      </c>
      <c r="N236" t="str">
        <f>IF(Taxaliste_T!V$67="","",Taxaliste_T!V$67)</f>
        <v/>
      </c>
      <c r="O236" t="str">
        <f>IF(Taxaliste_T!W$67="","",Taxaliste_T!W$67)</f>
        <v/>
      </c>
      <c r="P236" t="str">
        <f t="shared" si="10"/>
        <v/>
      </c>
      <c r="Q236" t="str">
        <f t="shared" si="11"/>
        <v/>
      </c>
    </row>
    <row r="237" spans="1:17" x14ac:dyDescent="0.2">
      <c r="A237" t="str">
        <f>IF(Taxaliste_T!B$68="","",Taxaliste_T!B$68)</f>
        <v/>
      </c>
      <c r="B237" t="str">
        <f>IF(Taxaliste_T!F$68="","",Taxaliste_T!F$68)</f>
        <v/>
      </c>
      <c r="C237" t="str">
        <f>IF(Taxaliste_T!G$68="","",Taxaliste_T!G$68)</f>
        <v/>
      </c>
      <c r="D237" t="str">
        <f>IF(Taxaliste_T!H$68="","",Taxaliste_T!H$68)</f>
        <v/>
      </c>
      <c r="E237" t="str">
        <f>IF(Taxaliste_T!I$68="","",Taxaliste_T!I$68)</f>
        <v/>
      </c>
      <c r="F237" t="str">
        <f>IF(Taxaliste_T!J$68="","",Taxaliste_T!J$68)</f>
        <v/>
      </c>
      <c r="G237" t="str">
        <f>IF(Taxaliste_T!K$68="","",Taxaliste_T!K$68)</f>
        <v/>
      </c>
      <c r="H237" t="str">
        <f>IF(Taxaliste_T!L$68="","",Taxaliste_T!L$68)</f>
        <v/>
      </c>
      <c r="I237" t="str">
        <f>IF(Taxaliste_T!M$68="","",Taxaliste_T!M$68)</f>
        <v/>
      </c>
      <c r="J237" t="str">
        <f>IF(Taxaliste_T!N$68="","",Taxaliste_T!N$68)</f>
        <v/>
      </c>
      <c r="K237" t="str">
        <f>IF(Taxaliste_T!P$68="","",Taxaliste_T!P$68)</f>
        <v/>
      </c>
      <c r="L237" t="str">
        <f>IF(Taxaliste_T!T$68="","",Taxaliste_T!T$68)</f>
        <v/>
      </c>
      <c r="M237" t="str">
        <f>IF(Taxaliste_T!U$68="","",Taxaliste_T!U$68)</f>
        <v/>
      </c>
      <c r="N237" t="str">
        <f>IF(Taxaliste_T!V$68="","",Taxaliste_T!V$68)</f>
        <v/>
      </c>
      <c r="O237" t="str">
        <f>IF(Taxaliste_T!W$68="","",Taxaliste_T!W$68)</f>
        <v/>
      </c>
      <c r="P237" t="str">
        <f t="shared" si="10"/>
        <v/>
      </c>
      <c r="Q237" t="str">
        <f t="shared" si="11"/>
        <v/>
      </c>
    </row>
    <row r="238" spans="1:17" x14ac:dyDescent="0.2">
      <c r="A238" t="str">
        <f>IF(Taxaliste_T!B$69="","",Taxaliste_T!B$69)</f>
        <v/>
      </c>
      <c r="B238" t="str">
        <f>IF(Taxaliste_T!F$69="","",Taxaliste_T!F$69)</f>
        <v/>
      </c>
      <c r="C238" t="str">
        <f>IF(Taxaliste_T!G$69="","",Taxaliste_T!G$69)</f>
        <v/>
      </c>
      <c r="D238" t="str">
        <f>IF(Taxaliste_T!H$69="","",Taxaliste_T!H$69)</f>
        <v/>
      </c>
      <c r="E238" t="str">
        <f>IF(Taxaliste_T!I$69="","",Taxaliste_T!I$69)</f>
        <v/>
      </c>
      <c r="F238" t="str">
        <f>IF(Taxaliste_T!J$69="","",Taxaliste_T!J$69)</f>
        <v/>
      </c>
      <c r="G238" t="str">
        <f>IF(Taxaliste_T!K$69="","",Taxaliste_T!K$69)</f>
        <v/>
      </c>
      <c r="H238" t="str">
        <f>IF(Taxaliste_T!L$69="","",Taxaliste_T!L$69)</f>
        <v/>
      </c>
      <c r="I238" t="str">
        <f>IF(Taxaliste_T!M$69="","",Taxaliste_T!M$69)</f>
        <v/>
      </c>
      <c r="J238" t="str">
        <f>IF(Taxaliste_T!N$69="","",Taxaliste_T!N$69)</f>
        <v/>
      </c>
      <c r="K238" t="str">
        <f>IF(Taxaliste_T!P$69="","",Taxaliste_T!P$69)</f>
        <v/>
      </c>
      <c r="L238" t="str">
        <f>IF(Taxaliste_T!T$69="","",Taxaliste_T!T$69)</f>
        <v/>
      </c>
      <c r="M238" t="str">
        <f>IF(Taxaliste_T!U$69="","",Taxaliste_T!U$69)</f>
        <v/>
      </c>
      <c r="N238" t="str">
        <f>IF(Taxaliste_T!V$69="","",Taxaliste_T!V$69)</f>
        <v/>
      </c>
      <c r="O238" t="str">
        <f>IF(Taxaliste_T!W$69="","",Taxaliste_T!W$69)</f>
        <v/>
      </c>
      <c r="P238" t="str">
        <f t="shared" si="10"/>
        <v/>
      </c>
      <c r="Q238" t="str">
        <f t="shared" si="11"/>
        <v/>
      </c>
    </row>
    <row r="239" spans="1:17" x14ac:dyDescent="0.2">
      <c r="A239" t="str">
        <f>IF(Taxaliste_T!B$70="","",Taxaliste_T!B$70)</f>
        <v/>
      </c>
      <c r="B239" t="str">
        <f>IF(Taxaliste_T!F$70="","",Taxaliste_T!F$70)</f>
        <v/>
      </c>
      <c r="C239" t="str">
        <f>IF(Taxaliste_T!G$70="","",Taxaliste_T!G$70)</f>
        <v/>
      </c>
      <c r="D239" t="str">
        <f>IF(Taxaliste_T!H$70="","",Taxaliste_T!H$70)</f>
        <v/>
      </c>
      <c r="E239" t="str">
        <f>IF(Taxaliste_T!I$70="","",Taxaliste_T!I$70)</f>
        <v/>
      </c>
      <c r="F239" t="str">
        <f>IF(Taxaliste_T!J$70="","",Taxaliste_T!J$70)</f>
        <v/>
      </c>
      <c r="G239" t="str">
        <f>IF(Taxaliste_T!K$70="","",Taxaliste_T!K$70)</f>
        <v/>
      </c>
      <c r="H239" t="str">
        <f>IF(Taxaliste_T!L$70="","",Taxaliste_T!L$70)</f>
        <v/>
      </c>
      <c r="I239" t="str">
        <f>IF(Taxaliste_T!M$70="","",Taxaliste_T!M$70)</f>
        <v/>
      </c>
      <c r="J239" t="str">
        <f>IF(Taxaliste_T!N$70="","",Taxaliste_T!N$70)</f>
        <v/>
      </c>
      <c r="K239" t="str">
        <f>IF(Taxaliste_T!P$70="","",Taxaliste_T!P$70)</f>
        <v/>
      </c>
      <c r="L239" t="str">
        <f>IF(Taxaliste_T!T$70="","",Taxaliste_T!T$70)</f>
        <v/>
      </c>
      <c r="M239" t="str">
        <f>IF(Taxaliste_T!U$70="","",Taxaliste_T!U$70)</f>
        <v/>
      </c>
      <c r="N239" t="str">
        <f>IF(Taxaliste_T!V$70="","",Taxaliste_T!V$70)</f>
        <v/>
      </c>
      <c r="O239" t="str">
        <f>IF(Taxaliste_T!W$70="","",Taxaliste_T!W$70)</f>
        <v/>
      </c>
      <c r="P239" t="str">
        <f t="shared" si="10"/>
        <v/>
      </c>
      <c r="Q239" t="str">
        <f t="shared" si="11"/>
        <v/>
      </c>
    </row>
    <row r="240" spans="1:17" x14ac:dyDescent="0.2">
      <c r="A240" t="str">
        <f>IF(Taxaliste_T!B$71="","",Taxaliste_T!B$71)</f>
        <v/>
      </c>
      <c r="B240" t="str">
        <f>IF(Taxaliste_T!F$71="","",Taxaliste_T!F$71)</f>
        <v/>
      </c>
      <c r="C240" t="str">
        <f>IF(Taxaliste_T!G$71="","",Taxaliste_T!G$71)</f>
        <v/>
      </c>
      <c r="D240" t="str">
        <f>IF(Taxaliste_T!H$71="","",Taxaliste_T!H$71)</f>
        <v/>
      </c>
      <c r="E240" t="str">
        <f>IF(Taxaliste_T!I$71="","",Taxaliste_T!I$71)</f>
        <v/>
      </c>
      <c r="F240" t="str">
        <f>IF(Taxaliste_T!J$71="","",Taxaliste_T!J$71)</f>
        <v/>
      </c>
      <c r="G240" t="str">
        <f>IF(Taxaliste_T!K$71="","",Taxaliste_T!K$71)</f>
        <v/>
      </c>
      <c r="H240" t="str">
        <f>IF(Taxaliste_T!L$71="","",Taxaliste_T!L$71)</f>
        <v/>
      </c>
      <c r="I240" t="str">
        <f>IF(Taxaliste_T!M$71="","",Taxaliste_T!M$71)</f>
        <v/>
      </c>
      <c r="J240" t="str">
        <f>IF(Taxaliste_T!N$71="","",Taxaliste_T!N$71)</f>
        <v/>
      </c>
      <c r="K240" t="str">
        <f>IF(Taxaliste_T!P$71="","",Taxaliste_T!P$71)</f>
        <v/>
      </c>
      <c r="L240" t="str">
        <f>IF(Taxaliste_T!T$71="","",Taxaliste_T!T$71)</f>
        <v/>
      </c>
      <c r="M240" t="str">
        <f>IF(Taxaliste_T!U$71="","",Taxaliste_T!U$71)</f>
        <v/>
      </c>
      <c r="N240" t="str">
        <f>IF(Taxaliste_T!V$71="","",Taxaliste_T!V$71)</f>
        <v/>
      </c>
      <c r="O240" t="str">
        <f>IF(Taxaliste_T!W$71="","",Taxaliste_T!W$71)</f>
        <v/>
      </c>
      <c r="P240" t="str">
        <f t="shared" si="10"/>
        <v/>
      </c>
      <c r="Q240" t="str">
        <f t="shared" si="11"/>
        <v/>
      </c>
    </row>
    <row r="241" spans="1:17" x14ac:dyDescent="0.2">
      <c r="A241" t="str">
        <f>IF(Taxaliste_T!B$72="","",Taxaliste_T!B$72)</f>
        <v/>
      </c>
      <c r="B241" t="str">
        <f>IF(Taxaliste_T!F$72="","",Taxaliste_T!F$72)</f>
        <v/>
      </c>
      <c r="C241" t="str">
        <f>IF(Taxaliste_T!G$72="","",Taxaliste_T!G$72)</f>
        <v/>
      </c>
      <c r="D241" t="str">
        <f>IF(Taxaliste_T!H$72="","",Taxaliste_T!H$72)</f>
        <v/>
      </c>
      <c r="E241" t="str">
        <f>IF(Taxaliste_T!I$72="","",Taxaliste_T!I$72)</f>
        <v/>
      </c>
      <c r="F241" t="str">
        <f>IF(Taxaliste_T!J$72="","",Taxaliste_T!J$72)</f>
        <v/>
      </c>
      <c r="G241" t="str">
        <f>IF(Taxaliste_T!K$72="","",Taxaliste_T!K$72)</f>
        <v/>
      </c>
      <c r="H241" t="str">
        <f>IF(Taxaliste_T!L$72="","",Taxaliste_T!L$72)</f>
        <v/>
      </c>
      <c r="I241" t="str">
        <f>IF(Taxaliste_T!M$72="","",Taxaliste_T!M$72)</f>
        <v/>
      </c>
      <c r="J241" t="str">
        <f>IF(Taxaliste_T!N$72="","",Taxaliste_T!N$72)</f>
        <v/>
      </c>
      <c r="K241" t="str">
        <f>IF(Taxaliste_T!P$72="","",Taxaliste_T!P$72)</f>
        <v/>
      </c>
      <c r="L241" t="str">
        <f>IF(Taxaliste_T!T$72="","",Taxaliste_T!T$72)</f>
        <v/>
      </c>
      <c r="M241" t="str">
        <f>IF(Taxaliste_T!U$72="","",Taxaliste_T!U$72)</f>
        <v/>
      </c>
      <c r="N241" t="str">
        <f>IF(Taxaliste_T!V$72="","",Taxaliste_T!V$72)</f>
        <v/>
      </c>
      <c r="O241" t="str">
        <f>IF(Taxaliste_T!W$72="","",Taxaliste_T!W$72)</f>
        <v/>
      </c>
      <c r="P241" t="str">
        <f t="shared" si="10"/>
        <v/>
      </c>
      <c r="Q241" t="str">
        <f t="shared" si="11"/>
        <v/>
      </c>
    </row>
    <row r="242" spans="1:17" x14ac:dyDescent="0.2">
      <c r="A242" t="str">
        <f>IF(Taxaliste_T!B$73="","",Taxaliste_T!B$73)</f>
        <v/>
      </c>
      <c r="B242" t="str">
        <f>IF(Taxaliste_T!F$73="","",Taxaliste_T!F$73)</f>
        <v/>
      </c>
      <c r="C242" t="str">
        <f>IF(Taxaliste_T!G$73="","",Taxaliste_T!G$73)</f>
        <v/>
      </c>
      <c r="D242" t="str">
        <f>IF(Taxaliste_T!H$73="","",Taxaliste_T!H$73)</f>
        <v/>
      </c>
      <c r="E242" t="str">
        <f>IF(Taxaliste_T!I$73="","",Taxaliste_T!I$73)</f>
        <v/>
      </c>
      <c r="F242" t="str">
        <f>IF(Taxaliste_T!J$73="","",Taxaliste_T!J$73)</f>
        <v/>
      </c>
      <c r="G242" t="str">
        <f>IF(Taxaliste_T!K$73="","",Taxaliste_T!K$73)</f>
        <v/>
      </c>
      <c r="H242" t="str">
        <f>IF(Taxaliste_T!L$73="","",Taxaliste_T!L$73)</f>
        <v/>
      </c>
      <c r="I242" t="str">
        <f>IF(Taxaliste_T!M$73="","",Taxaliste_T!M$73)</f>
        <v/>
      </c>
      <c r="J242" t="str">
        <f>IF(Taxaliste_T!N$73="","",Taxaliste_T!N$73)</f>
        <v/>
      </c>
      <c r="K242" t="str">
        <f>IF(Taxaliste_T!P$73="","",Taxaliste_T!P$73)</f>
        <v/>
      </c>
      <c r="L242" t="str">
        <f>IF(Taxaliste_T!T$73="","",Taxaliste_T!T$73)</f>
        <v/>
      </c>
      <c r="M242" t="str">
        <f>IF(Taxaliste_T!U$73="","",Taxaliste_T!U$73)</f>
        <v/>
      </c>
      <c r="N242" t="str">
        <f>IF(Taxaliste_T!V$73="","",Taxaliste_T!V$73)</f>
        <v/>
      </c>
      <c r="O242" t="str">
        <f>IF(Taxaliste_T!W$73="","",Taxaliste_T!W$73)</f>
        <v/>
      </c>
      <c r="P242" t="str">
        <f t="shared" si="10"/>
        <v/>
      </c>
      <c r="Q242" t="str">
        <f t="shared" si="11"/>
        <v/>
      </c>
    </row>
    <row r="243" spans="1:17" x14ac:dyDescent="0.2">
      <c r="A243" t="str">
        <f>IF(Taxaliste_T!B$74="","",Taxaliste_T!B$74)</f>
        <v/>
      </c>
      <c r="B243" t="str">
        <f>IF(Taxaliste_T!F$74="","",Taxaliste_T!F$74)</f>
        <v/>
      </c>
      <c r="C243" t="str">
        <f>IF(Taxaliste_T!G$74="","",Taxaliste_T!G$74)</f>
        <v/>
      </c>
      <c r="D243" t="str">
        <f>IF(Taxaliste_T!H$74="","",Taxaliste_T!H$74)</f>
        <v/>
      </c>
      <c r="E243" t="str">
        <f>IF(Taxaliste_T!I$74="","",Taxaliste_T!I$74)</f>
        <v/>
      </c>
      <c r="F243" t="str">
        <f>IF(Taxaliste_T!J$74="","",Taxaliste_T!J$74)</f>
        <v/>
      </c>
      <c r="G243" t="str">
        <f>IF(Taxaliste_T!K$74="","",Taxaliste_T!K$74)</f>
        <v/>
      </c>
      <c r="H243" t="str">
        <f>IF(Taxaliste_T!L$74="","",Taxaliste_T!L$74)</f>
        <v/>
      </c>
      <c r="I243" t="str">
        <f>IF(Taxaliste_T!M$74="","",Taxaliste_T!M$74)</f>
        <v/>
      </c>
      <c r="J243" t="str">
        <f>IF(Taxaliste_T!N$74="","",Taxaliste_T!N$74)</f>
        <v/>
      </c>
      <c r="K243" t="str">
        <f>IF(Taxaliste_T!P$74="","",Taxaliste_T!P$74)</f>
        <v/>
      </c>
      <c r="L243" t="str">
        <f>IF(Taxaliste_T!T$74="","",Taxaliste_T!T$74)</f>
        <v/>
      </c>
      <c r="M243" t="str">
        <f>IF(Taxaliste_T!U$74="","",Taxaliste_T!U$74)</f>
        <v/>
      </c>
      <c r="N243" t="str">
        <f>IF(Taxaliste_T!V$74="","",Taxaliste_T!V$74)</f>
        <v/>
      </c>
      <c r="O243" t="str">
        <f>IF(Taxaliste_T!W$74="","",Taxaliste_T!W$74)</f>
        <v/>
      </c>
      <c r="P243" t="str">
        <f t="shared" si="10"/>
        <v/>
      </c>
      <c r="Q243" t="str">
        <f t="shared" si="11"/>
        <v/>
      </c>
    </row>
    <row r="244" spans="1:17" x14ac:dyDescent="0.2">
      <c r="A244" t="str">
        <f>IF(Taxaliste_T!B$75="","",Taxaliste_T!B$75)</f>
        <v/>
      </c>
      <c r="B244" t="str">
        <f>IF(Taxaliste_T!F$75="","",Taxaliste_T!F$75)</f>
        <v/>
      </c>
      <c r="C244" t="str">
        <f>IF(Taxaliste_T!G$75="","",Taxaliste_T!G$75)</f>
        <v/>
      </c>
      <c r="D244" t="str">
        <f>IF(Taxaliste_T!H$75="","",Taxaliste_T!H$75)</f>
        <v/>
      </c>
      <c r="E244" t="str">
        <f>IF(Taxaliste_T!I$75="","",Taxaliste_T!I$75)</f>
        <v/>
      </c>
      <c r="F244" t="str">
        <f>IF(Taxaliste_T!J$75="","",Taxaliste_T!J$75)</f>
        <v/>
      </c>
      <c r="G244" t="str">
        <f>IF(Taxaliste_T!K$75="","",Taxaliste_T!K$75)</f>
        <v/>
      </c>
      <c r="H244" t="str">
        <f>IF(Taxaliste_T!L$75="","",Taxaliste_T!L$75)</f>
        <v/>
      </c>
      <c r="I244" t="str">
        <f>IF(Taxaliste_T!M$75="","",Taxaliste_T!M$75)</f>
        <v/>
      </c>
      <c r="J244" t="str">
        <f>IF(Taxaliste_T!N$75="","",Taxaliste_T!N$75)</f>
        <v/>
      </c>
      <c r="K244" t="str">
        <f>IF(Taxaliste_T!P$75="","",Taxaliste_T!P$75)</f>
        <v/>
      </c>
      <c r="L244" t="str">
        <f>IF(Taxaliste_T!T$75="","",Taxaliste_T!T$75)</f>
        <v/>
      </c>
      <c r="M244" t="str">
        <f>IF(Taxaliste_T!U$75="","",Taxaliste_T!U$75)</f>
        <v/>
      </c>
      <c r="N244" t="str">
        <f>IF(Taxaliste_T!V$75="","",Taxaliste_T!V$75)</f>
        <v/>
      </c>
      <c r="O244" t="str">
        <f>IF(Taxaliste_T!W$75="","",Taxaliste_T!W$75)</f>
        <v/>
      </c>
      <c r="P244" t="str">
        <f t="shared" si="10"/>
        <v/>
      </c>
      <c r="Q244" t="str">
        <f t="shared" si="11"/>
        <v/>
      </c>
    </row>
    <row r="245" spans="1:17" x14ac:dyDescent="0.2">
      <c r="A245" t="str">
        <f>IF(Taxaliste_T!B$76="","",Taxaliste_T!B$76)</f>
        <v/>
      </c>
      <c r="B245" t="str">
        <f>IF(Taxaliste_T!F$76="","",Taxaliste_T!F$76)</f>
        <v/>
      </c>
      <c r="C245" t="str">
        <f>IF(Taxaliste_T!G$76="","",Taxaliste_T!G$76)</f>
        <v/>
      </c>
      <c r="D245" t="str">
        <f>IF(Taxaliste_T!H$76="","",Taxaliste_T!H$76)</f>
        <v/>
      </c>
      <c r="E245" t="str">
        <f>IF(Taxaliste_T!I$76="","",Taxaliste_T!I$76)</f>
        <v/>
      </c>
      <c r="F245" t="str">
        <f>IF(Taxaliste_T!J$76="","",Taxaliste_T!J$76)</f>
        <v/>
      </c>
      <c r="G245" t="str">
        <f>IF(Taxaliste_T!K$76="","",Taxaliste_T!K$76)</f>
        <v/>
      </c>
      <c r="H245" t="str">
        <f>IF(Taxaliste_T!L$76="","",Taxaliste_T!L$76)</f>
        <v/>
      </c>
      <c r="I245" t="str">
        <f>IF(Taxaliste_T!M$76="","",Taxaliste_T!M$76)</f>
        <v/>
      </c>
      <c r="J245" t="str">
        <f>IF(Taxaliste_T!N$76="","",Taxaliste_T!N$76)</f>
        <v/>
      </c>
      <c r="K245" t="str">
        <f>IF(Taxaliste_T!P$76="","",Taxaliste_T!P$76)</f>
        <v/>
      </c>
      <c r="L245" t="str">
        <f>IF(Taxaliste_T!T$76="","",Taxaliste_T!T$76)</f>
        <v/>
      </c>
      <c r="M245" t="str">
        <f>IF(Taxaliste_T!U$76="","",Taxaliste_T!U$76)</f>
        <v/>
      </c>
      <c r="N245" t="str">
        <f>IF(Taxaliste_T!V$76="","",Taxaliste_T!V$76)</f>
        <v/>
      </c>
      <c r="O245" t="str">
        <f>IF(Taxaliste_T!W$76="","",Taxaliste_T!W$76)</f>
        <v/>
      </c>
      <c r="P245" t="str">
        <f t="shared" si="10"/>
        <v/>
      </c>
      <c r="Q245" t="str">
        <f t="shared" si="11"/>
        <v/>
      </c>
    </row>
    <row r="246" spans="1:17" x14ac:dyDescent="0.2">
      <c r="A246" t="str">
        <f>IF(Taxaliste_T!B$77="","",Taxaliste_T!B$77)</f>
        <v/>
      </c>
      <c r="B246" t="str">
        <f>IF(Taxaliste_T!F$77="","",Taxaliste_T!F$77)</f>
        <v/>
      </c>
      <c r="C246" t="str">
        <f>IF(Taxaliste_T!G$77="","",Taxaliste_T!G$77)</f>
        <v/>
      </c>
      <c r="D246" t="str">
        <f>IF(Taxaliste_T!H$77="","",Taxaliste_T!H$77)</f>
        <v/>
      </c>
      <c r="E246" t="str">
        <f>IF(Taxaliste_T!I$77="","",Taxaliste_T!I$77)</f>
        <v/>
      </c>
      <c r="F246" t="str">
        <f>IF(Taxaliste_T!J$77="","",Taxaliste_T!J$77)</f>
        <v/>
      </c>
      <c r="G246" t="str">
        <f>IF(Taxaliste_T!K$77="","",Taxaliste_T!K$77)</f>
        <v/>
      </c>
      <c r="H246" t="str">
        <f>IF(Taxaliste_T!L$77="","",Taxaliste_T!L$77)</f>
        <v/>
      </c>
      <c r="I246" t="str">
        <f>IF(Taxaliste_T!M$77="","",Taxaliste_T!M$77)</f>
        <v/>
      </c>
      <c r="J246" t="str">
        <f>IF(Taxaliste_T!N$77="","",Taxaliste_T!N$77)</f>
        <v/>
      </c>
      <c r="K246" t="str">
        <f>IF(Taxaliste_T!P$77="","",Taxaliste_T!P$77)</f>
        <v/>
      </c>
      <c r="L246" t="str">
        <f>IF(Taxaliste_T!T$77="","",Taxaliste_T!T$77)</f>
        <v/>
      </c>
      <c r="M246" t="str">
        <f>IF(Taxaliste_T!U$77="","",Taxaliste_T!U$77)</f>
        <v/>
      </c>
      <c r="N246" t="str">
        <f>IF(Taxaliste_T!V$77="","",Taxaliste_T!V$77)</f>
        <v/>
      </c>
      <c r="O246" t="str">
        <f>IF(Taxaliste_T!W$77="","",Taxaliste_T!W$77)</f>
        <v/>
      </c>
      <c r="P246" t="str">
        <f t="shared" ref="P246:P251" si="12">IF(A246="","","Sicher identifizierte Art")</f>
        <v/>
      </c>
      <c r="Q246" t="str">
        <f t="shared" si="11"/>
        <v/>
      </c>
    </row>
    <row r="247" spans="1:17" x14ac:dyDescent="0.2">
      <c r="A247" t="str">
        <f>IF(Taxaliste_T!B$78="","",Taxaliste_T!B$78)</f>
        <v/>
      </c>
      <c r="B247" t="str">
        <f>IF(Taxaliste_T!F$78="","",Taxaliste_T!F$78)</f>
        <v/>
      </c>
      <c r="C247" t="str">
        <f>IF(Taxaliste_T!G$78="","",Taxaliste_T!G$78)</f>
        <v/>
      </c>
      <c r="D247" t="str">
        <f>IF(Taxaliste_T!H$78="","",Taxaliste_T!H$78)</f>
        <v/>
      </c>
      <c r="E247" t="str">
        <f>IF(Taxaliste_T!I$78="","",Taxaliste_T!I$78)</f>
        <v/>
      </c>
      <c r="F247" t="str">
        <f>IF(Taxaliste_T!J$78="","",Taxaliste_T!J$78)</f>
        <v/>
      </c>
      <c r="G247" t="str">
        <f>IF(Taxaliste_T!K$78="","",Taxaliste_T!K$78)</f>
        <v/>
      </c>
      <c r="H247" t="str">
        <f>IF(Taxaliste_T!L$78="","",Taxaliste_T!L$78)</f>
        <v/>
      </c>
      <c r="I247" t="str">
        <f>IF(Taxaliste_T!M$78="","",Taxaliste_T!M$78)</f>
        <v/>
      </c>
      <c r="J247" t="str">
        <f>IF(Taxaliste_T!N$78="","",Taxaliste_T!N$78)</f>
        <v/>
      </c>
      <c r="K247" t="str">
        <f>IF(Taxaliste_T!P$78="","",Taxaliste_T!P$78)</f>
        <v/>
      </c>
      <c r="L247" t="str">
        <f>IF(Taxaliste_T!T$78="","",Taxaliste_T!T$78)</f>
        <v/>
      </c>
      <c r="M247" t="str">
        <f>IF(Taxaliste_T!U$78="","",Taxaliste_T!U$78)</f>
        <v/>
      </c>
      <c r="N247" t="str">
        <f>IF(Taxaliste_T!V$78="","",Taxaliste_T!V$78)</f>
        <v/>
      </c>
      <c r="O247" t="str">
        <f>IF(Taxaliste_T!W$78="","",Taxaliste_T!W$78)</f>
        <v/>
      </c>
      <c r="P247" t="str">
        <f t="shared" si="12"/>
        <v/>
      </c>
      <c r="Q247" t="str">
        <f t="shared" si="11"/>
        <v/>
      </c>
    </row>
    <row r="248" spans="1:17" x14ac:dyDescent="0.2">
      <c r="A248" t="str">
        <f>IF(Taxaliste_T!B$79="","",Taxaliste_T!B$79)</f>
        <v/>
      </c>
      <c r="B248" t="str">
        <f>IF(Taxaliste_T!F$79="","",Taxaliste_T!F$79)</f>
        <v/>
      </c>
      <c r="C248" t="str">
        <f>IF(Taxaliste_T!G$79="","",Taxaliste_T!G$79)</f>
        <v/>
      </c>
      <c r="D248" t="str">
        <f>IF(Taxaliste_T!H$79="","",Taxaliste_T!H$79)</f>
        <v/>
      </c>
      <c r="E248" t="str">
        <f>IF(Taxaliste_T!I$79="","",Taxaliste_T!I$79)</f>
        <v/>
      </c>
      <c r="F248" t="str">
        <f>IF(Taxaliste_T!J$79="","",Taxaliste_T!J$79)</f>
        <v/>
      </c>
      <c r="G248" t="str">
        <f>IF(Taxaliste_T!K$79="","",Taxaliste_T!K$79)</f>
        <v/>
      </c>
      <c r="H248" t="str">
        <f>IF(Taxaliste_T!L$79="","",Taxaliste_T!L$79)</f>
        <v/>
      </c>
      <c r="I248" t="str">
        <f>IF(Taxaliste_T!M$79="","",Taxaliste_T!M$79)</f>
        <v/>
      </c>
      <c r="J248" t="str">
        <f>IF(Taxaliste_T!N$79="","",Taxaliste_T!N$79)</f>
        <v/>
      </c>
      <c r="K248" t="str">
        <f>IF(Taxaliste_T!P$79="","",Taxaliste_T!P$79)</f>
        <v/>
      </c>
      <c r="L248" t="str">
        <f>IF(Taxaliste_T!T$79="","",Taxaliste_T!T$79)</f>
        <v/>
      </c>
      <c r="M248" t="str">
        <f>IF(Taxaliste_T!U$79="","",Taxaliste_T!U$79)</f>
        <v/>
      </c>
      <c r="N248" t="str">
        <f>IF(Taxaliste_T!V$79="","",Taxaliste_T!V$79)</f>
        <v/>
      </c>
      <c r="O248" t="str">
        <f>IF(Taxaliste_T!W$79="","",Taxaliste_T!W$79)</f>
        <v/>
      </c>
      <c r="P248" t="str">
        <f t="shared" si="12"/>
        <v/>
      </c>
      <c r="Q248" t="str">
        <f t="shared" ref="Q248:Q271" si="13">IF(A248="","",1)</f>
        <v/>
      </c>
    </row>
    <row r="249" spans="1:17" x14ac:dyDescent="0.2">
      <c r="A249" t="str">
        <f>IF(Taxaliste_T!B$80="","",Taxaliste_T!B$80)</f>
        <v/>
      </c>
      <c r="B249" t="str">
        <f>IF(Taxaliste_T!F$80="","",Taxaliste_T!F$80)</f>
        <v/>
      </c>
      <c r="C249" t="str">
        <f>IF(Taxaliste_T!G$80="","",Taxaliste_T!G$80)</f>
        <v/>
      </c>
      <c r="D249" t="str">
        <f>IF(Taxaliste_T!H$80="","",Taxaliste_T!H$80)</f>
        <v/>
      </c>
      <c r="E249" t="str">
        <f>IF(Taxaliste_T!I$80="","",Taxaliste_T!I$80)</f>
        <v/>
      </c>
      <c r="F249" t="str">
        <f>IF(Taxaliste_T!J$80="","",Taxaliste_T!J$80)</f>
        <v/>
      </c>
      <c r="G249" t="str">
        <f>IF(Taxaliste_T!K$80="","",Taxaliste_T!K$80)</f>
        <v/>
      </c>
      <c r="H249" t="str">
        <f>IF(Taxaliste_T!L$80="","",Taxaliste_T!L$80)</f>
        <v/>
      </c>
      <c r="I249" t="str">
        <f>IF(Taxaliste_T!M$80="","",Taxaliste_T!M$80)</f>
        <v/>
      </c>
      <c r="J249" t="str">
        <f>IF(Taxaliste_T!N$80="","",Taxaliste_T!N$80)</f>
        <v/>
      </c>
      <c r="K249" t="str">
        <f>IF(Taxaliste_T!P$80="","",Taxaliste_T!P$80)</f>
        <v/>
      </c>
      <c r="L249" t="str">
        <f>IF(Taxaliste_T!T$80="","",Taxaliste_T!T$80)</f>
        <v/>
      </c>
      <c r="M249" t="str">
        <f>IF(Taxaliste_T!U$80="","",Taxaliste_T!U$80)</f>
        <v/>
      </c>
      <c r="N249" t="str">
        <f>IF(Taxaliste_T!V$80="","",Taxaliste_T!V$80)</f>
        <v/>
      </c>
      <c r="O249" t="str">
        <f>IF(Taxaliste_T!W$80="","",Taxaliste_T!W$80)</f>
        <v/>
      </c>
      <c r="P249" t="str">
        <f t="shared" si="12"/>
        <v/>
      </c>
      <c r="Q249" t="str">
        <f t="shared" si="13"/>
        <v/>
      </c>
    </row>
    <row r="250" spans="1:17" x14ac:dyDescent="0.2">
      <c r="A250" t="str">
        <f>IF(Taxaliste_T!B$81="","",Taxaliste_T!B$81)</f>
        <v/>
      </c>
      <c r="B250" t="str">
        <f>IF(Taxaliste_T!F$81="","",Taxaliste_T!F$81)</f>
        <v/>
      </c>
      <c r="C250" t="str">
        <f>IF(Taxaliste_T!G$81="","",Taxaliste_T!G$81)</f>
        <v/>
      </c>
      <c r="D250" t="str">
        <f>IF(Taxaliste_T!H$81="","",Taxaliste_T!H$81)</f>
        <v/>
      </c>
      <c r="E250" t="str">
        <f>IF(Taxaliste_T!I$81="","",Taxaliste_T!I$81)</f>
        <v/>
      </c>
      <c r="F250" t="str">
        <f>IF(Taxaliste_T!J$81="","",Taxaliste_T!J$81)</f>
        <v/>
      </c>
      <c r="G250" t="str">
        <f>IF(Taxaliste_T!K$81="","",Taxaliste_T!K$81)</f>
        <v/>
      </c>
      <c r="H250" t="str">
        <f>IF(Taxaliste_T!L$81="","",Taxaliste_T!L$81)</f>
        <v/>
      </c>
      <c r="I250" t="str">
        <f>IF(Taxaliste_T!M$81="","",Taxaliste_T!M$81)</f>
        <v/>
      </c>
      <c r="J250" t="str">
        <f>IF(Taxaliste_T!N$81="","",Taxaliste_T!N$81)</f>
        <v/>
      </c>
      <c r="K250" t="str">
        <f>IF(Taxaliste_T!P$81="","",Taxaliste_T!P$81)</f>
        <v/>
      </c>
      <c r="L250" t="str">
        <f>IF(Taxaliste_T!T$81="","",Taxaliste_T!T$81)</f>
        <v/>
      </c>
      <c r="M250" t="str">
        <f>IF(Taxaliste_T!U$81="","",Taxaliste_T!U$81)</f>
        <v/>
      </c>
      <c r="N250" t="str">
        <f>IF(Taxaliste_T!V$81="","",Taxaliste_T!V$81)</f>
        <v/>
      </c>
      <c r="O250" t="str">
        <f>IF(Taxaliste_T!W$81="","",Taxaliste_T!W$81)</f>
        <v/>
      </c>
      <c r="P250" t="str">
        <f t="shared" si="12"/>
        <v/>
      </c>
      <c r="Q250" t="str">
        <f t="shared" si="13"/>
        <v/>
      </c>
    </row>
    <row r="251" spans="1:17" x14ac:dyDescent="0.2">
      <c r="A251" t="str">
        <f>IF(Taxaliste_T!B$82="","",Taxaliste_T!B$82)</f>
        <v/>
      </c>
      <c r="B251" t="str">
        <f>IF(Taxaliste_T!F$82="","",Taxaliste_T!F$82)</f>
        <v/>
      </c>
      <c r="C251" t="str">
        <f>IF(Taxaliste_T!G$82="","",Taxaliste_T!G$82)</f>
        <v/>
      </c>
      <c r="D251" t="str">
        <f>IF(Taxaliste_T!H$82="","",Taxaliste_T!H$82)</f>
        <v/>
      </c>
      <c r="E251" t="str">
        <f>IF(Taxaliste_T!I$82="","",Taxaliste_T!I$82)</f>
        <v/>
      </c>
      <c r="F251" t="str">
        <f>IF(Taxaliste_T!J$82="","",Taxaliste_T!J$82)</f>
        <v/>
      </c>
      <c r="G251" t="str">
        <f>IF(Taxaliste_T!K$82="","",Taxaliste_T!K$82)</f>
        <v/>
      </c>
      <c r="H251" t="str">
        <f>IF(Taxaliste_T!L$82="","",Taxaliste_T!L$82)</f>
        <v/>
      </c>
      <c r="I251" t="str">
        <f>IF(Taxaliste_T!M$82="","",Taxaliste_T!M$82)</f>
        <v/>
      </c>
      <c r="J251" t="str">
        <f>IF(Taxaliste_T!N$82="","",Taxaliste_T!N$82)</f>
        <v/>
      </c>
      <c r="K251" t="str">
        <f>IF(Taxaliste_T!P$82="","",Taxaliste_T!P$82)</f>
        <v/>
      </c>
      <c r="L251" t="str">
        <f>IF(Taxaliste_T!T$82="","",Taxaliste_T!T$82)</f>
        <v/>
      </c>
      <c r="M251" t="str">
        <f>IF(Taxaliste_T!U$82="","",Taxaliste_T!U$82)</f>
        <v/>
      </c>
      <c r="N251" t="str">
        <f>IF(Taxaliste_T!V$82="","",Taxaliste_T!V$82)</f>
        <v/>
      </c>
      <c r="O251" t="str">
        <f>IF(Taxaliste_T!W$82="","",Taxaliste_T!W$82)</f>
        <v/>
      </c>
      <c r="P251" t="str">
        <f t="shared" si="12"/>
        <v/>
      </c>
      <c r="Q251" t="str">
        <f t="shared" si="13"/>
        <v/>
      </c>
    </row>
    <row r="252" spans="1:17" x14ac:dyDescent="0.2">
      <c r="A252" t="str">
        <f>IF(Taxaliste_T!B$84="","",Taxaliste_T!B$84)</f>
        <v/>
      </c>
      <c r="B252" t="str">
        <f>IF(Taxaliste_T!F$84="","",Taxaliste_T!F$84)</f>
        <v/>
      </c>
      <c r="C252" t="str">
        <f>IF(Taxaliste_T!G$84="","",Taxaliste_T!G$84)</f>
        <v/>
      </c>
      <c r="D252" t="str">
        <f>IF(Taxaliste_T!H$84="","",Taxaliste_T!H$84)</f>
        <v/>
      </c>
      <c r="E252" t="str">
        <f>IF(Taxaliste_T!I$84="","",Taxaliste_T!I$84)</f>
        <v/>
      </c>
      <c r="F252" t="str">
        <f>IF(Taxaliste_T!J$84="","",Taxaliste_T!J$84)</f>
        <v/>
      </c>
      <c r="G252" t="str">
        <f>IF(Taxaliste_T!K$84="","",Taxaliste_T!K$84)</f>
        <v/>
      </c>
      <c r="H252" t="str">
        <f>IF(Taxaliste_T!L$84="","",Taxaliste_T!L$84)</f>
        <v/>
      </c>
      <c r="I252" t="str">
        <f>IF(Taxaliste_T!M$84="","",Taxaliste_T!M$84)</f>
        <v/>
      </c>
      <c r="J252" t="str">
        <f>IF(Taxaliste_T!N$84="","",Taxaliste_T!N$84)</f>
        <v/>
      </c>
      <c r="K252" t="str">
        <f>IF(Taxaliste_T!P$84="","",Taxaliste_T!P$84)</f>
        <v/>
      </c>
      <c r="L252" t="str">
        <f>IF(Taxaliste_T!T$84="","",Taxaliste_T!T$84)</f>
        <v/>
      </c>
      <c r="M252" t="str">
        <f>IF(Taxaliste_T!U$84="","",Taxaliste_T!U$84)</f>
        <v/>
      </c>
      <c r="N252" t="str">
        <f>IF(Taxaliste_T!V$84="","",Taxaliste_T!V$84)</f>
        <v/>
      </c>
      <c r="O252" t="str">
        <f>IF(Taxaliste_T!W$84="","",Taxaliste_T!W$84)</f>
        <v/>
      </c>
      <c r="P252" t="str">
        <f>IF(A252="","","Sicheres Zusatztaxon")</f>
        <v/>
      </c>
      <c r="Q252" t="str">
        <f t="shared" si="13"/>
        <v/>
      </c>
    </row>
    <row r="253" spans="1:17" x14ac:dyDescent="0.2">
      <c r="A253" t="str">
        <f>IF(Taxaliste_T!B$85="","",Taxaliste_T!B$85)</f>
        <v/>
      </c>
      <c r="B253" t="str">
        <f>IF(Taxaliste_T!F$85="","",Taxaliste_T!F$85)</f>
        <v/>
      </c>
      <c r="C253" t="str">
        <f>IF(Taxaliste_T!G$85="","",Taxaliste_T!G$85)</f>
        <v/>
      </c>
      <c r="D253" t="str">
        <f>IF(Taxaliste_T!H$85="","",Taxaliste_T!H$85)</f>
        <v/>
      </c>
      <c r="E253" t="str">
        <f>IF(Taxaliste_T!I$85="","",Taxaliste_T!I$85)</f>
        <v/>
      </c>
      <c r="F253" t="str">
        <f>IF(Taxaliste_T!J$85="","",Taxaliste_T!J$85)</f>
        <v/>
      </c>
      <c r="G253" t="str">
        <f>IF(Taxaliste_T!K$85="","",Taxaliste_T!K$85)</f>
        <v/>
      </c>
      <c r="H253" t="str">
        <f>IF(Taxaliste_T!L$85="","",Taxaliste_T!L$85)</f>
        <v/>
      </c>
      <c r="I253" t="str">
        <f>IF(Taxaliste_T!M$85="","",Taxaliste_T!M$85)</f>
        <v/>
      </c>
      <c r="J253" t="str">
        <f>IF(Taxaliste_T!N$85="","",Taxaliste_T!N$85)</f>
        <v/>
      </c>
      <c r="K253" t="str">
        <f>IF(Taxaliste_T!P$85="","",Taxaliste_T!P$85)</f>
        <v/>
      </c>
      <c r="L253" t="str">
        <f>IF(Taxaliste_T!T$85="","",Taxaliste_T!T$85)</f>
        <v/>
      </c>
      <c r="M253" t="str">
        <f>IF(Taxaliste_T!U$85="","",Taxaliste_T!U$85)</f>
        <v/>
      </c>
      <c r="N253" t="str">
        <f>IF(Taxaliste_T!V$85="","",Taxaliste_T!V$85)</f>
        <v/>
      </c>
      <c r="O253" t="str">
        <f>IF(Taxaliste_T!W$85="","",Taxaliste_T!W$85)</f>
        <v/>
      </c>
      <c r="P253" t="str">
        <f>IF(A253="","","Sicheres Zusatztaxon")</f>
        <v/>
      </c>
      <c r="Q253" t="str">
        <f t="shared" si="13"/>
        <v/>
      </c>
    </row>
    <row r="254" spans="1:17" x14ac:dyDescent="0.2">
      <c r="A254" t="str">
        <f>IF(Taxaliste_T!B$86="","",Taxaliste_T!B$86)</f>
        <v/>
      </c>
      <c r="B254" t="str">
        <f>IF(Taxaliste_T!F$86="","",Taxaliste_T!F$86)</f>
        <v/>
      </c>
      <c r="C254" t="str">
        <f>IF(Taxaliste_T!G$86="","",Taxaliste_T!G$86)</f>
        <v/>
      </c>
      <c r="D254" t="str">
        <f>IF(Taxaliste_T!H$86="","",Taxaliste_T!H$86)</f>
        <v/>
      </c>
      <c r="E254" t="str">
        <f>IF(Taxaliste_T!I$86="","",Taxaliste_T!I$86)</f>
        <v/>
      </c>
      <c r="F254" t="str">
        <f>IF(Taxaliste_T!J$86="","",Taxaliste_T!J$86)</f>
        <v/>
      </c>
      <c r="G254" t="str">
        <f>IF(Taxaliste_T!K$86="","",Taxaliste_T!K$86)</f>
        <v/>
      </c>
      <c r="H254" t="str">
        <f>IF(Taxaliste_T!L$86="","",Taxaliste_T!L$86)</f>
        <v/>
      </c>
      <c r="I254" t="str">
        <f>IF(Taxaliste_T!M$86="","",Taxaliste_T!M$86)</f>
        <v/>
      </c>
      <c r="J254" t="str">
        <f>IF(Taxaliste_T!N$86="","",Taxaliste_T!N$86)</f>
        <v/>
      </c>
      <c r="K254" t="str">
        <f>IF(Taxaliste_T!P$86="","",Taxaliste_T!P$86)</f>
        <v/>
      </c>
      <c r="L254" t="str">
        <f>IF(Taxaliste_T!T$86="","",Taxaliste_T!T$86)</f>
        <v/>
      </c>
      <c r="M254" t="str">
        <f>IF(Taxaliste_T!U$86="","",Taxaliste_T!U$86)</f>
        <v/>
      </c>
      <c r="N254" t="str">
        <f>IF(Taxaliste_T!V$86="","",Taxaliste_T!V$86)</f>
        <v/>
      </c>
      <c r="O254" t="str">
        <f>IF(Taxaliste_T!W$86="","",Taxaliste_T!W$86)</f>
        <v/>
      </c>
      <c r="P254" t="str">
        <f t="shared" ref="P254:P271" si="14">IF(A254="","","Sicheres Zusatztaxon")</f>
        <v/>
      </c>
      <c r="Q254" t="str">
        <f t="shared" si="13"/>
        <v/>
      </c>
    </row>
    <row r="255" spans="1:17" x14ac:dyDescent="0.2">
      <c r="A255" t="str">
        <f>IF(Taxaliste_T!B$87="","",Taxaliste_T!B$87)</f>
        <v/>
      </c>
      <c r="B255" t="str">
        <f>IF(Taxaliste_T!F$87="","",Taxaliste_T!F$87)</f>
        <v/>
      </c>
      <c r="C255" t="str">
        <f>IF(Taxaliste_T!G$87="","",Taxaliste_T!G$87)</f>
        <v/>
      </c>
      <c r="D255" t="str">
        <f>IF(Taxaliste_T!H$87="","",Taxaliste_T!H$87)</f>
        <v/>
      </c>
      <c r="E255" t="str">
        <f>IF(Taxaliste_T!I$87="","",Taxaliste_T!I$87)</f>
        <v/>
      </c>
      <c r="F255" t="str">
        <f>IF(Taxaliste_T!J$87="","",Taxaliste_T!J$87)</f>
        <v/>
      </c>
      <c r="G255" t="str">
        <f>IF(Taxaliste_T!K$87="","",Taxaliste_T!K$87)</f>
        <v/>
      </c>
      <c r="H255" t="str">
        <f>IF(Taxaliste_T!L$87="","",Taxaliste_T!L$87)</f>
        <v/>
      </c>
      <c r="I255" t="str">
        <f>IF(Taxaliste_T!M$87="","",Taxaliste_T!M$87)</f>
        <v/>
      </c>
      <c r="J255" t="str">
        <f>IF(Taxaliste_T!N$87="","",Taxaliste_T!N$87)</f>
        <v/>
      </c>
      <c r="K255" t="str">
        <f>IF(Taxaliste_T!P$87="","",Taxaliste_T!P$87)</f>
        <v/>
      </c>
      <c r="L255" t="str">
        <f>IF(Taxaliste_T!T$87="","",Taxaliste_T!T$87)</f>
        <v/>
      </c>
      <c r="M255" t="str">
        <f>IF(Taxaliste_T!U$87="","",Taxaliste_T!U$87)</f>
        <v/>
      </c>
      <c r="N255" t="str">
        <f>IF(Taxaliste_T!V$87="","",Taxaliste_T!V$87)</f>
        <v/>
      </c>
      <c r="O255" t="str">
        <f>IF(Taxaliste_T!W$87="","",Taxaliste_T!W$87)</f>
        <v/>
      </c>
      <c r="P255" t="str">
        <f t="shared" si="14"/>
        <v/>
      </c>
      <c r="Q255" t="str">
        <f t="shared" si="13"/>
        <v/>
      </c>
    </row>
    <row r="256" spans="1:17" x14ac:dyDescent="0.2">
      <c r="A256" t="str">
        <f>IF(Taxaliste_T!B$88="","",Taxaliste_T!B$88)</f>
        <v/>
      </c>
      <c r="B256" t="str">
        <f>IF(Taxaliste_T!F$88="","",Taxaliste_T!F$88)</f>
        <v/>
      </c>
      <c r="C256" t="str">
        <f>IF(Taxaliste_T!G$88="","",Taxaliste_T!G$88)</f>
        <v/>
      </c>
      <c r="D256" t="str">
        <f>IF(Taxaliste_T!H$88="","",Taxaliste_T!H$88)</f>
        <v/>
      </c>
      <c r="E256" t="str">
        <f>IF(Taxaliste_T!I$88="","",Taxaliste_T!I$88)</f>
        <v/>
      </c>
      <c r="F256" t="str">
        <f>IF(Taxaliste_T!J$88="","",Taxaliste_T!J$88)</f>
        <v/>
      </c>
      <c r="G256" t="str">
        <f>IF(Taxaliste_T!K$88="","",Taxaliste_T!K$88)</f>
        <v/>
      </c>
      <c r="H256" t="str">
        <f>IF(Taxaliste_T!L$88="","",Taxaliste_T!L$88)</f>
        <v/>
      </c>
      <c r="I256" t="str">
        <f>IF(Taxaliste_T!M$88="","",Taxaliste_T!M$88)</f>
        <v/>
      </c>
      <c r="J256" t="str">
        <f>IF(Taxaliste_T!N$88="","",Taxaliste_T!N$88)</f>
        <v/>
      </c>
      <c r="K256" t="str">
        <f>IF(Taxaliste_T!P$88="","",Taxaliste_T!P$88)</f>
        <v/>
      </c>
      <c r="L256" t="str">
        <f>IF(Taxaliste_T!T$88="","",Taxaliste_T!T$88)</f>
        <v/>
      </c>
      <c r="M256" t="str">
        <f>IF(Taxaliste_T!U$88="","",Taxaliste_T!U$88)</f>
        <v/>
      </c>
      <c r="N256" t="str">
        <f>IF(Taxaliste_T!V$88="","",Taxaliste_T!V$88)</f>
        <v/>
      </c>
      <c r="O256" t="str">
        <f>IF(Taxaliste_T!W$88="","",Taxaliste_T!W$88)</f>
        <v/>
      </c>
      <c r="P256" t="str">
        <f t="shared" si="14"/>
        <v/>
      </c>
      <c r="Q256" t="str">
        <f t="shared" si="13"/>
        <v/>
      </c>
    </row>
    <row r="257" spans="1:17" x14ac:dyDescent="0.2">
      <c r="A257" t="str">
        <f>IF(Taxaliste_T!B$89="","",Taxaliste_T!B$89)</f>
        <v/>
      </c>
      <c r="B257" t="str">
        <f>IF(Taxaliste_T!F$89="","",Taxaliste_T!F$89)</f>
        <v/>
      </c>
      <c r="C257" t="str">
        <f>IF(Taxaliste_T!G$89="","",Taxaliste_T!G$89)</f>
        <v/>
      </c>
      <c r="D257" t="str">
        <f>IF(Taxaliste_T!H$89="","",Taxaliste_T!H$89)</f>
        <v/>
      </c>
      <c r="E257" t="str">
        <f>IF(Taxaliste_T!I$89="","",Taxaliste_T!I$89)</f>
        <v/>
      </c>
      <c r="F257" t="str">
        <f>IF(Taxaliste_T!J$89="","",Taxaliste_T!J$89)</f>
        <v/>
      </c>
      <c r="G257" t="str">
        <f>IF(Taxaliste_T!K$89="","",Taxaliste_T!K$89)</f>
        <v/>
      </c>
      <c r="H257" t="str">
        <f>IF(Taxaliste_T!L$89="","",Taxaliste_T!L$89)</f>
        <v/>
      </c>
      <c r="I257" t="str">
        <f>IF(Taxaliste_T!M$89="","",Taxaliste_T!M$89)</f>
        <v/>
      </c>
      <c r="J257" t="str">
        <f>IF(Taxaliste_T!N$89="","",Taxaliste_T!N$89)</f>
        <v/>
      </c>
      <c r="K257" t="str">
        <f>IF(Taxaliste_T!P$89="","",Taxaliste_T!P$89)</f>
        <v/>
      </c>
      <c r="L257" t="str">
        <f>IF(Taxaliste_T!T$89="","",Taxaliste_T!T$89)</f>
        <v/>
      </c>
      <c r="M257" t="str">
        <f>IF(Taxaliste_T!U$89="","",Taxaliste_T!U$89)</f>
        <v/>
      </c>
      <c r="N257" t="str">
        <f>IF(Taxaliste_T!V$89="","",Taxaliste_T!V$89)</f>
        <v/>
      </c>
      <c r="O257" t="str">
        <f>IF(Taxaliste_T!W$89="","",Taxaliste_T!W$89)</f>
        <v/>
      </c>
      <c r="P257" t="str">
        <f t="shared" si="14"/>
        <v/>
      </c>
      <c r="Q257" t="str">
        <f t="shared" si="13"/>
        <v/>
      </c>
    </row>
    <row r="258" spans="1:17" x14ac:dyDescent="0.2">
      <c r="A258" t="str">
        <f>IF(Taxaliste_T!B$90="","",Taxaliste_T!B$90)</f>
        <v/>
      </c>
      <c r="B258" t="str">
        <f>IF(Taxaliste_T!F$90="","",Taxaliste_T!F$90)</f>
        <v/>
      </c>
      <c r="C258" t="str">
        <f>IF(Taxaliste_T!G$90="","",Taxaliste_T!G$90)</f>
        <v/>
      </c>
      <c r="D258" t="str">
        <f>IF(Taxaliste_T!H$90="","",Taxaliste_T!H$90)</f>
        <v/>
      </c>
      <c r="E258" t="str">
        <f>IF(Taxaliste_T!I$90="","",Taxaliste_T!I$90)</f>
        <v/>
      </c>
      <c r="F258" t="str">
        <f>IF(Taxaliste_T!J$90="","",Taxaliste_T!J$90)</f>
        <v/>
      </c>
      <c r="G258" t="str">
        <f>IF(Taxaliste_T!K$90="","",Taxaliste_T!K$90)</f>
        <v/>
      </c>
      <c r="H258" t="str">
        <f>IF(Taxaliste_T!L$90="","",Taxaliste_T!L$90)</f>
        <v/>
      </c>
      <c r="I258" t="str">
        <f>IF(Taxaliste_T!M$90="","",Taxaliste_T!M$90)</f>
        <v/>
      </c>
      <c r="J258" t="str">
        <f>IF(Taxaliste_T!N$90="","",Taxaliste_T!N$90)</f>
        <v/>
      </c>
      <c r="K258" t="str">
        <f>IF(Taxaliste_T!P$90="","",Taxaliste_T!P$90)</f>
        <v/>
      </c>
      <c r="L258" t="str">
        <f>IF(Taxaliste_T!T$90="","",Taxaliste_T!T$90)</f>
        <v/>
      </c>
      <c r="M258" t="str">
        <f>IF(Taxaliste_T!U$90="","",Taxaliste_T!U$90)</f>
        <v/>
      </c>
      <c r="N258" t="str">
        <f>IF(Taxaliste_T!V$90="","",Taxaliste_T!V$90)</f>
        <v/>
      </c>
      <c r="O258" t="str">
        <f>IF(Taxaliste_T!W$90="","",Taxaliste_T!W$90)</f>
        <v/>
      </c>
      <c r="P258" t="str">
        <f t="shared" si="14"/>
        <v/>
      </c>
      <c r="Q258" t="str">
        <f t="shared" si="13"/>
        <v/>
      </c>
    </row>
    <row r="259" spans="1:17" x14ac:dyDescent="0.2">
      <c r="A259" t="str">
        <f>IF(Taxaliste_T!B$91="","",Taxaliste_T!B$91)</f>
        <v/>
      </c>
      <c r="B259" t="str">
        <f>IF(Taxaliste_T!F$91="","",Taxaliste_T!F$91)</f>
        <v/>
      </c>
      <c r="C259" t="str">
        <f>IF(Taxaliste_T!G$91="","",Taxaliste_T!G$91)</f>
        <v/>
      </c>
      <c r="D259" t="str">
        <f>IF(Taxaliste_T!H$91="","",Taxaliste_T!H$91)</f>
        <v/>
      </c>
      <c r="E259" t="str">
        <f>IF(Taxaliste_T!I$91="","",Taxaliste_T!I$91)</f>
        <v/>
      </c>
      <c r="F259" t="str">
        <f>IF(Taxaliste_T!J$91="","",Taxaliste_T!J$91)</f>
        <v/>
      </c>
      <c r="G259" t="str">
        <f>IF(Taxaliste_T!K$91="","",Taxaliste_T!K$91)</f>
        <v/>
      </c>
      <c r="H259" t="str">
        <f>IF(Taxaliste_T!L$91="","",Taxaliste_T!L$91)</f>
        <v/>
      </c>
      <c r="I259" t="str">
        <f>IF(Taxaliste_T!M$91="","",Taxaliste_T!M$91)</f>
        <v/>
      </c>
      <c r="J259" t="str">
        <f>IF(Taxaliste_T!N$91="","",Taxaliste_T!N$91)</f>
        <v/>
      </c>
      <c r="K259" t="str">
        <f>IF(Taxaliste_T!P$91="","",Taxaliste_T!P$91)</f>
        <v/>
      </c>
      <c r="L259" t="str">
        <f>IF(Taxaliste_T!T$91="","",Taxaliste_T!T$91)</f>
        <v/>
      </c>
      <c r="M259" t="str">
        <f>IF(Taxaliste_T!U$91="","",Taxaliste_T!U$91)</f>
        <v/>
      </c>
      <c r="N259" t="str">
        <f>IF(Taxaliste_T!V$91="","",Taxaliste_T!V$91)</f>
        <v/>
      </c>
      <c r="O259" t="str">
        <f>IF(Taxaliste_T!W$91="","",Taxaliste_T!W$91)</f>
        <v/>
      </c>
      <c r="P259" t="str">
        <f t="shared" si="14"/>
        <v/>
      </c>
      <c r="Q259" t="str">
        <f t="shared" si="13"/>
        <v/>
      </c>
    </row>
    <row r="260" spans="1:17" x14ac:dyDescent="0.2">
      <c r="A260" t="str">
        <f>IF(Taxaliste_T!B$92="","",Taxaliste_T!B$92)</f>
        <v/>
      </c>
      <c r="B260" t="str">
        <f>IF(Taxaliste_T!F$92="","",Taxaliste_T!F$92)</f>
        <v/>
      </c>
      <c r="C260" t="str">
        <f>IF(Taxaliste_T!G$92="","",Taxaliste_T!G$92)</f>
        <v/>
      </c>
      <c r="D260" t="str">
        <f>IF(Taxaliste_T!H$92="","",Taxaliste_T!H$92)</f>
        <v/>
      </c>
      <c r="E260" t="str">
        <f>IF(Taxaliste_T!I$92="","",Taxaliste_T!I$92)</f>
        <v/>
      </c>
      <c r="F260" t="str">
        <f>IF(Taxaliste_T!J$92="","",Taxaliste_T!J$92)</f>
        <v/>
      </c>
      <c r="G260" t="str">
        <f>IF(Taxaliste_T!K$92="","",Taxaliste_T!K$92)</f>
        <v/>
      </c>
      <c r="H260" t="str">
        <f>IF(Taxaliste_T!L$92="","",Taxaliste_T!L$92)</f>
        <v/>
      </c>
      <c r="I260" t="str">
        <f>IF(Taxaliste_T!M$92="","",Taxaliste_T!M$92)</f>
        <v/>
      </c>
      <c r="J260" t="str">
        <f>IF(Taxaliste_T!N$92="","",Taxaliste_T!N$92)</f>
        <v/>
      </c>
      <c r="K260" t="str">
        <f>IF(Taxaliste_T!P$92="","",Taxaliste_T!P$92)</f>
        <v/>
      </c>
      <c r="L260" t="str">
        <f>IF(Taxaliste_T!T$92="","",Taxaliste_T!T$92)</f>
        <v/>
      </c>
      <c r="M260" t="str">
        <f>IF(Taxaliste_T!U$92="","",Taxaliste_T!U$92)</f>
        <v/>
      </c>
      <c r="N260" t="str">
        <f>IF(Taxaliste_T!V$92="","",Taxaliste_T!V$92)</f>
        <v/>
      </c>
      <c r="O260" t="str">
        <f>IF(Taxaliste_T!W$92="","",Taxaliste_T!W$92)</f>
        <v/>
      </c>
      <c r="P260" t="str">
        <f t="shared" si="14"/>
        <v/>
      </c>
      <c r="Q260" t="str">
        <f t="shared" si="13"/>
        <v/>
      </c>
    </row>
    <row r="261" spans="1:17" x14ac:dyDescent="0.2">
      <c r="A261" t="str">
        <f>IF(Taxaliste_T!B$93="","",Taxaliste_T!B$93)</f>
        <v/>
      </c>
      <c r="B261" t="str">
        <f>IF(Taxaliste_T!F$93="","",Taxaliste_T!F$93)</f>
        <v/>
      </c>
      <c r="C261" t="str">
        <f>IF(Taxaliste_T!G$93="","",Taxaliste_T!G$93)</f>
        <v/>
      </c>
      <c r="D261" t="str">
        <f>IF(Taxaliste_T!H$93="","",Taxaliste_T!H$93)</f>
        <v/>
      </c>
      <c r="E261" t="str">
        <f>IF(Taxaliste_T!I$93="","",Taxaliste_T!I$93)</f>
        <v/>
      </c>
      <c r="F261" t="str">
        <f>IF(Taxaliste_T!J$93="","",Taxaliste_T!J$93)</f>
        <v/>
      </c>
      <c r="G261" t="str">
        <f>IF(Taxaliste_T!K$93="","",Taxaliste_T!K$93)</f>
        <v/>
      </c>
      <c r="H261" t="str">
        <f>IF(Taxaliste_T!L$93="","",Taxaliste_T!L$93)</f>
        <v/>
      </c>
      <c r="I261" t="str">
        <f>IF(Taxaliste_T!M$93="","",Taxaliste_T!M$93)</f>
        <v/>
      </c>
      <c r="J261" t="str">
        <f>IF(Taxaliste_T!N$93="","",Taxaliste_T!N$93)</f>
        <v/>
      </c>
      <c r="K261" t="str">
        <f>IF(Taxaliste_T!P$93="","",Taxaliste_T!P$93)</f>
        <v/>
      </c>
      <c r="L261" t="str">
        <f>IF(Taxaliste_T!T$93="","",Taxaliste_T!T$93)</f>
        <v/>
      </c>
      <c r="M261" t="str">
        <f>IF(Taxaliste_T!U$93="","",Taxaliste_T!U$93)</f>
        <v/>
      </c>
      <c r="N261" t="str">
        <f>IF(Taxaliste_T!V$93="","",Taxaliste_T!V$93)</f>
        <v/>
      </c>
      <c r="O261" t="str">
        <f>IF(Taxaliste_T!W$93="","",Taxaliste_T!W$93)</f>
        <v/>
      </c>
      <c r="P261" t="str">
        <f t="shared" si="14"/>
        <v/>
      </c>
      <c r="Q261" t="str">
        <f t="shared" si="13"/>
        <v/>
      </c>
    </row>
    <row r="262" spans="1:17" x14ac:dyDescent="0.2">
      <c r="A262" t="str">
        <f>IF(Taxaliste_T!B$94="","",Taxaliste_T!B$94)</f>
        <v/>
      </c>
      <c r="B262" t="str">
        <f>IF(Taxaliste_T!F$94="","",Taxaliste_T!F$94)</f>
        <v/>
      </c>
      <c r="C262" t="str">
        <f>IF(Taxaliste_T!G$94="","",Taxaliste_T!G$94)</f>
        <v/>
      </c>
      <c r="D262" t="str">
        <f>IF(Taxaliste_T!H$94="","",Taxaliste_T!H$94)</f>
        <v/>
      </c>
      <c r="E262" t="str">
        <f>IF(Taxaliste_T!I$94="","",Taxaliste_T!I$94)</f>
        <v/>
      </c>
      <c r="F262" t="str">
        <f>IF(Taxaliste_T!J$94="","",Taxaliste_T!J$94)</f>
        <v/>
      </c>
      <c r="G262" t="str">
        <f>IF(Taxaliste_T!K$94="","",Taxaliste_T!K$94)</f>
        <v/>
      </c>
      <c r="H262" t="str">
        <f>IF(Taxaliste_T!L$94="","",Taxaliste_T!L$94)</f>
        <v/>
      </c>
      <c r="I262" t="str">
        <f>IF(Taxaliste_T!M$94="","",Taxaliste_T!M$94)</f>
        <v/>
      </c>
      <c r="J262" t="str">
        <f>IF(Taxaliste_T!N$94="","",Taxaliste_T!N$94)</f>
        <v/>
      </c>
      <c r="K262" t="str">
        <f>IF(Taxaliste_T!P$94="","",Taxaliste_T!P$94)</f>
        <v/>
      </c>
      <c r="L262" t="str">
        <f>IF(Taxaliste_T!T$94="","",Taxaliste_T!T$94)</f>
        <v/>
      </c>
      <c r="M262" t="str">
        <f>IF(Taxaliste_T!U$94="","",Taxaliste_T!U$94)</f>
        <v/>
      </c>
      <c r="N262" t="str">
        <f>IF(Taxaliste_T!V$94="","",Taxaliste_T!V$94)</f>
        <v/>
      </c>
      <c r="O262" t="str">
        <f>IF(Taxaliste_T!W$94="","",Taxaliste_T!W$94)</f>
        <v/>
      </c>
      <c r="P262" t="str">
        <f t="shared" si="14"/>
        <v/>
      </c>
      <c r="Q262" t="str">
        <f t="shared" si="13"/>
        <v/>
      </c>
    </row>
    <row r="263" spans="1:17" x14ac:dyDescent="0.2">
      <c r="A263" t="str">
        <f>IF(Taxaliste_T!B$95="","",Taxaliste_T!B$95)</f>
        <v/>
      </c>
      <c r="B263" t="str">
        <f>IF(Taxaliste_T!F$95="","",Taxaliste_T!F$95)</f>
        <v/>
      </c>
      <c r="C263" t="str">
        <f>IF(Taxaliste_T!G$95="","",Taxaliste_T!G$95)</f>
        <v/>
      </c>
      <c r="D263" t="str">
        <f>IF(Taxaliste_T!H$95="","",Taxaliste_T!H$95)</f>
        <v/>
      </c>
      <c r="E263" t="str">
        <f>IF(Taxaliste_T!I$95="","",Taxaliste_T!I$95)</f>
        <v/>
      </c>
      <c r="F263" t="str">
        <f>IF(Taxaliste_T!J$95="","",Taxaliste_T!J$95)</f>
        <v/>
      </c>
      <c r="G263" t="str">
        <f>IF(Taxaliste_T!K$95="","",Taxaliste_T!K$95)</f>
        <v/>
      </c>
      <c r="H263" t="str">
        <f>IF(Taxaliste_T!L$95="","",Taxaliste_T!L$95)</f>
        <v/>
      </c>
      <c r="I263" t="str">
        <f>IF(Taxaliste_T!M$95="","",Taxaliste_T!M$95)</f>
        <v/>
      </c>
      <c r="J263" t="str">
        <f>IF(Taxaliste_T!N$95="","",Taxaliste_T!N$95)</f>
        <v/>
      </c>
      <c r="K263" t="str">
        <f>IF(Taxaliste_T!P$95="","",Taxaliste_T!P$95)</f>
        <v/>
      </c>
      <c r="L263" t="str">
        <f>IF(Taxaliste_T!T$95="","",Taxaliste_T!T$95)</f>
        <v/>
      </c>
      <c r="M263" t="str">
        <f>IF(Taxaliste_T!U$95="","",Taxaliste_T!U$95)</f>
        <v/>
      </c>
      <c r="N263" t="str">
        <f>IF(Taxaliste_T!V$95="","",Taxaliste_T!V$95)</f>
        <v/>
      </c>
      <c r="O263" t="str">
        <f>IF(Taxaliste_T!W$95="","",Taxaliste_T!W$95)</f>
        <v/>
      </c>
      <c r="P263" t="str">
        <f t="shared" si="14"/>
        <v/>
      </c>
      <c r="Q263" t="str">
        <f t="shared" si="13"/>
        <v/>
      </c>
    </row>
    <row r="264" spans="1:17" x14ac:dyDescent="0.2">
      <c r="A264" t="str">
        <f>IF(Taxaliste_T!B$96="","",Taxaliste_T!B$96)</f>
        <v/>
      </c>
      <c r="B264" t="str">
        <f>IF(Taxaliste_T!F$96="","",Taxaliste_T!F$96)</f>
        <v/>
      </c>
      <c r="C264" t="str">
        <f>IF(Taxaliste_T!G$96="","",Taxaliste_T!G$96)</f>
        <v/>
      </c>
      <c r="D264" t="str">
        <f>IF(Taxaliste_T!H$96="","",Taxaliste_T!H$96)</f>
        <v/>
      </c>
      <c r="E264" t="str">
        <f>IF(Taxaliste_T!I$96="","",Taxaliste_T!I$96)</f>
        <v/>
      </c>
      <c r="F264" t="str">
        <f>IF(Taxaliste_T!J$96="","",Taxaliste_T!J$96)</f>
        <v/>
      </c>
      <c r="G264" t="str">
        <f>IF(Taxaliste_T!K$96="","",Taxaliste_T!K$96)</f>
        <v/>
      </c>
      <c r="H264" t="str">
        <f>IF(Taxaliste_T!L$96="","",Taxaliste_T!L$96)</f>
        <v/>
      </c>
      <c r="I264" t="str">
        <f>IF(Taxaliste_T!M$96="","",Taxaliste_T!M$96)</f>
        <v/>
      </c>
      <c r="J264" t="str">
        <f>IF(Taxaliste_T!N$96="","",Taxaliste_T!N$96)</f>
        <v/>
      </c>
      <c r="K264" t="str">
        <f>IF(Taxaliste_T!P$96="","",Taxaliste_T!P$96)</f>
        <v/>
      </c>
      <c r="L264" t="str">
        <f>IF(Taxaliste_T!T$96="","",Taxaliste_T!T$96)</f>
        <v/>
      </c>
      <c r="M264" t="str">
        <f>IF(Taxaliste_T!U$96="","",Taxaliste_T!U$96)</f>
        <v/>
      </c>
      <c r="N264" t="str">
        <f>IF(Taxaliste_T!V$96="","",Taxaliste_T!V$96)</f>
        <v/>
      </c>
      <c r="O264" t="str">
        <f>IF(Taxaliste_T!W$96="","",Taxaliste_T!W$96)</f>
        <v/>
      </c>
      <c r="P264" t="str">
        <f t="shared" si="14"/>
        <v/>
      </c>
      <c r="Q264" t="str">
        <f t="shared" si="13"/>
        <v/>
      </c>
    </row>
    <row r="265" spans="1:17" x14ac:dyDescent="0.2">
      <c r="A265" t="str">
        <f>IF(Taxaliste_T!B$97="","",Taxaliste_T!B$97)</f>
        <v/>
      </c>
      <c r="B265" t="str">
        <f>IF(Taxaliste_T!F$97="","",Taxaliste_T!F$97)</f>
        <v/>
      </c>
      <c r="C265" t="str">
        <f>IF(Taxaliste_T!G$97="","",Taxaliste_T!G$97)</f>
        <v/>
      </c>
      <c r="D265" t="str">
        <f>IF(Taxaliste_T!H$97="","",Taxaliste_T!H$97)</f>
        <v/>
      </c>
      <c r="E265" t="str">
        <f>IF(Taxaliste_T!I$97="","",Taxaliste_T!I$97)</f>
        <v/>
      </c>
      <c r="F265" t="str">
        <f>IF(Taxaliste_T!J$97="","",Taxaliste_T!J$97)</f>
        <v/>
      </c>
      <c r="G265" t="str">
        <f>IF(Taxaliste_T!K$97="","",Taxaliste_T!K$97)</f>
        <v/>
      </c>
      <c r="H265" t="str">
        <f>IF(Taxaliste_T!L$97="","",Taxaliste_T!L$97)</f>
        <v/>
      </c>
      <c r="I265" t="str">
        <f>IF(Taxaliste_T!M$97="","",Taxaliste_T!M$97)</f>
        <v/>
      </c>
      <c r="J265" t="str">
        <f>IF(Taxaliste_T!N$97="","",Taxaliste_T!N$97)</f>
        <v/>
      </c>
      <c r="K265" t="str">
        <f>IF(Taxaliste_T!P$97="","",Taxaliste_T!P$97)</f>
        <v/>
      </c>
      <c r="L265" t="str">
        <f>IF(Taxaliste_T!T$97="","",Taxaliste_T!T$97)</f>
        <v/>
      </c>
      <c r="M265" t="str">
        <f>IF(Taxaliste_T!U$97="","",Taxaliste_T!U$97)</f>
        <v/>
      </c>
      <c r="N265" t="str">
        <f>IF(Taxaliste_T!V$97="","",Taxaliste_T!V$97)</f>
        <v/>
      </c>
      <c r="O265" t="str">
        <f>IF(Taxaliste_T!W$97="","",Taxaliste_T!W$97)</f>
        <v/>
      </c>
      <c r="P265" t="str">
        <f t="shared" si="14"/>
        <v/>
      </c>
      <c r="Q265" t="str">
        <f t="shared" si="13"/>
        <v/>
      </c>
    </row>
    <row r="266" spans="1:17" x14ac:dyDescent="0.2">
      <c r="A266" t="str">
        <f>IF(Taxaliste_T!B$98="","",Taxaliste_T!B$98)</f>
        <v/>
      </c>
      <c r="B266" t="str">
        <f>IF(Taxaliste_T!F$98="","",Taxaliste_T!F$98)</f>
        <v/>
      </c>
      <c r="C266" t="str">
        <f>IF(Taxaliste_T!G$98="","",Taxaliste_T!G$98)</f>
        <v/>
      </c>
      <c r="D266" t="str">
        <f>IF(Taxaliste_T!H$98="","",Taxaliste_T!H$98)</f>
        <v/>
      </c>
      <c r="E266" t="str">
        <f>IF(Taxaliste_T!I$98="","",Taxaliste_T!I$98)</f>
        <v/>
      </c>
      <c r="F266" t="str">
        <f>IF(Taxaliste_T!J$98="","",Taxaliste_T!J$98)</f>
        <v/>
      </c>
      <c r="G266" t="str">
        <f>IF(Taxaliste_T!K$98="","",Taxaliste_T!K$98)</f>
        <v/>
      </c>
      <c r="H266" t="str">
        <f>IF(Taxaliste_T!L$98="","",Taxaliste_T!L$98)</f>
        <v/>
      </c>
      <c r="I266" t="str">
        <f>IF(Taxaliste_T!M$98="","",Taxaliste_T!M$98)</f>
        <v/>
      </c>
      <c r="J266" t="str">
        <f>IF(Taxaliste_T!N$98="","",Taxaliste_T!N$98)</f>
        <v/>
      </c>
      <c r="K266" t="str">
        <f>IF(Taxaliste_T!P$98="","",Taxaliste_T!P$98)</f>
        <v/>
      </c>
      <c r="L266" t="str">
        <f>IF(Taxaliste_T!T$98="","",Taxaliste_T!T$98)</f>
        <v/>
      </c>
      <c r="M266" t="str">
        <f>IF(Taxaliste_T!U$98="","",Taxaliste_T!U$98)</f>
        <v/>
      </c>
      <c r="N266" t="str">
        <f>IF(Taxaliste_T!V$98="","",Taxaliste_T!V$98)</f>
        <v/>
      </c>
      <c r="O266" t="str">
        <f>IF(Taxaliste_T!W$98="","",Taxaliste_T!W$98)</f>
        <v/>
      </c>
      <c r="P266" t="str">
        <f t="shared" si="14"/>
        <v/>
      </c>
      <c r="Q266" t="str">
        <f t="shared" si="13"/>
        <v/>
      </c>
    </row>
    <row r="267" spans="1:17" x14ac:dyDescent="0.2">
      <c r="A267" t="str">
        <f>IF(Taxaliste_T!B$99="","",Taxaliste_T!B$99)</f>
        <v/>
      </c>
      <c r="B267" t="str">
        <f>IF(Taxaliste_T!F$99="","",Taxaliste_T!F$99)</f>
        <v/>
      </c>
      <c r="C267" t="str">
        <f>IF(Taxaliste_T!G$99="","",Taxaliste_T!G$99)</f>
        <v/>
      </c>
      <c r="D267" t="str">
        <f>IF(Taxaliste_T!H$99="","",Taxaliste_T!H$99)</f>
        <v/>
      </c>
      <c r="E267" t="str">
        <f>IF(Taxaliste_T!I$99="","",Taxaliste_T!I$99)</f>
        <v/>
      </c>
      <c r="F267" t="str">
        <f>IF(Taxaliste_T!J$99="","",Taxaliste_T!J$99)</f>
        <v/>
      </c>
      <c r="G267" t="str">
        <f>IF(Taxaliste_T!K$99="","",Taxaliste_T!K$99)</f>
        <v/>
      </c>
      <c r="H267" t="str">
        <f>IF(Taxaliste_T!L$99="","",Taxaliste_T!L$99)</f>
        <v/>
      </c>
      <c r="I267" t="str">
        <f>IF(Taxaliste_T!M$99="","",Taxaliste_T!M$99)</f>
        <v/>
      </c>
      <c r="J267" t="str">
        <f>IF(Taxaliste_T!N$99="","",Taxaliste_T!N$99)</f>
        <v/>
      </c>
      <c r="K267" t="str">
        <f>IF(Taxaliste_T!P$99="","",Taxaliste_T!P$99)</f>
        <v/>
      </c>
      <c r="L267" t="str">
        <f>IF(Taxaliste_T!T$99="","",Taxaliste_T!T$99)</f>
        <v/>
      </c>
      <c r="M267" t="str">
        <f>IF(Taxaliste_T!U$99="","",Taxaliste_T!U$99)</f>
        <v/>
      </c>
      <c r="N267" t="str">
        <f>IF(Taxaliste_T!V$99="","",Taxaliste_T!V$99)</f>
        <v/>
      </c>
      <c r="O267" t="str">
        <f>IF(Taxaliste_T!W$99="","",Taxaliste_T!W$99)</f>
        <v/>
      </c>
      <c r="P267" t="str">
        <f t="shared" si="14"/>
        <v/>
      </c>
      <c r="Q267" t="str">
        <f t="shared" si="13"/>
        <v/>
      </c>
    </row>
    <row r="268" spans="1:17" x14ac:dyDescent="0.2">
      <c r="A268" t="str">
        <f>IF(Taxaliste_T!B$100="","",Taxaliste_T!B$100)</f>
        <v/>
      </c>
      <c r="B268" t="str">
        <f>IF(Taxaliste_T!F$100="","",Taxaliste_T!F$100)</f>
        <v/>
      </c>
      <c r="C268" t="str">
        <f>IF(Taxaliste_T!G$100="","",Taxaliste_T!G$100)</f>
        <v/>
      </c>
      <c r="D268" t="str">
        <f>IF(Taxaliste_T!H$100="","",Taxaliste_T!H$100)</f>
        <v/>
      </c>
      <c r="E268" t="str">
        <f>IF(Taxaliste_T!I$100="","",Taxaliste_T!I$100)</f>
        <v/>
      </c>
      <c r="F268" t="str">
        <f>IF(Taxaliste_T!J$100="","",Taxaliste_T!J$100)</f>
        <v/>
      </c>
      <c r="G268" t="str">
        <f>IF(Taxaliste_T!K$100="","",Taxaliste_T!K$100)</f>
        <v/>
      </c>
      <c r="H268" t="str">
        <f>IF(Taxaliste_T!L$100="","",Taxaliste_T!L$100)</f>
        <v/>
      </c>
      <c r="I268" t="str">
        <f>IF(Taxaliste_T!M$100="","",Taxaliste_T!M$100)</f>
        <v/>
      </c>
      <c r="J268" t="str">
        <f>IF(Taxaliste_T!N$100="","",Taxaliste_T!N$100)</f>
        <v/>
      </c>
      <c r="K268" t="str">
        <f>IF(Taxaliste_T!P$100="","",Taxaliste_T!P$100)</f>
        <v/>
      </c>
      <c r="L268" t="str">
        <f>IF(Taxaliste_T!T$100="","",Taxaliste_T!T$100)</f>
        <v/>
      </c>
      <c r="M268" t="str">
        <f>IF(Taxaliste_T!U$100="","",Taxaliste_T!U$100)</f>
        <v/>
      </c>
      <c r="N268" t="str">
        <f>IF(Taxaliste_T!V$100="","",Taxaliste_T!V$100)</f>
        <v/>
      </c>
      <c r="O268" t="str">
        <f>IF(Taxaliste_T!W$100="","",Taxaliste_T!W$100)</f>
        <v/>
      </c>
      <c r="P268" t="str">
        <f t="shared" si="14"/>
        <v/>
      </c>
      <c r="Q268" t="str">
        <f t="shared" si="13"/>
        <v/>
      </c>
    </row>
    <row r="269" spans="1:17" x14ac:dyDescent="0.2">
      <c r="A269" t="str">
        <f>IF(Taxaliste_T!B$101="","",Taxaliste_T!B$101)</f>
        <v/>
      </c>
      <c r="B269" t="str">
        <f>IF(Taxaliste_T!F$101="","",Taxaliste_T!F$101)</f>
        <v/>
      </c>
      <c r="C269" t="str">
        <f>IF(Taxaliste_T!G$101="","",Taxaliste_T!G$101)</f>
        <v/>
      </c>
      <c r="D269" t="str">
        <f>IF(Taxaliste_T!H$101="","",Taxaliste_T!H$101)</f>
        <v/>
      </c>
      <c r="E269" t="str">
        <f>IF(Taxaliste_T!I$101="","",Taxaliste_T!I$101)</f>
        <v/>
      </c>
      <c r="F269" t="str">
        <f>IF(Taxaliste_T!J$101="","",Taxaliste_T!J$101)</f>
        <v/>
      </c>
      <c r="G269" t="str">
        <f>IF(Taxaliste_T!K$101="","",Taxaliste_T!K$101)</f>
        <v/>
      </c>
      <c r="H269" t="str">
        <f>IF(Taxaliste_T!L$101="","",Taxaliste_T!L$101)</f>
        <v/>
      </c>
      <c r="I269" t="str">
        <f>IF(Taxaliste_T!M$101="","",Taxaliste_T!M$101)</f>
        <v/>
      </c>
      <c r="J269" t="str">
        <f>IF(Taxaliste_T!N$101="","",Taxaliste_T!N$101)</f>
        <v/>
      </c>
      <c r="K269" t="str">
        <f>IF(Taxaliste_T!P$101="","",Taxaliste_T!P$101)</f>
        <v/>
      </c>
      <c r="L269" t="str">
        <f>IF(Taxaliste_T!T$101="","",Taxaliste_T!T$101)</f>
        <v/>
      </c>
      <c r="M269" t="str">
        <f>IF(Taxaliste_T!U$101="","",Taxaliste_T!U$101)</f>
        <v/>
      </c>
      <c r="N269" t="str">
        <f>IF(Taxaliste_T!V$101="","",Taxaliste_T!V$101)</f>
        <v/>
      </c>
      <c r="O269" t="str">
        <f>IF(Taxaliste_T!W$101="","",Taxaliste_T!W$101)</f>
        <v/>
      </c>
      <c r="P269" t="str">
        <f t="shared" si="14"/>
        <v/>
      </c>
      <c r="Q269" t="str">
        <f t="shared" si="13"/>
        <v/>
      </c>
    </row>
    <row r="270" spans="1:17" x14ac:dyDescent="0.2">
      <c r="A270" t="str">
        <f>IF(Taxaliste_T!B$102="","",Taxaliste_T!B$102)</f>
        <v/>
      </c>
      <c r="B270" t="str">
        <f>IF(Taxaliste_T!F$102="","",Taxaliste_T!F$102)</f>
        <v/>
      </c>
      <c r="C270" t="str">
        <f>IF(Taxaliste_T!G$102="","",Taxaliste_T!G$102)</f>
        <v/>
      </c>
      <c r="D270" t="str">
        <f>IF(Taxaliste_T!H$102="","",Taxaliste_T!H$102)</f>
        <v/>
      </c>
      <c r="E270" t="str">
        <f>IF(Taxaliste_T!I$102="","",Taxaliste_T!I$102)</f>
        <v/>
      </c>
      <c r="F270" t="str">
        <f>IF(Taxaliste_T!J$102="","",Taxaliste_T!J$102)</f>
        <v/>
      </c>
      <c r="G270" t="str">
        <f>IF(Taxaliste_T!K$102="","",Taxaliste_T!K$102)</f>
        <v/>
      </c>
      <c r="H270" t="str">
        <f>IF(Taxaliste_T!L$102="","",Taxaliste_T!L$102)</f>
        <v/>
      </c>
      <c r="I270" t="str">
        <f>IF(Taxaliste_T!M$102="","",Taxaliste_T!M$102)</f>
        <v/>
      </c>
      <c r="J270" t="str">
        <f>IF(Taxaliste_T!N$102="","",Taxaliste_T!N$102)</f>
        <v/>
      </c>
      <c r="K270" t="str">
        <f>IF(Taxaliste_T!P$102="","",Taxaliste_T!P$102)</f>
        <v/>
      </c>
      <c r="L270" t="str">
        <f>IF(Taxaliste_T!T$102="","",Taxaliste_T!T$102)</f>
        <v/>
      </c>
      <c r="M270" t="str">
        <f>IF(Taxaliste_T!U$102="","",Taxaliste_T!U$102)</f>
        <v/>
      </c>
      <c r="N270" t="str">
        <f>IF(Taxaliste_T!V$102="","",Taxaliste_T!V$102)</f>
        <v/>
      </c>
      <c r="O270" t="str">
        <f>IF(Taxaliste_T!W$102="","",Taxaliste_T!W$102)</f>
        <v/>
      </c>
      <c r="P270" t="str">
        <f t="shared" si="14"/>
        <v/>
      </c>
      <c r="Q270" t="str">
        <f t="shared" si="13"/>
        <v/>
      </c>
    </row>
    <row r="271" spans="1:17" x14ac:dyDescent="0.2">
      <c r="A271" t="str">
        <f>IF(Taxaliste_T!B$103="","",Taxaliste_T!B$103)</f>
        <v/>
      </c>
      <c r="B271" t="str">
        <f>IF(Taxaliste_T!F$103="","",Taxaliste_T!F$103)</f>
        <v/>
      </c>
      <c r="C271" t="str">
        <f>IF(Taxaliste_T!G$103="","",Taxaliste_T!G$103)</f>
        <v/>
      </c>
      <c r="D271" t="str">
        <f>IF(Taxaliste_T!H$103="","",Taxaliste_T!H$103)</f>
        <v/>
      </c>
      <c r="E271" t="str">
        <f>IF(Taxaliste_T!I$103="","",Taxaliste_T!I$103)</f>
        <v/>
      </c>
      <c r="F271" t="str">
        <f>IF(Taxaliste_T!J$103="","",Taxaliste_T!J$103)</f>
        <v/>
      </c>
      <c r="G271" t="str">
        <f>IF(Taxaliste_T!K$103="","",Taxaliste_T!K$103)</f>
        <v/>
      </c>
      <c r="H271" t="str">
        <f>IF(Taxaliste_T!L$103="","",Taxaliste_T!L$103)</f>
        <v/>
      </c>
      <c r="I271" t="str">
        <f>IF(Taxaliste_T!M$103="","",Taxaliste_T!M$103)</f>
        <v/>
      </c>
      <c r="J271" t="str">
        <f>IF(Taxaliste_T!N$103="","",Taxaliste_T!N$103)</f>
        <v/>
      </c>
      <c r="K271" t="str">
        <f>IF(Taxaliste_T!P$103="","",Taxaliste_T!P$103)</f>
        <v/>
      </c>
      <c r="L271" t="str">
        <f>IF(Taxaliste_T!T$103="","",Taxaliste_T!T$103)</f>
        <v/>
      </c>
      <c r="M271" t="str">
        <f>IF(Taxaliste_T!U$103="","",Taxaliste_T!U$103)</f>
        <v/>
      </c>
      <c r="N271" t="str">
        <f>IF(Taxaliste_T!V$103="","",Taxaliste_T!V$103)</f>
        <v/>
      </c>
      <c r="O271" t="str">
        <f>IF(Taxaliste_T!W$103="","",Taxaliste_T!W$103)</f>
        <v/>
      </c>
      <c r="P271" t="str">
        <f t="shared" si="14"/>
        <v/>
      </c>
      <c r="Q271" t="str">
        <f t="shared" si="13"/>
        <v/>
      </c>
    </row>
  </sheetData>
  <sheetProtection algorithmName="SHA-512" hashValue="E9WWUr/9GNhkOW7ptCHwdm+29utwZBsrpMZ/wDxlUriKAez9HrcU6iZYbdeujSJzK4FtboS2QNO0UJzdbhURow==" saltValue="L0XooXvpBVfLpLXR4atfMA==" spinCount="100000" sheet="1" objects="1" scenarios="1"/>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8"/>
  <sheetViews>
    <sheetView workbookViewId="0">
      <selection activeCell="A5" sqref="A5"/>
    </sheetView>
  </sheetViews>
  <sheetFormatPr defaultColWidth="8.7109375" defaultRowHeight="12.75" x14ac:dyDescent="0.2"/>
  <cols>
    <col min="1" max="1" width="28.28515625" style="115" customWidth="1"/>
    <col min="2" max="2" width="14.140625" style="115" customWidth="1"/>
    <col min="3" max="3" width="9.5703125" style="116" customWidth="1"/>
    <col min="4" max="4" width="43.5703125" style="115" customWidth="1"/>
    <col min="5" max="5" width="17.42578125" style="115" customWidth="1"/>
    <col min="6" max="16384" width="8.7109375" style="145"/>
  </cols>
  <sheetData>
    <row r="1" spans="1:5" s="44" customFormat="1" x14ac:dyDescent="0.2">
      <c r="A1" s="42" t="s">
        <v>1659</v>
      </c>
      <c r="B1" s="43" t="s">
        <v>1660</v>
      </c>
      <c r="C1" s="43" t="s">
        <v>794</v>
      </c>
      <c r="D1" s="43" t="s">
        <v>1661</v>
      </c>
      <c r="E1" s="43" t="s">
        <v>1662</v>
      </c>
    </row>
    <row r="2" spans="1:5" s="44" customFormat="1" ht="51" x14ac:dyDescent="0.2">
      <c r="A2" s="115" t="s">
        <v>1663</v>
      </c>
      <c r="B2" s="149">
        <v>44386</v>
      </c>
      <c r="C2" s="116" t="s">
        <v>1011</v>
      </c>
      <c r="D2" s="117" t="s">
        <v>1664</v>
      </c>
      <c r="E2" s="115" t="s">
        <v>1012</v>
      </c>
    </row>
    <row r="3" spans="1:5" s="44" customFormat="1" ht="102" x14ac:dyDescent="0.2">
      <c r="A3" s="115" t="s">
        <v>1665</v>
      </c>
      <c r="B3" s="149">
        <v>44386</v>
      </c>
      <c r="C3" s="116" t="s">
        <v>1011</v>
      </c>
      <c r="D3" s="117" t="s">
        <v>1666</v>
      </c>
      <c r="E3" s="115" t="s">
        <v>1012</v>
      </c>
    </row>
    <row r="4" spans="1:5" ht="38.25" x14ac:dyDescent="0.2">
      <c r="A4" s="117" t="s">
        <v>1667</v>
      </c>
      <c r="B4" s="149">
        <v>44592</v>
      </c>
      <c r="C4" s="116" t="s">
        <v>1013</v>
      </c>
      <c r="D4" s="117" t="s">
        <v>1668</v>
      </c>
      <c r="E4" s="115" t="s">
        <v>1012</v>
      </c>
    </row>
    <row r="5" spans="1:5" ht="25.5" x14ac:dyDescent="0.2">
      <c r="A5" s="115" t="s">
        <v>1665</v>
      </c>
      <c r="B5" s="149">
        <v>44592</v>
      </c>
      <c r="C5" s="116" t="s">
        <v>1013</v>
      </c>
      <c r="D5" s="117" t="s">
        <v>1669</v>
      </c>
      <c r="E5" s="115" t="s">
        <v>1012</v>
      </c>
    </row>
    <row r="6" spans="1:5" ht="63.75" x14ac:dyDescent="0.2">
      <c r="A6" s="115" t="s">
        <v>1768</v>
      </c>
      <c r="B6" s="149">
        <v>44592</v>
      </c>
      <c r="C6" s="116" t="s">
        <v>1013</v>
      </c>
      <c r="D6" s="115" t="s">
        <v>1670</v>
      </c>
      <c r="E6" s="117" t="s">
        <v>1293</v>
      </c>
    </row>
    <row r="7" spans="1:5" x14ac:dyDescent="0.2">
      <c r="A7" s="115" t="s">
        <v>1665</v>
      </c>
      <c r="B7" s="149">
        <v>44746</v>
      </c>
      <c r="C7" s="116" t="s">
        <v>1294</v>
      </c>
      <c r="D7" s="115" t="s">
        <v>1671</v>
      </c>
      <c r="E7" s="115" t="s">
        <v>1295</v>
      </c>
    </row>
    <row r="8" spans="1:5" ht="25.5" x14ac:dyDescent="0.2">
      <c r="A8" s="115" t="s">
        <v>1672</v>
      </c>
      <c r="B8" s="149">
        <v>44746</v>
      </c>
      <c r="C8" s="116" t="s">
        <v>1294</v>
      </c>
      <c r="D8" s="117" t="s">
        <v>1673</v>
      </c>
      <c r="E8" s="115" t="s">
        <v>1012</v>
      </c>
    </row>
    <row r="9" spans="1:5" ht="38.25" x14ac:dyDescent="0.2">
      <c r="A9" s="423" t="s">
        <v>1764</v>
      </c>
      <c r="B9" s="149">
        <v>45328</v>
      </c>
      <c r="C9" s="424" t="s">
        <v>1762</v>
      </c>
      <c r="D9" s="425" t="s">
        <v>1752</v>
      </c>
      <c r="E9" s="423" t="s">
        <v>1295</v>
      </c>
    </row>
    <row r="10" spans="1:5" ht="25.5" x14ac:dyDescent="0.2">
      <c r="A10" s="117" t="s">
        <v>1765</v>
      </c>
      <c r="B10" s="149">
        <v>45328</v>
      </c>
      <c r="C10" s="424" t="s">
        <v>1762</v>
      </c>
      <c r="D10" s="117" t="s">
        <v>1766</v>
      </c>
      <c r="E10" s="423" t="s">
        <v>1012</v>
      </c>
    </row>
    <row r="11" spans="1:5" x14ac:dyDescent="0.2">
      <c r="A11" s="425" t="s">
        <v>1763</v>
      </c>
      <c r="B11" s="149">
        <v>45328</v>
      </c>
      <c r="C11" s="424" t="s">
        <v>1762</v>
      </c>
      <c r="D11" s="423" t="s">
        <v>1670</v>
      </c>
      <c r="E11" s="423" t="s">
        <v>1295</v>
      </c>
    </row>
    <row r="12" spans="1:5" ht="25.5" x14ac:dyDescent="0.2">
      <c r="A12" s="115" t="s">
        <v>1768</v>
      </c>
      <c r="B12" s="149">
        <v>45328</v>
      </c>
      <c r="C12" s="424" t="s">
        <v>1762</v>
      </c>
      <c r="D12" s="117" t="s">
        <v>1769</v>
      </c>
      <c r="E12" s="423" t="s">
        <v>1012</v>
      </c>
    </row>
    <row r="13" spans="1:5" ht="51" x14ac:dyDescent="0.2">
      <c r="A13" s="117" t="s">
        <v>1770</v>
      </c>
      <c r="B13" s="149">
        <v>45328</v>
      </c>
      <c r="C13" s="424" t="s">
        <v>1762</v>
      </c>
      <c r="D13" s="117" t="s">
        <v>1771</v>
      </c>
      <c r="E13" s="423" t="s">
        <v>1012</v>
      </c>
    </row>
    <row r="14" spans="1:5" x14ac:dyDescent="0.2">
      <c r="A14" s="423" t="s">
        <v>1748</v>
      </c>
      <c r="B14" s="149">
        <v>45328</v>
      </c>
      <c r="C14" s="424" t="s">
        <v>1762</v>
      </c>
      <c r="D14" s="423" t="s">
        <v>1753</v>
      </c>
      <c r="E14" s="423" t="s">
        <v>1295</v>
      </c>
    </row>
    <row r="15" spans="1:5" x14ac:dyDescent="0.2">
      <c r="A15" s="423" t="s">
        <v>1672</v>
      </c>
      <c r="B15" s="149">
        <v>45328</v>
      </c>
      <c r="C15" s="424" t="s">
        <v>1762</v>
      </c>
      <c r="D15" s="423" t="s">
        <v>1754</v>
      </c>
      <c r="E15" s="423" t="s">
        <v>1295</v>
      </c>
    </row>
    <row r="16" spans="1:5" x14ac:dyDescent="0.2">
      <c r="A16" s="423" t="s">
        <v>1672</v>
      </c>
      <c r="B16" s="149">
        <v>45328</v>
      </c>
      <c r="C16" s="424" t="s">
        <v>1762</v>
      </c>
      <c r="D16" s="423" t="s">
        <v>1753</v>
      </c>
      <c r="E16" s="423" t="s">
        <v>1295</v>
      </c>
    </row>
    <row r="17" spans="1:5" ht="63.75" x14ac:dyDescent="0.2">
      <c r="A17" s="425" t="s">
        <v>1767</v>
      </c>
      <c r="B17" s="149">
        <v>45328</v>
      </c>
      <c r="C17" s="424" t="s">
        <v>1762</v>
      </c>
      <c r="D17" s="425" t="s">
        <v>1755</v>
      </c>
      <c r="E17" s="423" t="s">
        <v>1012</v>
      </c>
    </row>
    <row r="18" spans="1:5" ht="25.5" x14ac:dyDescent="0.2">
      <c r="A18" s="423" t="s">
        <v>1757</v>
      </c>
      <c r="B18" s="149">
        <v>45328</v>
      </c>
      <c r="C18" s="424" t="s">
        <v>1762</v>
      </c>
      <c r="D18" s="425" t="s">
        <v>1756</v>
      </c>
      <c r="E18" s="423" t="s">
        <v>1295</v>
      </c>
    </row>
  </sheetData>
  <sheetProtection algorithmName="SHA-512" hashValue="5wzNL7eTwNFETZr+fpox5/MfM8pjIARB/g5zotPxkLj19Ug/HW7/wHiPUgjMN27Fo0khOW9k+Ya/u8KszhmGMw==" saltValue="cIjTgfxaXsSovUiFwwMay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DB6B3"/>
  </sheetPr>
  <dimension ref="A1:AU267"/>
  <sheetViews>
    <sheetView zoomScaleNormal="100" workbookViewId="0">
      <selection activeCell="Y47" sqref="Y47:AD55"/>
    </sheetView>
  </sheetViews>
  <sheetFormatPr defaultColWidth="11.42578125" defaultRowHeight="12.75" x14ac:dyDescent="0.2"/>
  <cols>
    <col min="1" max="1" width="2.42578125" style="207" customWidth="1"/>
    <col min="2" max="2" width="16.5703125" style="207" customWidth="1"/>
    <col min="3" max="3" width="2.5703125" style="207" customWidth="1"/>
    <col min="4" max="4" width="2.5703125" style="207" hidden="1" customWidth="1"/>
    <col min="5" max="5" width="6.85546875" style="207" customWidth="1"/>
    <col min="6" max="6" width="4.140625" style="207" hidden="1" customWidth="1"/>
    <col min="7" max="13" width="5.5703125" style="207" customWidth="1"/>
    <col min="14" max="14" width="6.85546875" style="207" customWidth="1"/>
    <col min="15" max="15" width="2.5703125" style="207" customWidth="1"/>
    <col min="16" max="17" width="2.5703125" style="331" hidden="1" customWidth="1"/>
    <col min="18" max="18" width="2.85546875" style="207" customWidth="1"/>
    <col min="19" max="19" width="2.42578125" style="207" customWidth="1"/>
    <col min="20" max="20" width="16.5703125" style="207" customWidth="1"/>
    <col min="21" max="21" width="3.42578125" style="207" customWidth="1"/>
    <col min="22" max="22" width="2.5703125" style="207" hidden="1" customWidth="1"/>
    <col min="23" max="23" width="6.85546875" style="207" customWidth="1"/>
    <col min="24" max="24" width="2.5703125" style="207" hidden="1" customWidth="1"/>
    <col min="25" max="30" width="5.5703125" style="207" customWidth="1"/>
    <col min="31" max="31" width="6" style="207" customWidth="1"/>
    <col min="32" max="32" width="6.85546875" style="207" customWidth="1"/>
    <col min="33" max="34" width="6.85546875" style="331" hidden="1" customWidth="1"/>
    <col min="35" max="35" width="8.7109375" style="331" hidden="1" customWidth="1"/>
    <col min="36" max="36" width="7" style="207" hidden="1" customWidth="1"/>
    <col min="37" max="37" width="17.28515625" style="207" hidden="1" customWidth="1"/>
    <col min="38" max="38" width="9.5703125" style="207" hidden="1" customWidth="1"/>
    <col min="39" max="39" width="2" style="207" hidden="1" customWidth="1"/>
    <col min="40" max="40" width="16.28515625" style="207" hidden="1" customWidth="1"/>
    <col min="41" max="41" width="8.5703125" style="207" hidden="1" customWidth="1"/>
    <col min="42" max="42" width="14.85546875" style="207" hidden="1" customWidth="1"/>
    <col min="43" max="43" width="8.5703125" style="207" hidden="1" customWidth="1"/>
    <col min="44" max="44" width="8.140625" style="207" hidden="1" customWidth="1"/>
    <col min="45" max="47" width="4.7109375" style="207" hidden="1" customWidth="1"/>
    <col min="48" max="256" width="11.42578125" style="207"/>
    <col min="257" max="257" width="2.42578125" style="207" customWidth="1"/>
    <col min="258" max="258" width="16.5703125" style="207" customWidth="1"/>
    <col min="259" max="260" width="2.5703125" style="207" customWidth="1"/>
    <col min="261" max="261" width="6.85546875" style="207" customWidth="1"/>
    <col min="262" max="262" width="0" style="207" hidden="1" customWidth="1"/>
    <col min="263" max="269" width="5.5703125" style="207" customWidth="1"/>
    <col min="270" max="270" width="6.85546875" style="207" customWidth="1"/>
    <col min="271" max="271" width="2.5703125" style="207" customWidth="1"/>
    <col min="272" max="273" width="0" style="207" hidden="1" customWidth="1"/>
    <col min="274" max="274" width="2.85546875" style="207" customWidth="1"/>
    <col min="275" max="275" width="2.42578125" style="207" customWidth="1"/>
    <col min="276" max="276" width="16.5703125" style="207" customWidth="1"/>
    <col min="277" max="277" width="3.42578125" style="207" customWidth="1"/>
    <col min="278" max="278" width="2.5703125" style="207" customWidth="1"/>
    <col min="279" max="279" width="6.85546875" style="207" customWidth="1"/>
    <col min="280" max="280" width="0" style="207" hidden="1" customWidth="1"/>
    <col min="281" max="286" width="5.5703125" style="207" customWidth="1"/>
    <col min="287" max="287" width="6" style="207" customWidth="1"/>
    <col min="288" max="288" width="6.85546875" style="207" customWidth="1"/>
    <col min="289" max="303" width="0" style="207" hidden="1" customWidth="1"/>
    <col min="304" max="512" width="11.42578125" style="207"/>
    <col min="513" max="513" width="2.42578125" style="207" customWidth="1"/>
    <col min="514" max="514" width="16.5703125" style="207" customWidth="1"/>
    <col min="515" max="516" width="2.5703125" style="207" customWidth="1"/>
    <col min="517" max="517" width="6.85546875" style="207" customWidth="1"/>
    <col min="518" max="518" width="0" style="207" hidden="1" customWidth="1"/>
    <col min="519" max="525" width="5.5703125" style="207" customWidth="1"/>
    <col min="526" max="526" width="6.85546875" style="207" customWidth="1"/>
    <col min="527" max="527" width="2.5703125" style="207" customWidth="1"/>
    <col min="528" max="529" width="0" style="207" hidden="1" customWidth="1"/>
    <col min="530" max="530" width="2.85546875" style="207" customWidth="1"/>
    <col min="531" max="531" width="2.42578125" style="207" customWidth="1"/>
    <col min="532" max="532" width="16.5703125" style="207" customWidth="1"/>
    <col min="533" max="533" width="3.42578125" style="207" customWidth="1"/>
    <col min="534" max="534" width="2.5703125" style="207" customWidth="1"/>
    <col min="535" max="535" width="6.85546875" style="207" customWidth="1"/>
    <col min="536" max="536" width="0" style="207" hidden="1" customWidth="1"/>
    <col min="537" max="542" width="5.5703125" style="207" customWidth="1"/>
    <col min="543" max="543" width="6" style="207" customWidth="1"/>
    <col min="544" max="544" width="6.85546875" style="207" customWidth="1"/>
    <col min="545" max="559" width="0" style="207" hidden="1" customWidth="1"/>
    <col min="560" max="768" width="11.42578125" style="207"/>
    <col min="769" max="769" width="2.42578125" style="207" customWidth="1"/>
    <col min="770" max="770" width="16.5703125" style="207" customWidth="1"/>
    <col min="771" max="772" width="2.5703125" style="207" customWidth="1"/>
    <col min="773" max="773" width="6.85546875" style="207" customWidth="1"/>
    <col min="774" max="774" width="0" style="207" hidden="1" customWidth="1"/>
    <col min="775" max="781" width="5.5703125" style="207" customWidth="1"/>
    <col min="782" max="782" width="6.85546875" style="207" customWidth="1"/>
    <col min="783" max="783" width="2.5703125" style="207" customWidth="1"/>
    <col min="784" max="785" width="0" style="207" hidden="1" customWidth="1"/>
    <col min="786" max="786" width="2.85546875" style="207" customWidth="1"/>
    <col min="787" max="787" width="2.42578125" style="207" customWidth="1"/>
    <col min="788" max="788" width="16.5703125" style="207" customWidth="1"/>
    <col min="789" max="789" width="3.42578125" style="207" customWidth="1"/>
    <col min="790" max="790" width="2.5703125" style="207" customWidth="1"/>
    <col min="791" max="791" width="6.85546875" style="207" customWidth="1"/>
    <col min="792" max="792" width="0" style="207" hidden="1" customWidth="1"/>
    <col min="793" max="798" width="5.5703125" style="207" customWidth="1"/>
    <col min="799" max="799" width="6" style="207" customWidth="1"/>
    <col min="800" max="800" width="6.85546875" style="207" customWidth="1"/>
    <col min="801" max="815" width="0" style="207" hidden="1" customWidth="1"/>
    <col min="816" max="1024" width="11.42578125" style="207"/>
    <col min="1025" max="1025" width="2.42578125" style="207" customWidth="1"/>
    <col min="1026" max="1026" width="16.5703125" style="207" customWidth="1"/>
    <col min="1027" max="1028" width="2.5703125" style="207" customWidth="1"/>
    <col min="1029" max="1029" width="6.85546875" style="207" customWidth="1"/>
    <col min="1030" max="1030" width="0" style="207" hidden="1" customWidth="1"/>
    <col min="1031" max="1037" width="5.5703125" style="207" customWidth="1"/>
    <col min="1038" max="1038" width="6.85546875" style="207" customWidth="1"/>
    <col min="1039" max="1039" width="2.5703125" style="207" customWidth="1"/>
    <col min="1040" max="1041" width="0" style="207" hidden="1" customWidth="1"/>
    <col min="1042" max="1042" width="2.85546875" style="207" customWidth="1"/>
    <col min="1043" max="1043" width="2.42578125" style="207" customWidth="1"/>
    <col min="1044" max="1044" width="16.5703125" style="207" customWidth="1"/>
    <col min="1045" max="1045" width="3.42578125" style="207" customWidth="1"/>
    <col min="1046" max="1046" width="2.5703125" style="207" customWidth="1"/>
    <col min="1047" max="1047" width="6.85546875" style="207" customWidth="1"/>
    <col min="1048" max="1048" width="0" style="207" hidden="1" customWidth="1"/>
    <col min="1049" max="1054" width="5.5703125" style="207" customWidth="1"/>
    <col min="1055" max="1055" width="6" style="207" customWidth="1"/>
    <col min="1056" max="1056" width="6.85546875" style="207" customWidth="1"/>
    <col min="1057" max="1071" width="0" style="207" hidden="1" customWidth="1"/>
    <col min="1072" max="1280" width="11.42578125" style="207"/>
    <col min="1281" max="1281" width="2.42578125" style="207" customWidth="1"/>
    <col min="1282" max="1282" width="16.5703125" style="207" customWidth="1"/>
    <col min="1283" max="1284" width="2.5703125" style="207" customWidth="1"/>
    <col min="1285" max="1285" width="6.85546875" style="207" customWidth="1"/>
    <col min="1286" max="1286" width="0" style="207" hidden="1" customWidth="1"/>
    <col min="1287" max="1293" width="5.5703125" style="207" customWidth="1"/>
    <col min="1294" max="1294" width="6.85546875" style="207" customWidth="1"/>
    <col min="1295" max="1295" width="2.5703125" style="207" customWidth="1"/>
    <col min="1296" max="1297" width="0" style="207" hidden="1" customWidth="1"/>
    <col min="1298" max="1298" width="2.85546875" style="207" customWidth="1"/>
    <col min="1299" max="1299" width="2.42578125" style="207" customWidth="1"/>
    <col min="1300" max="1300" width="16.5703125" style="207" customWidth="1"/>
    <col min="1301" max="1301" width="3.42578125" style="207" customWidth="1"/>
    <col min="1302" max="1302" width="2.5703125" style="207" customWidth="1"/>
    <col min="1303" max="1303" width="6.85546875" style="207" customWidth="1"/>
    <col min="1304" max="1304" width="0" style="207" hidden="1" customWidth="1"/>
    <col min="1305" max="1310" width="5.5703125" style="207" customWidth="1"/>
    <col min="1311" max="1311" width="6" style="207" customWidth="1"/>
    <col min="1312" max="1312" width="6.85546875" style="207" customWidth="1"/>
    <col min="1313" max="1327" width="0" style="207" hidden="1" customWidth="1"/>
    <col min="1328" max="1536" width="11.42578125" style="207"/>
    <col min="1537" max="1537" width="2.42578125" style="207" customWidth="1"/>
    <col min="1538" max="1538" width="16.5703125" style="207" customWidth="1"/>
    <col min="1539" max="1540" width="2.5703125" style="207" customWidth="1"/>
    <col min="1541" max="1541" width="6.85546875" style="207" customWidth="1"/>
    <col min="1542" max="1542" width="0" style="207" hidden="1" customWidth="1"/>
    <col min="1543" max="1549" width="5.5703125" style="207" customWidth="1"/>
    <col min="1550" max="1550" width="6.85546875" style="207" customWidth="1"/>
    <col min="1551" max="1551" width="2.5703125" style="207" customWidth="1"/>
    <col min="1552" max="1553" width="0" style="207" hidden="1" customWidth="1"/>
    <col min="1554" max="1554" width="2.85546875" style="207" customWidth="1"/>
    <col min="1555" max="1555" width="2.42578125" style="207" customWidth="1"/>
    <col min="1556" max="1556" width="16.5703125" style="207" customWidth="1"/>
    <col min="1557" max="1557" width="3.42578125" style="207" customWidth="1"/>
    <col min="1558" max="1558" width="2.5703125" style="207" customWidth="1"/>
    <col min="1559" max="1559" width="6.85546875" style="207" customWidth="1"/>
    <col min="1560" max="1560" width="0" style="207" hidden="1" customWidth="1"/>
    <col min="1561" max="1566" width="5.5703125" style="207" customWidth="1"/>
    <col min="1567" max="1567" width="6" style="207" customWidth="1"/>
    <col min="1568" max="1568" width="6.85546875" style="207" customWidth="1"/>
    <col min="1569" max="1583" width="0" style="207" hidden="1" customWidth="1"/>
    <col min="1584" max="1792" width="11.42578125" style="207"/>
    <col min="1793" max="1793" width="2.42578125" style="207" customWidth="1"/>
    <col min="1794" max="1794" width="16.5703125" style="207" customWidth="1"/>
    <col min="1795" max="1796" width="2.5703125" style="207" customWidth="1"/>
    <col min="1797" max="1797" width="6.85546875" style="207" customWidth="1"/>
    <col min="1798" max="1798" width="0" style="207" hidden="1" customWidth="1"/>
    <col min="1799" max="1805" width="5.5703125" style="207" customWidth="1"/>
    <col min="1806" max="1806" width="6.85546875" style="207" customWidth="1"/>
    <col min="1807" max="1807" width="2.5703125" style="207" customWidth="1"/>
    <col min="1808" max="1809" width="0" style="207" hidden="1" customWidth="1"/>
    <col min="1810" max="1810" width="2.85546875" style="207" customWidth="1"/>
    <col min="1811" max="1811" width="2.42578125" style="207" customWidth="1"/>
    <col min="1812" max="1812" width="16.5703125" style="207" customWidth="1"/>
    <col min="1813" max="1813" width="3.42578125" style="207" customWidth="1"/>
    <col min="1814" max="1814" width="2.5703125" style="207" customWidth="1"/>
    <col min="1815" max="1815" width="6.85546875" style="207" customWidth="1"/>
    <col min="1816" max="1816" width="0" style="207" hidden="1" customWidth="1"/>
    <col min="1817" max="1822" width="5.5703125" style="207" customWidth="1"/>
    <col min="1823" max="1823" width="6" style="207" customWidth="1"/>
    <col min="1824" max="1824" width="6.85546875" style="207" customWidth="1"/>
    <col min="1825" max="1839" width="0" style="207" hidden="1" customWidth="1"/>
    <col min="1840" max="2048" width="11.42578125" style="207"/>
    <col min="2049" max="2049" width="2.42578125" style="207" customWidth="1"/>
    <col min="2050" max="2050" width="16.5703125" style="207" customWidth="1"/>
    <col min="2051" max="2052" width="2.5703125" style="207" customWidth="1"/>
    <col min="2053" max="2053" width="6.85546875" style="207" customWidth="1"/>
    <col min="2054" max="2054" width="0" style="207" hidden="1" customWidth="1"/>
    <col min="2055" max="2061" width="5.5703125" style="207" customWidth="1"/>
    <col min="2062" max="2062" width="6.85546875" style="207" customWidth="1"/>
    <col min="2063" max="2063" width="2.5703125" style="207" customWidth="1"/>
    <col min="2064" max="2065" width="0" style="207" hidden="1" customWidth="1"/>
    <col min="2066" max="2066" width="2.85546875" style="207" customWidth="1"/>
    <col min="2067" max="2067" width="2.42578125" style="207" customWidth="1"/>
    <col min="2068" max="2068" width="16.5703125" style="207" customWidth="1"/>
    <col min="2069" max="2069" width="3.42578125" style="207" customWidth="1"/>
    <col min="2070" max="2070" width="2.5703125" style="207" customWidth="1"/>
    <col min="2071" max="2071" width="6.85546875" style="207" customWidth="1"/>
    <col min="2072" max="2072" width="0" style="207" hidden="1" customWidth="1"/>
    <col min="2073" max="2078" width="5.5703125" style="207" customWidth="1"/>
    <col min="2079" max="2079" width="6" style="207" customWidth="1"/>
    <col min="2080" max="2080" width="6.85546875" style="207" customWidth="1"/>
    <col min="2081" max="2095" width="0" style="207" hidden="1" customWidth="1"/>
    <col min="2096" max="2304" width="11.42578125" style="207"/>
    <col min="2305" max="2305" width="2.42578125" style="207" customWidth="1"/>
    <col min="2306" max="2306" width="16.5703125" style="207" customWidth="1"/>
    <col min="2307" max="2308" width="2.5703125" style="207" customWidth="1"/>
    <col min="2309" max="2309" width="6.85546875" style="207" customWidth="1"/>
    <col min="2310" max="2310" width="0" style="207" hidden="1" customWidth="1"/>
    <col min="2311" max="2317" width="5.5703125" style="207" customWidth="1"/>
    <col min="2318" max="2318" width="6.85546875" style="207" customWidth="1"/>
    <col min="2319" max="2319" width="2.5703125" style="207" customWidth="1"/>
    <col min="2320" max="2321" width="0" style="207" hidden="1" customWidth="1"/>
    <col min="2322" max="2322" width="2.85546875" style="207" customWidth="1"/>
    <col min="2323" max="2323" width="2.42578125" style="207" customWidth="1"/>
    <col min="2324" max="2324" width="16.5703125" style="207" customWidth="1"/>
    <col min="2325" max="2325" width="3.42578125" style="207" customWidth="1"/>
    <col min="2326" max="2326" width="2.5703125" style="207" customWidth="1"/>
    <col min="2327" max="2327" width="6.85546875" style="207" customWidth="1"/>
    <col min="2328" max="2328" width="0" style="207" hidden="1" customWidth="1"/>
    <col min="2329" max="2334" width="5.5703125" style="207" customWidth="1"/>
    <col min="2335" max="2335" width="6" style="207" customWidth="1"/>
    <col min="2336" max="2336" width="6.85546875" style="207" customWidth="1"/>
    <col min="2337" max="2351" width="0" style="207" hidden="1" customWidth="1"/>
    <col min="2352" max="2560" width="11.42578125" style="207"/>
    <col min="2561" max="2561" width="2.42578125" style="207" customWidth="1"/>
    <col min="2562" max="2562" width="16.5703125" style="207" customWidth="1"/>
    <col min="2563" max="2564" width="2.5703125" style="207" customWidth="1"/>
    <col min="2565" max="2565" width="6.85546875" style="207" customWidth="1"/>
    <col min="2566" max="2566" width="0" style="207" hidden="1" customWidth="1"/>
    <col min="2567" max="2573" width="5.5703125" style="207" customWidth="1"/>
    <col min="2574" max="2574" width="6.85546875" style="207" customWidth="1"/>
    <col min="2575" max="2575" width="2.5703125" style="207" customWidth="1"/>
    <col min="2576" max="2577" width="0" style="207" hidden="1" customWidth="1"/>
    <col min="2578" max="2578" width="2.85546875" style="207" customWidth="1"/>
    <col min="2579" max="2579" width="2.42578125" style="207" customWidth="1"/>
    <col min="2580" max="2580" width="16.5703125" style="207" customWidth="1"/>
    <col min="2581" max="2581" width="3.42578125" style="207" customWidth="1"/>
    <col min="2582" max="2582" width="2.5703125" style="207" customWidth="1"/>
    <col min="2583" max="2583" width="6.85546875" style="207" customWidth="1"/>
    <col min="2584" max="2584" width="0" style="207" hidden="1" customWidth="1"/>
    <col min="2585" max="2590" width="5.5703125" style="207" customWidth="1"/>
    <col min="2591" max="2591" width="6" style="207" customWidth="1"/>
    <col min="2592" max="2592" width="6.85546875" style="207" customWidth="1"/>
    <col min="2593" max="2607" width="0" style="207" hidden="1" customWidth="1"/>
    <col min="2608" max="2816" width="11.42578125" style="207"/>
    <col min="2817" max="2817" width="2.42578125" style="207" customWidth="1"/>
    <col min="2818" max="2818" width="16.5703125" style="207" customWidth="1"/>
    <col min="2819" max="2820" width="2.5703125" style="207" customWidth="1"/>
    <col min="2821" max="2821" width="6.85546875" style="207" customWidth="1"/>
    <col min="2822" max="2822" width="0" style="207" hidden="1" customWidth="1"/>
    <col min="2823" max="2829" width="5.5703125" style="207" customWidth="1"/>
    <col min="2830" max="2830" width="6.85546875" style="207" customWidth="1"/>
    <col min="2831" max="2831" width="2.5703125" style="207" customWidth="1"/>
    <col min="2832" max="2833" width="0" style="207" hidden="1" customWidth="1"/>
    <col min="2834" max="2834" width="2.85546875" style="207" customWidth="1"/>
    <col min="2835" max="2835" width="2.42578125" style="207" customWidth="1"/>
    <col min="2836" max="2836" width="16.5703125" style="207" customWidth="1"/>
    <col min="2837" max="2837" width="3.42578125" style="207" customWidth="1"/>
    <col min="2838" max="2838" width="2.5703125" style="207" customWidth="1"/>
    <col min="2839" max="2839" width="6.85546875" style="207" customWidth="1"/>
    <col min="2840" max="2840" width="0" style="207" hidden="1" customWidth="1"/>
    <col min="2841" max="2846" width="5.5703125" style="207" customWidth="1"/>
    <col min="2847" max="2847" width="6" style="207" customWidth="1"/>
    <col min="2848" max="2848" width="6.85546875" style="207" customWidth="1"/>
    <col min="2849" max="2863" width="0" style="207" hidden="1" customWidth="1"/>
    <col min="2864" max="3072" width="11.42578125" style="207"/>
    <col min="3073" max="3073" width="2.42578125" style="207" customWidth="1"/>
    <col min="3074" max="3074" width="16.5703125" style="207" customWidth="1"/>
    <col min="3075" max="3076" width="2.5703125" style="207" customWidth="1"/>
    <col min="3077" max="3077" width="6.85546875" style="207" customWidth="1"/>
    <col min="3078" max="3078" width="0" style="207" hidden="1" customWidth="1"/>
    <col min="3079" max="3085" width="5.5703125" style="207" customWidth="1"/>
    <col min="3086" max="3086" width="6.85546875" style="207" customWidth="1"/>
    <col min="3087" max="3087" width="2.5703125" style="207" customWidth="1"/>
    <col min="3088" max="3089" width="0" style="207" hidden="1" customWidth="1"/>
    <col min="3090" max="3090" width="2.85546875" style="207" customWidth="1"/>
    <col min="3091" max="3091" width="2.42578125" style="207" customWidth="1"/>
    <col min="3092" max="3092" width="16.5703125" style="207" customWidth="1"/>
    <col min="3093" max="3093" width="3.42578125" style="207" customWidth="1"/>
    <col min="3094" max="3094" width="2.5703125" style="207" customWidth="1"/>
    <col min="3095" max="3095" width="6.85546875" style="207" customWidth="1"/>
    <col min="3096" max="3096" width="0" style="207" hidden="1" customWidth="1"/>
    <col min="3097" max="3102" width="5.5703125" style="207" customWidth="1"/>
    <col min="3103" max="3103" width="6" style="207" customWidth="1"/>
    <col min="3104" max="3104" width="6.85546875" style="207" customWidth="1"/>
    <col min="3105" max="3119" width="0" style="207" hidden="1" customWidth="1"/>
    <col min="3120" max="3328" width="11.42578125" style="207"/>
    <col min="3329" max="3329" width="2.42578125" style="207" customWidth="1"/>
    <col min="3330" max="3330" width="16.5703125" style="207" customWidth="1"/>
    <col min="3331" max="3332" width="2.5703125" style="207" customWidth="1"/>
    <col min="3333" max="3333" width="6.85546875" style="207" customWidth="1"/>
    <col min="3334" max="3334" width="0" style="207" hidden="1" customWidth="1"/>
    <col min="3335" max="3341" width="5.5703125" style="207" customWidth="1"/>
    <col min="3342" max="3342" width="6.85546875" style="207" customWidth="1"/>
    <col min="3343" max="3343" width="2.5703125" style="207" customWidth="1"/>
    <col min="3344" max="3345" width="0" style="207" hidden="1" customWidth="1"/>
    <col min="3346" max="3346" width="2.85546875" style="207" customWidth="1"/>
    <col min="3347" max="3347" width="2.42578125" style="207" customWidth="1"/>
    <col min="3348" max="3348" width="16.5703125" style="207" customWidth="1"/>
    <col min="3349" max="3349" width="3.42578125" style="207" customWidth="1"/>
    <col min="3350" max="3350" width="2.5703125" style="207" customWidth="1"/>
    <col min="3351" max="3351" width="6.85546875" style="207" customWidth="1"/>
    <col min="3352" max="3352" width="0" style="207" hidden="1" customWidth="1"/>
    <col min="3353" max="3358" width="5.5703125" style="207" customWidth="1"/>
    <col min="3359" max="3359" width="6" style="207" customWidth="1"/>
    <col min="3360" max="3360" width="6.85546875" style="207" customWidth="1"/>
    <col min="3361" max="3375" width="0" style="207" hidden="1" customWidth="1"/>
    <col min="3376" max="3584" width="11.42578125" style="207"/>
    <col min="3585" max="3585" width="2.42578125" style="207" customWidth="1"/>
    <col min="3586" max="3586" width="16.5703125" style="207" customWidth="1"/>
    <col min="3587" max="3588" width="2.5703125" style="207" customWidth="1"/>
    <col min="3589" max="3589" width="6.85546875" style="207" customWidth="1"/>
    <col min="3590" max="3590" width="0" style="207" hidden="1" customWidth="1"/>
    <col min="3591" max="3597" width="5.5703125" style="207" customWidth="1"/>
    <col min="3598" max="3598" width="6.85546875" style="207" customWidth="1"/>
    <col min="3599" max="3599" width="2.5703125" style="207" customWidth="1"/>
    <col min="3600" max="3601" width="0" style="207" hidden="1" customWidth="1"/>
    <col min="3602" max="3602" width="2.85546875" style="207" customWidth="1"/>
    <col min="3603" max="3603" width="2.42578125" style="207" customWidth="1"/>
    <col min="3604" max="3604" width="16.5703125" style="207" customWidth="1"/>
    <col min="3605" max="3605" width="3.42578125" style="207" customWidth="1"/>
    <col min="3606" max="3606" width="2.5703125" style="207" customWidth="1"/>
    <col min="3607" max="3607" width="6.85546875" style="207" customWidth="1"/>
    <col min="3608" max="3608" width="0" style="207" hidden="1" customWidth="1"/>
    <col min="3609" max="3614" width="5.5703125" style="207" customWidth="1"/>
    <col min="3615" max="3615" width="6" style="207" customWidth="1"/>
    <col min="3616" max="3616" width="6.85546875" style="207" customWidth="1"/>
    <col min="3617" max="3631" width="0" style="207" hidden="1" customWidth="1"/>
    <col min="3632" max="3840" width="11.42578125" style="207"/>
    <col min="3841" max="3841" width="2.42578125" style="207" customWidth="1"/>
    <col min="3842" max="3842" width="16.5703125" style="207" customWidth="1"/>
    <col min="3843" max="3844" width="2.5703125" style="207" customWidth="1"/>
    <col min="3845" max="3845" width="6.85546875" style="207" customWidth="1"/>
    <col min="3846" max="3846" width="0" style="207" hidden="1" customWidth="1"/>
    <col min="3847" max="3853" width="5.5703125" style="207" customWidth="1"/>
    <col min="3854" max="3854" width="6.85546875" style="207" customWidth="1"/>
    <col min="3855" max="3855" width="2.5703125" style="207" customWidth="1"/>
    <col min="3856" max="3857" width="0" style="207" hidden="1" customWidth="1"/>
    <col min="3858" max="3858" width="2.85546875" style="207" customWidth="1"/>
    <col min="3859" max="3859" width="2.42578125" style="207" customWidth="1"/>
    <col min="3860" max="3860" width="16.5703125" style="207" customWidth="1"/>
    <col min="3861" max="3861" width="3.42578125" style="207" customWidth="1"/>
    <col min="3862" max="3862" width="2.5703125" style="207" customWidth="1"/>
    <col min="3863" max="3863" width="6.85546875" style="207" customWidth="1"/>
    <col min="3864" max="3864" width="0" style="207" hidden="1" customWidth="1"/>
    <col min="3865" max="3870" width="5.5703125" style="207" customWidth="1"/>
    <col min="3871" max="3871" width="6" style="207" customWidth="1"/>
    <col min="3872" max="3872" width="6.85546875" style="207" customWidth="1"/>
    <col min="3873" max="3887" width="0" style="207" hidden="1" customWidth="1"/>
    <col min="3888" max="4096" width="11.42578125" style="207"/>
    <col min="4097" max="4097" width="2.42578125" style="207" customWidth="1"/>
    <col min="4098" max="4098" width="16.5703125" style="207" customWidth="1"/>
    <col min="4099" max="4100" width="2.5703125" style="207" customWidth="1"/>
    <col min="4101" max="4101" width="6.85546875" style="207" customWidth="1"/>
    <col min="4102" max="4102" width="0" style="207" hidden="1" customWidth="1"/>
    <col min="4103" max="4109" width="5.5703125" style="207" customWidth="1"/>
    <col min="4110" max="4110" width="6.85546875" style="207" customWidth="1"/>
    <col min="4111" max="4111" width="2.5703125" style="207" customWidth="1"/>
    <col min="4112" max="4113" width="0" style="207" hidden="1" customWidth="1"/>
    <col min="4114" max="4114" width="2.85546875" style="207" customWidth="1"/>
    <col min="4115" max="4115" width="2.42578125" style="207" customWidth="1"/>
    <col min="4116" max="4116" width="16.5703125" style="207" customWidth="1"/>
    <col min="4117" max="4117" width="3.42578125" style="207" customWidth="1"/>
    <col min="4118" max="4118" width="2.5703125" style="207" customWidth="1"/>
    <col min="4119" max="4119" width="6.85546875" style="207" customWidth="1"/>
    <col min="4120" max="4120" width="0" style="207" hidden="1" customWidth="1"/>
    <col min="4121" max="4126" width="5.5703125" style="207" customWidth="1"/>
    <col min="4127" max="4127" width="6" style="207" customWidth="1"/>
    <col min="4128" max="4128" width="6.85546875" style="207" customWidth="1"/>
    <col min="4129" max="4143" width="0" style="207" hidden="1" customWidth="1"/>
    <col min="4144" max="4352" width="11.42578125" style="207"/>
    <col min="4353" max="4353" width="2.42578125" style="207" customWidth="1"/>
    <col min="4354" max="4354" width="16.5703125" style="207" customWidth="1"/>
    <col min="4355" max="4356" width="2.5703125" style="207" customWidth="1"/>
    <col min="4357" max="4357" width="6.85546875" style="207" customWidth="1"/>
    <col min="4358" max="4358" width="0" style="207" hidden="1" customWidth="1"/>
    <col min="4359" max="4365" width="5.5703125" style="207" customWidth="1"/>
    <col min="4366" max="4366" width="6.85546875" style="207" customWidth="1"/>
    <col min="4367" max="4367" width="2.5703125" style="207" customWidth="1"/>
    <col min="4368" max="4369" width="0" style="207" hidden="1" customWidth="1"/>
    <col min="4370" max="4370" width="2.85546875" style="207" customWidth="1"/>
    <col min="4371" max="4371" width="2.42578125" style="207" customWidth="1"/>
    <col min="4372" max="4372" width="16.5703125" style="207" customWidth="1"/>
    <col min="4373" max="4373" width="3.42578125" style="207" customWidth="1"/>
    <col min="4374" max="4374" width="2.5703125" style="207" customWidth="1"/>
    <col min="4375" max="4375" width="6.85546875" style="207" customWidth="1"/>
    <col min="4376" max="4376" width="0" style="207" hidden="1" customWidth="1"/>
    <col min="4377" max="4382" width="5.5703125" style="207" customWidth="1"/>
    <col min="4383" max="4383" width="6" style="207" customWidth="1"/>
    <col min="4384" max="4384" width="6.85546875" style="207" customWidth="1"/>
    <col min="4385" max="4399" width="0" style="207" hidden="1" customWidth="1"/>
    <col min="4400" max="4608" width="11.42578125" style="207"/>
    <col min="4609" max="4609" width="2.42578125" style="207" customWidth="1"/>
    <col min="4610" max="4610" width="16.5703125" style="207" customWidth="1"/>
    <col min="4611" max="4612" width="2.5703125" style="207" customWidth="1"/>
    <col min="4613" max="4613" width="6.85546875" style="207" customWidth="1"/>
    <col min="4614" max="4614" width="0" style="207" hidden="1" customWidth="1"/>
    <col min="4615" max="4621" width="5.5703125" style="207" customWidth="1"/>
    <col min="4622" max="4622" width="6.85546875" style="207" customWidth="1"/>
    <col min="4623" max="4623" width="2.5703125" style="207" customWidth="1"/>
    <col min="4624" max="4625" width="0" style="207" hidden="1" customWidth="1"/>
    <col min="4626" max="4626" width="2.85546875" style="207" customWidth="1"/>
    <col min="4627" max="4627" width="2.42578125" style="207" customWidth="1"/>
    <col min="4628" max="4628" width="16.5703125" style="207" customWidth="1"/>
    <col min="4629" max="4629" width="3.42578125" style="207" customWidth="1"/>
    <col min="4630" max="4630" width="2.5703125" style="207" customWidth="1"/>
    <col min="4631" max="4631" width="6.85546875" style="207" customWidth="1"/>
    <col min="4632" max="4632" width="0" style="207" hidden="1" customWidth="1"/>
    <col min="4633" max="4638" width="5.5703125" style="207" customWidth="1"/>
    <col min="4639" max="4639" width="6" style="207" customWidth="1"/>
    <col min="4640" max="4640" width="6.85546875" style="207" customWidth="1"/>
    <col min="4641" max="4655" width="0" style="207" hidden="1" customWidth="1"/>
    <col min="4656" max="4864" width="11.42578125" style="207"/>
    <col min="4865" max="4865" width="2.42578125" style="207" customWidth="1"/>
    <col min="4866" max="4866" width="16.5703125" style="207" customWidth="1"/>
    <col min="4867" max="4868" width="2.5703125" style="207" customWidth="1"/>
    <col min="4869" max="4869" width="6.85546875" style="207" customWidth="1"/>
    <col min="4870" max="4870" width="0" style="207" hidden="1" customWidth="1"/>
    <col min="4871" max="4877" width="5.5703125" style="207" customWidth="1"/>
    <col min="4878" max="4878" width="6.85546875" style="207" customWidth="1"/>
    <col min="4879" max="4879" width="2.5703125" style="207" customWidth="1"/>
    <col min="4880" max="4881" width="0" style="207" hidden="1" customWidth="1"/>
    <col min="4882" max="4882" width="2.85546875" style="207" customWidth="1"/>
    <col min="4883" max="4883" width="2.42578125" style="207" customWidth="1"/>
    <col min="4884" max="4884" width="16.5703125" style="207" customWidth="1"/>
    <col min="4885" max="4885" width="3.42578125" style="207" customWidth="1"/>
    <col min="4886" max="4886" width="2.5703125" style="207" customWidth="1"/>
    <col min="4887" max="4887" width="6.85546875" style="207" customWidth="1"/>
    <col min="4888" max="4888" width="0" style="207" hidden="1" customWidth="1"/>
    <col min="4889" max="4894" width="5.5703125" style="207" customWidth="1"/>
    <col min="4895" max="4895" width="6" style="207" customWidth="1"/>
    <col min="4896" max="4896" width="6.85546875" style="207" customWidth="1"/>
    <col min="4897" max="4911" width="0" style="207" hidden="1" customWidth="1"/>
    <col min="4912" max="5120" width="11.42578125" style="207"/>
    <col min="5121" max="5121" width="2.42578125" style="207" customWidth="1"/>
    <col min="5122" max="5122" width="16.5703125" style="207" customWidth="1"/>
    <col min="5123" max="5124" width="2.5703125" style="207" customWidth="1"/>
    <col min="5125" max="5125" width="6.85546875" style="207" customWidth="1"/>
    <col min="5126" max="5126" width="0" style="207" hidden="1" customWidth="1"/>
    <col min="5127" max="5133" width="5.5703125" style="207" customWidth="1"/>
    <col min="5134" max="5134" width="6.85546875" style="207" customWidth="1"/>
    <col min="5135" max="5135" width="2.5703125" style="207" customWidth="1"/>
    <col min="5136" max="5137" width="0" style="207" hidden="1" customWidth="1"/>
    <col min="5138" max="5138" width="2.85546875" style="207" customWidth="1"/>
    <col min="5139" max="5139" width="2.42578125" style="207" customWidth="1"/>
    <col min="5140" max="5140" width="16.5703125" style="207" customWidth="1"/>
    <col min="5141" max="5141" width="3.42578125" style="207" customWidth="1"/>
    <col min="5142" max="5142" width="2.5703125" style="207" customWidth="1"/>
    <col min="5143" max="5143" width="6.85546875" style="207" customWidth="1"/>
    <col min="5144" max="5144" width="0" style="207" hidden="1" customWidth="1"/>
    <col min="5145" max="5150" width="5.5703125" style="207" customWidth="1"/>
    <col min="5151" max="5151" width="6" style="207" customWidth="1"/>
    <col min="5152" max="5152" width="6.85546875" style="207" customWidth="1"/>
    <col min="5153" max="5167" width="0" style="207" hidden="1" customWidth="1"/>
    <col min="5168" max="5376" width="11.42578125" style="207"/>
    <col min="5377" max="5377" width="2.42578125" style="207" customWidth="1"/>
    <col min="5378" max="5378" width="16.5703125" style="207" customWidth="1"/>
    <col min="5379" max="5380" width="2.5703125" style="207" customWidth="1"/>
    <col min="5381" max="5381" width="6.85546875" style="207" customWidth="1"/>
    <col min="5382" max="5382" width="0" style="207" hidden="1" customWidth="1"/>
    <col min="5383" max="5389" width="5.5703125" style="207" customWidth="1"/>
    <col min="5390" max="5390" width="6.85546875" style="207" customWidth="1"/>
    <col min="5391" max="5391" width="2.5703125" style="207" customWidth="1"/>
    <col min="5392" max="5393" width="0" style="207" hidden="1" customWidth="1"/>
    <col min="5394" max="5394" width="2.85546875" style="207" customWidth="1"/>
    <col min="5395" max="5395" width="2.42578125" style="207" customWidth="1"/>
    <col min="5396" max="5396" width="16.5703125" style="207" customWidth="1"/>
    <col min="5397" max="5397" width="3.42578125" style="207" customWidth="1"/>
    <col min="5398" max="5398" width="2.5703125" style="207" customWidth="1"/>
    <col min="5399" max="5399" width="6.85546875" style="207" customWidth="1"/>
    <col min="5400" max="5400" width="0" style="207" hidden="1" customWidth="1"/>
    <col min="5401" max="5406" width="5.5703125" style="207" customWidth="1"/>
    <col min="5407" max="5407" width="6" style="207" customWidth="1"/>
    <col min="5408" max="5408" width="6.85546875" style="207" customWidth="1"/>
    <col min="5409" max="5423" width="0" style="207" hidden="1" customWidth="1"/>
    <col min="5424" max="5632" width="11.42578125" style="207"/>
    <col min="5633" max="5633" width="2.42578125" style="207" customWidth="1"/>
    <col min="5634" max="5634" width="16.5703125" style="207" customWidth="1"/>
    <col min="5635" max="5636" width="2.5703125" style="207" customWidth="1"/>
    <col min="5637" max="5637" width="6.85546875" style="207" customWidth="1"/>
    <col min="5638" max="5638" width="0" style="207" hidden="1" customWidth="1"/>
    <col min="5639" max="5645" width="5.5703125" style="207" customWidth="1"/>
    <col min="5646" max="5646" width="6.85546875" style="207" customWidth="1"/>
    <col min="5647" max="5647" width="2.5703125" style="207" customWidth="1"/>
    <col min="5648" max="5649" width="0" style="207" hidden="1" customWidth="1"/>
    <col min="5650" max="5650" width="2.85546875" style="207" customWidth="1"/>
    <col min="5651" max="5651" width="2.42578125" style="207" customWidth="1"/>
    <col min="5652" max="5652" width="16.5703125" style="207" customWidth="1"/>
    <col min="5653" max="5653" width="3.42578125" style="207" customWidth="1"/>
    <col min="5654" max="5654" width="2.5703125" style="207" customWidth="1"/>
    <col min="5655" max="5655" width="6.85546875" style="207" customWidth="1"/>
    <col min="5656" max="5656" width="0" style="207" hidden="1" customWidth="1"/>
    <col min="5657" max="5662" width="5.5703125" style="207" customWidth="1"/>
    <col min="5663" max="5663" width="6" style="207" customWidth="1"/>
    <col min="5664" max="5664" width="6.85546875" style="207" customWidth="1"/>
    <col min="5665" max="5679" width="0" style="207" hidden="1" customWidth="1"/>
    <col min="5680" max="5888" width="11.42578125" style="207"/>
    <col min="5889" max="5889" width="2.42578125" style="207" customWidth="1"/>
    <col min="5890" max="5890" width="16.5703125" style="207" customWidth="1"/>
    <col min="5891" max="5892" width="2.5703125" style="207" customWidth="1"/>
    <col min="5893" max="5893" width="6.85546875" style="207" customWidth="1"/>
    <col min="5894" max="5894" width="0" style="207" hidden="1" customWidth="1"/>
    <col min="5895" max="5901" width="5.5703125" style="207" customWidth="1"/>
    <col min="5902" max="5902" width="6.85546875" style="207" customWidth="1"/>
    <col min="5903" max="5903" width="2.5703125" style="207" customWidth="1"/>
    <col min="5904" max="5905" width="0" style="207" hidden="1" customWidth="1"/>
    <col min="5906" max="5906" width="2.85546875" style="207" customWidth="1"/>
    <col min="5907" max="5907" width="2.42578125" style="207" customWidth="1"/>
    <col min="5908" max="5908" width="16.5703125" style="207" customWidth="1"/>
    <col min="5909" max="5909" width="3.42578125" style="207" customWidth="1"/>
    <col min="5910" max="5910" width="2.5703125" style="207" customWidth="1"/>
    <col min="5911" max="5911" width="6.85546875" style="207" customWidth="1"/>
    <col min="5912" max="5912" width="0" style="207" hidden="1" customWidth="1"/>
    <col min="5913" max="5918" width="5.5703125" style="207" customWidth="1"/>
    <col min="5919" max="5919" width="6" style="207" customWidth="1"/>
    <col min="5920" max="5920" width="6.85546875" style="207" customWidth="1"/>
    <col min="5921" max="5935" width="0" style="207" hidden="1" customWidth="1"/>
    <col min="5936" max="6144" width="11.42578125" style="207"/>
    <col min="6145" max="6145" width="2.42578125" style="207" customWidth="1"/>
    <col min="6146" max="6146" width="16.5703125" style="207" customWidth="1"/>
    <col min="6147" max="6148" width="2.5703125" style="207" customWidth="1"/>
    <col min="6149" max="6149" width="6.85546875" style="207" customWidth="1"/>
    <col min="6150" max="6150" width="0" style="207" hidden="1" customWidth="1"/>
    <col min="6151" max="6157" width="5.5703125" style="207" customWidth="1"/>
    <col min="6158" max="6158" width="6.85546875" style="207" customWidth="1"/>
    <col min="6159" max="6159" width="2.5703125" style="207" customWidth="1"/>
    <col min="6160" max="6161" width="0" style="207" hidden="1" customWidth="1"/>
    <col min="6162" max="6162" width="2.85546875" style="207" customWidth="1"/>
    <col min="6163" max="6163" width="2.42578125" style="207" customWidth="1"/>
    <col min="6164" max="6164" width="16.5703125" style="207" customWidth="1"/>
    <col min="6165" max="6165" width="3.42578125" style="207" customWidth="1"/>
    <col min="6166" max="6166" width="2.5703125" style="207" customWidth="1"/>
    <col min="6167" max="6167" width="6.85546875" style="207" customWidth="1"/>
    <col min="6168" max="6168" width="0" style="207" hidden="1" customWidth="1"/>
    <col min="6169" max="6174" width="5.5703125" style="207" customWidth="1"/>
    <col min="6175" max="6175" width="6" style="207" customWidth="1"/>
    <col min="6176" max="6176" width="6.85546875" style="207" customWidth="1"/>
    <col min="6177" max="6191" width="0" style="207" hidden="1" customWidth="1"/>
    <col min="6192" max="6400" width="11.42578125" style="207"/>
    <col min="6401" max="6401" width="2.42578125" style="207" customWidth="1"/>
    <col min="6402" max="6402" width="16.5703125" style="207" customWidth="1"/>
    <col min="6403" max="6404" width="2.5703125" style="207" customWidth="1"/>
    <col min="6405" max="6405" width="6.85546875" style="207" customWidth="1"/>
    <col min="6406" max="6406" width="0" style="207" hidden="1" customWidth="1"/>
    <col min="6407" max="6413" width="5.5703125" style="207" customWidth="1"/>
    <col min="6414" max="6414" width="6.85546875" style="207" customWidth="1"/>
    <col min="6415" max="6415" width="2.5703125" style="207" customWidth="1"/>
    <col min="6416" max="6417" width="0" style="207" hidden="1" customWidth="1"/>
    <col min="6418" max="6418" width="2.85546875" style="207" customWidth="1"/>
    <col min="6419" max="6419" width="2.42578125" style="207" customWidth="1"/>
    <col min="6420" max="6420" width="16.5703125" style="207" customWidth="1"/>
    <col min="6421" max="6421" width="3.42578125" style="207" customWidth="1"/>
    <col min="6422" max="6422" width="2.5703125" style="207" customWidth="1"/>
    <col min="6423" max="6423" width="6.85546875" style="207" customWidth="1"/>
    <col min="6424" max="6424" width="0" style="207" hidden="1" customWidth="1"/>
    <col min="6425" max="6430" width="5.5703125" style="207" customWidth="1"/>
    <col min="6431" max="6431" width="6" style="207" customWidth="1"/>
    <col min="6432" max="6432" width="6.85546875" style="207" customWidth="1"/>
    <col min="6433" max="6447" width="0" style="207" hidden="1" customWidth="1"/>
    <col min="6448" max="6656" width="11.42578125" style="207"/>
    <col min="6657" max="6657" width="2.42578125" style="207" customWidth="1"/>
    <col min="6658" max="6658" width="16.5703125" style="207" customWidth="1"/>
    <col min="6659" max="6660" width="2.5703125" style="207" customWidth="1"/>
    <col min="6661" max="6661" width="6.85546875" style="207" customWidth="1"/>
    <col min="6662" max="6662" width="0" style="207" hidden="1" customWidth="1"/>
    <col min="6663" max="6669" width="5.5703125" style="207" customWidth="1"/>
    <col min="6670" max="6670" width="6.85546875" style="207" customWidth="1"/>
    <col min="6671" max="6671" width="2.5703125" style="207" customWidth="1"/>
    <col min="6672" max="6673" width="0" style="207" hidden="1" customWidth="1"/>
    <col min="6674" max="6674" width="2.85546875" style="207" customWidth="1"/>
    <col min="6675" max="6675" width="2.42578125" style="207" customWidth="1"/>
    <col min="6676" max="6676" width="16.5703125" style="207" customWidth="1"/>
    <col min="6677" max="6677" width="3.42578125" style="207" customWidth="1"/>
    <col min="6678" max="6678" width="2.5703125" style="207" customWidth="1"/>
    <col min="6679" max="6679" width="6.85546875" style="207" customWidth="1"/>
    <col min="6680" max="6680" width="0" style="207" hidden="1" customWidth="1"/>
    <col min="6681" max="6686" width="5.5703125" style="207" customWidth="1"/>
    <col min="6687" max="6687" width="6" style="207" customWidth="1"/>
    <col min="6688" max="6688" width="6.85546875" style="207" customWidth="1"/>
    <col min="6689" max="6703" width="0" style="207" hidden="1" customWidth="1"/>
    <col min="6704" max="6912" width="11.42578125" style="207"/>
    <col min="6913" max="6913" width="2.42578125" style="207" customWidth="1"/>
    <col min="6914" max="6914" width="16.5703125" style="207" customWidth="1"/>
    <col min="6915" max="6916" width="2.5703125" style="207" customWidth="1"/>
    <col min="6917" max="6917" width="6.85546875" style="207" customWidth="1"/>
    <col min="6918" max="6918" width="0" style="207" hidden="1" customWidth="1"/>
    <col min="6919" max="6925" width="5.5703125" style="207" customWidth="1"/>
    <col min="6926" max="6926" width="6.85546875" style="207" customWidth="1"/>
    <col min="6927" max="6927" width="2.5703125" style="207" customWidth="1"/>
    <col min="6928" max="6929" width="0" style="207" hidden="1" customWidth="1"/>
    <col min="6930" max="6930" width="2.85546875" style="207" customWidth="1"/>
    <col min="6931" max="6931" width="2.42578125" style="207" customWidth="1"/>
    <col min="6932" max="6932" width="16.5703125" style="207" customWidth="1"/>
    <col min="6933" max="6933" width="3.42578125" style="207" customWidth="1"/>
    <col min="6934" max="6934" width="2.5703125" style="207" customWidth="1"/>
    <col min="6935" max="6935" width="6.85546875" style="207" customWidth="1"/>
    <col min="6936" max="6936" width="0" style="207" hidden="1" customWidth="1"/>
    <col min="6937" max="6942" width="5.5703125" style="207" customWidth="1"/>
    <col min="6943" max="6943" width="6" style="207" customWidth="1"/>
    <col min="6944" max="6944" width="6.85546875" style="207" customWidth="1"/>
    <col min="6945" max="6959" width="0" style="207" hidden="1" customWidth="1"/>
    <col min="6960" max="7168" width="11.42578125" style="207"/>
    <col min="7169" max="7169" width="2.42578125" style="207" customWidth="1"/>
    <col min="7170" max="7170" width="16.5703125" style="207" customWidth="1"/>
    <col min="7171" max="7172" width="2.5703125" style="207" customWidth="1"/>
    <col min="7173" max="7173" width="6.85546875" style="207" customWidth="1"/>
    <col min="7174" max="7174" width="0" style="207" hidden="1" customWidth="1"/>
    <col min="7175" max="7181" width="5.5703125" style="207" customWidth="1"/>
    <col min="7182" max="7182" width="6.85546875" style="207" customWidth="1"/>
    <col min="7183" max="7183" width="2.5703125" style="207" customWidth="1"/>
    <col min="7184" max="7185" width="0" style="207" hidden="1" customWidth="1"/>
    <col min="7186" max="7186" width="2.85546875" style="207" customWidth="1"/>
    <col min="7187" max="7187" width="2.42578125" style="207" customWidth="1"/>
    <col min="7188" max="7188" width="16.5703125" style="207" customWidth="1"/>
    <col min="7189" max="7189" width="3.42578125" style="207" customWidth="1"/>
    <col min="7190" max="7190" width="2.5703125" style="207" customWidth="1"/>
    <col min="7191" max="7191" width="6.85546875" style="207" customWidth="1"/>
    <col min="7192" max="7192" width="0" style="207" hidden="1" customWidth="1"/>
    <col min="7193" max="7198" width="5.5703125" style="207" customWidth="1"/>
    <col min="7199" max="7199" width="6" style="207" customWidth="1"/>
    <col min="7200" max="7200" width="6.85546875" style="207" customWidth="1"/>
    <col min="7201" max="7215" width="0" style="207" hidden="1" customWidth="1"/>
    <col min="7216" max="7424" width="11.42578125" style="207"/>
    <col min="7425" max="7425" width="2.42578125" style="207" customWidth="1"/>
    <col min="7426" max="7426" width="16.5703125" style="207" customWidth="1"/>
    <col min="7427" max="7428" width="2.5703125" style="207" customWidth="1"/>
    <col min="7429" max="7429" width="6.85546875" style="207" customWidth="1"/>
    <col min="7430" max="7430" width="0" style="207" hidden="1" customWidth="1"/>
    <col min="7431" max="7437" width="5.5703125" style="207" customWidth="1"/>
    <col min="7438" max="7438" width="6.85546875" style="207" customWidth="1"/>
    <col min="7439" max="7439" width="2.5703125" style="207" customWidth="1"/>
    <col min="7440" max="7441" width="0" style="207" hidden="1" customWidth="1"/>
    <col min="7442" max="7442" width="2.85546875" style="207" customWidth="1"/>
    <col min="7443" max="7443" width="2.42578125" style="207" customWidth="1"/>
    <col min="7444" max="7444" width="16.5703125" style="207" customWidth="1"/>
    <col min="7445" max="7445" width="3.42578125" style="207" customWidth="1"/>
    <col min="7446" max="7446" width="2.5703125" style="207" customWidth="1"/>
    <col min="7447" max="7447" width="6.85546875" style="207" customWidth="1"/>
    <col min="7448" max="7448" width="0" style="207" hidden="1" customWidth="1"/>
    <col min="7449" max="7454" width="5.5703125" style="207" customWidth="1"/>
    <col min="7455" max="7455" width="6" style="207" customWidth="1"/>
    <col min="7456" max="7456" width="6.85546875" style="207" customWidth="1"/>
    <col min="7457" max="7471" width="0" style="207" hidden="1" customWidth="1"/>
    <col min="7472" max="7680" width="11.42578125" style="207"/>
    <col min="7681" max="7681" width="2.42578125" style="207" customWidth="1"/>
    <col min="7682" max="7682" width="16.5703125" style="207" customWidth="1"/>
    <col min="7683" max="7684" width="2.5703125" style="207" customWidth="1"/>
    <col min="7685" max="7685" width="6.85546875" style="207" customWidth="1"/>
    <col min="7686" max="7686" width="0" style="207" hidden="1" customWidth="1"/>
    <col min="7687" max="7693" width="5.5703125" style="207" customWidth="1"/>
    <col min="7694" max="7694" width="6.85546875" style="207" customWidth="1"/>
    <col min="7695" max="7695" width="2.5703125" style="207" customWidth="1"/>
    <col min="7696" max="7697" width="0" style="207" hidden="1" customWidth="1"/>
    <col min="7698" max="7698" width="2.85546875" style="207" customWidth="1"/>
    <col min="7699" max="7699" width="2.42578125" style="207" customWidth="1"/>
    <col min="7700" max="7700" width="16.5703125" style="207" customWidth="1"/>
    <col min="7701" max="7701" width="3.42578125" style="207" customWidth="1"/>
    <col min="7702" max="7702" width="2.5703125" style="207" customWidth="1"/>
    <col min="7703" max="7703" width="6.85546875" style="207" customWidth="1"/>
    <col min="7704" max="7704" width="0" style="207" hidden="1" customWidth="1"/>
    <col min="7705" max="7710" width="5.5703125" style="207" customWidth="1"/>
    <col min="7711" max="7711" width="6" style="207" customWidth="1"/>
    <col min="7712" max="7712" width="6.85546875" style="207" customWidth="1"/>
    <col min="7713" max="7727" width="0" style="207" hidden="1" customWidth="1"/>
    <col min="7728" max="7936" width="11.42578125" style="207"/>
    <col min="7937" max="7937" width="2.42578125" style="207" customWidth="1"/>
    <col min="7938" max="7938" width="16.5703125" style="207" customWidth="1"/>
    <col min="7939" max="7940" width="2.5703125" style="207" customWidth="1"/>
    <col min="7941" max="7941" width="6.85546875" style="207" customWidth="1"/>
    <col min="7942" max="7942" width="0" style="207" hidden="1" customWidth="1"/>
    <col min="7943" max="7949" width="5.5703125" style="207" customWidth="1"/>
    <col min="7950" max="7950" width="6.85546875" style="207" customWidth="1"/>
    <col min="7951" max="7951" width="2.5703125" style="207" customWidth="1"/>
    <col min="7952" max="7953" width="0" style="207" hidden="1" customWidth="1"/>
    <col min="7954" max="7954" width="2.85546875" style="207" customWidth="1"/>
    <col min="7955" max="7955" width="2.42578125" style="207" customWidth="1"/>
    <col min="7956" max="7956" width="16.5703125" style="207" customWidth="1"/>
    <col min="7957" max="7957" width="3.42578125" style="207" customWidth="1"/>
    <col min="7958" max="7958" width="2.5703125" style="207" customWidth="1"/>
    <col min="7959" max="7959" width="6.85546875" style="207" customWidth="1"/>
    <col min="7960" max="7960" width="0" style="207" hidden="1" customWidth="1"/>
    <col min="7961" max="7966" width="5.5703125" style="207" customWidth="1"/>
    <col min="7967" max="7967" width="6" style="207" customWidth="1"/>
    <col min="7968" max="7968" width="6.85546875" style="207" customWidth="1"/>
    <col min="7969" max="7983" width="0" style="207" hidden="1" customWidth="1"/>
    <col min="7984" max="8192" width="11.42578125" style="207"/>
    <col min="8193" max="8193" width="2.42578125" style="207" customWidth="1"/>
    <col min="8194" max="8194" width="16.5703125" style="207" customWidth="1"/>
    <col min="8195" max="8196" width="2.5703125" style="207" customWidth="1"/>
    <col min="8197" max="8197" width="6.85546875" style="207" customWidth="1"/>
    <col min="8198" max="8198" width="0" style="207" hidden="1" customWidth="1"/>
    <col min="8199" max="8205" width="5.5703125" style="207" customWidth="1"/>
    <col min="8206" max="8206" width="6.85546875" style="207" customWidth="1"/>
    <col min="8207" max="8207" width="2.5703125" style="207" customWidth="1"/>
    <col min="8208" max="8209" width="0" style="207" hidden="1" customWidth="1"/>
    <col min="8210" max="8210" width="2.85546875" style="207" customWidth="1"/>
    <col min="8211" max="8211" width="2.42578125" style="207" customWidth="1"/>
    <col min="8212" max="8212" width="16.5703125" style="207" customWidth="1"/>
    <col min="8213" max="8213" width="3.42578125" style="207" customWidth="1"/>
    <col min="8214" max="8214" width="2.5703125" style="207" customWidth="1"/>
    <col min="8215" max="8215" width="6.85546875" style="207" customWidth="1"/>
    <col min="8216" max="8216" width="0" style="207" hidden="1" customWidth="1"/>
    <col min="8217" max="8222" width="5.5703125" style="207" customWidth="1"/>
    <col min="8223" max="8223" width="6" style="207" customWidth="1"/>
    <col min="8224" max="8224" width="6.85546875" style="207" customWidth="1"/>
    <col min="8225" max="8239" width="0" style="207" hidden="1" customWidth="1"/>
    <col min="8240" max="8448" width="11.42578125" style="207"/>
    <col min="8449" max="8449" width="2.42578125" style="207" customWidth="1"/>
    <col min="8450" max="8450" width="16.5703125" style="207" customWidth="1"/>
    <col min="8451" max="8452" width="2.5703125" style="207" customWidth="1"/>
    <col min="8453" max="8453" width="6.85546875" style="207" customWidth="1"/>
    <col min="8454" max="8454" width="0" style="207" hidden="1" customWidth="1"/>
    <col min="8455" max="8461" width="5.5703125" style="207" customWidth="1"/>
    <col min="8462" max="8462" width="6.85546875" style="207" customWidth="1"/>
    <col min="8463" max="8463" width="2.5703125" style="207" customWidth="1"/>
    <col min="8464" max="8465" width="0" style="207" hidden="1" customWidth="1"/>
    <col min="8466" max="8466" width="2.85546875" style="207" customWidth="1"/>
    <col min="8467" max="8467" width="2.42578125" style="207" customWidth="1"/>
    <col min="8468" max="8468" width="16.5703125" style="207" customWidth="1"/>
    <col min="8469" max="8469" width="3.42578125" style="207" customWidth="1"/>
    <col min="8470" max="8470" width="2.5703125" style="207" customWidth="1"/>
    <col min="8471" max="8471" width="6.85546875" style="207" customWidth="1"/>
    <col min="8472" max="8472" width="0" style="207" hidden="1" customWidth="1"/>
    <col min="8473" max="8478" width="5.5703125" style="207" customWidth="1"/>
    <col min="8479" max="8479" width="6" style="207" customWidth="1"/>
    <col min="8480" max="8480" width="6.85546875" style="207" customWidth="1"/>
    <col min="8481" max="8495" width="0" style="207" hidden="1" customWidth="1"/>
    <col min="8496" max="8704" width="11.42578125" style="207"/>
    <col min="8705" max="8705" width="2.42578125" style="207" customWidth="1"/>
    <col min="8706" max="8706" width="16.5703125" style="207" customWidth="1"/>
    <col min="8707" max="8708" width="2.5703125" style="207" customWidth="1"/>
    <col min="8709" max="8709" width="6.85546875" style="207" customWidth="1"/>
    <col min="8710" max="8710" width="0" style="207" hidden="1" customWidth="1"/>
    <col min="8711" max="8717" width="5.5703125" style="207" customWidth="1"/>
    <col min="8718" max="8718" width="6.85546875" style="207" customWidth="1"/>
    <col min="8719" max="8719" width="2.5703125" style="207" customWidth="1"/>
    <col min="8720" max="8721" width="0" style="207" hidden="1" customWidth="1"/>
    <col min="8722" max="8722" width="2.85546875" style="207" customWidth="1"/>
    <col min="8723" max="8723" width="2.42578125" style="207" customWidth="1"/>
    <col min="8724" max="8724" width="16.5703125" style="207" customWidth="1"/>
    <col min="8725" max="8725" width="3.42578125" style="207" customWidth="1"/>
    <col min="8726" max="8726" width="2.5703125" style="207" customWidth="1"/>
    <col min="8727" max="8727" width="6.85546875" style="207" customWidth="1"/>
    <col min="8728" max="8728" width="0" style="207" hidden="1" customWidth="1"/>
    <col min="8729" max="8734" width="5.5703125" style="207" customWidth="1"/>
    <col min="8735" max="8735" width="6" style="207" customWidth="1"/>
    <col min="8736" max="8736" width="6.85546875" style="207" customWidth="1"/>
    <col min="8737" max="8751" width="0" style="207" hidden="1" customWidth="1"/>
    <col min="8752" max="8960" width="11.42578125" style="207"/>
    <col min="8961" max="8961" width="2.42578125" style="207" customWidth="1"/>
    <col min="8962" max="8962" width="16.5703125" style="207" customWidth="1"/>
    <col min="8963" max="8964" width="2.5703125" style="207" customWidth="1"/>
    <col min="8965" max="8965" width="6.85546875" style="207" customWidth="1"/>
    <col min="8966" max="8966" width="0" style="207" hidden="1" customWidth="1"/>
    <col min="8967" max="8973" width="5.5703125" style="207" customWidth="1"/>
    <col min="8974" max="8974" width="6.85546875" style="207" customWidth="1"/>
    <col min="8975" max="8975" width="2.5703125" style="207" customWidth="1"/>
    <col min="8976" max="8977" width="0" style="207" hidden="1" customWidth="1"/>
    <col min="8978" max="8978" width="2.85546875" style="207" customWidth="1"/>
    <col min="8979" max="8979" width="2.42578125" style="207" customWidth="1"/>
    <col min="8980" max="8980" width="16.5703125" style="207" customWidth="1"/>
    <col min="8981" max="8981" width="3.42578125" style="207" customWidth="1"/>
    <col min="8982" max="8982" width="2.5703125" style="207" customWidth="1"/>
    <col min="8983" max="8983" width="6.85546875" style="207" customWidth="1"/>
    <col min="8984" max="8984" width="0" style="207" hidden="1" customWidth="1"/>
    <col min="8985" max="8990" width="5.5703125" style="207" customWidth="1"/>
    <col min="8991" max="8991" width="6" style="207" customWidth="1"/>
    <col min="8992" max="8992" width="6.85546875" style="207" customWidth="1"/>
    <col min="8993" max="9007" width="0" style="207" hidden="1" customWidth="1"/>
    <col min="9008" max="9216" width="11.42578125" style="207"/>
    <col min="9217" max="9217" width="2.42578125" style="207" customWidth="1"/>
    <col min="9218" max="9218" width="16.5703125" style="207" customWidth="1"/>
    <col min="9219" max="9220" width="2.5703125" style="207" customWidth="1"/>
    <col min="9221" max="9221" width="6.85546875" style="207" customWidth="1"/>
    <col min="9222" max="9222" width="0" style="207" hidden="1" customWidth="1"/>
    <col min="9223" max="9229" width="5.5703125" style="207" customWidth="1"/>
    <col min="9230" max="9230" width="6.85546875" style="207" customWidth="1"/>
    <col min="9231" max="9231" width="2.5703125" style="207" customWidth="1"/>
    <col min="9232" max="9233" width="0" style="207" hidden="1" customWidth="1"/>
    <col min="9234" max="9234" width="2.85546875" style="207" customWidth="1"/>
    <col min="9235" max="9235" width="2.42578125" style="207" customWidth="1"/>
    <col min="9236" max="9236" width="16.5703125" style="207" customWidth="1"/>
    <col min="9237" max="9237" width="3.42578125" style="207" customWidth="1"/>
    <col min="9238" max="9238" width="2.5703125" style="207" customWidth="1"/>
    <col min="9239" max="9239" width="6.85546875" style="207" customWidth="1"/>
    <col min="9240" max="9240" width="0" style="207" hidden="1" customWidth="1"/>
    <col min="9241" max="9246" width="5.5703125" style="207" customWidth="1"/>
    <col min="9247" max="9247" width="6" style="207" customWidth="1"/>
    <col min="9248" max="9248" width="6.85546875" style="207" customWidth="1"/>
    <col min="9249" max="9263" width="0" style="207" hidden="1" customWidth="1"/>
    <col min="9264" max="9472" width="11.42578125" style="207"/>
    <col min="9473" max="9473" width="2.42578125" style="207" customWidth="1"/>
    <col min="9474" max="9474" width="16.5703125" style="207" customWidth="1"/>
    <col min="9475" max="9476" width="2.5703125" style="207" customWidth="1"/>
    <col min="9477" max="9477" width="6.85546875" style="207" customWidth="1"/>
    <col min="9478" max="9478" width="0" style="207" hidden="1" customWidth="1"/>
    <col min="9479" max="9485" width="5.5703125" style="207" customWidth="1"/>
    <col min="9486" max="9486" width="6.85546875" style="207" customWidth="1"/>
    <col min="9487" max="9487" width="2.5703125" style="207" customWidth="1"/>
    <col min="9488" max="9489" width="0" style="207" hidden="1" customWidth="1"/>
    <col min="9490" max="9490" width="2.85546875" style="207" customWidth="1"/>
    <col min="9491" max="9491" width="2.42578125" style="207" customWidth="1"/>
    <col min="9492" max="9492" width="16.5703125" style="207" customWidth="1"/>
    <col min="9493" max="9493" width="3.42578125" style="207" customWidth="1"/>
    <col min="9494" max="9494" width="2.5703125" style="207" customWidth="1"/>
    <col min="9495" max="9495" width="6.85546875" style="207" customWidth="1"/>
    <col min="9496" max="9496" width="0" style="207" hidden="1" customWidth="1"/>
    <col min="9497" max="9502" width="5.5703125" style="207" customWidth="1"/>
    <col min="9503" max="9503" width="6" style="207" customWidth="1"/>
    <col min="9504" max="9504" width="6.85546875" style="207" customWidth="1"/>
    <col min="9505" max="9519" width="0" style="207" hidden="1" customWidth="1"/>
    <col min="9520" max="9728" width="11.42578125" style="207"/>
    <col min="9729" max="9729" width="2.42578125" style="207" customWidth="1"/>
    <col min="9730" max="9730" width="16.5703125" style="207" customWidth="1"/>
    <col min="9731" max="9732" width="2.5703125" style="207" customWidth="1"/>
    <col min="9733" max="9733" width="6.85546875" style="207" customWidth="1"/>
    <col min="9734" max="9734" width="0" style="207" hidden="1" customWidth="1"/>
    <col min="9735" max="9741" width="5.5703125" style="207" customWidth="1"/>
    <col min="9742" max="9742" width="6.85546875" style="207" customWidth="1"/>
    <col min="9743" max="9743" width="2.5703125" style="207" customWidth="1"/>
    <col min="9744" max="9745" width="0" style="207" hidden="1" customWidth="1"/>
    <col min="9746" max="9746" width="2.85546875" style="207" customWidth="1"/>
    <col min="9747" max="9747" width="2.42578125" style="207" customWidth="1"/>
    <col min="9748" max="9748" width="16.5703125" style="207" customWidth="1"/>
    <col min="9749" max="9749" width="3.42578125" style="207" customWidth="1"/>
    <col min="9750" max="9750" width="2.5703125" style="207" customWidth="1"/>
    <col min="9751" max="9751" width="6.85546875" style="207" customWidth="1"/>
    <col min="9752" max="9752" width="0" style="207" hidden="1" customWidth="1"/>
    <col min="9753" max="9758" width="5.5703125" style="207" customWidth="1"/>
    <col min="9759" max="9759" width="6" style="207" customWidth="1"/>
    <col min="9760" max="9760" width="6.85546875" style="207" customWidth="1"/>
    <col min="9761" max="9775" width="0" style="207" hidden="1" customWidth="1"/>
    <col min="9776" max="9984" width="11.42578125" style="207"/>
    <col min="9985" max="9985" width="2.42578125" style="207" customWidth="1"/>
    <col min="9986" max="9986" width="16.5703125" style="207" customWidth="1"/>
    <col min="9987" max="9988" width="2.5703125" style="207" customWidth="1"/>
    <col min="9989" max="9989" width="6.85546875" style="207" customWidth="1"/>
    <col min="9990" max="9990" width="0" style="207" hidden="1" customWidth="1"/>
    <col min="9991" max="9997" width="5.5703125" style="207" customWidth="1"/>
    <col min="9998" max="9998" width="6.85546875" style="207" customWidth="1"/>
    <col min="9999" max="9999" width="2.5703125" style="207" customWidth="1"/>
    <col min="10000" max="10001" width="0" style="207" hidden="1" customWidth="1"/>
    <col min="10002" max="10002" width="2.85546875" style="207" customWidth="1"/>
    <col min="10003" max="10003" width="2.42578125" style="207" customWidth="1"/>
    <col min="10004" max="10004" width="16.5703125" style="207" customWidth="1"/>
    <col min="10005" max="10005" width="3.42578125" style="207" customWidth="1"/>
    <col min="10006" max="10006" width="2.5703125" style="207" customWidth="1"/>
    <col min="10007" max="10007" width="6.85546875" style="207" customWidth="1"/>
    <col min="10008" max="10008" width="0" style="207" hidden="1" customWidth="1"/>
    <col min="10009" max="10014" width="5.5703125" style="207" customWidth="1"/>
    <col min="10015" max="10015" width="6" style="207" customWidth="1"/>
    <col min="10016" max="10016" width="6.85546875" style="207" customWidth="1"/>
    <col min="10017" max="10031" width="0" style="207" hidden="1" customWidth="1"/>
    <col min="10032" max="10240" width="11.42578125" style="207"/>
    <col min="10241" max="10241" width="2.42578125" style="207" customWidth="1"/>
    <col min="10242" max="10242" width="16.5703125" style="207" customWidth="1"/>
    <col min="10243" max="10244" width="2.5703125" style="207" customWidth="1"/>
    <col min="10245" max="10245" width="6.85546875" style="207" customWidth="1"/>
    <col min="10246" max="10246" width="0" style="207" hidden="1" customWidth="1"/>
    <col min="10247" max="10253" width="5.5703125" style="207" customWidth="1"/>
    <col min="10254" max="10254" width="6.85546875" style="207" customWidth="1"/>
    <col min="10255" max="10255" width="2.5703125" style="207" customWidth="1"/>
    <col min="10256" max="10257" width="0" style="207" hidden="1" customWidth="1"/>
    <col min="10258" max="10258" width="2.85546875" style="207" customWidth="1"/>
    <col min="10259" max="10259" width="2.42578125" style="207" customWidth="1"/>
    <col min="10260" max="10260" width="16.5703125" style="207" customWidth="1"/>
    <col min="10261" max="10261" width="3.42578125" style="207" customWidth="1"/>
    <col min="10262" max="10262" width="2.5703125" style="207" customWidth="1"/>
    <col min="10263" max="10263" width="6.85546875" style="207" customWidth="1"/>
    <col min="10264" max="10264" width="0" style="207" hidden="1" customWidth="1"/>
    <col min="10265" max="10270" width="5.5703125" style="207" customWidth="1"/>
    <col min="10271" max="10271" width="6" style="207" customWidth="1"/>
    <col min="10272" max="10272" width="6.85546875" style="207" customWidth="1"/>
    <col min="10273" max="10287" width="0" style="207" hidden="1" customWidth="1"/>
    <col min="10288" max="10496" width="11.42578125" style="207"/>
    <col min="10497" max="10497" width="2.42578125" style="207" customWidth="1"/>
    <col min="10498" max="10498" width="16.5703125" style="207" customWidth="1"/>
    <col min="10499" max="10500" width="2.5703125" style="207" customWidth="1"/>
    <col min="10501" max="10501" width="6.85546875" style="207" customWidth="1"/>
    <col min="10502" max="10502" width="0" style="207" hidden="1" customWidth="1"/>
    <col min="10503" max="10509" width="5.5703125" style="207" customWidth="1"/>
    <col min="10510" max="10510" width="6.85546875" style="207" customWidth="1"/>
    <col min="10511" max="10511" width="2.5703125" style="207" customWidth="1"/>
    <col min="10512" max="10513" width="0" style="207" hidden="1" customWidth="1"/>
    <col min="10514" max="10514" width="2.85546875" style="207" customWidth="1"/>
    <col min="10515" max="10515" width="2.42578125" style="207" customWidth="1"/>
    <col min="10516" max="10516" width="16.5703125" style="207" customWidth="1"/>
    <col min="10517" max="10517" width="3.42578125" style="207" customWidth="1"/>
    <col min="10518" max="10518" width="2.5703125" style="207" customWidth="1"/>
    <col min="10519" max="10519" width="6.85546875" style="207" customWidth="1"/>
    <col min="10520" max="10520" width="0" style="207" hidden="1" customWidth="1"/>
    <col min="10521" max="10526" width="5.5703125" style="207" customWidth="1"/>
    <col min="10527" max="10527" width="6" style="207" customWidth="1"/>
    <col min="10528" max="10528" width="6.85546875" style="207" customWidth="1"/>
    <col min="10529" max="10543" width="0" style="207" hidden="1" customWidth="1"/>
    <col min="10544" max="10752" width="11.42578125" style="207"/>
    <col min="10753" max="10753" width="2.42578125" style="207" customWidth="1"/>
    <col min="10754" max="10754" width="16.5703125" style="207" customWidth="1"/>
    <col min="10755" max="10756" width="2.5703125" style="207" customWidth="1"/>
    <col min="10757" max="10757" width="6.85546875" style="207" customWidth="1"/>
    <col min="10758" max="10758" width="0" style="207" hidden="1" customWidth="1"/>
    <col min="10759" max="10765" width="5.5703125" style="207" customWidth="1"/>
    <col min="10766" max="10766" width="6.85546875" style="207" customWidth="1"/>
    <col min="10767" max="10767" width="2.5703125" style="207" customWidth="1"/>
    <col min="10768" max="10769" width="0" style="207" hidden="1" customWidth="1"/>
    <col min="10770" max="10770" width="2.85546875" style="207" customWidth="1"/>
    <col min="10771" max="10771" width="2.42578125" style="207" customWidth="1"/>
    <col min="10772" max="10772" width="16.5703125" style="207" customWidth="1"/>
    <col min="10773" max="10773" width="3.42578125" style="207" customWidth="1"/>
    <col min="10774" max="10774" width="2.5703125" style="207" customWidth="1"/>
    <col min="10775" max="10775" width="6.85546875" style="207" customWidth="1"/>
    <col min="10776" max="10776" width="0" style="207" hidden="1" customWidth="1"/>
    <col min="10777" max="10782" width="5.5703125" style="207" customWidth="1"/>
    <col min="10783" max="10783" width="6" style="207" customWidth="1"/>
    <col min="10784" max="10784" width="6.85546875" style="207" customWidth="1"/>
    <col min="10785" max="10799" width="0" style="207" hidden="1" customWidth="1"/>
    <col min="10800" max="11008" width="11.42578125" style="207"/>
    <col min="11009" max="11009" width="2.42578125" style="207" customWidth="1"/>
    <col min="11010" max="11010" width="16.5703125" style="207" customWidth="1"/>
    <col min="11011" max="11012" width="2.5703125" style="207" customWidth="1"/>
    <col min="11013" max="11013" width="6.85546875" style="207" customWidth="1"/>
    <col min="11014" max="11014" width="0" style="207" hidden="1" customWidth="1"/>
    <col min="11015" max="11021" width="5.5703125" style="207" customWidth="1"/>
    <col min="11022" max="11022" width="6.85546875" style="207" customWidth="1"/>
    <col min="11023" max="11023" width="2.5703125" style="207" customWidth="1"/>
    <col min="11024" max="11025" width="0" style="207" hidden="1" customWidth="1"/>
    <col min="11026" max="11026" width="2.85546875" style="207" customWidth="1"/>
    <col min="11027" max="11027" width="2.42578125" style="207" customWidth="1"/>
    <col min="11028" max="11028" width="16.5703125" style="207" customWidth="1"/>
    <col min="11029" max="11029" width="3.42578125" style="207" customWidth="1"/>
    <col min="11030" max="11030" width="2.5703125" style="207" customWidth="1"/>
    <col min="11031" max="11031" width="6.85546875" style="207" customWidth="1"/>
    <col min="11032" max="11032" width="0" style="207" hidden="1" customWidth="1"/>
    <col min="11033" max="11038" width="5.5703125" style="207" customWidth="1"/>
    <col min="11039" max="11039" width="6" style="207" customWidth="1"/>
    <col min="11040" max="11040" width="6.85546875" style="207" customWidth="1"/>
    <col min="11041" max="11055" width="0" style="207" hidden="1" customWidth="1"/>
    <col min="11056" max="11264" width="11.42578125" style="207"/>
    <col min="11265" max="11265" width="2.42578125" style="207" customWidth="1"/>
    <col min="11266" max="11266" width="16.5703125" style="207" customWidth="1"/>
    <col min="11267" max="11268" width="2.5703125" style="207" customWidth="1"/>
    <col min="11269" max="11269" width="6.85546875" style="207" customWidth="1"/>
    <col min="11270" max="11270" width="0" style="207" hidden="1" customWidth="1"/>
    <col min="11271" max="11277" width="5.5703125" style="207" customWidth="1"/>
    <col min="11278" max="11278" width="6.85546875" style="207" customWidth="1"/>
    <col min="11279" max="11279" width="2.5703125" style="207" customWidth="1"/>
    <col min="11280" max="11281" width="0" style="207" hidden="1" customWidth="1"/>
    <col min="11282" max="11282" width="2.85546875" style="207" customWidth="1"/>
    <col min="11283" max="11283" width="2.42578125" style="207" customWidth="1"/>
    <col min="11284" max="11284" width="16.5703125" style="207" customWidth="1"/>
    <col min="11285" max="11285" width="3.42578125" style="207" customWidth="1"/>
    <col min="11286" max="11286" width="2.5703125" style="207" customWidth="1"/>
    <col min="11287" max="11287" width="6.85546875" style="207" customWidth="1"/>
    <col min="11288" max="11288" width="0" style="207" hidden="1" customWidth="1"/>
    <col min="11289" max="11294" width="5.5703125" style="207" customWidth="1"/>
    <col min="11295" max="11295" width="6" style="207" customWidth="1"/>
    <col min="11296" max="11296" width="6.85546875" style="207" customWidth="1"/>
    <col min="11297" max="11311" width="0" style="207" hidden="1" customWidth="1"/>
    <col min="11312" max="11520" width="11.42578125" style="207"/>
    <col min="11521" max="11521" width="2.42578125" style="207" customWidth="1"/>
    <col min="11522" max="11522" width="16.5703125" style="207" customWidth="1"/>
    <col min="11523" max="11524" width="2.5703125" style="207" customWidth="1"/>
    <col min="11525" max="11525" width="6.85546875" style="207" customWidth="1"/>
    <col min="11526" max="11526" width="0" style="207" hidden="1" customWidth="1"/>
    <col min="11527" max="11533" width="5.5703125" style="207" customWidth="1"/>
    <col min="11534" max="11534" width="6.85546875" style="207" customWidth="1"/>
    <col min="11535" max="11535" width="2.5703125" style="207" customWidth="1"/>
    <col min="11536" max="11537" width="0" style="207" hidden="1" customWidth="1"/>
    <col min="11538" max="11538" width="2.85546875" style="207" customWidth="1"/>
    <col min="11539" max="11539" width="2.42578125" style="207" customWidth="1"/>
    <col min="11540" max="11540" width="16.5703125" style="207" customWidth="1"/>
    <col min="11541" max="11541" width="3.42578125" style="207" customWidth="1"/>
    <col min="11542" max="11542" width="2.5703125" style="207" customWidth="1"/>
    <col min="11543" max="11543" width="6.85546875" style="207" customWidth="1"/>
    <col min="11544" max="11544" width="0" style="207" hidden="1" customWidth="1"/>
    <col min="11545" max="11550" width="5.5703125" style="207" customWidth="1"/>
    <col min="11551" max="11551" width="6" style="207" customWidth="1"/>
    <col min="11552" max="11552" width="6.85546875" style="207" customWidth="1"/>
    <col min="11553" max="11567" width="0" style="207" hidden="1" customWidth="1"/>
    <col min="11568" max="11776" width="11.42578125" style="207"/>
    <col min="11777" max="11777" width="2.42578125" style="207" customWidth="1"/>
    <col min="11778" max="11778" width="16.5703125" style="207" customWidth="1"/>
    <col min="11779" max="11780" width="2.5703125" style="207" customWidth="1"/>
    <col min="11781" max="11781" width="6.85546875" style="207" customWidth="1"/>
    <col min="11782" max="11782" width="0" style="207" hidden="1" customWidth="1"/>
    <col min="11783" max="11789" width="5.5703125" style="207" customWidth="1"/>
    <col min="11790" max="11790" width="6.85546875" style="207" customWidth="1"/>
    <col min="11791" max="11791" width="2.5703125" style="207" customWidth="1"/>
    <col min="11792" max="11793" width="0" style="207" hidden="1" customWidth="1"/>
    <col min="11794" max="11794" width="2.85546875" style="207" customWidth="1"/>
    <col min="11795" max="11795" width="2.42578125" style="207" customWidth="1"/>
    <col min="11796" max="11796" width="16.5703125" style="207" customWidth="1"/>
    <col min="11797" max="11797" width="3.42578125" style="207" customWidth="1"/>
    <col min="11798" max="11798" width="2.5703125" style="207" customWidth="1"/>
    <col min="11799" max="11799" width="6.85546875" style="207" customWidth="1"/>
    <col min="11800" max="11800" width="0" style="207" hidden="1" customWidth="1"/>
    <col min="11801" max="11806" width="5.5703125" style="207" customWidth="1"/>
    <col min="11807" max="11807" width="6" style="207" customWidth="1"/>
    <col min="11808" max="11808" width="6.85546875" style="207" customWidth="1"/>
    <col min="11809" max="11823" width="0" style="207" hidden="1" customWidth="1"/>
    <col min="11824" max="12032" width="11.42578125" style="207"/>
    <col min="12033" max="12033" width="2.42578125" style="207" customWidth="1"/>
    <col min="12034" max="12034" width="16.5703125" style="207" customWidth="1"/>
    <col min="12035" max="12036" width="2.5703125" style="207" customWidth="1"/>
    <col min="12037" max="12037" width="6.85546875" style="207" customWidth="1"/>
    <col min="12038" max="12038" width="0" style="207" hidden="1" customWidth="1"/>
    <col min="12039" max="12045" width="5.5703125" style="207" customWidth="1"/>
    <col min="12046" max="12046" width="6.85546875" style="207" customWidth="1"/>
    <col min="12047" max="12047" width="2.5703125" style="207" customWidth="1"/>
    <col min="12048" max="12049" width="0" style="207" hidden="1" customWidth="1"/>
    <col min="12050" max="12050" width="2.85546875" style="207" customWidth="1"/>
    <col min="12051" max="12051" width="2.42578125" style="207" customWidth="1"/>
    <col min="12052" max="12052" width="16.5703125" style="207" customWidth="1"/>
    <col min="12053" max="12053" width="3.42578125" style="207" customWidth="1"/>
    <col min="12054" max="12054" width="2.5703125" style="207" customWidth="1"/>
    <col min="12055" max="12055" width="6.85546875" style="207" customWidth="1"/>
    <col min="12056" max="12056" width="0" style="207" hidden="1" customWidth="1"/>
    <col min="12057" max="12062" width="5.5703125" style="207" customWidth="1"/>
    <col min="12063" max="12063" width="6" style="207" customWidth="1"/>
    <col min="12064" max="12064" width="6.85546875" style="207" customWidth="1"/>
    <col min="12065" max="12079" width="0" style="207" hidden="1" customWidth="1"/>
    <col min="12080" max="12288" width="11.42578125" style="207"/>
    <col min="12289" max="12289" width="2.42578125" style="207" customWidth="1"/>
    <col min="12290" max="12290" width="16.5703125" style="207" customWidth="1"/>
    <col min="12291" max="12292" width="2.5703125" style="207" customWidth="1"/>
    <col min="12293" max="12293" width="6.85546875" style="207" customWidth="1"/>
    <col min="12294" max="12294" width="0" style="207" hidden="1" customWidth="1"/>
    <col min="12295" max="12301" width="5.5703125" style="207" customWidth="1"/>
    <col min="12302" max="12302" width="6.85546875" style="207" customWidth="1"/>
    <col min="12303" max="12303" width="2.5703125" style="207" customWidth="1"/>
    <col min="12304" max="12305" width="0" style="207" hidden="1" customWidth="1"/>
    <col min="12306" max="12306" width="2.85546875" style="207" customWidth="1"/>
    <col min="12307" max="12307" width="2.42578125" style="207" customWidth="1"/>
    <col min="12308" max="12308" width="16.5703125" style="207" customWidth="1"/>
    <col min="12309" max="12309" width="3.42578125" style="207" customWidth="1"/>
    <col min="12310" max="12310" width="2.5703125" style="207" customWidth="1"/>
    <col min="12311" max="12311" width="6.85546875" style="207" customWidth="1"/>
    <col min="12312" max="12312" width="0" style="207" hidden="1" customWidth="1"/>
    <col min="12313" max="12318" width="5.5703125" style="207" customWidth="1"/>
    <col min="12319" max="12319" width="6" style="207" customWidth="1"/>
    <col min="12320" max="12320" width="6.85546875" style="207" customWidth="1"/>
    <col min="12321" max="12335" width="0" style="207" hidden="1" customWidth="1"/>
    <col min="12336" max="12544" width="11.42578125" style="207"/>
    <col min="12545" max="12545" width="2.42578125" style="207" customWidth="1"/>
    <col min="12546" max="12546" width="16.5703125" style="207" customWidth="1"/>
    <col min="12547" max="12548" width="2.5703125" style="207" customWidth="1"/>
    <col min="12549" max="12549" width="6.85546875" style="207" customWidth="1"/>
    <col min="12550" max="12550" width="0" style="207" hidden="1" customWidth="1"/>
    <col min="12551" max="12557" width="5.5703125" style="207" customWidth="1"/>
    <col min="12558" max="12558" width="6.85546875" style="207" customWidth="1"/>
    <col min="12559" max="12559" width="2.5703125" style="207" customWidth="1"/>
    <col min="12560" max="12561" width="0" style="207" hidden="1" customWidth="1"/>
    <col min="12562" max="12562" width="2.85546875" style="207" customWidth="1"/>
    <col min="12563" max="12563" width="2.42578125" style="207" customWidth="1"/>
    <col min="12564" max="12564" width="16.5703125" style="207" customWidth="1"/>
    <col min="12565" max="12565" width="3.42578125" style="207" customWidth="1"/>
    <col min="12566" max="12566" width="2.5703125" style="207" customWidth="1"/>
    <col min="12567" max="12567" width="6.85546875" style="207" customWidth="1"/>
    <col min="12568" max="12568" width="0" style="207" hidden="1" customWidth="1"/>
    <col min="12569" max="12574" width="5.5703125" style="207" customWidth="1"/>
    <col min="12575" max="12575" width="6" style="207" customWidth="1"/>
    <col min="12576" max="12576" width="6.85546875" style="207" customWidth="1"/>
    <col min="12577" max="12591" width="0" style="207" hidden="1" customWidth="1"/>
    <col min="12592" max="12800" width="11.42578125" style="207"/>
    <col min="12801" max="12801" width="2.42578125" style="207" customWidth="1"/>
    <col min="12802" max="12802" width="16.5703125" style="207" customWidth="1"/>
    <col min="12803" max="12804" width="2.5703125" style="207" customWidth="1"/>
    <col min="12805" max="12805" width="6.85546875" style="207" customWidth="1"/>
    <col min="12806" max="12806" width="0" style="207" hidden="1" customWidth="1"/>
    <col min="12807" max="12813" width="5.5703125" style="207" customWidth="1"/>
    <col min="12814" max="12814" width="6.85546875" style="207" customWidth="1"/>
    <col min="12815" max="12815" width="2.5703125" style="207" customWidth="1"/>
    <col min="12816" max="12817" width="0" style="207" hidden="1" customWidth="1"/>
    <col min="12818" max="12818" width="2.85546875" style="207" customWidth="1"/>
    <col min="12819" max="12819" width="2.42578125" style="207" customWidth="1"/>
    <col min="12820" max="12820" width="16.5703125" style="207" customWidth="1"/>
    <col min="12821" max="12821" width="3.42578125" style="207" customWidth="1"/>
    <col min="12822" max="12822" width="2.5703125" style="207" customWidth="1"/>
    <col min="12823" max="12823" width="6.85546875" style="207" customWidth="1"/>
    <col min="12824" max="12824" width="0" style="207" hidden="1" customWidth="1"/>
    <col min="12825" max="12830" width="5.5703125" style="207" customWidth="1"/>
    <col min="12831" max="12831" width="6" style="207" customWidth="1"/>
    <col min="12832" max="12832" width="6.85546875" style="207" customWidth="1"/>
    <col min="12833" max="12847" width="0" style="207" hidden="1" customWidth="1"/>
    <col min="12848" max="13056" width="11.42578125" style="207"/>
    <col min="13057" max="13057" width="2.42578125" style="207" customWidth="1"/>
    <col min="13058" max="13058" width="16.5703125" style="207" customWidth="1"/>
    <col min="13059" max="13060" width="2.5703125" style="207" customWidth="1"/>
    <col min="13061" max="13061" width="6.85546875" style="207" customWidth="1"/>
    <col min="13062" max="13062" width="0" style="207" hidden="1" customWidth="1"/>
    <col min="13063" max="13069" width="5.5703125" style="207" customWidth="1"/>
    <col min="13070" max="13070" width="6.85546875" style="207" customWidth="1"/>
    <col min="13071" max="13071" width="2.5703125" style="207" customWidth="1"/>
    <col min="13072" max="13073" width="0" style="207" hidden="1" customWidth="1"/>
    <col min="13074" max="13074" width="2.85546875" style="207" customWidth="1"/>
    <col min="13075" max="13075" width="2.42578125" style="207" customWidth="1"/>
    <col min="13076" max="13076" width="16.5703125" style="207" customWidth="1"/>
    <col min="13077" max="13077" width="3.42578125" style="207" customWidth="1"/>
    <col min="13078" max="13078" width="2.5703125" style="207" customWidth="1"/>
    <col min="13079" max="13079" width="6.85546875" style="207" customWidth="1"/>
    <col min="13080" max="13080" width="0" style="207" hidden="1" customWidth="1"/>
    <col min="13081" max="13086" width="5.5703125" style="207" customWidth="1"/>
    <col min="13087" max="13087" width="6" style="207" customWidth="1"/>
    <col min="13088" max="13088" width="6.85546875" style="207" customWidth="1"/>
    <col min="13089" max="13103" width="0" style="207" hidden="1" customWidth="1"/>
    <col min="13104" max="13312" width="11.42578125" style="207"/>
    <col min="13313" max="13313" width="2.42578125" style="207" customWidth="1"/>
    <col min="13314" max="13314" width="16.5703125" style="207" customWidth="1"/>
    <col min="13315" max="13316" width="2.5703125" style="207" customWidth="1"/>
    <col min="13317" max="13317" width="6.85546875" style="207" customWidth="1"/>
    <col min="13318" max="13318" width="0" style="207" hidden="1" customWidth="1"/>
    <col min="13319" max="13325" width="5.5703125" style="207" customWidth="1"/>
    <col min="13326" max="13326" width="6.85546875" style="207" customWidth="1"/>
    <col min="13327" max="13327" width="2.5703125" style="207" customWidth="1"/>
    <col min="13328" max="13329" width="0" style="207" hidden="1" customWidth="1"/>
    <col min="13330" max="13330" width="2.85546875" style="207" customWidth="1"/>
    <col min="13331" max="13331" width="2.42578125" style="207" customWidth="1"/>
    <col min="13332" max="13332" width="16.5703125" style="207" customWidth="1"/>
    <col min="13333" max="13333" width="3.42578125" style="207" customWidth="1"/>
    <col min="13334" max="13334" width="2.5703125" style="207" customWidth="1"/>
    <col min="13335" max="13335" width="6.85546875" style="207" customWidth="1"/>
    <col min="13336" max="13336" width="0" style="207" hidden="1" customWidth="1"/>
    <col min="13337" max="13342" width="5.5703125" style="207" customWidth="1"/>
    <col min="13343" max="13343" width="6" style="207" customWidth="1"/>
    <col min="13344" max="13344" width="6.85546875" style="207" customWidth="1"/>
    <col min="13345" max="13359" width="0" style="207" hidden="1" customWidth="1"/>
    <col min="13360" max="13568" width="11.42578125" style="207"/>
    <col min="13569" max="13569" width="2.42578125" style="207" customWidth="1"/>
    <col min="13570" max="13570" width="16.5703125" style="207" customWidth="1"/>
    <col min="13571" max="13572" width="2.5703125" style="207" customWidth="1"/>
    <col min="13573" max="13573" width="6.85546875" style="207" customWidth="1"/>
    <col min="13574" max="13574" width="0" style="207" hidden="1" customWidth="1"/>
    <col min="13575" max="13581" width="5.5703125" style="207" customWidth="1"/>
    <col min="13582" max="13582" width="6.85546875" style="207" customWidth="1"/>
    <col min="13583" max="13583" width="2.5703125" style="207" customWidth="1"/>
    <col min="13584" max="13585" width="0" style="207" hidden="1" customWidth="1"/>
    <col min="13586" max="13586" width="2.85546875" style="207" customWidth="1"/>
    <col min="13587" max="13587" width="2.42578125" style="207" customWidth="1"/>
    <col min="13588" max="13588" width="16.5703125" style="207" customWidth="1"/>
    <col min="13589" max="13589" width="3.42578125" style="207" customWidth="1"/>
    <col min="13590" max="13590" width="2.5703125" style="207" customWidth="1"/>
    <col min="13591" max="13591" width="6.85546875" style="207" customWidth="1"/>
    <col min="13592" max="13592" width="0" style="207" hidden="1" customWidth="1"/>
    <col min="13593" max="13598" width="5.5703125" style="207" customWidth="1"/>
    <col min="13599" max="13599" width="6" style="207" customWidth="1"/>
    <col min="13600" max="13600" width="6.85546875" style="207" customWidth="1"/>
    <col min="13601" max="13615" width="0" style="207" hidden="1" customWidth="1"/>
    <col min="13616" max="13824" width="11.42578125" style="207"/>
    <col min="13825" max="13825" width="2.42578125" style="207" customWidth="1"/>
    <col min="13826" max="13826" width="16.5703125" style="207" customWidth="1"/>
    <col min="13827" max="13828" width="2.5703125" style="207" customWidth="1"/>
    <col min="13829" max="13829" width="6.85546875" style="207" customWidth="1"/>
    <col min="13830" max="13830" width="0" style="207" hidden="1" customWidth="1"/>
    <col min="13831" max="13837" width="5.5703125" style="207" customWidth="1"/>
    <col min="13838" max="13838" width="6.85546875" style="207" customWidth="1"/>
    <col min="13839" max="13839" width="2.5703125" style="207" customWidth="1"/>
    <col min="13840" max="13841" width="0" style="207" hidden="1" customWidth="1"/>
    <col min="13842" max="13842" width="2.85546875" style="207" customWidth="1"/>
    <col min="13843" max="13843" width="2.42578125" style="207" customWidth="1"/>
    <col min="13844" max="13844" width="16.5703125" style="207" customWidth="1"/>
    <col min="13845" max="13845" width="3.42578125" style="207" customWidth="1"/>
    <col min="13846" max="13846" width="2.5703125" style="207" customWidth="1"/>
    <col min="13847" max="13847" width="6.85546875" style="207" customWidth="1"/>
    <col min="13848" max="13848" width="0" style="207" hidden="1" customWidth="1"/>
    <col min="13849" max="13854" width="5.5703125" style="207" customWidth="1"/>
    <col min="13855" max="13855" width="6" style="207" customWidth="1"/>
    <col min="13856" max="13856" width="6.85546875" style="207" customWidth="1"/>
    <col min="13857" max="13871" width="0" style="207" hidden="1" customWidth="1"/>
    <col min="13872" max="14080" width="11.42578125" style="207"/>
    <col min="14081" max="14081" width="2.42578125" style="207" customWidth="1"/>
    <col min="14082" max="14082" width="16.5703125" style="207" customWidth="1"/>
    <col min="14083" max="14084" width="2.5703125" style="207" customWidth="1"/>
    <col min="14085" max="14085" width="6.85546875" style="207" customWidth="1"/>
    <col min="14086" max="14086" width="0" style="207" hidden="1" customWidth="1"/>
    <col min="14087" max="14093" width="5.5703125" style="207" customWidth="1"/>
    <col min="14094" max="14094" width="6.85546875" style="207" customWidth="1"/>
    <col min="14095" max="14095" width="2.5703125" style="207" customWidth="1"/>
    <col min="14096" max="14097" width="0" style="207" hidden="1" customWidth="1"/>
    <col min="14098" max="14098" width="2.85546875" style="207" customWidth="1"/>
    <col min="14099" max="14099" width="2.42578125" style="207" customWidth="1"/>
    <col min="14100" max="14100" width="16.5703125" style="207" customWidth="1"/>
    <col min="14101" max="14101" width="3.42578125" style="207" customWidth="1"/>
    <col min="14102" max="14102" width="2.5703125" style="207" customWidth="1"/>
    <col min="14103" max="14103" width="6.85546875" style="207" customWidth="1"/>
    <col min="14104" max="14104" width="0" style="207" hidden="1" customWidth="1"/>
    <col min="14105" max="14110" width="5.5703125" style="207" customWidth="1"/>
    <col min="14111" max="14111" width="6" style="207" customWidth="1"/>
    <col min="14112" max="14112" width="6.85546875" style="207" customWidth="1"/>
    <col min="14113" max="14127" width="0" style="207" hidden="1" customWidth="1"/>
    <col min="14128" max="14336" width="11.42578125" style="207"/>
    <col min="14337" max="14337" width="2.42578125" style="207" customWidth="1"/>
    <col min="14338" max="14338" width="16.5703125" style="207" customWidth="1"/>
    <col min="14339" max="14340" width="2.5703125" style="207" customWidth="1"/>
    <col min="14341" max="14341" width="6.85546875" style="207" customWidth="1"/>
    <col min="14342" max="14342" width="0" style="207" hidden="1" customWidth="1"/>
    <col min="14343" max="14349" width="5.5703125" style="207" customWidth="1"/>
    <col min="14350" max="14350" width="6.85546875" style="207" customWidth="1"/>
    <col min="14351" max="14351" width="2.5703125" style="207" customWidth="1"/>
    <col min="14352" max="14353" width="0" style="207" hidden="1" customWidth="1"/>
    <col min="14354" max="14354" width="2.85546875" style="207" customWidth="1"/>
    <col min="14355" max="14355" width="2.42578125" style="207" customWidth="1"/>
    <col min="14356" max="14356" width="16.5703125" style="207" customWidth="1"/>
    <col min="14357" max="14357" width="3.42578125" style="207" customWidth="1"/>
    <col min="14358" max="14358" width="2.5703125" style="207" customWidth="1"/>
    <col min="14359" max="14359" width="6.85546875" style="207" customWidth="1"/>
    <col min="14360" max="14360" width="0" style="207" hidden="1" customWidth="1"/>
    <col min="14361" max="14366" width="5.5703125" style="207" customWidth="1"/>
    <col min="14367" max="14367" width="6" style="207" customWidth="1"/>
    <col min="14368" max="14368" width="6.85546875" style="207" customWidth="1"/>
    <col min="14369" max="14383" width="0" style="207" hidden="1" customWidth="1"/>
    <col min="14384" max="14592" width="11.42578125" style="207"/>
    <col min="14593" max="14593" width="2.42578125" style="207" customWidth="1"/>
    <col min="14594" max="14594" width="16.5703125" style="207" customWidth="1"/>
    <col min="14595" max="14596" width="2.5703125" style="207" customWidth="1"/>
    <col min="14597" max="14597" width="6.85546875" style="207" customWidth="1"/>
    <col min="14598" max="14598" width="0" style="207" hidden="1" customWidth="1"/>
    <col min="14599" max="14605" width="5.5703125" style="207" customWidth="1"/>
    <col min="14606" max="14606" width="6.85546875" style="207" customWidth="1"/>
    <col min="14607" max="14607" width="2.5703125" style="207" customWidth="1"/>
    <col min="14608" max="14609" width="0" style="207" hidden="1" customWidth="1"/>
    <col min="14610" max="14610" width="2.85546875" style="207" customWidth="1"/>
    <col min="14611" max="14611" width="2.42578125" style="207" customWidth="1"/>
    <col min="14612" max="14612" width="16.5703125" style="207" customWidth="1"/>
    <col min="14613" max="14613" width="3.42578125" style="207" customWidth="1"/>
    <col min="14614" max="14614" width="2.5703125" style="207" customWidth="1"/>
    <col min="14615" max="14615" width="6.85546875" style="207" customWidth="1"/>
    <col min="14616" max="14616" width="0" style="207" hidden="1" customWidth="1"/>
    <col min="14617" max="14622" width="5.5703125" style="207" customWidth="1"/>
    <col min="14623" max="14623" width="6" style="207" customWidth="1"/>
    <col min="14624" max="14624" width="6.85546875" style="207" customWidth="1"/>
    <col min="14625" max="14639" width="0" style="207" hidden="1" customWidth="1"/>
    <col min="14640" max="14848" width="11.42578125" style="207"/>
    <col min="14849" max="14849" width="2.42578125" style="207" customWidth="1"/>
    <col min="14850" max="14850" width="16.5703125" style="207" customWidth="1"/>
    <col min="14851" max="14852" width="2.5703125" style="207" customWidth="1"/>
    <col min="14853" max="14853" width="6.85546875" style="207" customWidth="1"/>
    <col min="14854" max="14854" width="0" style="207" hidden="1" customWidth="1"/>
    <col min="14855" max="14861" width="5.5703125" style="207" customWidth="1"/>
    <col min="14862" max="14862" width="6.85546875" style="207" customWidth="1"/>
    <col min="14863" max="14863" width="2.5703125" style="207" customWidth="1"/>
    <col min="14864" max="14865" width="0" style="207" hidden="1" customWidth="1"/>
    <col min="14866" max="14866" width="2.85546875" style="207" customWidth="1"/>
    <col min="14867" max="14867" width="2.42578125" style="207" customWidth="1"/>
    <col min="14868" max="14868" width="16.5703125" style="207" customWidth="1"/>
    <col min="14869" max="14869" width="3.42578125" style="207" customWidth="1"/>
    <col min="14870" max="14870" width="2.5703125" style="207" customWidth="1"/>
    <col min="14871" max="14871" width="6.85546875" style="207" customWidth="1"/>
    <col min="14872" max="14872" width="0" style="207" hidden="1" customWidth="1"/>
    <col min="14873" max="14878" width="5.5703125" style="207" customWidth="1"/>
    <col min="14879" max="14879" width="6" style="207" customWidth="1"/>
    <col min="14880" max="14880" width="6.85546875" style="207" customWidth="1"/>
    <col min="14881" max="14895" width="0" style="207" hidden="1" customWidth="1"/>
    <col min="14896" max="15104" width="11.42578125" style="207"/>
    <col min="15105" max="15105" width="2.42578125" style="207" customWidth="1"/>
    <col min="15106" max="15106" width="16.5703125" style="207" customWidth="1"/>
    <col min="15107" max="15108" width="2.5703125" style="207" customWidth="1"/>
    <col min="15109" max="15109" width="6.85546875" style="207" customWidth="1"/>
    <col min="15110" max="15110" width="0" style="207" hidden="1" customWidth="1"/>
    <col min="15111" max="15117" width="5.5703125" style="207" customWidth="1"/>
    <col min="15118" max="15118" width="6.85546875" style="207" customWidth="1"/>
    <col min="15119" max="15119" width="2.5703125" style="207" customWidth="1"/>
    <col min="15120" max="15121" width="0" style="207" hidden="1" customWidth="1"/>
    <col min="15122" max="15122" width="2.85546875" style="207" customWidth="1"/>
    <col min="15123" max="15123" width="2.42578125" style="207" customWidth="1"/>
    <col min="15124" max="15124" width="16.5703125" style="207" customWidth="1"/>
    <col min="15125" max="15125" width="3.42578125" style="207" customWidth="1"/>
    <col min="15126" max="15126" width="2.5703125" style="207" customWidth="1"/>
    <col min="15127" max="15127" width="6.85546875" style="207" customWidth="1"/>
    <col min="15128" max="15128" width="0" style="207" hidden="1" customWidth="1"/>
    <col min="15129" max="15134" width="5.5703125" style="207" customWidth="1"/>
    <col min="15135" max="15135" width="6" style="207" customWidth="1"/>
    <col min="15136" max="15136" width="6.85546875" style="207" customWidth="1"/>
    <col min="15137" max="15151" width="0" style="207" hidden="1" customWidth="1"/>
    <col min="15152" max="15360" width="11.42578125" style="207"/>
    <col min="15361" max="15361" width="2.42578125" style="207" customWidth="1"/>
    <col min="15362" max="15362" width="16.5703125" style="207" customWidth="1"/>
    <col min="15363" max="15364" width="2.5703125" style="207" customWidth="1"/>
    <col min="15365" max="15365" width="6.85546875" style="207" customWidth="1"/>
    <col min="15366" max="15366" width="0" style="207" hidden="1" customWidth="1"/>
    <col min="15367" max="15373" width="5.5703125" style="207" customWidth="1"/>
    <col min="15374" max="15374" width="6.85546875" style="207" customWidth="1"/>
    <col min="15375" max="15375" width="2.5703125" style="207" customWidth="1"/>
    <col min="15376" max="15377" width="0" style="207" hidden="1" customWidth="1"/>
    <col min="15378" max="15378" width="2.85546875" style="207" customWidth="1"/>
    <col min="15379" max="15379" width="2.42578125" style="207" customWidth="1"/>
    <col min="15380" max="15380" width="16.5703125" style="207" customWidth="1"/>
    <col min="15381" max="15381" width="3.42578125" style="207" customWidth="1"/>
    <col min="15382" max="15382" width="2.5703125" style="207" customWidth="1"/>
    <col min="15383" max="15383" width="6.85546875" style="207" customWidth="1"/>
    <col min="15384" max="15384" width="0" style="207" hidden="1" customWidth="1"/>
    <col min="15385" max="15390" width="5.5703125" style="207" customWidth="1"/>
    <col min="15391" max="15391" width="6" style="207" customWidth="1"/>
    <col min="15392" max="15392" width="6.85546875" style="207" customWidth="1"/>
    <col min="15393" max="15407" width="0" style="207" hidden="1" customWidth="1"/>
    <col min="15408" max="15616" width="11.42578125" style="207"/>
    <col min="15617" max="15617" width="2.42578125" style="207" customWidth="1"/>
    <col min="15618" max="15618" width="16.5703125" style="207" customWidth="1"/>
    <col min="15619" max="15620" width="2.5703125" style="207" customWidth="1"/>
    <col min="15621" max="15621" width="6.85546875" style="207" customWidth="1"/>
    <col min="15622" max="15622" width="0" style="207" hidden="1" customWidth="1"/>
    <col min="15623" max="15629" width="5.5703125" style="207" customWidth="1"/>
    <col min="15630" max="15630" width="6.85546875" style="207" customWidth="1"/>
    <col min="15631" max="15631" width="2.5703125" style="207" customWidth="1"/>
    <col min="15632" max="15633" width="0" style="207" hidden="1" customWidth="1"/>
    <col min="15634" max="15634" width="2.85546875" style="207" customWidth="1"/>
    <col min="15635" max="15635" width="2.42578125" style="207" customWidth="1"/>
    <col min="15636" max="15636" width="16.5703125" style="207" customWidth="1"/>
    <col min="15637" max="15637" width="3.42578125" style="207" customWidth="1"/>
    <col min="15638" max="15638" width="2.5703125" style="207" customWidth="1"/>
    <col min="15639" max="15639" width="6.85546875" style="207" customWidth="1"/>
    <col min="15640" max="15640" width="0" style="207" hidden="1" customWidth="1"/>
    <col min="15641" max="15646" width="5.5703125" style="207" customWidth="1"/>
    <col min="15647" max="15647" width="6" style="207" customWidth="1"/>
    <col min="15648" max="15648" width="6.85546875" style="207" customWidth="1"/>
    <col min="15649" max="15663" width="0" style="207" hidden="1" customWidth="1"/>
    <col min="15664" max="15872" width="11.42578125" style="207"/>
    <col min="15873" max="15873" width="2.42578125" style="207" customWidth="1"/>
    <col min="15874" max="15874" width="16.5703125" style="207" customWidth="1"/>
    <col min="15875" max="15876" width="2.5703125" style="207" customWidth="1"/>
    <col min="15877" max="15877" width="6.85546875" style="207" customWidth="1"/>
    <col min="15878" max="15878" width="0" style="207" hidden="1" customWidth="1"/>
    <col min="15879" max="15885" width="5.5703125" style="207" customWidth="1"/>
    <col min="15886" max="15886" width="6.85546875" style="207" customWidth="1"/>
    <col min="15887" max="15887" width="2.5703125" style="207" customWidth="1"/>
    <col min="15888" max="15889" width="0" style="207" hidden="1" customWidth="1"/>
    <col min="15890" max="15890" width="2.85546875" style="207" customWidth="1"/>
    <col min="15891" max="15891" width="2.42578125" style="207" customWidth="1"/>
    <col min="15892" max="15892" width="16.5703125" style="207" customWidth="1"/>
    <col min="15893" max="15893" width="3.42578125" style="207" customWidth="1"/>
    <col min="15894" max="15894" width="2.5703125" style="207" customWidth="1"/>
    <col min="15895" max="15895" width="6.85546875" style="207" customWidth="1"/>
    <col min="15896" max="15896" width="0" style="207" hidden="1" customWidth="1"/>
    <col min="15897" max="15902" width="5.5703125" style="207" customWidth="1"/>
    <col min="15903" max="15903" width="6" style="207" customWidth="1"/>
    <col min="15904" max="15904" width="6.85546875" style="207" customWidth="1"/>
    <col min="15905" max="15919" width="0" style="207" hidden="1" customWidth="1"/>
    <col min="15920" max="16128" width="11.42578125" style="207"/>
    <col min="16129" max="16129" width="2.42578125" style="207" customWidth="1"/>
    <col min="16130" max="16130" width="16.5703125" style="207" customWidth="1"/>
    <col min="16131" max="16132" width="2.5703125" style="207" customWidth="1"/>
    <col min="16133" max="16133" width="6.85546875" style="207" customWidth="1"/>
    <col min="16134" max="16134" width="0" style="207" hidden="1" customWidth="1"/>
    <col min="16135" max="16141" width="5.5703125" style="207" customWidth="1"/>
    <col min="16142" max="16142" width="6.85546875" style="207" customWidth="1"/>
    <col min="16143" max="16143" width="2.5703125" style="207" customWidth="1"/>
    <col min="16144" max="16145" width="0" style="207" hidden="1" customWidth="1"/>
    <col min="16146" max="16146" width="2.85546875" style="207" customWidth="1"/>
    <col min="16147" max="16147" width="2.42578125" style="207" customWidth="1"/>
    <col min="16148" max="16148" width="16.5703125" style="207" customWidth="1"/>
    <col min="16149" max="16149" width="3.42578125" style="207" customWidth="1"/>
    <col min="16150" max="16150" width="2.5703125" style="207" customWidth="1"/>
    <col min="16151" max="16151" width="6.85546875" style="207" customWidth="1"/>
    <col min="16152" max="16152" width="0" style="207" hidden="1" customWidth="1"/>
    <col min="16153" max="16158" width="5.5703125" style="207" customWidth="1"/>
    <col min="16159" max="16159" width="6" style="207" customWidth="1"/>
    <col min="16160" max="16160" width="6.85546875" style="207" customWidth="1"/>
    <col min="16161" max="16175" width="0" style="207" hidden="1" customWidth="1"/>
    <col min="16176" max="16384" width="11.42578125" style="207"/>
  </cols>
  <sheetData>
    <row r="1" spans="1:47" s="208" customFormat="1" ht="30" customHeight="1" x14ac:dyDescent="0.3">
      <c r="A1" s="118"/>
      <c r="B1" s="119"/>
      <c r="C1" s="411" t="s">
        <v>1699</v>
      </c>
      <c r="D1" s="119"/>
      <c r="E1" s="119"/>
      <c r="F1" s="119"/>
      <c r="G1" s="119"/>
      <c r="H1" s="119"/>
      <c r="I1" s="119"/>
      <c r="J1" s="119"/>
      <c r="K1" s="120"/>
      <c r="L1" s="120"/>
      <c r="M1" s="121" t="s">
        <v>1708</v>
      </c>
      <c r="N1" s="90"/>
      <c r="O1" s="90"/>
      <c r="P1" s="319"/>
      <c r="Q1" s="319"/>
      <c r="R1" s="122"/>
      <c r="S1" s="123"/>
      <c r="T1" s="123"/>
      <c r="U1" s="123"/>
      <c r="V1" s="355"/>
      <c r="W1" s="122"/>
      <c r="X1" s="122"/>
      <c r="Y1" s="122"/>
      <c r="Z1" s="90"/>
      <c r="AA1" s="122"/>
      <c r="AB1" s="90"/>
      <c r="AC1" s="412" t="s">
        <v>1705</v>
      </c>
      <c r="AD1" s="509" t="str">
        <f>IF(Raster_WiKo!J1="","",Raster_WiKo!J1)</f>
        <v/>
      </c>
      <c r="AE1" s="509"/>
      <c r="AF1" s="509"/>
      <c r="AG1" s="335"/>
      <c r="AH1" s="336"/>
      <c r="AI1" s="331"/>
      <c r="AJ1" s="207"/>
      <c r="AL1" s="207"/>
      <c r="AM1" s="207"/>
      <c r="AN1" s="207"/>
      <c r="AQ1" s="207"/>
      <c r="AR1" s="207"/>
      <c r="AS1" s="207"/>
      <c r="AT1" s="207"/>
      <c r="AU1" s="207"/>
    </row>
    <row r="2" spans="1:47" s="125" customFormat="1" ht="5.0999999999999996" customHeight="1" x14ac:dyDescent="0.25">
      <c r="A2" s="124"/>
      <c r="C2" s="126"/>
      <c r="D2" s="126"/>
      <c r="E2" s="126"/>
      <c r="F2" s="126"/>
      <c r="G2" s="126"/>
      <c r="H2" s="126"/>
      <c r="I2" s="126"/>
      <c r="J2" s="126"/>
      <c r="K2" s="126"/>
      <c r="L2" s="126"/>
      <c r="M2" s="127"/>
      <c r="N2" s="128"/>
      <c r="O2" s="128"/>
      <c r="P2" s="320"/>
      <c r="Q2" s="320"/>
      <c r="R2" s="129"/>
      <c r="V2" s="91"/>
      <c r="W2" s="91"/>
      <c r="X2" s="91"/>
      <c r="Y2" s="91"/>
      <c r="Z2" s="91"/>
      <c r="AA2" s="91"/>
      <c r="AB2" s="91"/>
      <c r="AC2" s="128"/>
      <c r="AD2" s="91"/>
      <c r="AE2" s="124"/>
      <c r="AG2" s="322"/>
      <c r="AH2" s="322"/>
      <c r="AI2" s="331"/>
      <c r="AJ2" s="207"/>
      <c r="AL2" s="207"/>
      <c r="AM2" s="207"/>
      <c r="AN2" s="207"/>
      <c r="AQ2" s="207"/>
      <c r="AR2" s="207"/>
      <c r="AS2" s="207"/>
      <c r="AT2" s="207"/>
      <c r="AU2" s="207"/>
    </row>
    <row r="3" spans="1:47" s="125" customFormat="1" ht="20.100000000000001" customHeight="1" x14ac:dyDescent="0.25">
      <c r="A3" s="130"/>
      <c r="C3" s="127"/>
      <c r="D3" s="127"/>
      <c r="E3" s="408" t="s">
        <v>1700</v>
      </c>
      <c r="F3" s="131"/>
      <c r="G3" s="514" t="str">
        <f>IF(Raster_WiKo!B3="","",Raster_WiKo!B3)</f>
        <v/>
      </c>
      <c r="H3" s="514"/>
      <c r="I3" s="514"/>
      <c r="J3" s="514"/>
      <c r="K3" s="514"/>
      <c r="L3" s="92"/>
      <c r="O3" s="272"/>
      <c r="P3" s="321"/>
      <c r="Q3" s="321"/>
      <c r="R3" s="272"/>
      <c r="S3" s="91" t="s">
        <v>1702</v>
      </c>
      <c r="T3" s="517" t="str">
        <f>IF(Raster_WiKo!G3="","",Raster_WiKo!G3)</f>
        <v/>
      </c>
      <c r="U3" s="517"/>
      <c r="AB3" s="51" t="s">
        <v>1704</v>
      </c>
      <c r="AC3" s="514" t="str">
        <f>IF(Raster_WiKo!I3="","",Raster_WiKo!I3)</f>
        <v/>
      </c>
      <c r="AD3" s="514"/>
      <c r="AE3" s="516" t="str">
        <f>IF(Raster_WiKo!J3="","",Raster_WiKo!J3)</f>
        <v/>
      </c>
      <c r="AF3" s="514"/>
      <c r="AG3" s="337"/>
      <c r="AH3" s="338"/>
      <c r="AI3" s="331"/>
      <c r="AJ3" s="207"/>
      <c r="AL3" s="207"/>
      <c r="AM3" s="207"/>
      <c r="AN3" s="207"/>
      <c r="AQ3" s="207"/>
      <c r="AR3" s="207"/>
      <c r="AS3" s="207"/>
      <c r="AT3" s="207"/>
      <c r="AU3" s="207"/>
    </row>
    <row r="4" spans="1:47" s="125" customFormat="1" ht="5.0999999999999996" customHeight="1" x14ac:dyDescent="0.25">
      <c r="A4" s="130"/>
      <c r="B4" s="130"/>
      <c r="M4" s="91"/>
      <c r="N4" s="128"/>
      <c r="O4" s="128"/>
      <c r="P4" s="320"/>
      <c r="Q4" s="322"/>
      <c r="Z4" s="91"/>
      <c r="AG4" s="322"/>
      <c r="AH4" s="322"/>
      <c r="AI4" s="331"/>
      <c r="AJ4" s="207"/>
      <c r="AL4" s="207"/>
      <c r="AM4" s="207"/>
      <c r="AN4" s="207"/>
      <c r="AQ4" s="207"/>
      <c r="AR4" s="207"/>
      <c r="AS4" s="207"/>
      <c r="AT4" s="207"/>
      <c r="AU4" s="207"/>
    </row>
    <row r="5" spans="1:47" s="125" customFormat="1" ht="20.100000000000001" customHeight="1" x14ac:dyDescent="0.25">
      <c r="A5" s="130"/>
      <c r="C5" s="92"/>
      <c r="D5" s="92"/>
      <c r="E5" s="408" t="s">
        <v>1701</v>
      </c>
      <c r="F5" s="93"/>
      <c r="G5" s="514" t="str">
        <f>IF(Raster_WiKo!B5="","",Raster_WiKo!B5)</f>
        <v/>
      </c>
      <c r="H5" s="514"/>
      <c r="I5" s="514"/>
      <c r="J5" s="514"/>
      <c r="K5" s="514"/>
      <c r="L5" s="77" t="s">
        <v>1703</v>
      </c>
      <c r="N5" s="273"/>
      <c r="P5" s="322"/>
      <c r="Q5" s="322"/>
      <c r="T5" s="514" t="str">
        <f>IF(Raster_WiKo!G5="","",Raster_WiKo!G5)</f>
        <v/>
      </c>
      <c r="U5" s="514"/>
      <c r="V5" s="91"/>
      <c r="W5" s="91"/>
      <c r="X5" s="91"/>
      <c r="AA5" s="94" t="s">
        <v>1706</v>
      </c>
      <c r="AB5" s="515"/>
      <c r="AC5" s="515"/>
      <c r="AD5" s="515"/>
      <c r="AE5" s="515"/>
      <c r="AF5" s="515"/>
      <c r="AG5" s="339"/>
      <c r="AH5" s="340"/>
      <c r="AI5" s="331"/>
      <c r="AJ5" s="207"/>
    </row>
    <row r="6" spans="1:47" s="125" customFormat="1" ht="8.4499999999999993" customHeight="1" x14ac:dyDescent="0.25">
      <c r="A6" s="130"/>
      <c r="B6" s="91"/>
      <c r="C6" s="206" t="s">
        <v>1726</v>
      </c>
      <c r="D6" s="132"/>
      <c r="E6" s="132"/>
      <c r="F6" s="132"/>
      <c r="G6" s="132"/>
      <c r="H6" s="132"/>
      <c r="I6" s="132"/>
      <c r="J6" s="132"/>
      <c r="K6" s="132"/>
      <c r="L6" s="132"/>
      <c r="M6" s="132"/>
      <c r="N6" s="128"/>
      <c r="O6" s="128"/>
      <c r="P6" s="320"/>
      <c r="Q6" s="320"/>
      <c r="T6" s="133"/>
      <c r="U6" s="124"/>
      <c r="V6" s="91"/>
      <c r="W6" s="91"/>
      <c r="X6" s="91"/>
      <c r="Y6" s="91"/>
      <c r="Z6" s="91"/>
      <c r="AA6" s="91"/>
      <c r="AB6" s="128"/>
      <c r="AG6" s="322"/>
      <c r="AH6" s="322"/>
      <c r="AI6" s="331"/>
      <c r="AJ6" s="207"/>
      <c r="AL6" s="207"/>
      <c r="AM6" s="207"/>
      <c r="AN6" s="207"/>
      <c r="AQ6" s="207"/>
      <c r="AR6" s="207"/>
      <c r="AS6" s="207"/>
      <c r="AT6" s="207"/>
      <c r="AU6" s="207"/>
    </row>
    <row r="7" spans="1:47" s="212" customFormat="1" ht="14.1" customHeight="1" x14ac:dyDescent="0.2">
      <c r="A7" s="209" t="s">
        <v>1707</v>
      </c>
      <c r="B7" s="209"/>
      <c r="C7" s="210"/>
      <c r="D7" s="210"/>
      <c r="E7" s="210"/>
      <c r="F7" s="210"/>
      <c r="G7" s="210"/>
      <c r="H7" s="210"/>
      <c r="I7" s="210"/>
      <c r="J7" s="210"/>
      <c r="K7" s="210"/>
      <c r="L7" s="210"/>
      <c r="M7" s="210"/>
      <c r="N7" s="211"/>
      <c r="O7" s="211"/>
      <c r="P7" s="323"/>
      <c r="Q7" s="323"/>
      <c r="R7" s="209"/>
      <c r="S7" s="209"/>
      <c r="T7" s="209"/>
      <c r="U7" s="210"/>
      <c r="V7" s="356"/>
      <c r="W7" s="210"/>
      <c r="X7" s="210"/>
      <c r="Y7" s="210"/>
      <c r="Z7" s="210"/>
      <c r="AA7" s="210"/>
      <c r="AB7" s="413" t="s">
        <v>1709</v>
      </c>
      <c r="AC7" s="510"/>
      <c r="AD7" s="510"/>
      <c r="AE7" s="510"/>
      <c r="AF7" s="210" t="str">
        <f>IF($AC7&lt;&gt;"",IF(VLOOKUP($AC7,$AC$101:$AG$117,5,FALSE)&lt;&gt;"",VLOOKUP($AC7,$AC$101:$AG$117,5,FALSE),""),"")</f>
        <v/>
      </c>
      <c r="AG7" s="341"/>
      <c r="AH7" s="341"/>
      <c r="AI7" s="345"/>
      <c r="AL7" s="213" t="s">
        <v>802</v>
      </c>
      <c r="AM7" s="214"/>
      <c r="AN7" s="213" t="s">
        <v>803</v>
      </c>
      <c r="AR7" s="213" t="s">
        <v>804</v>
      </c>
    </row>
    <row r="8" spans="1:47" s="214" customFormat="1" ht="12.6" customHeight="1" x14ac:dyDescent="0.2">
      <c r="C8" s="215"/>
      <c r="D8" s="216"/>
      <c r="E8" s="215"/>
      <c r="F8" s="215"/>
      <c r="G8" s="217">
        <v>1</v>
      </c>
      <c r="H8" s="217">
        <v>2</v>
      </c>
      <c r="I8" s="217">
        <v>3</v>
      </c>
      <c r="J8" s="217">
        <v>4</v>
      </c>
      <c r="K8" s="217">
        <v>5</v>
      </c>
      <c r="L8" s="217">
        <v>6</v>
      </c>
      <c r="M8" s="217">
        <v>7</v>
      </c>
      <c r="N8" s="217">
        <v>8</v>
      </c>
      <c r="O8" s="215"/>
      <c r="P8" s="324"/>
      <c r="Q8" s="324"/>
      <c r="U8" s="215"/>
      <c r="V8" s="216"/>
      <c r="W8" s="215"/>
      <c r="X8" s="215"/>
      <c r="Y8" s="217">
        <v>1</v>
      </c>
      <c r="Z8" s="217">
        <v>2</v>
      </c>
      <c r="AA8" s="217">
        <v>3</v>
      </c>
      <c r="AB8" s="217">
        <v>4</v>
      </c>
      <c r="AC8" s="217">
        <v>5</v>
      </c>
      <c r="AD8" s="217">
        <v>6</v>
      </c>
      <c r="AE8" s="217">
        <v>7</v>
      </c>
      <c r="AF8" s="217">
        <v>8</v>
      </c>
      <c r="AG8" s="324"/>
      <c r="AH8" s="324"/>
      <c r="AI8" s="346"/>
    </row>
    <row r="9" spans="1:47" s="133" customFormat="1" ht="14.1" customHeight="1" x14ac:dyDescent="0.25">
      <c r="A9" s="218" t="s">
        <v>805</v>
      </c>
      <c r="E9" s="219" t="str">
        <f>IF(AG9&gt;0,AG9,"")</f>
        <v/>
      </c>
      <c r="F9" s="220" t="str">
        <f>IF(E9&lt;&gt;0,E9,"")</f>
        <v/>
      </c>
      <c r="G9" s="96"/>
      <c r="H9" s="97"/>
      <c r="I9" s="98"/>
      <c r="J9" s="97"/>
      <c r="K9" s="98"/>
      <c r="L9" s="97"/>
      <c r="M9" s="98"/>
      <c r="N9" s="96"/>
      <c r="O9" s="221"/>
      <c r="P9" s="325">
        <f t="shared" ref="P9:P72" si="0">D9</f>
        <v>0</v>
      </c>
      <c r="Q9" s="326">
        <f t="shared" ref="Q9:Q72" si="1">V9</f>
        <v>0</v>
      </c>
      <c r="S9" s="218" t="s">
        <v>806</v>
      </c>
      <c r="W9" s="222"/>
      <c r="X9" s="220"/>
      <c r="AG9" s="326">
        <f>SUM(G9:N9)</f>
        <v>0</v>
      </c>
      <c r="AH9" s="326"/>
      <c r="AI9" s="331"/>
      <c r="AJ9" s="207"/>
      <c r="AL9" s="223"/>
      <c r="AM9" s="207"/>
      <c r="AN9" s="207"/>
      <c r="AP9" s="213" t="s">
        <v>807</v>
      </c>
      <c r="AQ9" s="212"/>
      <c r="AR9" s="207"/>
      <c r="AS9" s="207"/>
      <c r="AT9" s="207"/>
      <c r="AU9" s="207"/>
    </row>
    <row r="10" spans="1:47" s="133" customFormat="1" ht="14.1" customHeight="1" x14ac:dyDescent="0.25">
      <c r="A10" s="218" t="s">
        <v>808</v>
      </c>
      <c r="E10" s="219" t="str">
        <f>IF(AG10&gt;0,AG10,"")</f>
        <v/>
      </c>
      <c r="F10" s="220" t="str">
        <f>IF(E10&lt;&gt;0,E10,"")</f>
        <v/>
      </c>
      <c r="G10" s="96"/>
      <c r="H10" s="97"/>
      <c r="I10" s="98"/>
      <c r="J10" s="97"/>
      <c r="K10" s="98"/>
      <c r="L10" s="97"/>
      <c r="M10" s="98"/>
      <c r="N10" s="96"/>
      <c r="O10" s="221"/>
      <c r="P10" s="325">
        <f t="shared" si="0"/>
        <v>0</v>
      </c>
      <c r="Q10" s="326" t="str">
        <f t="shared" si="1"/>
        <v/>
      </c>
      <c r="T10" s="133" t="s">
        <v>809</v>
      </c>
      <c r="V10" s="133" t="str">
        <f>IF(AH10&gt;2,3,"")</f>
        <v/>
      </c>
      <c r="W10" s="219" t="str">
        <f>IF(AH10&gt;G909,AH10,"")</f>
        <v/>
      </c>
      <c r="X10" s="220" t="str">
        <f>IF(W10&lt;&gt;0,W10,"")</f>
        <v/>
      </c>
      <c r="Y10" s="99"/>
      <c r="Z10" s="100"/>
      <c r="AA10" s="98"/>
      <c r="AB10" s="97"/>
      <c r="AC10" s="98"/>
      <c r="AD10" s="97"/>
      <c r="AE10" s="95"/>
      <c r="AF10" s="99"/>
      <c r="AG10" s="326">
        <f>SUM(G10:N10)</f>
        <v>0</v>
      </c>
      <c r="AH10" s="326">
        <f>SUM(Y10:AF10)</f>
        <v>0</v>
      </c>
      <c r="AI10" s="331"/>
      <c r="AJ10" s="207"/>
      <c r="AL10" s="223"/>
      <c r="AM10" s="223">
        <v>0</v>
      </c>
      <c r="AN10" s="134"/>
      <c r="AO10" s="134" t="e">
        <f t="shared" ref="AO10:AO19" si="2">LOG(4*X10+1)*AM10</f>
        <v>#VALUE!</v>
      </c>
      <c r="AP10" s="134"/>
      <c r="AQ10" s="134" t="e">
        <f t="shared" ref="AQ10:AQ19" si="3">LOG(4*X10+1)</f>
        <v>#VALUE!</v>
      </c>
      <c r="AR10" s="134">
        <f t="shared" ref="AR10:AU41" si="4">IF(TYPE(AN10)=1,IF(AN10&gt;=0,AN10,""),"")</f>
        <v>0</v>
      </c>
      <c r="AS10" s="134" t="str">
        <f t="shared" si="4"/>
        <v/>
      </c>
      <c r="AT10" s="134">
        <f t="shared" si="4"/>
        <v>0</v>
      </c>
      <c r="AU10" s="134" t="str">
        <f t="shared" si="4"/>
        <v/>
      </c>
    </row>
    <row r="11" spans="1:47" s="218" customFormat="1" ht="14.1" customHeight="1" x14ac:dyDescent="0.25">
      <c r="A11" s="218" t="s">
        <v>810</v>
      </c>
      <c r="B11" s="133"/>
      <c r="E11" s="219" t="str">
        <f>IF(AG11&gt;0,AG11,"")</f>
        <v/>
      </c>
      <c r="F11" s="220" t="str">
        <f>IF(E11&lt;&gt;0,E11,"")</f>
        <v/>
      </c>
      <c r="G11" s="96"/>
      <c r="H11" s="97"/>
      <c r="I11" s="98"/>
      <c r="J11" s="97"/>
      <c r="K11" s="98"/>
      <c r="L11" s="97"/>
      <c r="M11" s="98"/>
      <c r="N11" s="96"/>
      <c r="O11" s="224"/>
      <c r="P11" s="325">
        <f t="shared" si="0"/>
        <v>0</v>
      </c>
      <c r="Q11" s="326">
        <f t="shared" si="1"/>
        <v>0</v>
      </c>
      <c r="S11" s="133"/>
      <c r="T11" s="133" t="s">
        <v>811</v>
      </c>
      <c r="U11" s="133"/>
      <c r="W11" s="219" t="str">
        <f t="shared" ref="W11:W20" si="5">IF(AH11&gt;G910,AH11,"")</f>
        <v/>
      </c>
      <c r="X11" s="220" t="str">
        <f t="shared" ref="X11:X20" si="6">IF(W11&lt;&gt;0,W11,"")</f>
        <v/>
      </c>
      <c r="Y11" s="99"/>
      <c r="Z11" s="100"/>
      <c r="AA11" s="98"/>
      <c r="AB11" s="97"/>
      <c r="AC11" s="98"/>
      <c r="AD11" s="97"/>
      <c r="AE11" s="95"/>
      <c r="AF11" s="99"/>
      <c r="AG11" s="326">
        <f>SUM(G11:N11)</f>
        <v>0</v>
      </c>
      <c r="AH11" s="326">
        <f t="shared" ref="AH11:AH20" si="7">SUM(Y11:AF11)</f>
        <v>0</v>
      </c>
      <c r="AI11" s="345"/>
      <c r="AJ11" s="212"/>
      <c r="AL11" s="223"/>
      <c r="AM11" s="223">
        <v>0</v>
      </c>
      <c r="AN11" s="135"/>
      <c r="AO11" s="134" t="e">
        <f t="shared" si="2"/>
        <v>#VALUE!</v>
      </c>
      <c r="AP11" s="136"/>
      <c r="AQ11" s="134" t="e">
        <f t="shared" si="3"/>
        <v>#VALUE!</v>
      </c>
      <c r="AR11" s="134">
        <f t="shared" si="4"/>
        <v>0</v>
      </c>
      <c r="AS11" s="134" t="str">
        <f t="shared" si="4"/>
        <v/>
      </c>
      <c r="AT11" s="134">
        <f t="shared" si="4"/>
        <v>0</v>
      </c>
      <c r="AU11" s="134" t="str">
        <f t="shared" si="4"/>
        <v/>
      </c>
    </row>
    <row r="12" spans="1:47" s="218" customFormat="1" ht="14.1" customHeight="1" x14ac:dyDescent="0.25">
      <c r="A12" s="225"/>
      <c r="B12" s="226"/>
      <c r="C12" s="225"/>
      <c r="D12" s="225"/>
      <c r="E12" s="226"/>
      <c r="F12" s="225" t="str">
        <f>IF(E12&lt;&gt;0,E12,"")</f>
        <v/>
      </c>
      <c r="G12" s="225"/>
      <c r="H12" s="225"/>
      <c r="I12" s="225"/>
      <c r="J12" s="225"/>
      <c r="K12" s="225"/>
      <c r="L12" s="225"/>
      <c r="M12" s="225"/>
      <c r="N12" s="225"/>
      <c r="O12" s="224"/>
      <c r="P12" s="325">
        <f t="shared" si="0"/>
        <v>0</v>
      </c>
      <c r="Q12" s="326">
        <f t="shared" si="1"/>
        <v>0</v>
      </c>
      <c r="S12" s="133"/>
      <c r="T12" s="133" t="s">
        <v>812</v>
      </c>
      <c r="U12" s="227"/>
      <c r="W12" s="219" t="str">
        <f t="shared" si="5"/>
        <v/>
      </c>
      <c r="X12" s="220" t="str">
        <f t="shared" si="6"/>
        <v/>
      </c>
      <c r="Y12" s="99"/>
      <c r="Z12" s="100"/>
      <c r="AA12" s="98"/>
      <c r="AB12" s="97"/>
      <c r="AC12" s="98"/>
      <c r="AD12" s="97"/>
      <c r="AE12" s="95"/>
      <c r="AF12" s="99"/>
      <c r="AG12" s="327"/>
      <c r="AH12" s="326">
        <f t="shared" si="7"/>
        <v>0</v>
      </c>
      <c r="AI12" s="345"/>
      <c r="AJ12" s="212"/>
      <c r="AL12" s="223"/>
      <c r="AM12" s="223">
        <v>0</v>
      </c>
      <c r="AN12" s="135"/>
      <c r="AO12" s="134" t="e">
        <f t="shared" si="2"/>
        <v>#VALUE!</v>
      </c>
      <c r="AP12" s="136"/>
      <c r="AQ12" s="134" t="e">
        <f t="shared" si="3"/>
        <v>#VALUE!</v>
      </c>
      <c r="AR12" s="134">
        <f t="shared" si="4"/>
        <v>0</v>
      </c>
      <c r="AS12" s="134" t="str">
        <f t="shared" si="4"/>
        <v/>
      </c>
      <c r="AT12" s="134">
        <f t="shared" si="4"/>
        <v>0</v>
      </c>
      <c r="AU12" s="134" t="str">
        <f t="shared" si="4"/>
        <v/>
      </c>
    </row>
    <row r="13" spans="1:47" s="133" customFormat="1" ht="14.1" customHeight="1" x14ac:dyDescent="0.25">
      <c r="A13" s="218" t="s">
        <v>813</v>
      </c>
      <c r="O13" s="221"/>
      <c r="P13" s="325">
        <f t="shared" si="0"/>
        <v>0</v>
      </c>
      <c r="Q13" s="326">
        <f t="shared" si="1"/>
        <v>0</v>
      </c>
      <c r="T13" s="133" t="s">
        <v>814</v>
      </c>
      <c r="W13" s="219" t="str">
        <f t="shared" si="5"/>
        <v/>
      </c>
      <c r="X13" s="220" t="str">
        <f t="shared" si="6"/>
        <v/>
      </c>
      <c r="Y13" s="99"/>
      <c r="Z13" s="100"/>
      <c r="AA13" s="98"/>
      <c r="AB13" s="97"/>
      <c r="AC13" s="98"/>
      <c r="AD13" s="97"/>
      <c r="AE13" s="95"/>
      <c r="AF13" s="99"/>
      <c r="AG13" s="326"/>
      <c r="AH13" s="326">
        <f t="shared" si="7"/>
        <v>0</v>
      </c>
      <c r="AI13" s="331"/>
      <c r="AJ13" s="207"/>
      <c r="AL13" s="223"/>
      <c r="AM13" s="223">
        <v>0</v>
      </c>
      <c r="AN13" s="134"/>
      <c r="AO13" s="134" t="e">
        <f t="shared" si="2"/>
        <v>#VALUE!</v>
      </c>
      <c r="AP13" s="137"/>
      <c r="AQ13" s="134" t="e">
        <f t="shared" si="3"/>
        <v>#VALUE!</v>
      </c>
      <c r="AR13" s="134">
        <f t="shared" si="4"/>
        <v>0</v>
      </c>
      <c r="AS13" s="134" t="str">
        <f t="shared" si="4"/>
        <v/>
      </c>
      <c r="AT13" s="134">
        <f t="shared" si="4"/>
        <v>0</v>
      </c>
      <c r="AU13" s="134" t="str">
        <f t="shared" si="4"/>
        <v/>
      </c>
    </row>
    <row r="14" spans="1:47" s="133" customFormat="1" ht="14.1" customHeight="1" x14ac:dyDescent="0.25">
      <c r="A14" s="218"/>
      <c r="B14" s="133" t="s">
        <v>815</v>
      </c>
      <c r="E14" s="219" t="str">
        <f>IF(AG14&gt;0,AG14,"")</f>
        <v/>
      </c>
      <c r="F14" s="220" t="str">
        <f>IF(E14&lt;&gt;0,E14,"")</f>
        <v/>
      </c>
      <c r="G14" s="96"/>
      <c r="H14" s="97"/>
      <c r="I14" s="98"/>
      <c r="J14" s="97"/>
      <c r="K14" s="98"/>
      <c r="L14" s="97"/>
      <c r="M14" s="98"/>
      <c r="N14" s="95"/>
      <c r="O14" s="221"/>
      <c r="P14" s="325">
        <f t="shared" si="0"/>
        <v>0</v>
      </c>
      <c r="Q14" s="326">
        <f t="shared" si="1"/>
        <v>0</v>
      </c>
      <c r="T14" s="133" t="s">
        <v>816</v>
      </c>
      <c r="W14" s="219" t="str">
        <f t="shared" si="5"/>
        <v/>
      </c>
      <c r="X14" s="220" t="str">
        <f t="shared" si="6"/>
        <v/>
      </c>
      <c r="Y14" s="99"/>
      <c r="Z14" s="100"/>
      <c r="AA14" s="98"/>
      <c r="AB14" s="97"/>
      <c r="AC14" s="98"/>
      <c r="AD14" s="97"/>
      <c r="AE14" s="95"/>
      <c r="AF14" s="99"/>
      <c r="AG14" s="326">
        <f>SUM(G14:N14)</f>
        <v>0</v>
      </c>
      <c r="AH14" s="326">
        <f t="shared" si="7"/>
        <v>0</v>
      </c>
      <c r="AI14" s="331"/>
      <c r="AJ14" s="207"/>
      <c r="AL14" s="223">
        <v>0</v>
      </c>
      <c r="AM14" s="223">
        <v>0</v>
      </c>
      <c r="AN14" s="134" t="e">
        <f>LOG(4*F14+1)*AL14</f>
        <v>#VALUE!</v>
      </c>
      <c r="AO14" s="134" t="e">
        <f t="shared" si="2"/>
        <v>#VALUE!</v>
      </c>
      <c r="AP14" s="134" t="e">
        <f>LOG(4*F14+1)</f>
        <v>#VALUE!</v>
      </c>
      <c r="AQ14" s="134" t="e">
        <f t="shared" si="3"/>
        <v>#VALUE!</v>
      </c>
      <c r="AR14" s="134" t="str">
        <f t="shared" si="4"/>
        <v/>
      </c>
      <c r="AS14" s="134" t="str">
        <f t="shared" si="4"/>
        <v/>
      </c>
      <c r="AT14" s="134" t="str">
        <f t="shared" si="4"/>
        <v/>
      </c>
      <c r="AU14" s="134" t="str">
        <f t="shared" si="4"/>
        <v/>
      </c>
    </row>
    <row r="15" spans="1:47" s="133" customFormat="1" ht="14.1" customHeight="1" x14ac:dyDescent="0.25">
      <c r="A15" s="218"/>
      <c r="B15" s="133" t="s">
        <v>817</v>
      </c>
      <c r="E15" s="219" t="str">
        <f>IF(AG15&gt;0,AG15,"")</f>
        <v/>
      </c>
      <c r="F15" s="220" t="str">
        <f>IF(E15&lt;&gt;0,E15,"")</f>
        <v/>
      </c>
      <c r="G15" s="96"/>
      <c r="H15" s="97"/>
      <c r="I15" s="98"/>
      <c r="J15" s="97"/>
      <c r="K15" s="98"/>
      <c r="L15" s="97"/>
      <c r="M15" s="98"/>
      <c r="N15" s="95"/>
      <c r="O15" s="221"/>
      <c r="P15" s="325">
        <f t="shared" si="0"/>
        <v>0</v>
      </c>
      <c r="Q15" s="326">
        <f t="shared" si="1"/>
        <v>0</v>
      </c>
      <c r="T15" s="133" t="s">
        <v>818</v>
      </c>
      <c r="U15" s="218"/>
      <c r="W15" s="219" t="str">
        <f t="shared" si="5"/>
        <v/>
      </c>
      <c r="X15" s="220" t="str">
        <f t="shared" si="6"/>
        <v/>
      </c>
      <c r="Y15" s="99"/>
      <c r="Z15" s="100"/>
      <c r="AA15" s="98"/>
      <c r="AB15" s="97"/>
      <c r="AC15" s="98"/>
      <c r="AD15" s="97"/>
      <c r="AE15" s="95"/>
      <c r="AF15" s="99"/>
      <c r="AG15" s="326">
        <f>SUM(G15:N15)</f>
        <v>0</v>
      </c>
      <c r="AH15" s="326">
        <f t="shared" si="7"/>
        <v>0</v>
      </c>
      <c r="AI15" s="331"/>
      <c r="AJ15" s="207"/>
      <c r="AL15" s="223">
        <v>0</v>
      </c>
      <c r="AM15" s="223">
        <v>0</v>
      </c>
      <c r="AN15" s="134" t="e">
        <f>LOG(4*F15+1)*AL15</f>
        <v>#VALUE!</v>
      </c>
      <c r="AO15" s="134" t="e">
        <f t="shared" si="2"/>
        <v>#VALUE!</v>
      </c>
      <c r="AP15" s="134" t="e">
        <f>LOG(4*F15+1)</f>
        <v>#VALUE!</v>
      </c>
      <c r="AQ15" s="134" t="e">
        <f t="shared" si="3"/>
        <v>#VALUE!</v>
      </c>
      <c r="AR15" s="134" t="str">
        <f t="shared" si="4"/>
        <v/>
      </c>
      <c r="AS15" s="134" t="str">
        <f t="shared" si="4"/>
        <v/>
      </c>
      <c r="AT15" s="134" t="str">
        <f t="shared" si="4"/>
        <v/>
      </c>
      <c r="AU15" s="134" t="str">
        <f t="shared" si="4"/>
        <v/>
      </c>
    </row>
    <row r="16" spans="1:47" s="133" customFormat="1" ht="14.1" customHeight="1" x14ac:dyDescent="0.25">
      <c r="B16" s="133" t="s">
        <v>819</v>
      </c>
      <c r="E16" s="219" t="str">
        <f>IF(AG16&gt;0,AG16,"")</f>
        <v/>
      </c>
      <c r="F16" s="220" t="str">
        <f>IF(E16&lt;&gt;0,E16,"")</f>
        <v/>
      </c>
      <c r="G16" s="96"/>
      <c r="H16" s="97"/>
      <c r="I16" s="98"/>
      <c r="J16" s="97"/>
      <c r="K16" s="98"/>
      <c r="L16" s="97"/>
      <c r="M16" s="98"/>
      <c r="N16" s="95"/>
      <c r="O16" s="221"/>
      <c r="P16" s="325">
        <f t="shared" si="0"/>
        <v>0</v>
      </c>
      <c r="Q16" s="326">
        <f t="shared" si="1"/>
        <v>0</v>
      </c>
      <c r="T16" s="133" t="s">
        <v>820</v>
      </c>
      <c r="W16" s="219" t="str">
        <f t="shared" si="5"/>
        <v/>
      </c>
      <c r="X16" s="220" t="str">
        <f t="shared" si="6"/>
        <v/>
      </c>
      <c r="Y16" s="99"/>
      <c r="Z16" s="100"/>
      <c r="AA16" s="98"/>
      <c r="AB16" s="97"/>
      <c r="AC16" s="98"/>
      <c r="AD16" s="97"/>
      <c r="AE16" s="95"/>
      <c r="AF16" s="99"/>
      <c r="AG16" s="326">
        <f>SUM(G16:N16)</f>
        <v>0</v>
      </c>
      <c r="AH16" s="326">
        <f t="shared" si="7"/>
        <v>0</v>
      </c>
      <c r="AI16" s="331"/>
      <c r="AJ16" s="207"/>
      <c r="AL16" s="223">
        <v>0</v>
      </c>
      <c r="AM16" s="223">
        <v>0</v>
      </c>
      <c r="AN16" s="134" t="e">
        <f>LOG(4*F16+1)*AL16</f>
        <v>#VALUE!</v>
      </c>
      <c r="AO16" s="134" t="e">
        <f t="shared" si="2"/>
        <v>#VALUE!</v>
      </c>
      <c r="AP16" s="134" t="e">
        <f>LOG(4*F16+1)</f>
        <v>#VALUE!</v>
      </c>
      <c r="AQ16" s="134" t="e">
        <f t="shared" si="3"/>
        <v>#VALUE!</v>
      </c>
      <c r="AR16" s="134" t="str">
        <f t="shared" si="4"/>
        <v/>
      </c>
      <c r="AS16" s="134" t="str">
        <f t="shared" si="4"/>
        <v/>
      </c>
      <c r="AT16" s="134" t="str">
        <f t="shared" si="4"/>
        <v/>
      </c>
      <c r="AU16" s="134" t="str">
        <f t="shared" si="4"/>
        <v/>
      </c>
    </row>
    <row r="17" spans="1:47" s="133" customFormat="1" ht="14.1" customHeight="1" x14ac:dyDescent="0.25">
      <c r="A17" s="218" t="s">
        <v>821</v>
      </c>
      <c r="E17" s="219" t="str">
        <f>IF(AG17&gt;0,AG17,"")</f>
        <v/>
      </c>
      <c r="F17" s="220" t="str">
        <f>IF(E17&lt;&gt;0,E17,"")</f>
        <v/>
      </c>
      <c r="G17" s="96"/>
      <c r="H17" s="97"/>
      <c r="I17" s="98"/>
      <c r="J17" s="97"/>
      <c r="K17" s="98"/>
      <c r="L17" s="97"/>
      <c r="M17" s="98"/>
      <c r="N17" s="95"/>
      <c r="O17" s="221"/>
      <c r="P17" s="325">
        <f t="shared" si="0"/>
        <v>0</v>
      </c>
      <c r="Q17" s="326">
        <f t="shared" si="1"/>
        <v>0</v>
      </c>
      <c r="T17" s="133" t="s">
        <v>822</v>
      </c>
      <c r="W17" s="219" t="str">
        <f t="shared" si="5"/>
        <v/>
      </c>
      <c r="X17" s="220" t="str">
        <f t="shared" si="6"/>
        <v/>
      </c>
      <c r="Y17" s="99"/>
      <c r="Z17" s="100"/>
      <c r="AA17" s="98"/>
      <c r="AB17" s="97"/>
      <c r="AC17" s="98"/>
      <c r="AD17" s="97"/>
      <c r="AE17" s="95"/>
      <c r="AF17" s="99"/>
      <c r="AG17" s="326">
        <f>SUM(G17:N17)</f>
        <v>0</v>
      </c>
      <c r="AH17" s="326">
        <f t="shared" si="7"/>
        <v>0</v>
      </c>
      <c r="AI17" s="331"/>
      <c r="AJ17" s="207"/>
      <c r="AL17" s="223"/>
      <c r="AM17" s="223">
        <v>0</v>
      </c>
      <c r="AN17" s="134"/>
      <c r="AO17" s="134" t="e">
        <f t="shared" si="2"/>
        <v>#VALUE!</v>
      </c>
      <c r="AP17" s="137"/>
      <c r="AQ17" s="134" t="e">
        <f t="shared" si="3"/>
        <v>#VALUE!</v>
      </c>
      <c r="AR17" s="134">
        <f t="shared" si="4"/>
        <v>0</v>
      </c>
      <c r="AS17" s="134" t="str">
        <f t="shared" si="4"/>
        <v/>
      </c>
      <c r="AT17" s="134">
        <f t="shared" si="4"/>
        <v>0</v>
      </c>
      <c r="AU17" s="134" t="str">
        <f t="shared" si="4"/>
        <v/>
      </c>
    </row>
    <row r="18" spans="1:47" s="133" customFormat="1" ht="14.1" customHeight="1" x14ac:dyDescent="0.25">
      <c r="C18" s="226"/>
      <c r="D18" s="226"/>
      <c r="E18" s="228"/>
      <c r="F18" s="226" t="str">
        <f>IF(E18&lt;&gt;0,E18,"")</f>
        <v/>
      </c>
      <c r="G18" s="226"/>
      <c r="H18" s="226"/>
      <c r="I18" s="226"/>
      <c r="J18" s="226"/>
      <c r="K18" s="226"/>
      <c r="L18" s="226"/>
      <c r="M18" s="226"/>
      <c r="N18" s="226"/>
      <c r="O18" s="221"/>
      <c r="P18" s="325">
        <f t="shared" si="0"/>
        <v>0</v>
      </c>
      <c r="Q18" s="326">
        <f t="shared" si="1"/>
        <v>0</v>
      </c>
      <c r="T18" s="133" t="s">
        <v>823</v>
      </c>
      <c r="W18" s="219" t="str">
        <f t="shared" si="5"/>
        <v/>
      </c>
      <c r="X18" s="220"/>
      <c r="Y18" s="99"/>
      <c r="Z18" s="100"/>
      <c r="AA18" s="98"/>
      <c r="AB18" s="97"/>
      <c r="AC18" s="98"/>
      <c r="AD18" s="97"/>
      <c r="AE18" s="95"/>
      <c r="AF18" s="99"/>
      <c r="AG18" s="326"/>
      <c r="AH18" s="326">
        <f t="shared" si="7"/>
        <v>0</v>
      </c>
      <c r="AI18" s="331"/>
      <c r="AJ18" s="207"/>
      <c r="AL18" s="223"/>
      <c r="AM18" s="223">
        <v>0</v>
      </c>
      <c r="AN18" s="134"/>
      <c r="AO18" s="134">
        <f t="shared" si="2"/>
        <v>0</v>
      </c>
      <c r="AP18" s="137"/>
      <c r="AQ18" s="134">
        <f t="shared" si="3"/>
        <v>0</v>
      </c>
      <c r="AR18" s="134">
        <f t="shared" si="4"/>
        <v>0</v>
      </c>
      <c r="AS18" s="134">
        <f t="shared" si="4"/>
        <v>0</v>
      </c>
      <c r="AT18" s="134">
        <f t="shared" si="4"/>
        <v>0</v>
      </c>
      <c r="AU18" s="134">
        <f t="shared" si="4"/>
        <v>0</v>
      </c>
    </row>
    <row r="19" spans="1:47" s="133" customFormat="1" ht="14.1" customHeight="1" x14ac:dyDescent="0.25">
      <c r="A19" s="229" t="s">
        <v>824</v>
      </c>
      <c r="B19" s="230"/>
      <c r="O19" s="221"/>
      <c r="P19" s="325">
        <f t="shared" si="0"/>
        <v>0</v>
      </c>
      <c r="Q19" s="326">
        <f t="shared" si="1"/>
        <v>0</v>
      </c>
      <c r="T19" s="133" t="s">
        <v>825</v>
      </c>
      <c r="W19" s="219" t="str">
        <f t="shared" si="5"/>
        <v/>
      </c>
      <c r="X19" s="220" t="str">
        <f t="shared" si="6"/>
        <v/>
      </c>
      <c r="Y19" s="99"/>
      <c r="Z19" s="100"/>
      <c r="AA19" s="98"/>
      <c r="AB19" s="97"/>
      <c r="AC19" s="98"/>
      <c r="AD19" s="97"/>
      <c r="AE19" s="95"/>
      <c r="AF19" s="99"/>
      <c r="AG19" s="326"/>
      <c r="AH19" s="326">
        <f t="shared" si="7"/>
        <v>0</v>
      </c>
      <c r="AI19" s="331"/>
      <c r="AJ19" s="207"/>
      <c r="AL19" s="223"/>
      <c r="AM19" s="223">
        <v>0</v>
      </c>
      <c r="AN19" s="134"/>
      <c r="AO19" s="134" t="e">
        <f t="shared" si="2"/>
        <v>#VALUE!</v>
      </c>
      <c r="AP19" s="137"/>
      <c r="AQ19" s="134" t="e">
        <f t="shared" si="3"/>
        <v>#VALUE!</v>
      </c>
      <c r="AR19" s="134">
        <f t="shared" si="4"/>
        <v>0</v>
      </c>
      <c r="AS19" s="134" t="str">
        <f t="shared" si="4"/>
        <v/>
      </c>
      <c r="AT19" s="134">
        <f t="shared" si="4"/>
        <v>0</v>
      </c>
      <c r="AU19" s="134" t="str">
        <f t="shared" si="4"/>
        <v/>
      </c>
    </row>
    <row r="20" spans="1:47" s="133" customFormat="1" ht="14.1" customHeight="1" x14ac:dyDescent="0.25">
      <c r="A20" s="218" t="s">
        <v>826</v>
      </c>
      <c r="D20" s="133" t="str">
        <f>IF(AI20&gt;2,1,"")</f>
        <v/>
      </c>
      <c r="E20" s="231"/>
      <c r="O20" s="221"/>
      <c r="P20" s="325" t="str">
        <f t="shared" si="0"/>
        <v/>
      </c>
      <c r="Q20" s="326">
        <f t="shared" si="1"/>
        <v>0</v>
      </c>
      <c r="S20" s="226"/>
      <c r="T20" s="226" t="s">
        <v>827</v>
      </c>
      <c r="U20" s="226"/>
      <c r="V20" s="226"/>
      <c r="W20" s="219" t="str">
        <f t="shared" si="5"/>
        <v/>
      </c>
      <c r="X20" s="226" t="str">
        <f t="shared" si="6"/>
        <v/>
      </c>
      <c r="Y20" s="102"/>
      <c r="Z20" s="103"/>
      <c r="AA20" s="104"/>
      <c r="AB20" s="105"/>
      <c r="AC20" s="104"/>
      <c r="AD20" s="105"/>
      <c r="AE20" s="106"/>
      <c r="AF20" s="102"/>
      <c r="AG20" s="326"/>
      <c r="AH20" s="326">
        <f t="shared" si="7"/>
        <v>0</v>
      </c>
      <c r="AI20" s="331">
        <f>SUM(F21:F24)</f>
        <v>0</v>
      </c>
      <c r="AJ20" s="207"/>
      <c r="AL20" s="223"/>
      <c r="AM20" s="223"/>
      <c r="AN20" s="134"/>
      <c r="AO20" s="137"/>
      <c r="AP20" s="137"/>
      <c r="AQ20" s="134"/>
      <c r="AR20" s="134">
        <f t="shared" si="4"/>
        <v>0</v>
      </c>
      <c r="AS20" s="134">
        <f t="shared" si="4"/>
        <v>0</v>
      </c>
      <c r="AT20" s="134">
        <f t="shared" si="4"/>
        <v>0</v>
      </c>
      <c r="AU20" s="134">
        <f t="shared" si="4"/>
        <v>0</v>
      </c>
    </row>
    <row r="21" spans="1:47" s="133" customFormat="1" ht="14.1" customHeight="1" x14ac:dyDescent="0.25">
      <c r="A21" s="218"/>
      <c r="B21" s="133" t="s">
        <v>828</v>
      </c>
      <c r="E21" s="219" t="str">
        <f>IF(AG21&gt;0,AG21,"")</f>
        <v/>
      </c>
      <c r="F21" s="220" t="str">
        <f>IF(E21&lt;&gt;0,E21,"")</f>
        <v/>
      </c>
      <c r="G21" s="96"/>
      <c r="H21" s="100"/>
      <c r="I21" s="96"/>
      <c r="J21" s="100"/>
      <c r="K21" s="96"/>
      <c r="L21" s="100"/>
      <c r="M21" s="96"/>
      <c r="N21" s="99"/>
      <c r="O21" s="221"/>
      <c r="P21" s="325">
        <f t="shared" si="0"/>
        <v>0</v>
      </c>
      <c r="Q21" s="326">
        <f t="shared" si="1"/>
        <v>0</v>
      </c>
      <c r="S21" s="218" t="s">
        <v>829</v>
      </c>
      <c r="AG21" s="326">
        <f>SUM(G21:N21)</f>
        <v>0</v>
      </c>
      <c r="AH21" s="326"/>
      <c r="AI21" s="331"/>
      <c r="AJ21" s="207"/>
      <c r="AL21" s="223">
        <v>0</v>
      </c>
      <c r="AM21" s="223"/>
      <c r="AN21" s="134" t="e">
        <f>LOG(4*F21+1)*AL21</f>
        <v>#VALUE!</v>
      </c>
      <c r="AO21" s="137"/>
      <c r="AP21" s="134" t="e">
        <f>LOG(4*F21+1)</f>
        <v>#VALUE!</v>
      </c>
      <c r="AQ21" s="134"/>
      <c r="AR21" s="134" t="str">
        <f t="shared" si="4"/>
        <v/>
      </c>
      <c r="AS21" s="134">
        <f t="shared" si="4"/>
        <v>0</v>
      </c>
      <c r="AT21" s="134" t="str">
        <f t="shared" si="4"/>
        <v/>
      </c>
      <c r="AU21" s="134">
        <f t="shared" si="4"/>
        <v>0</v>
      </c>
    </row>
    <row r="22" spans="1:47" s="133" customFormat="1" ht="14.1" customHeight="1" x14ac:dyDescent="0.25">
      <c r="B22" s="133" t="s">
        <v>830</v>
      </c>
      <c r="E22" s="219" t="str">
        <f>IF(AG22&gt;0,AG22,"")</f>
        <v/>
      </c>
      <c r="F22" s="220" t="str">
        <f>IF(E22&lt;&gt;0,E22,"")</f>
        <v/>
      </c>
      <c r="G22" s="96"/>
      <c r="H22" s="100"/>
      <c r="I22" s="96"/>
      <c r="J22" s="100"/>
      <c r="K22" s="96"/>
      <c r="L22" s="100"/>
      <c r="M22" s="96"/>
      <c r="N22" s="99"/>
      <c r="O22" s="221"/>
      <c r="P22" s="325">
        <f t="shared" si="0"/>
        <v>0</v>
      </c>
      <c r="Q22" s="326">
        <f t="shared" si="1"/>
        <v>0</v>
      </c>
      <c r="S22" s="218"/>
      <c r="T22" s="133" t="s">
        <v>831</v>
      </c>
      <c r="W22" s="219" t="str">
        <f>IF(AH22&gt;G921,AH22,"")</f>
        <v/>
      </c>
      <c r="X22" s="220" t="str">
        <f>IF(W22&lt;&gt;0,W22,"")</f>
        <v/>
      </c>
      <c r="Y22" s="96"/>
      <c r="Z22" s="97"/>
      <c r="AA22" s="98"/>
      <c r="AB22" s="97"/>
      <c r="AC22" s="98"/>
      <c r="AD22" s="97"/>
      <c r="AE22" s="98"/>
      <c r="AF22" s="96"/>
      <c r="AG22" s="326">
        <f>SUM(G22:N22)</f>
        <v>0</v>
      </c>
      <c r="AH22" s="326">
        <f>SUM(Y22:AF22)</f>
        <v>0</v>
      </c>
      <c r="AI22" s="331"/>
      <c r="AJ22" s="207"/>
      <c r="AL22" s="223">
        <v>0</v>
      </c>
      <c r="AM22" s="223">
        <v>1</v>
      </c>
      <c r="AN22" s="134" t="e">
        <f>LOG(4*F22+1)*AL22</f>
        <v>#VALUE!</v>
      </c>
      <c r="AO22" s="134" t="e">
        <f>LOG(4*X22+1)*AM22</f>
        <v>#VALUE!</v>
      </c>
      <c r="AP22" s="134" t="e">
        <f>LOG(4*F22+1)</f>
        <v>#VALUE!</v>
      </c>
      <c r="AQ22" s="134" t="e">
        <f>LOG(4*X22+1)</f>
        <v>#VALUE!</v>
      </c>
      <c r="AR22" s="134" t="str">
        <f t="shared" si="4"/>
        <v/>
      </c>
      <c r="AS22" s="134" t="str">
        <f t="shared" si="4"/>
        <v/>
      </c>
      <c r="AT22" s="134" t="str">
        <f t="shared" si="4"/>
        <v/>
      </c>
      <c r="AU22" s="134" t="str">
        <f t="shared" si="4"/>
        <v/>
      </c>
    </row>
    <row r="23" spans="1:47" s="133" customFormat="1" ht="14.1" customHeight="1" x14ac:dyDescent="0.25">
      <c r="B23" s="133" t="s">
        <v>832</v>
      </c>
      <c r="E23" s="219" t="str">
        <f>IF(AG23&gt;0,AG23,"")</f>
        <v/>
      </c>
      <c r="F23" s="220" t="str">
        <f>IF(E23&lt;&gt;0,E23,"")</f>
        <v/>
      </c>
      <c r="G23" s="96"/>
      <c r="H23" s="100"/>
      <c r="I23" s="96"/>
      <c r="J23" s="100"/>
      <c r="K23" s="96"/>
      <c r="L23" s="100"/>
      <c r="M23" s="96"/>
      <c r="N23" s="99"/>
      <c r="O23" s="221"/>
      <c r="P23" s="325">
        <f t="shared" si="0"/>
        <v>0</v>
      </c>
      <c r="Q23" s="326">
        <f t="shared" si="1"/>
        <v>0</v>
      </c>
      <c r="S23" s="218" t="s">
        <v>833</v>
      </c>
      <c r="X23" s="133" t="str">
        <f>IF(W23&lt;&gt;0,W23,"")</f>
        <v/>
      </c>
      <c r="AG23" s="326">
        <f>SUM(G23:N23)</f>
        <v>0</v>
      </c>
      <c r="AH23" s="326"/>
      <c r="AI23" s="331"/>
      <c r="AJ23" s="207"/>
      <c r="AL23" s="223">
        <v>0</v>
      </c>
      <c r="AM23" s="223"/>
      <c r="AN23" s="134" t="e">
        <f>LOG(4*F23+1)*AL23</f>
        <v>#VALUE!</v>
      </c>
      <c r="AO23" s="137"/>
      <c r="AP23" s="134" t="e">
        <f>LOG(4*F23+1)</f>
        <v>#VALUE!</v>
      </c>
      <c r="AQ23" s="134"/>
      <c r="AR23" s="134" t="str">
        <f t="shared" si="4"/>
        <v/>
      </c>
      <c r="AS23" s="134">
        <f t="shared" si="4"/>
        <v>0</v>
      </c>
      <c r="AT23" s="134" t="str">
        <f t="shared" si="4"/>
        <v/>
      </c>
      <c r="AU23" s="134">
        <f t="shared" si="4"/>
        <v>0</v>
      </c>
    </row>
    <row r="24" spans="1:47" s="133" customFormat="1" ht="14.1" customHeight="1" x14ac:dyDescent="0.25">
      <c r="A24" s="218"/>
      <c r="B24" s="133" t="s">
        <v>834</v>
      </c>
      <c r="E24" s="219" t="str">
        <f>IF(AG24&gt;0,AG24,"")</f>
        <v/>
      </c>
      <c r="F24" s="220" t="str">
        <f>IF(E24&lt;&gt;0,E24,"")</f>
        <v/>
      </c>
      <c r="G24" s="96"/>
      <c r="H24" s="100"/>
      <c r="I24" s="96"/>
      <c r="J24" s="100"/>
      <c r="K24" s="96"/>
      <c r="L24" s="100"/>
      <c r="M24" s="96"/>
      <c r="N24" s="99"/>
      <c r="O24" s="221"/>
      <c r="P24" s="325">
        <f t="shared" si="0"/>
        <v>0</v>
      </c>
      <c r="Q24" s="326">
        <f t="shared" si="1"/>
        <v>0</v>
      </c>
      <c r="T24" s="133" t="s">
        <v>835</v>
      </c>
      <c r="W24" s="219" t="str">
        <f>IF(AH24&gt;G923,AH24,"")</f>
        <v/>
      </c>
      <c r="X24" s="220" t="str">
        <f>IF(W24&lt;&gt;0,W24,"")</f>
        <v/>
      </c>
      <c r="Y24" s="96"/>
      <c r="Z24" s="97"/>
      <c r="AA24" s="98"/>
      <c r="AB24" s="97"/>
      <c r="AC24" s="98"/>
      <c r="AD24" s="97"/>
      <c r="AE24" s="98"/>
      <c r="AF24" s="96"/>
      <c r="AG24" s="326">
        <f>SUM(G24:N24)</f>
        <v>0</v>
      </c>
      <c r="AH24" s="326">
        <f>SUM(Y24:AF24)</f>
        <v>0</v>
      </c>
      <c r="AI24" s="326"/>
      <c r="AJ24" s="207"/>
      <c r="AL24" s="223">
        <v>0</v>
      </c>
      <c r="AM24" s="223"/>
      <c r="AN24" s="134" t="e">
        <f>LOG(4*F24+1)*AL24</f>
        <v>#VALUE!</v>
      </c>
      <c r="AO24" s="137"/>
      <c r="AP24" s="134" t="e">
        <f>LOG(4*F24+1)</f>
        <v>#VALUE!</v>
      </c>
      <c r="AQ24" s="134"/>
      <c r="AR24" s="134" t="str">
        <f t="shared" si="4"/>
        <v/>
      </c>
      <c r="AS24" s="134">
        <f t="shared" si="4"/>
        <v>0</v>
      </c>
      <c r="AT24" s="134" t="str">
        <f t="shared" si="4"/>
        <v/>
      </c>
      <c r="AU24" s="134">
        <f t="shared" si="4"/>
        <v>0</v>
      </c>
    </row>
    <row r="25" spans="1:47" s="133" customFormat="1" ht="14.1" customHeight="1" x14ac:dyDescent="0.25">
      <c r="A25" s="218"/>
      <c r="M25" s="232"/>
      <c r="N25" s="232"/>
      <c r="O25" s="221"/>
      <c r="P25" s="325">
        <f t="shared" si="0"/>
        <v>0</v>
      </c>
      <c r="Q25" s="326">
        <f t="shared" si="1"/>
        <v>0</v>
      </c>
      <c r="S25" s="225"/>
      <c r="T25" s="226" t="s">
        <v>836</v>
      </c>
      <c r="U25" s="226"/>
      <c r="V25" s="226"/>
      <c r="W25" s="219" t="str">
        <f>IF(AH25&gt;G924,AH25,"")</f>
        <v/>
      </c>
      <c r="X25" s="226" t="str">
        <f>IF(W25&lt;&gt;0,W25,"")</f>
        <v/>
      </c>
      <c r="Y25" s="107"/>
      <c r="Z25" s="108"/>
      <c r="AA25" s="109"/>
      <c r="AB25" s="108"/>
      <c r="AC25" s="109"/>
      <c r="AD25" s="108"/>
      <c r="AE25" s="109"/>
      <c r="AF25" s="107"/>
      <c r="AG25" s="326"/>
      <c r="AH25" s="326">
        <f>SUM(Y25:AF25)</f>
        <v>0</v>
      </c>
      <c r="AI25" s="326"/>
      <c r="AJ25" s="207"/>
      <c r="AL25" s="223"/>
      <c r="AM25" s="223"/>
      <c r="AN25" s="134"/>
      <c r="AO25" s="137"/>
      <c r="AP25" s="137"/>
      <c r="AQ25" s="134"/>
      <c r="AR25" s="134">
        <f t="shared" si="4"/>
        <v>0</v>
      </c>
      <c r="AS25" s="134">
        <f t="shared" si="4"/>
        <v>0</v>
      </c>
      <c r="AT25" s="134">
        <f t="shared" si="4"/>
        <v>0</v>
      </c>
      <c r="AU25" s="134">
        <f t="shared" si="4"/>
        <v>0</v>
      </c>
    </row>
    <row r="26" spans="1:47" s="133" customFormat="1" ht="14.1" customHeight="1" x14ac:dyDescent="0.25">
      <c r="A26" s="218" t="s">
        <v>837</v>
      </c>
      <c r="D26" s="133" t="str">
        <f>IF(AG26&gt;9,1,"")</f>
        <v/>
      </c>
      <c r="E26" s="219" t="str">
        <f>IF(AG26&gt;0,AG26,"")</f>
        <v/>
      </c>
      <c r="F26" s="220" t="str">
        <f>IF(E26&lt;&gt;0,E26,"")</f>
        <v/>
      </c>
      <c r="G26" s="96"/>
      <c r="H26" s="100"/>
      <c r="I26" s="96"/>
      <c r="J26" s="100"/>
      <c r="K26" s="96"/>
      <c r="L26" s="100"/>
      <c r="M26" s="96"/>
      <c r="N26" s="99"/>
      <c r="O26" s="221"/>
      <c r="P26" s="325" t="str">
        <f t="shared" si="0"/>
        <v/>
      </c>
      <c r="Q26" s="326">
        <f t="shared" si="1"/>
        <v>0</v>
      </c>
      <c r="S26" s="218" t="s">
        <v>838</v>
      </c>
      <c r="AG26" s="326">
        <f>SUM(G26:N26)</f>
        <v>0</v>
      </c>
      <c r="AH26" s="326"/>
      <c r="AI26" s="331"/>
      <c r="AJ26" s="207"/>
      <c r="AL26" s="223">
        <v>0</v>
      </c>
      <c r="AM26" s="223"/>
      <c r="AN26" s="134" t="e">
        <f>LOG(4*F26+1)*AL26</f>
        <v>#VALUE!</v>
      </c>
      <c r="AO26" s="137"/>
      <c r="AP26" s="134" t="e">
        <f>LOG(4*F26+1)</f>
        <v>#VALUE!</v>
      </c>
      <c r="AQ26" s="134"/>
      <c r="AR26" s="134" t="str">
        <f t="shared" si="4"/>
        <v/>
      </c>
      <c r="AS26" s="134">
        <f t="shared" si="4"/>
        <v>0</v>
      </c>
      <c r="AT26" s="134" t="str">
        <f t="shared" si="4"/>
        <v/>
      </c>
      <c r="AU26" s="134">
        <f t="shared" si="4"/>
        <v>0</v>
      </c>
    </row>
    <row r="27" spans="1:47" s="133" customFormat="1" ht="14.1" customHeight="1" x14ac:dyDescent="0.25">
      <c r="A27" s="225"/>
      <c r="B27" s="226"/>
      <c r="C27" s="226"/>
      <c r="D27" s="226"/>
      <c r="E27" s="233"/>
      <c r="F27" s="228" t="str">
        <f>IF(E27&lt;&gt;0,E27,"")</f>
        <v/>
      </c>
      <c r="G27" s="228"/>
      <c r="H27" s="228"/>
      <c r="I27" s="228"/>
      <c r="J27" s="228"/>
      <c r="K27" s="228"/>
      <c r="L27" s="228"/>
      <c r="M27" s="228"/>
      <c r="N27" s="226"/>
      <c r="O27" s="221"/>
      <c r="P27" s="325">
        <f t="shared" si="0"/>
        <v>0</v>
      </c>
      <c r="Q27" s="326">
        <f t="shared" si="1"/>
        <v>0</v>
      </c>
      <c r="T27" s="133" t="s">
        <v>839</v>
      </c>
      <c r="W27" s="219" t="str">
        <f t="shared" ref="W27:W43" si="8">IF(AH27&gt;G926,AH27,"")</f>
        <v/>
      </c>
      <c r="X27" s="220" t="str">
        <f t="shared" ref="X27:X45" si="9">IF(W27&lt;&gt;0,W27,"")</f>
        <v/>
      </c>
      <c r="Y27" s="96"/>
      <c r="Z27" s="97"/>
      <c r="AA27" s="98"/>
      <c r="AB27" s="97"/>
      <c r="AC27" s="98"/>
      <c r="AD27" s="97"/>
      <c r="AE27" s="98"/>
      <c r="AF27" s="96"/>
      <c r="AG27" s="326"/>
      <c r="AH27" s="326">
        <f t="shared" ref="AH27:AH43" si="10">SUM(Y27:AF27)</f>
        <v>0</v>
      </c>
      <c r="AI27" s="331"/>
      <c r="AJ27" s="207"/>
      <c r="AL27" s="223"/>
      <c r="AM27" s="223">
        <v>0</v>
      </c>
      <c r="AN27" s="134"/>
      <c r="AO27" s="134" t="e">
        <f t="shared" ref="AO27:AO43" si="11">LOG(4*X27+1)*AM27</f>
        <v>#VALUE!</v>
      </c>
      <c r="AP27" s="137"/>
      <c r="AQ27" s="134" t="e">
        <f t="shared" ref="AQ27:AQ43" si="12">LOG(4*X27+1)</f>
        <v>#VALUE!</v>
      </c>
      <c r="AR27" s="134">
        <f t="shared" si="4"/>
        <v>0</v>
      </c>
      <c r="AS27" s="134" t="str">
        <f t="shared" si="4"/>
        <v/>
      </c>
      <c r="AT27" s="134">
        <f t="shared" si="4"/>
        <v>0</v>
      </c>
      <c r="AU27" s="134" t="str">
        <f t="shared" si="4"/>
        <v/>
      </c>
    </row>
    <row r="28" spans="1:47" s="133" customFormat="1" ht="14.1" customHeight="1" x14ac:dyDescent="0.25">
      <c r="A28" s="218" t="s">
        <v>840</v>
      </c>
      <c r="F28" s="133" t="str">
        <f>IF(E28&lt;&gt;0,E28,"")</f>
        <v/>
      </c>
      <c r="O28" s="221"/>
      <c r="P28" s="325">
        <f t="shared" si="0"/>
        <v>0</v>
      </c>
      <c r="Q28" s="326">
        <f t="shared" si="1"/>
        <v>0</v>
      </c>
      <c r="T28" s="133" t="s">
        <v>841</v>
      </c>
      <c r="W28" s="219" t="str">
        <f t="shared" si="8"/>
        <v/>
      </c>
      <c r="X28" s="220" t="str">
        <f t="shared" si="9"/>
        <v/>
      </c>
      <c r="Y28" s="96"/>
      <c r="Z28" s="97"/>
      <c r="AA28" s="98"/>
      <c r="AB28" s="97"/>
      <c r="AC28" s="98"/>
      <c r="AD28" s="97"/>
      <c r="AE28" s="98"/>
      <c r="AF28" s="96"/>
      <c r="AG28" s="326"/>
      <c r="AH28" s="326">
        <f t="shared" si="10"/>
        <v>0</v>
      </c>
      <c r="AI28" s="331"/>
      <c r="AJ28" s="207"/>
      <c r="AL28" s="223"/>
      <c r="AM28" s="223">
        <v>0</v>
      </c>
      <c r="AN28" s="134"/>
      <c r="AO28" s="134" t="e">
        <f t="shared" si="11"/>
        <v>#VALUE!</v>
      </c>
      <c r="AP28" s="137"/>
      <c r="AQ28" s="134" t="e">
        <f t="shared" si="12"/>
        <v>#VALUE!</v>
      </c>
      <c r="AR28" s="134">
        <f t="shared" si="4"/>
        <v>0</v>
      </c>
      <c r="AS28" s="134" t="str">
        <f t="shared" si="4"/>
        <v/>
      </c>
      <c r="AT28" s="134">
        <f t="shared" si="4"/>
        <v>0</v>
      </c>
      <c r="AU28" s="134" t="str">
        <f t="shared" si="4"/>
        <v/>
      </c>
    </row>
    <row r="29" spans="1:47" s="133" customFormat="1" ht="14.1" customHeight="1" x14ac:dyDescent="0.25">
      <c r="A29" s="218" t="s">
        <v>842</v>
      </c>
      <c r="D29" s="133" t="str">
        <f>IF(AI29&gt;2,2,"")</f>
        <v/>
      </c>
      <c r="O29" s="221"/>
      <c r="P29" s="325" t="str">
        <f t="shared" si="0"/>
        <v/>
      </c>
      <c r="Q29" s="326">
        <f t="shared" si="1"/>
        <v>0</v>
      </c>
      <c r="T29" s="133" t="s">
        <v>843</v>
      </c>
      <c r="W29" s="219" t="str">
        <f t="shared" si="8"/>
        <v/>
      </c>
      <c r="X29" s="220" t="str">
        <f t="shared" si="9"/>
        <v/>
      </c>
      <c r="Y29" s="96"/>
      <c r="Z29" s="97"/>
      <c r="AA29" s="98"/>
      <c r="AB29" s="97"/>
      <c r="AC29" s="98"/>
      <c r="AD29" s="97"/>
      <c r="AE29" s="98"/>
      <c r="AF29" s="96"/>
      <c r="AG29" s="326"/>
      <c r="AH29" s="326">
        <f t="shared" si="10"/>
        <v>0</v>
      </c>
      <c r="AI29" s="331">
        <f>SUM(F30:F45)</f>
        <v>0</v>
      </c>
      <c r="AJ29" s="207"/>
      <c r="AL29" s="223"/>
      <c r="AM29" s="223">
        <v>0</v>
      </c>
      <c r="AN29" s="134"/>
      <c r="AO29" s="134" t="e">
        <f t="shared" si="11"/>
        <v>#VALUE!</v>
      </c>
      <c r="AP29" s="137"/>
      <c r="AQ29" s="134" t="e">
        <f t="shared" si="12"/>
        <v>#VALUE!</v>
      </c>
      <c r="AR29" s="134">
        <f t="shared" si="4"/>
        <v>0</v>
      </c>
      <c r="AS29" s="134" t="str">
        <f t="shared" si="4"/>
        <v/>
      </c>
      <c r="AT29" s="134">
        <f t="shared" si="4"/>
        <v>0</v>
      </c>
      <c r="AU29" s="134" t="str">
        <f t="shared" si="4"/>
        <v/>
      </c>
    </row>
    <row r="30" spans="1:47" s="133" customFormat="1" ht="14.1" customHeight="1" x14ac:dyDescent="0.25">
      <c r="B30" s="133" t="s">
        <v>844</v>
      </c>
      <c r="E30" s="219" t="str">
        <f t="shared" ref="E30:E40" si="13">IF(AG30&gt;0,AG30,"")</f>
        <v/>
      </c>
      <c r="F30" s="220" t="str">
        <f t="shared" ref="F30:F40" si="14">IF(E30&lt;&gt;0,E30,"")</f>
        <v/>
      </c>
      <c r="G30" s="96"/>
      <c r="H30" s="97"/>
      <c r="I30" s="98"/>
      <c r="J30" s="97"/>
      <c r="K30" s="98"/>
      <c r="L30" s="97"/>
      <c r="M30" s="98"/>
      <c r="N30" s="99"/>
      <c r="O30" s="221"/>
      <c r="P30" s="325">
        <f t="shared" si="0"/>
        <v>0</v>
      </c>
      <c r="Q30" s="326">
        <f t="shared" si="1"/>
        <v>0</v>
      </c>
      <c r="T30" s="133" t="s">
        <v>845</v>
      </c>
      <c r="W30" s="219" t="str">
        <f t="shared" si="8"/>
        <v/>
      </c>
      <c r="X30" s="220" t="str">
        <f t="shared" si="9"/>
        <v/>
      </c>
      <c r="Y30" s="96"/>
      <c r="Z30" s="97"/>
      <c r="AA30" s="98"/>
      <c r="AB30" s="97"/>
      <c r="AC30" s="98"/>
      <c r="AD30" s="97"/>
      <c r="AE30" s="98"/>
      <c r="AF30" s="96"/>
      <c r="AG30" s="326">
        <f t="shared" ref="AG30:AG40" si="15">SUM(G30:N30)</f>
        <v>0</v>
      </c>
      <c r="AH30" s="326">
        <f t="shared" si="10"/>
        <v>0</v>
      </c>
      <c r="AI30" s="331"/>
      <c r="AJ30" s="207"/>
      <c r="AL30" s="223">
        <v>0</v>
      </c>
      <c r="AM30" s="223">
        <v>0</v>
      </c>
      <c r="AN30" s="134" t="e">
        <f>LOG(4*F30+1)*AL30</f>
        <v>#VALUE!</v>
      </c>
      <c r="AO30" s="134" t="e">
        <f t="shared" si="11"/>
        <v>#VALUE!</v>
      </c>
      <c r="AP30" s="134" t="e">
        <f>LOG(4*F30+1)</f>
        <v>#VALUE!</v>
      </c>
      <c r="AQ30" s="134" t="e">
        <f t="shared" si="12"/>
        <v>#VALUE!</v>
      </c>
      <c r="AR30" s="134" t="str">
        <f t="shared" si="4"/>
        <v/>
      </c>
      <c r="AS30" s="134" t="str">
        <f t="shared" si="4"/>
        <v/>
      </c>
      <c r="AT30" s="134" t="str">
        <f t="shared" si="4"/>
        <v/>
      </c>
      <c r="AU30" s="134" t="str">
        <f t="shared" si="4"/>
        <v/>
      </c>
    </row>
    <row r="31" spans="1:47" s="133" customFormat="1" ht="14.1" customHeight="1" x14ac:dyDescent="0.25">
      <c r="B31" s="133" t="s">
        <v>846</v>
      </c>
      <c r="E31" s="219" t="str">
        <f t="shared" si="13"/>
        <v/>
      </c>
      <c r="F31" s="220" t="str">
        <f t="shared" si="14"/>
        <v/>
      </c>
      <c r="G31" s="96"/>
      <c r="H31" s="97"/>
      <c r="I31" s="98"/>
      <c r="J31" s="97"/>
      <c r="K31" s="98"/>
      <c r="L31" s="97"/>
      <c r="M31" s="98"/>
      <c r="N31" s="99"/>
      <c r="O31" s="221"/>
      <c r="P31" s="325">
        <f t="shared" si="0"/>
        <v>0</v>
      </c>
      <c r="Q31" s="326" t="str">
        <f t="shared" si="1"/>
        <v/>
      </c>
      <c r="T31" s="133" t="s">
        <v>847</v>
      </c>
      <c r="V31" s="133" t="str">
        <f>IF(AH31&gt;9,2,"")</f>
        <v/>
      </c>
      <c r="W31" s="219" t="str">
        <f t="shared" si="8"/>
        <v/>
      </c>
      <c r="X31" s="220" t="str">
        <f t="shared" si="9"/>
        <v/>
      </c>
      <c r="Y31" s="96"/>
      <c r="Z31" s="97"/>
      <c r="AA31" s="98"/>
      <c r="AB31" s="97"/>
      <c r="AC31" s="98"/>
      <c r="AD31" s="97"/>
      <c r="AE31" s="98"/>
      <c r="AF31" s="96"/>
      <c r="AG31" s="326">
        <f t="shared" si="15"/>
        <v>0</v>
      </c>
      <c r="AH31" s="326">
        <f t="shared" si="10"/>
        <v>0</v>
      </c>
      <c r="AI31" s="347" t="e">
        <f>IF(X97=1,1,)</f>
        <v>#NUM!</v>
      </c>
      <c r="AJ31" s="234" t="e">
        <f>IF(Q99=1,1,)</f>
        <v>#NUM!</v>
      </c>
      <c r="AK31" s="235" t="s">
        <v>848</v>
      </c>
      <c r="AL31" s="223">
        <v>0</v>
      </c>
      <c r="AM31" s="223">
        <v>0</v>
      </c>
      <c r="AN31" s="134" t="e">
        <f>LOG(4*F31+1)*AL31</f>
        <v>#VALUE!</v>
      </c>
      <c r="AO31" s="134" t="e">
        <f t="shared" si="11"/>
        <v>#VALUE!</v>
      </c>
      <c r="AP31" s="134" t="e">
        <f>LOG(4*F31+1)</f>
        <v>#VALUE!</v>
      </c>
      <c r="AQ31" s="134" t="e">
        <f t="shared" si="12"/>
        <v>#VALUE!</v>
      </c>
      <c r="AR31" s="134" t="str">
        <f t="shared" si="4"/>
        <v/>
      </c>
      <c r="AS31" s="134" t="str">
        <f t="shared" si="4"/>
        <v/>
      </c>
      <c r="AT31" s="134" t="str">
        <f t="shared" si="4"/>
        <v/>
      </c>
      <c r="AU31" s="134" t="str">
        <f t="shared" si="4"/>
        <v/>
      </c>
    </row>
    <row r="32" spans="1:47" s="133" customFormat="1" ht="14.1" customHeight="1" x14ac:dyDescent="0.25">
      <c r="B32" s="133" t="s">
        <v>849</v>
      </c>
      <c r="E32" s="219" t="str">
        <f t="shared" si="13"/>
        <v/>
      </c>
      <c r="F32" s="220" t="str">
        <f t="shared" si="14"/>
        <v/>
      </c>
      <c r="G32" s="96"/>
      <c r="H32" s="97"/>
      <c r="I32" s="98"/>
      <c r="J32" s="97"/>
      <c r="K32" s="98"/>
      <c r="L32" s="97"/>
      <c r="M32" s="98"/>
      <c r="N32" s="99"/>
      <c r="O32" s="221"/>
      <c r="P32" s="325">
        <f t="shared" si="0"/>
        <v>0</v>
      </c>
      <c r="Q32" s="326">
        <f t="shared" si="1"/>
        <v>0</v>
      </c>
      <c r="S32" s="218"/>
      <c r="T32" s="133" t="s">
        <v>850</v>
      </c>
      <c r="W32" s="219" t="str">
        <f t="shared" si="8"/>
        <v/>
      </c>
      <c r="X32" s="220" t="str">
        <f t="shared" si="9"/>
        <v/>
      </c>
      <c r="Y32" s="96"/>
      <c r="Z32" s="97"/>
      <c r="AA32" s="98"/>
      <c r="AB32" s="97"/>
      <c r="AC32" s="98"/>
      <c r="AD32" s="97"/>
      <c r="AE32" s="98"/>
      <c r="AF32" s="96"/>
      <c r="AG32" s="326">
        <f t="shared" si="15"/>
        <v>0</v>
      </c>
      <c r="AH32" s="326">
        <f t="shared" si="10"/>
        <v>0</v>
      </c>
      <c r="AI32" s="331" t="e">
        <f>IF(X97=2,1,)</f>
        <v>#NUM!</v>
      </c>
      <c r="AJ32" s="207" t="e">
        <f>IF(Q99=2,1,)</f>
        <v>#NUM!</v>
      </c>
      <c r="AL32" s="223">
        <v>0</v>
      </c>
      <c r="AM32" s="223">
        <v>0</v>
      </c>
      <c r="AN32" s="134" t="e">
        <f>LOG(4*F32+1)*AL32</f>
        <v>#VALUE!</v>
      </c>
      <c r="AO32" s="134" t="e">
        <f t="shared" si="11"/>
        <v>#VALUE!</v>
      </c>
      <c r="AP32" s="134" t="e">
        <f>LOG(4*F32+1)</f>
        <v>#VALUE!</v>
      </c>
      <c r="AQ32" s="134" t="e">
        <f t="shared" si="12"/>
        <v>#VALUE!</v>
      </c>
      <c r="AR32" s="134" t="str">
        <f t="shared" si="4"/>
        <v/>
      </c>
      <c r="AS32" s="134" t="str">
        <f t="shared" si="4"/>
        <v/>
      </c>
      <c r="AT32" s="134" t="str">
        <f t="shared" si="4"/>
        <v/>
      </c>
      <c r="AU32" s="134" t="str">
        <f t="shared" si="4"/>
        <v/>
      </c>
    </row>
    <row r="33" spans="1:47" s="133" customFormat="1" ht="14.1" customHeight="1" x14ac:dyDescent="0.25">
      <c r="B33" s="133" t="s">
        <v>851</v>
      </c>
      <c r="E33" s="219" t="str">
        <f t="shared" si="13"/>
        <v/>
      </c>
      <c r="F33" s="220" t="str">
        <f t="shared" si="14"/>
        <v/>
      </c>
      <c r="G33" s="96"/>
      <c r="H33" s="97"/>
      <c r="I33" s="98"/>
      <c r="J33" s="97"/>
      <c r="K33" s="98"/>
      <c r="L33" s="97"/>
      <c r="M33" s="98"/>
      <c r="N33" s="99"/>
      <c r="O33" s="221"/>
      <c r="P33" s="325">
        <f t="shared" si="0"/>
        <v>0</v>
      </c>
      <c r="Q33" s="326">
        <f t="shared" si="1"/>
        <v>0</v>
      </c>
      <c r="S33" s="218"/>
      <c r="T33" s="133" t="s">
        <v>852</v>
      </c>
      <c r="W33" s="219" t="str">
        <f t="shared" si="8"/>
        <v/>
      </c>
      <c r="X33" s="220" t="str">
        <f t="shared" si="9"/>
        <v/>
      </c>
      <c r="Y33" s="96"/>
      <c r="Z33" s="97"/>
      <c r="AA33" s="98"/>
      <c r="AB33" s="97"/>
      <c r="AC33" s="98"/>
      <c r="AD33" s="97"/>
      <c r="AE33" s="98"/>
      <c r="AF33" s="96"/>
      <c r="AG33" s="326">
        <f t="shared" si="15"/>
        <v>0</v>
      </c>
      <c r="AH33" s="326">
        <f t="shared" si="10"/>
        <v>0</v>
      </c>
      <c r="AI33" s="331" t="e">
        <f>IF(X97=3,1,)</f>
        <v>#NUM!</v>
      </c>
      <c r="AJ33" s="207" t="e">
        <f>IF(Q99=3,1,)</f>
        <v>#NUM!</v>
      </c>
      <c r="AL33" s="223"/>
      <c r="AM33" s="223">
        <v>0</v>
      </c>
      <c r="AN33" s="134"/>
      <c r="AO33" s="134" t="e">
        <f t="shared" si="11"/>
        <v>#VALUE!</v>
      </c>
      <c r="AP33" s="137"/>
      <c r="AQ33" s="134" t="e">
        <f t="shared" si="12"/>
        <v>#VALUE!</v>
      </c>
      <c r="AR33" s="134">
        <f t="shared" si="4"/>
        <v>0</v>
      </c>
      <c r="AS33" s="134" t="str">
        <f t="shared" si="4"/>
        <v/>
      </c>
      <c r="AT33" s="134">
        <f t="shared" si="4"/>
        <v>0</v>
      </c>
      <c r="AU33" s="134" t="str">
        <f t="shared" si="4"/>
        <v/>
      </c>
    </row>
    <row r="34" spans="1:47" s="133" customFormat="1" ht="14.1" customHeight="1" x14ac:dyDescent="0.25">
      <c r="B34" s="133" t="s">
        <v>853</v>
      </c>
      <c r="E34" s="219" t="str">
        <f t="shared" si="13"/>
        <v/>
      </c>
      <c r="F34" s="220" t="str">
        <f t="shared" si="14"/>
        <v/>
      </c>
      <c r="G34" s="96"/>
      <c r="H34" s="97"/>
      <c r="I34" s="98"/>
      <c r="J34" s="97"/>
      <c r="K34" s="98"/>
      <c r="L34" s="97"/>
      <c r="M34" s="98"/>
      <c r="N34" s="99"/>
      <c r="O34" s="221"/>
      <c r="P34" s="325">
        <f t="shared" si="0"/>
        <v>0</v>
      </c>
      <c r="Q34" s="326">
        <f t="shared" si="1"/>
        <v>0</v>
      </c>
      <c r="S34" s="218"/>
      <c r="T34" s="133" t="s">
        <v>854</v>
      </c>
      <c r="W34" s="219" t="str">
        <f t="shared" si="8"/>
        <v/>
      </c>
      <c r="X34" s="220" t="str">
        <f t="shared" si="9"/>
        <v/>
      </c>
      <c r="Y34" s="96"/>
      <c r="Z34" s="97"/>
      <c r="AA34" s="98"/>
      <c r="AB34" s="97"/>
      <c r="AC34" s="98"/>
      <c r="AD34" s="97"/>
      <c r="AE34" s="98"/>
      <c r="AF34" s="96"/>
      <c r="AG34" s="326">
        <f t="shared" si="15"/>
        <v>0</v>
      </c>
      <c r="AH34" s="326">
        <f t="shared" si="10"/>
        <v>0</v>
      </c>
      <c r="AI34" s="331" t="e">
        <f>IF(X97=4,2,)</f>
        <v>#NUM!</v>
      </c>
      <c r="AJ34" s="207" t="e">
        <f>IF(Q99=4,2,)</f>
        <v>#NUM!</v>
      </c>
      <c r="AL34" s="223">
        <v>0</v>
      </c>
      <c r="AM34" s="223">
        <v>0</v>
      </c>
      <c r="AN34" s="134" t="e">
        <f t="shared" ref="AN34:AN40" si="16">LOG(4*F34+1)*AL34</f>
        <v>#VALUE!</v>
      </c>
      <c r="AO34" s="134" t="e">
        <f t="shared" si="11"/>
        <v>#VALUE!</v>
      </c>
      <c r="AP34" s="134" t="e">
        <f t="shared" ref="AP34:AP40" si="17">LOG(4*F34+1)</f>
        <v>#VALUE!</v>
      </c>
      <c r="AQ34" s="134" t="e">
        <f t="shared" si="12"/>
        <v>#VALUE!</v>
      </c>
      <c r="AR34" s="134" t="str">
        <f t="shared" si="4"/>
        <v/>
      </c>
      <c r="AS34" s="134" t="str">
        <f t="shared" si="4"/>
        <v/>
      </c>
      <c r="AT34" s="134" t="str">
        <f t="shared" si="4"/>
        <v/>
      </c>
      <c r="AU34" s="134" t="str">
        <f t="shared" si="4"/>
        <v/>
      </c>
    </row>
    <row r="35" spans="1:47" s="133" customFormat="1" ht="14.1" customHeight="1" x14ac:dyDescent="0.25">
      <c r="B35" s="133" t="s">
        <v>855</v>
      </c>
      <c r="E35" s="219" t="str">
        <f t="shared" si="13"/>
        <v/>
      </c>
      <c r="F35" s="220" t="str">
        <f t="shared" si="14"/>
        <v/>
      </c>
      <c r="G35" s="96"/>
      <c r="H35" s="97"/>
      <c r="I35" s="98"/>
      <c r="J35" s="97"/>
      <c r="K35" s="98"/>
      <c r="L35" s="97"/>
      <c r="M35" s="98"/>
      <c r="N35" s="99"/>
      <c r="O35" s="221"/>
      <c r="P35" s="325">
        <f t="shared" si="0"/>
        <v>0</v>
      </c>
      <c r="Q35" s="326">
        <f t="shared" si="1"/>
        <v>0</v>
      </c>
      <c r="S35" s="218"/>
      <c r="T35" s="133" t="s">
        <v>856</v>
      </c>
      <c r="W35" s="219" t="str">
        <f t="shared" si="8"/>
        <v/>
      </c>
      <c r="X35" s="220" t="str">
        <f t="shared" si="9"/>
        <v/>
      </c>
      <c r="Y35" s="96"/>
      <c r="Z35" s="97"/>
      <c r="AA35" s="98"/>
      <c r="AB35" s="97"/>
      <c r="AC35" s="98"/>
      <c r="AD35" s="97"/>
      <c r="AE35" s="98"/>
      <c r="AF35" s="96"/>
      <c r="AG35" s="326">
        <f t="shared" si="15"/>
        <v>0</v>
      </c>
      <c r="AH35" s="326">
        <f t="shared" si="10"/>
        <v>0</v>
      </c>
      <c r="AI35" s="331" t="e">
        <f>IF(X97=5,2,)</f>
        <v>#NUM!</v>
      </c>
      <c r="AJ35" s="207" t="e">
        <f>IF(Q99=5,2,)</f>
        <v>#NUM!</v>
      </c>
      <c r="AL35" s="223">
        <v>0</v>
      </c>
      <c r="AM35" s="223">
        <v>0</v>
      </c>
      <c r="AN35" s="134" t="e">
        <f t="shared" si="16"/>
        <v>#VALUE!</v>
      </c>
      <c r="AO35" s="134" t="e">
        <f t="shared" si="11"/>
        <v>#VALUE!</v>
      </c>
      <c r="AP35" s="134" t="e">
        <f t="shared" si="17"/>
        <v>#VALUE!</v>
      </c>
      <c r="AQ35" s="134" t="e">
        <f t="shared" si="12"/>
        <v>#VALUE!</v>
      </c>
      <c r="AR35" s="134" t="str">
        <f t="shared" si="4"/>
        <v/>
      </c>
      <c r="AS35" s="134" t="str">
        <f t="shared" si="4"/>
        <v/>
      </c>
      <c r="AT35" s="134" t="str">
        <f t="shared" si="4"/>
        <v/>
      </c>
      <c r="AU35" s="134" t="str">
        <f t="shared" si="4"/>
        <v/>
      </c>
    </row>
    <row r="36" spans="1:47" s="133" customFormat="1" ht="14.1" customHeight="1" x14ac:dyDescent="0.25">
      <c r="B36" s="133" t="s">
        <v>857</v>
      </c>
      <c r="E36" s="219" t="str">
        <f t="shared" si="13"/>
        <v/>
      </c>
      <c r="F36" s="220" t="str">
        <f t="shared" si="14"/>
        <v/>
      </c>
      <c r="G36" s="96"/>
      <c r="H36" s="97"/>
      <c r="I36" s="98"/>
      <c r="J36" s="97"/>
      <c r="K36" s="98"/>
      <c r="L36" s="97"/>
      <c r="M36" s="98"/>
      <c r="N36" s="99"/>
      <c r="O36" s="221"/>
      <c r="P36" s="325">
        <f t="shared" si="0"/>
        <v>0</v>
      </c>
      <c r="Q36" s="326">
        <f t="shared" si="1"/>
        <v>0</v>
      </c>
      <c r="S36" s="218"/>
      <c r="T36" s="133" t="s">
        <v>858</v>
      </c>
      <c r="W36" s="219" t="str">
        <f t="shared" si="8"/>
        <v/>
      </c>
      <c r="X36" s="220" t="str">
        <f t="shared" si="9"/>
        <v/>
      </c>
      <c r="Y36" s="96"/>
      <c r="Z36" s="97"/>
      <c r="AA36" s="98"/>
      <c r="AB36" s="97"/>
      <c r="AC36" s="98"/>
      <c r="AD36" s="97"/>
      <c r="AE36" s="98"/>
      <c r="AF36" s="96"/>
      <c r="AG36" s="326">
        <f t="shared" si="15"/>
        <v>0</v>
      </c>
      <c r="AH36" s="326">
        <f t="shared" si="10"/>
        <v>0</v>
      </c>
      <c r="AI36" s="331" t="e">
        <f>IF(X97=6,2,)</f>
        <v>#NUM!</v>
      </c>
      <c r="AJ36" s="207" t="e">
        <f>IF(Q99=6,2,)</f>
        <v>#NUM!</v>
      </c>
      <c r="AL36" s="223">
        <v>0</v>
      </c>
      <c r="AM36" s="223">
        <v>0</v>
      </c>
      <c r="AN36" s="134" t="e">
        <f t="shared" si="16"/>
        <v>#VALUE!</v>
      </c>
      <c r="AO36" s="134" t="e">
        <f t="shared" si="11"/>
        <v>#VALUE!</v>
      </c>
      <c r="AP36" s="134" t="e">
        <f t="shared" si="17"/>
        <v>#VALUE!</v>
      </c>
      <c r="AQ36" s="134" t="e">
        <f t="shared" si="12"/>
        <v>#VALUE!</v>
      </c>
      <c r="AR36" s="134" t="str">
        <f t="shared" si="4"/>
        <v/>
      </c>
      <c r="AS36" s="134" t="str">
        <f t="shared" si="4"/>
        <v/>
      </c>
      <c r="AT36" s="134" t="str">
        <f t="shared" si="4"/>
        <v/>
      </c>
      <c r="AU36" s="134" t="str">
        <f t="shared" si="4"/>
        <v/>
      </c>
    </row>
    <row r="37" spans="1:47" s="133" customFormat="1" ht="14.1" customHeight="1" x14ac:dyDescent="0.25">
      <c r="B37" s="133" t="s">
        <v>859</v>
      </c>
      <c r="E37" s="219" t="str">
        <f t="shared" si="13"/>
        <v/>
      </c>
      <c r="F37" s="220" t="str">
        <f t="shared" si="14"/>
        <v/>
      </c>
      <c r="G37" s="96"/>
      <c r="H37" s="97"/>
      <c r="I37" s="98"/>
      <c r="J37" s="97"/>
      <c r="K37" s="98"/>
      <c r="L37" s="97"/>
      <c r="M37" s="98"/>
      <c r="N37" s="99"/>
      <c r="O37" s="221"/>
      <c r="P37" s="325">
        <f t="shared" si="0"/>
        <v>0</v>
      </c>
      <c r="Q37" s="326">
        <f t="shared" si="1"/>
        <v>0</v>
      </c>
      <c r="T37" s="133" t="s">
        <v>860</v>
      </c>
      <c r="W37" s="219" t="str">
        <f t="shared" si="8"/>
        <v/>
      </c>
      <c r="X37" s="220"/>
      <c r="Y37" s="96"/>
      <c r="Z37" s="97"/>
      <c r="AA37" s="98"/>
      <c r="AB37" s="97"/>
      <c r="AC37" s="98"/>
      <c r="AD37" s="97"/>
      <c r="AE37" s="98"/>
      <c r="AF37" s="96"/>
      <c r="AG37" s="326">
        <f t="shared" si="15"/>
        <v>0</v>
      </c>
      <c r="AH37" s="326">
        <f t="shared" si="10"/>
        <v>0</v>
      </c>
      <c r="AI37" s="331" t="e">
        <f>IF(X97=7,3,)</f>
        <v>#NUM!</v>
      </c>
      <c r="AJ37" s="207" t="e">
        <f>IF(Q99=7,3,)</f>
        <v>#NUM!</v>
      </c>
      <c r="AL37" s="223">
        <v>0</v>
      </c>
      <c r="AM37" s="223">
        <v>0</v>
      </c>
      <c r="AN37" s="134" t="e">
        <f t="shared" si="16"/>
        <v>#VALUE!</v>
      </c>
      <c r="AO37" s="134">
        <f t="shared" si="11"/>
        <v>0</v>
      </c>
      <c r="AP37" s="134" t="e">
        <f t="shared" si="17"/>
        <v>#VALUE!</v>
      </c>
      <c r="AQ37" s="134">
        <f t="shared" si="12"/>
        <v>0</v>
      </c>
      <c r="AR37" s="134" t="str">
        <f t="shared" si="4"/>
        <v/>
      </c>
      <c r="AS37" s="134">
        <f t="shared" si="4"/>
        <v>0</v>
      </c>
      <c r="AT37" s="134" t="str">
        <f t="shared" si="4"/>
        <v/>
      </c>
      <c r="AU37" s="134">
        <f t="shared" si="4"/>
        <v>0</v>
      </c>
    </row>
    <row r="38" spans="1:47" s="133" customFormat="1" ht="14.1" customHeight="1" x14ac:dyDescent="0.25">
      <c r="B38" s="133" t="s">
        <v>861</v>
      </c>
      <c r="E38" s="219" t="str">
        <f t="shared" si="13"/>
        <v/>
      </c>
      <c r="F38" s="220" t="str">
        <f t="shared" si="14"/>
        <v/>
      </c>
      <c r="G38" s="96"/>
      <c r="H38" s="97"/>
      <c r="I38" s="98"/>
      <c r="J38" s="97"/>
      <c r="K38" s="98"/>
      <c r="L38" s="97"/>
      <c r="M38" s="98"/>
      <c r="N38" s="99"/>
      <c r="O38" s="221"/>
      <c r="P38" s="325">
        <f t="shared" si="0"/>
        <v>0</v>
      </c>
      <c r="Q38" s="326">
        <f t="shared" si="1"/>
        <v>0</v>
      </c>
      <c r="S38" s="218"/>
      <c r="T38" s="133" t="s">
        <v>862</v>
      </c>
      <c r="W38" s="219" t="str">
        <f t="shared" si="8"/>
        <v/>
      </c>
      <c r="X38" s="220" t="str">
        <f t="shared" si="9"/>
        <v/>
      </c>
      <c r="Y38" s="96"/>
      <c r="Z38" s="97"/>
      <c r="AA38" s="98"/>
      <c r="AB38" s="97"/>
      <c r="AC38" s="98"/>
      <c r="AD38" s="97"/>
      <c r="AE38" s="98"/>
      <c r="AF38" s="96"/>
      <c r="AG38" s="326">
        <f t="shared" si="15"/>
        <v>0</v>
      </c>
      <c r="AH38" s="326">
        <f t="shared" si="10"/>
        <v>0</v>
      </c>
      <c r="AI38" s="331" t="e">
        <f>IF(X97=8,3,)</f>
        <v>#NUM!</v>
      </c>
      <c r="AJ38" s="207" t="e">
        <f>IF(Q99=8,3,)</f>
        <v>#NUM!</v>
      </c>
      <c r="AL38" s="223">
        <v>0</v>
      </c>
      <c r="AM38" s="223">
        <v>0</v>
      </c>
      <c r="AN38" s="134" t="e">
        <f t="shared" si="16"/>
        <v>#VALUE!</v>
      </c>
      <c r="AO38" s="134" t="e">
        <f t="shared" si="11"/>
        <v>#VALUE!</v>
      </c>
      <c r="AP38" s="134" t="e">
        <f t="shared" si="17"/>
        <v>#VALUE!</v>
      </c>
      <c r="AQ38" s="134" t="e">
        <f t="shared" si="12"/>
        <v>#VALUE!</v>
      </c>
      <c r="AR38" s="134" t="str">
        <f t="shared" si="4"/>
        <v/>
      </c>
      <c r="AS38" s="134" t="str">
        <f t="shared" si="4"/>
        <v/>
      </c>
      <c r="AT38" s="134" t="str">
        <f t="shared" si="4"/>
        <v/>
      </c>
      <c r="AU38" s="134" t="str">
        <f t="shared" si="4"/>
        <v/>
      </c>
    </row>
    <row r="39" spans="1:47" s="133" customFormat="1" ht="14.1" customHeight="1" x14ac:dyDescent="0.25">
      <c r="B39" s="133" t="s">
        <v>863</v>
      </c>
      <c r="E39" s="219" t="str">
        <f t="shared" si="13"/>
        <v/>
      </c>
      <c r="F39" s="220" t="str">
        <f t="shared" si="14"/>
        <v/>
      </c>
      <c r="G39" s="96"/>
      <c r="H39" s="97"/>
      <c r="I39" s="98"/>
      <c r="J39" s="97"/>
      <c r="K39" s="98"/>
      <c r="L39" s="97"/>
      <c r="M39" s="98"/>
      <c r="N39" s="99"/>
      <c r="O39" s="221"/>
      <c r="P39" s="325">
        <f t="shared" si="0"/>
        <v>0</v>
      </c>
      <c r="Q39" s="326">
        <f t="shared" si="1"/>
        <v>0</v>
      </c>
      <c r="T39" s="133" t="s">
        <v>864</v>
      </c>
      <c r="W39" s="219" t="str">
        <f t="shared" si="8"/>
        <v/>
      </c>
      <c r="X39" s="220" t="str">
        <f t="shared" si="9"/>
        <v/>
      </c>
      <c r="Y39" s="96"/>
      <c r="Z39" s="97"/>
      <c r="AA39" s="98"/>
      <c r="AB39" s="97"/>
      <c r="AC39" s="98"/>
      <c r="AD39" s="97"/>
      <c r="AE39" s="98"/>
      <c r="AF39" s="96"/>
      <c r="AG39" s="326">
        <f t="shared" si="15"/>
        <v>0</v>
      </c>
      <c r="AH39" s="326">
        <f t="shared" si="10"/>
        <v>0</v>
      </c>
      <c r="AI39" s="331" t="e">
        <f>IF(X97=9,3,)</f>
        <v>#NUM!</v>
      </c>
      <c r="AJ39" s="207" t="e">
        <f>IF(Q99=9,3,)</f>
        <v>#NUM!</v>
      </c>
      <c r="AL39" s="223">
        <v>0</v>
      </c>
      <c r="AM39" s="223">
        <v>0</v>
      </c>
      <c r="AN39" s="134" t="e">
        <f t="shared" si="16"/>
        <v>#VALUE!</v>
      </c>
      <c r="AO39" s="134" t="e">
        <f t="shared" si="11"/>
        <v>#VALUE!</v>
      </c>
      <c r="AP39" s="134" t="e">
        <f t="shared" si="17"/>
        <v>#VALUE!</v>
      </c>
      <c r="AQ39" s="134" t="e">
        <f t="shared" si="12"/>
        <v>#VALUE!</v>
      </c>
      <c r="AR39" s="134" t="str">
        <f t="shared" si="4"/>
        <v/>
      </c>
      <c r="AS39" s="134" t="str">
        <f t="shared" si="4"/>
        <v/>
      </c>
      <c r="AT39" s="134" t="str">
        <f t="shared" si="4"/>
        <v/>
      </c>
      <c r="AU39" s="134" t="str">
        <f t="shared" si="4"/>
        <v/>
      </c>
    </row>
    <row r="40" spans="1:47" s="133" customFormat="1" ht="14.1" customHeight="1" x14ac:dyDescent="0.25">
      <c r="B40" s="133" t="s">
        <v>865</v>
      </c>
      <c r="E40" s="219" t="str">
        <f t="shared" si="13"/>
        <v/>
      </c>
      <c r="F40" s="220" t="str">
        <f t="shared" si="14"/>
        <v/>
      </c>
      <c r="G40" s="96"/>
      <c r="H40" s="97"/>
      <c r="I40" s="98"/>
      <c r="J40" s="97"/>
      <c r="K40" s="98"/>
      <c r="L40" s="97"/>
      <c r="M40" s="98"/>
      <c r="N40" s="99"/>
      <c r="O40" s="221"/>
      <c r="P40" s="325">
        <f t="shared" si="0"/>
        <v>0</v>
      </c>
      <c r="Q40" s="326">
        <f t="shared" si="1"/>
        <v>0</v>
      </c>
      <c r="S40" s="218"/>
      <c r="T40" s="133" t="s">
        <v>866</v>
      </c>
      <c r="W40" s="219" t="str">
        <f t="shared" si="8"/>
        <v/>
      </c>
      <c r="X40" s="220" t="str">
        <f t="shared" si="9"/>
        <v/>
      </c>
      <c r="Y40" s="96"/>
      <c r="Z40" s="97"/>
      <c r="AA40" s="98"/>
      <c r="AB40" s="97"/>
      <c r="AC40" s="98"/>
      <c r="AD40" s="97"/>
      <c r="AE40" s="98"/>
      <c r="AF40" s="96"/>
      <c r="AG40" s="326">
        <f t="shared" si="15"/>
        <v>0</v>
      </c>
      <c r="AH40" s="326">
        <f t="shared" si="10"/>
        <v>0</v>
      </c>
      <c r="AI40" s="331" t="e">
        <f>IF(X97=10,4,)</f>
        <v>#NUM!</v>
      </c>
      <c r="AJ40" s="207" t="e">
        <f>IF(Q99=10,4,)</f>
        <v>#NUM!</v>
      </c>
      <c r="AL40" s="223">
        <v>0</v>
      </c>
      <c r="AM40" s="223">
        <v>0</v>
      </c>
      <c r="AN40" s="134" t="e">
        <f t="shared" si="16"/>
        <v>#VALUE!</v>
      </c>
      <c r="AO40" s="134" t="e">
        <f t="shared" si="11"/>
        <v>#VALUE!</v>
      </c>
      <c r="AP40" s="134" t="e">
        <f t="shared" si="17"/>
        <v>#VALUE!</v>
      </c>
      <c r="AQ40" s="134" t="e">
        <f t="shared" si="12"/>
        <v>#VALUE!</v>
      </c>
      <c r="AR40" s="134" t="str">
        <f t="shared" si="4"/>
        <v/>
      </c>
      <c r="AS40" s="134" t="str">
        <f t="shared" si="4"/>
        <v/>
      </c>
      <c r="AT40" s="134" t="str">
        <f t="shared" si="4"/>
        <v/>
      </c>
      <c r="AU40" s="134" t="str">
        <f t="shared" si="4"/>
        <v/>
      </c>
    </row>
    <row r="41" spans="1:47" s="133" customFormat="1" ht="14.1" customHeight="1" x14ac:dyDescent="0.25">
      <c r="A41" s="218" t="s">
        <v>867</v>
      </c>
      <c r="F41" s="218"/>
      <c r="G41" s="218"/>
      <c r="H41" s="218"/>
      <c r="I41" s="218"/>
      <c r="J41" s="218"/>
      <c r="K41" s="218"/>
      <c r="L41" s="218"/>
      <c r="M41" s="218"/>
      <c r="O41" s="221"/>
      <c r="P41" s="325">
        <f t="shared" si="0"/>
        <v>0</v>
      </c>
      <c r="Q41" s="326">
        <f t="shared" si="1"/>
        <v>0</v>
      </c>
      <c r="T41" s="133" t="s">
        <v>868</v>
      </c>
      <c r="W41" s="219" t="str">
        <f t="shared" si="8"/>
        <v/>
      </c>
      <c r="X41" s="220" t="str">
        <f t="shared" si="9"/>
        <v/>
      </c>
      <c r="Y41" s="96"/>
      <c r="Z41" s="97"/>
      <c r="AA41" s="98"/>
      <c r="AB41" s="97"/>
      <c r="AC41" s="98"/>
      <c r="AD41" s="97"/>
      <c r="AE41" s="98"/>
      <c r="AF41" s="96"/>
      <c r="AG41" s="326"/>
      <c r="AH41" s="326">
        <f t="shared" si="10"/>
        <v>0</v>
      </c>
      <c r="AI41" s="331" t="e">
        <f>IF(X97=11,4,)</f>
        <v>#NUM!</v>
      </c>
      <c r="AJ41" s="207" t="e">
        <f>IF(Q99=11,4,)</f>
        <v>#NUM!</v>
      </c>
      <c r="AL41" s="223"/>
      <c r="AM41" s="223">
        <v>0</v>
      </c>
      <c r="AN41" s="134"/>
      <c r="AO41" s="134" t="e">
        <f t="shared" si="11"/>
        <v>#VALUE!</v>
      </c>
      <c r="AP41" s="137"/>
      <c r="AQ41" s="134" t="e">
        <f t="shared" si="12"/>
        <v>#VALUE!</v>
      </c>
      <c r="AR41" s="134">
        <f t="shared" si="4"/>
        <v>0</v>
      </c>
      <c r="AS41" s="134" t="str">
        <f t="shared" si="4"/>
        <v/>
      </c>
      <c r="AT41" s="134">
        <f t="shared" si="4"/>
        <v>0</v>
      </c>
      <c r="AU41" s="134" t="str">
        <f t="shared" si="4"/>
        <v/>
      </c>
    </row>
    <row r="42" spans="1:47" s="133" customFormat="1" ht="14.1" customHeight="1" x14ac:dyDescent="0.25">
      <c r="B42" s="133" t="s">
        <v>869</v>
      </c>
      <c r="E42" s="219" t="str">
        <f>IF(AG42&gt;0,AG42,"")</f>
        <v/>
      </c>
      <c r="F42" s="220" t="str">
        <f>IF(E42&lt;&gt;0,E42,"")</f>
        <v/>
      </c>
      <c r="G42" s="96"/>
      <c r="H42" s="97"/>
      <c r="I42" s="98"/>
      <c r="J42" s="97"/>
      <c r="K42" s="98"/>
      <c r="L42" s="97"/>
      <c r="M42" s="98"/>
      <c r="N42" s="99"/>
      <c r="O42" s="221"/>
      <c r="P42" s="325">
        <f t="shared" si="0"/>
        <v>0</v>
      </c>
      <c r="Q42" s="326">
        <f t="shared" si="1"/>
        <v>0</v>
      </c>
      <c r="T42" s="133" t="s">
        <v>870</v>
      </c>
      <c r="W42" s="219" t="str">
        <f t="shared" si="8"/>
        <v/>
      </c>
      <c r="X42" s="220" t="str">
        <f t="shared" si="9"/>
        <v/>
      </c>
      <c r="Y42" s="96"/>
      <c r="Z42" s="97"/>
      <c r="AA42" s="98"/>
      <c r="AB42" s="97"/>
      <c r="AC42" s="98"/>
      <c r="AD42" s="97"/>
      <c r="AE42" s="98"/>
      <c r="AF42" s="96"/>
      <c r="AG42" s="326">
        <f>SUM(G42:N42)</f>
        <v>0</v>
      </c>
      <c r="AH42" s="326">
        <f t="shared" si="10"/>
        <v>0</v>
      </c>
      <c r="AI42" s="331" t="e">
        <f>IF(X97=12,4,)</f>
        <v>#NUM!</v>
      </c>
      <c r="AJ42" s="207" t="e">
        <f>IF(Q99=12,4,)</f>
        <v>#NUM!</v>
      </c>
      <c r="AL42" s="223">
        <v>0</v>
      </c>
      <c r="AM42" s="223">
        <v>0</v>
      </c>
      <c r="AN42" s="134" t="e">
        <f>LOG(4*F42+1)*AL42</f>
        <v>#VALUE!</v>
      </c>
      <c r="AO42" s="134" t="e">
        <f t="shared" si="11"/>
        <v>#VALUE!</v>
      </c>
      <c r="AP42" s="134" t="e">
        <f>LOG(4*F42+1)</f>
        <v>#VALUE!</v>
      </c>
      <c r="AQ42" s="134" t="e">
        <f t="shared" si="12"/>
        <v>#VALUE!</v>
      </c>
      <c r="AR42" s="134" t="str">
        <f t="shared" ref="AR42:AU73" si="18">IF(TYPE(AN42)=1,IF(AN42&gt;=0,AN42,""),"")</f>
        <v/>
      </c>
      <c r="AS42" s="134" t="str">
        <f t="shared" si="18"/>
        <v/>
      </c>
      <c r="AT42" s="134" t="str">
        <f t="shared" si="18"/>
        <v/>
      </c>
      <c r="AU42" s="134" t="str">
        <f t="shared" si="18"/>
        <v/>
      </c>
    </row>
    <row r="43" spans="1:47" s="133" customFormat="1" ht="14.1" customHeight="1" x14ac:dyDescent="0.25">
      <c r="B43" s="133" t="s">
        <v>871</v>
      </c>
      <c r="E43" s="219" t="str">
        <f>IF(AG43&gt;0,AG43,"")</f>
        <v/>
      </c>
      <c r="F43" s="220" t="str">
        <f>IF(E43&lt;&gt;0,E43,"")</f>
        <v/>
      </c>
      <c r="G43" s="96"/>
      <c r="H43" s="97"/>
      <c r="I43" s="98"/>
      <c r="J43" s="97"/>
      <c r="K43" s="98"/>
      <c r="L43" s="97"/>
      <c r="M43" s="98"/>
      <c r="N43" s="99"/>
      <c r="O43" s="221"/>
      <c r="P43" s="325">
        <f t="shared" si="0"/>
        <v>0</v>
      </c>
      <c r="Q43" s="326">
        <f t="shared" si="1"/>
        <v>0</v>
      </c>
      <c r="S43" s="226"/>
      <c r="T43" s="226" t="s">
        <v>872</v>
      </c>
      <c r="U43" s="226"/>
      <c r="V43" s="226"/>
      <c r="W43" s="219" t="str">
        <f t="shared" si="8"/>
        <v/>
      </c>
      <c r="X43" s="226" t="str">
        <f t="shared" si="9"/>
        <v/>
      </c>
      <c r="Y43" s="107"/>
      <c r="Z43" s="108"/>
      <c r="AA43" s="109"/>
      <c r="AB43" s="108"/>
      <c r="AC43" s="109"/>
      <c r="AD43" s="108"/>
      <c r="AE43" s="109"/>
      <c r="AF43" s="107"/>
      <c r="AG43" s="326">
        <f>SUM(G43:N43)</f>
        <v>0</v>
      </c>
      <c r="AH43" s="326">
        <f t="shared" si="10"/>
        <v>0</v>
      </c>
      <c r="AI43" s="331" t="e">
        <f>IF(X97=13,5,)</f>
        <v>#NUM!</v>
      </c>
      <c r="AJ43" s="207" t="e">
        <f>IF(Q99=13,5,)</f>
        <v>#NUM!</v>
      </c>
      <c r="AL43" s="223">
        <v>0</v>
      </c>
      <c r="AM43" s="223">
        <v>0</v>
      </c>
      <c r="AN43" s="134" t="e">
        <f>LOG(4*F43+1)*AL43</f>
        <v>#VALUE!</v>
      </c>
      <c r="AO43" s="134" t="e">
        <f t="shared" si="11"/>
        <v>#VALUE!</v>
      </c>
      <c r="AP43" s="134" t="e">
        <f>LOG(4*F43+1)</f>
        <v>#VALUE!</v>
      </c>
      <c r="AQ43" s="134" t="e">
        <f t="shared" si="12"/>
        <v>#VALUE!</v>
      </c>
      <c r="AR43" s="134" t="str">
        <f t="shared" si="18"/>
        <v/>
      </c>
      <c r="AS43" s="134" t="str">
        <f t="shared" si="18"/>
        <v/>
      </c>
      <c r="AT43" s="134" t="str">
        <f t="shared" si="18"/>
        <v/>
      </c>
      <c r="AU43" s="134" t="str">
        <f t="shared" si="18"/>
        <v/>
      </c>
    </row>
    <row r="44" spans="1:47" s="133" customFormat="1" ht="14.1" customHeight="1" x14ac:dyDescent="0.25">
      <c r="B44" s="133" t="s">
        <v>873</v>
      </c>
      <c r="E44" s="219" t="str">
        <f>IF(AG44&gt;0,AG44,"")</f>
        <v/>
      </c>
      <c r="F44" s="220" t="str">
        <f>IF(E44&lt;&gt;0,E44,"")</f>
        <v/>
      </c>
      <c r="G44" s="96"/>
      <c r="H44" s="97"/>
      <c r="I44" s="98"/>
      <c r="J44" s="97"/>
      <c r="K44" s="98"/>
      <c r="L44" s="97"/>
      <c r="M44" s="98"/>
      <c r="N44" s="99"/>
      <c r="O44" s="221"/>
      <c r="P44" s="325">
        <f t="shared" si="0"/>
        <v>0</v>
      </c>
      <c r="Q44" s="326">
        <f t="shared" si="1"/>
        <v>0</v>
      </c>
      <c r="X44" s="133" t="str">
        <f t="shared" si="9"/>
        <v/>
      </c>
      <c r="AG44" s="326">
        <f>SUM(G44:N44)</f>
        <v>0</v>
      </c>
      <c r="AH44" s="326"/>
      <c r="AI44" s="331" t="e">
        <f>IF(X97=14,5,)</f>
        <v>#NUM!</v>
      </c>
      <c r="AJ44" s="207" t="e">
        <f>IF(Q99=14,5,)</f>
        <v>#NUM!</v>
      </c>
      <c r="AL44" s="223">
        <v>0</v>
      </c>
      <c r="AM44" s="223"/>
      <c r="AN44" s="134" t="e">
        <f>LOG(4*F44+1)*AL44</f>
        <v>#VALUE!</v>
      </c>
      <c r="AO44" s="137"/>
      <c r="AP44" s="134" t="e">
        <f>LOG(4*F44+1)</f>
        <v>#VALUE!</v>
      </c>
      <c r="AQ44" s="134"/>
      <c r="AR44" s="134" t="str">
        <f t="shared" si="18"/>
        <v/>
      </c>
      <c r="AS44" s="134">
        <f t="shared" si="18"/>
        <v>0</v>
      </c>
      <c r="AT44" s="134" t="str">
        <f t="shared" si="18"/>
        <v/>
      </c>
      <c r="AU44" s="134">
        <f t="shared" si="18"/>
        <v>0</v>
      </c>
    </row>
    <row r="45" spans="1:47" s="133" customFormat="1" ht="14.1" customHeight="1" x14ac:dyDescent="0.25">
      <c r="A45" s="226"/>
      <c r="B45" s="226" t="s">
        <v>874</v>
      </c>
      <c r="C45" s="226"/>
      <c r="D45" s="236"/>
      <c r="E45" s="219" t="str">
        <f>IF(AG45&gt;0,AG45,"")</f>
        <v/>
      </c>
      <c r="F45" s="226" t="str">
        <f>IF(E45&lt;&gt;0,E45,"")</f>
        <v/>
      </c>
      <c r="G45" s="107"/>
      <c r="H45" s="108"/>
      <c r="I45" s="109"/>
      <c r="J45" s="108"/>
      <c r="K45" s="109"/>
      <c r="L45" s="108"/>
      <c r="M45" s="109"/>
      <c r="N45" s="110"/>
      <c r="O45" s="221"/>
      <c r="P45" s="325">
        <f t="shared" si="0"/>
        <v>0</v>
      </c>
      <c r="Q45" s="326">
        <f t="shared" si="1"/>
        <v>0</v>
      </c>
      <c r="S45" s="225" t="s">
        <v>875</v>
      </c>
      <c r="T45" s="226"/>
      <c r="U45" s="226"/>
      <c r="V45" s="226"/>
      <c r="W45" s="219" t="str">
        <f>IF(AH45&gt;G944,AH45,"")</f>
        <v/>
      </c>
      <c r="X45" s="226" t="str">
        <f t="shared" si="9"/>
        <v/>
      </c>
      <c r="Y45" s="109"/>
      <c r="Z45" s="108"/>
      <c r="AA45" s="109"/>
      <c r="AB45" s="108"/>
      <c r="AC45" s="109"/>
      <c r="AD45" s="108"/>
      <c r="AE45" s="109"/>
      <c r="AF45" s="107"/>
      <c r="AG45" s="326">
        <f>SUM(G45:N45)</f>
        <v>0</v>
      </c>
      <c r="AH45" s="326">
        <f>SUM(Y45:AF45)</f>
        <v>0</v>
      </c>
      <c r="AI45" s="331" t="e">
        <f>IF(X97=15,5,)</f>
        <v>#NUM!</v>
      </c>
      <c r="AJ45" s="207" t="e">
        <f>IF(Q99=15,5,)</f>
        <v>#NUM!</v>
      </c>
      <c r="AL45" s="223">
        <v>0</v>
      </c>
      <c r="AM45" s="223"/>
      <c r="AN45" s="134" t="e">
        <f>LOG(4*F45+1)*AL45</f>
        <v>#VALUE!</v>
      </c>
      <c r="AO45" s="137"/>
      <c r="AP45" s="134" t="e">
        <f>LOG(4*F45+1)</f>
        <v>#VALUE!</v>
      </c>
      <c r="AQ45" s="134"/>
      <c r="AR45" s="134" t="str">
        <f t="shared" si="18"/>
        <v/>
      </c>
      <c r="AS45" s="134">
        <f t="shared" si="18"/>
        <v>0</v>
      </c>
      <c r="AT45" s="134" t="str">
        <f t="shared" si="18"/>
        <v/>
      </c>
      <c r="AU45" s="134">
        <f t="shared" si="18"/>
        <v>0</v>
      </c>
    </row>
    <row r="46" spans="1:47" s="133" customFormat="1" ht="14.1" customHeight="1" x14ac:dyDescent="0.25">
      <c r="O46" s="221"/>
      <c r="P46" s="325">
        <f t="shared" si="0"/>
        <v>0</v>
      </c>
      <c r="Q46" s="326">
        <f t="shared" si="1"/>
        <v>0</v>
      </c>
      <c r="S46" s="218" t="s">
        <v>8</v>
      </c>
      <c r="U46" s="231"/>
      <c r="AG46" s="326"/>
      <c r="AH46" s="326"/>
      <c r="AI46" s="331" t="e">
        <f>IF(X97=16,5,)</f>
        <v>#NUM!</v>
      </c>
      <c r="AJ46" s="207" t="e">
        <f>IF(Q99=16,5,)</f>
        <v>#NUM!</v>
      </c>
      <c r="AL46" s="223"/>
      <c r="AM46" s="223"/>
      <c r="AN46" s="134"/>
      <c r="AO46" s="137"/>
      <c r="AP46" s="137"/>
      <c r="AQ46" s="134"/>
      <c r="AR46" s="134">
        <f t="shared" si="18"/>
        <v>0</v>
      </c>
      <c r="AS46" s="134">
        <f t="shared" si="18"/>
        <v>0</v>
      </c>
      <c r="AT46" s="134">
        <f t="shared" si="18"/>
        <v>0</v>
      </c>
      <c r="AU46" s="134">
        <f t="shared" si="18"/>
        <v>0</v>
      </c>
    </row>
    <row r="47" spans="1:47" s="133" customFormat="1" ht="14.1" customHeight="1" x14ac:dyDescent="0.25">
      <c r="A47" s="218" t="s">
        <v>876</v>
      </c>
      <c r="O47" s="221"/>
      <c r="P47" s="325">
        <f t="shared" si="0"/>
        <v>0</v>
      </c>
      <c r="Q47" s="326">
        <f t="shared" si="1"/>
        <v>0</v>
      </c>
      <c r="T47" s="133" t="s">
        <v>877</v>
      </c>
      <c r="W47" s="219" t="str">
        <f t="shared" ref="W47:W67" si="19">IF(AH47&gt;G946,AH47,"")</f>
        <v/>
      </c>
      <c r="X47" s="220" t="str">
        <f t="shared" ref="X47:X69" si="20">IF(W47&lt;&gt;0,W47,"")</f>
        <v/>
      </c>
      <c r="Y47" s="98"/>
      <c r="Z47" s="97"/>
      <c r="AA47" s="98"/>
      <c r="AB47" s="97"/>
      <c r="AC47" s="98"/>
      <c r="AD47" s="97"/>
      <c r="AE47" s="98"/>
      <c r="AF47" s="96"/>
      <c r="AG47" s="326"/>
      <c r="AH47" s="326">
        <f t="shared" ref="AH47:AH68" si="21">SUM(Y47:AF47)</f>
        <v>0</v>
      </c>
      <c r="AI47" s="331" t="e">
        <f>IF(X97=17,6,)</f>
        <v>#NUM!</v>
      </c>
      <c r="AJ47" s="207" t="e">
        <f>IF(Q99=17,6,)</f>
        <v>#NUM!</v>
      </c>
      <c r="AL47" s="223"/>
      <c r="AM47" s="223">
        <v>1</v>
      </c>
      <c r="AN47" s="134"/>
      <c r="AO47" s="134" t="e">
        <f t="shared" ref="AO47:AO67" si="22">LOG(4*X47+1)*AM47</f>
        <v>#VALUE!</v>
      </c>
      <c r="AP47" s="137"/>
      <c r="AQ47" s="134" t="e">
        <f t="shared" ref="AQ47:AQ67" si="23">LOG(4*X47+1)</f>
        <v>#VALUE!</v>
      </c>
      <c r="AR47" s="134">
        <f t="shared" si="18"/>
        <v>0</v>
      </c>
      <c r="AS47" s="134" t="str">
        <f t="shared" si="18"/>
        <v/>
      </c>
      <c r="AT47" s="134">
        <f t="shared" si="18"/>
        <v>0</v>
      </c>
      <c r="AU47" s="134" t="str">
        <f t="shared" si="18"/>
        <v/>
      </c>
    </row>
    <row r="48" spans="1:47" s="133" customFormat="1" ht="14.1" customHeight="1" x14ac:dyDescent="0.25">
      <c r="A48" s="218" t="s">
        <v>878</v>
      </c>
      <c r="O48" s="221"/>
      <c r="P48" s="325">
        <f t="shared" si="0"/>
        <v>0</v>
      </c>
      <c r="Q48" s="326" t="str">
        <f t="shared" si="1"/>
        <v/>
      </c>
      <c r="T48" s="133" t="s">
        <v>10</v>
      </c>
      <c r="V48" s="133" t="str">
        <f>IF(AH48&gt;2,8,"")</f>
        <v/>
      </c>
      <c r="W48" s="219" t="str">
        <f t="shared" si="19"/>
        <v/>
      </c>
      <c r="X48" s="220" t="str">
        <f t="shared" si="20"/>
        <v/>
      </c>
      <c r="Y48" s="98"/>
      <c r="Z48" s="97"/>
      <c r="AA48" s="98"/>
      <c r="AB48" s="97"/>
      <c r="AC48" s="98"/>
      <c r="AD48" s="97"/>
      <c r="AE48" s="98"/>
      <c r="AF48" s="96"/>
      <c r="AG48" s="326"/>
      <c r="AH48" s="326">
        <f t="shared" si="21"/>
        <v>0</v>
      </c>
      <c r="AI48" s="331" t="e">
        <f>IF(X97=18,6,)</f>
        <v>#NUM!</v>
      </c>
      <c r="AJ48" s="207" t="e">
        <f>IF(Q99=18,6,)</f>
        <v>#NUM!</v>
      </c>
      <c r="AL48" s="223"/>
      <c r="AM48" s="223">
        <v>1</v>
      </c>
      <c r="AN48" s="134"/>
      <c r="AO48" s="134" t="e">
        <f t="shared" si="22"/>
        <v>#VALUE!</v>
      </c>
      <c r="AP48" s="137"/>
      <c r="AQ48" s="134" t="e">
        <f t="shared" si="23"/>
        <v>#VALUE!</v>
      </c>
      <c r="AR48" s="134">
        <f t="shared" si="18"/>
        <v>0</v>
      </c>
      <c r="AS48" s="134" t="str">
        <f t="shared" si="18"/>
        <v/>
      </c>
      <c r="AT48" s="134">
        <f t="shared" si="18"/>
        <v>0</v>
      </c>
      <c r="AU48" s="134" t="str">
        <f t="shared" si="18"/>
        <v/>
      </c>
    </row>
    <row r="49" spans="1:47" s="133" customFormat="1" ht="14.1" customHeight="1" x14ac:dyDescent="0.25">
      <c r="B49" s="133" t="s">
        <v>879</v>
      </c>
      <c r="E49" s="219" t="str">
        <f>IF(AG49&gt;0,AG49,"")</f>
        <v/>
      </c>
      <c r="F49" s="220" t="str">
        <f t="shared" ref="F49:F63" si="24">IF(E49&lt;&gt;0,E49,"")</f>
        <v/>
      </c>
      <c r="G49" s="96"/>
      <c r="H49" s="97"/>
      <c r="I49" s="98"/>
      <c r="J49" s="97"/>
      <c r="K49" s="98"/>
      <c r="L49" s="97"/>
      <c r="M49" s="95"/>
      <c r="N49" s="99"/>
      <c r="O49" s="221"/>
      <c r="P49" s="325">
        <f t="shared" si="0"/>
        <v>0</v>
      </c>
      <c r="Q49" s="326" t="str">
        <f t="shared" si="1"/>
        <v/>
      </c>
      <c r="S49" s="231"/>
      <c r="T49" s="133" t="s">
        <v>12</v>
      </c>
      <c r="V49" s="133" t="str">
        <f>IF(AH49&gt;2,8,"")</f>
        <v/>
      </c>
      <c r="W49" s="219" t="str">
        <f t="shared" si="19"/>
        <v/>
      </c>
      <c r="X49" s="220" t="str">
        <f t="shared" si="20"/>
        <v/>
      </c>
      <c r="Y49" s="98"/>
      <c r="Z49" s="97"/>
      <c r="AA49" s="98"/>
      <c r="AB49" s="97"/>
      <c r="AC49" s="98"/>
      <c r="AD49" s="97"/>
      <c r="AE49" s="98"/>
      <c r="AF49" s="96"/>
      <c r="AG49" s="326">
        <f>SUM(G49:N49)</f>
        <v>0</v>
      </c>
      <c r="AH49" s="326">
        <f t="shared" si="21"/>
        <v>0</v>
      </c>
      <c r="AI49" s="331" t="e">
        <f>IF(X97=19,6,)</f>
        <v>#NUM!</v>
      </c>
      <c r="AJ49" s="207" t="e">
        <f>IF(Q99=19,6,)</f>
        <v>#NUM!</v>
      </c>
      <c r="AL49" s="223">
        <v>0</v>
      </c>
      <c r="AM49" s="223">
        <v>1</v>
      </c>
      <c r="AN49" s="134" t="e">
        <f>LOG(4*F49+1)*AL49</f>
        <v>#VALUE!</v>
      </c>
      <c r="AO49" s="134" t="e">
        <f t="shared" si="22"/>
        <v>#VALUE!</v>
      </c>
      <c r="AP49" s="134" t="e">
        <f>LOG(4*F49+1)</f>
        <v>#VALUE!</v>
      </c>
      <c r="AQ49" s="134" t="e">
        <f t="shared" si="23"/>
        <v>#VALUE!</v>
      </c>
      <c r="AR49" s="134" t="str">
        <f t="shared" si="18"/>
        <v/>
      </c>
      <c r="AS49" s="134" t="str">
        <f t="shared" si="18"/>
        <v/>
      </c>
      <c r="AT49" s="134" t="str">
        <f t="shared" si="18"/>
        <v/>
      </c>
      <c r="AU49" s="134" t="str">
        <f t="shared" si="18"/>
        <v/>
      </c>
    </row>
    <row r="50" spans="1:47" s="133" customFormat="1" ht="14.1" customHeight="1" x14ac:dyDescent="0.25">
      <c r="A50" s="218" t="s">
        <v>880</v>
      </c>
      <c r="F50" s="133" t="str">
        <f t="shared" si="24"/>
        <v/>
      </c>
      <c r="O50" s="221"/>
      <c r="P50" s="325">
        <f t="shared" si="0"/>
        <v>0</v>
      </c>
      <c r="Q50" s="326">
        <f t="shared" si="1"/>
        <v>0</v>
      </c>
      <c r="S50" s="231"/>
      <c r="T50" s="133" t="s">
        <v>13</v>
      </c>
      <c r="W50" s="219" t="str">
        <f t="shared" si="19"/>
        <v/>
      </c>
      <c r="X50" s="220" t="str">
        <f t="shared" si="20"/>
        <v/>
      </c>
      <c r="Y50" s="98"/>
      <c r="Z50" s="97"/>
      <c r="AA50" s="98"/>
      <c r="AB50" s="97"/>
      <c r="AC50" s="98"/>
      <c r="AD50" s="97"/>
      <c r="AE50" s="98"/>
      <c r="AF50" s="96"/>
      <c r="AG50" s="326"/>
      <c r="AH50" s="326">
        <f t="shared" si="21"/>
        <v>0</v>
      </c>
      <c r="AI50" s="331" t="e">
        <f>IF(X97=20,6,)</f>
        <v>#NUM!</v>
      </c>
      <c r="AJ50" s="207" t="e">
        <f>IF(Q99=20,6,)</f>
        <v>#NUM!</v>
      </c>
      <c r="AL50" s="223"/>
      <c r="AM50" s="223">
        <v>1</v>
      </c>
      <c r="AN50" s="134"/>
      <c r="AO50" s="134" t="e">
        <f t="shared" si="22"/>
        <v>#VALUE!</v>
      </c>
      <c r="AP50" s="137"/>
      <c r="AQ50" s="134" t="e">
        <f t="shared" si="23"/>
        <v>#VALUE!</v>
      </c>
      <c r="AR50" s="134">
        <f t="shared" si="18"/>
        <v>0</v>
      </c>
      <c r="AS50" s="134" t="str">
        <f t="shared" si="18"/>
        <v/>
      </c>
      <c r="AT50" s="134">
        <f t="shared" si="18"/>
        <v>0</v>
      </c>
      <c r="AU50" s="134" t="str">
        <f t="shared" si="18"/>
        <v/>
      </c>
    </row>
    <row r="51" spans="1:47" s="133" customFormat="1" ht="14.1" customHeight="1" x14ac:dyDescent="0.25">
      <c r="A51" s="218" t="s">
        <v>881</v>
      </c>
      <c r="E51" s="219" t="str">
        <f>IF(AG51&gt;0,AG51,"")</f>
        <v/>
      </c>
      <c r="F51" s="220" t="str">
        <f t="shared" si="24"/>
        <v/>
      </c>
      <c r="G51" s="96"/>
      <c r="H51" s="97"/>
      <c r="I51" s="98"/>
      <c r="J51" s="97"/>
      <c r="K51" s="98"/>
      <c r="L51" s="97"/>
      <c r="M51" s="95"/>
      <c r="N51" s="99"/>
      <c r="O51" s="221"/>
      <c r="P51" s="325">
        <f t="shared" si="0"/>
        <v>0</v>
      </c>
      <c r="Q51" s="326" t="str">
        <f t="shared" si="1"/>
        <v/>
      </c>
      <c r="S51" s="231"/>
      <c r="T51" s="133" t="s">
        <v>14</v>
      </c>
      <c r="V51" s="133" t="str">
        <f>IF(AH51&gt;2,7,"")</f>
        <v/>
      </c>
      <c r="W51" s="219" t="str">
        <f t="shared" si="19"/>
        <v/>
      </c>
      <c r="X51" s="220" t="str">
        <f t="shared" si="20"/>
        <v/>
      </c>
      <c r="Y51" s="98"/>
      <c r="Z51" s="97"/>
      <c r="AA51" s="98"/>
      <c r="AB51" s="97"/>
      <c r="AC51" s="98"/>
      <c r="AD51" s="97"/>
      <c r="AE51" s="98"/>
      <c r="AF51" s="96"/>
      <c r="AG51" s="326">
        <f>SUM(G51:N51)</f>
        <v>0</v>
      </c>
      <c r="AH51" s="326">
        <f t="shared" si="21"/>
        <v>0</v>
      </c>
      <c r="AI51" s="331" t="e">
        <f>IF(X97=21,7,)</f>
        <v>#NUM!</v>
      </c>
      <c r="AJ51" s="207" t="e">
        <f>IF(Q99=21,7,)</f>
        <v>#NUM!</v>
      </c>
      <c r="AL51" s="223"/>
      <c r="AM51" s="223">
        <v>1</v>
      </c>
      <c r="AN51" s="134"/>
      <c r="AO51" s="134" t="e">
        <f t="shared" si="22"/>
        <v>#VALUE!</v>
      </c>
      <c r="AP51" s="137"/>
      <c r="AQ51" s="134" t="e">
        <f t="shared" si="23"/>
        <v>#VALUE!</v>
      </c>
      <c r="AR51" s="134">
        <f t="shared" si="18"/>
        <v>0</v>
      </c>
      <c r="AS51" s="134" t="str">
        <f t="shared" si="18"/>
        <v/>
      </c>
      <c r="AT51" s="134">
        <f t="shared" si="18"/>
        <v>0</v>
      </c>
      <c r="AU51" s="134" t="str">
        <f t="shared" si="18"/>
        <v/>
      </c>
    </row>
    <row r="52" spans="1:47" s="133" customFormat="1" ht="14.1" customHeight="1" x14ac:dyDescent="0.25">
      <c r="A52" s="218" t="s">
        <v>882</v>
      </c>
      <c r="F52" s="133" t="str">
        <f t="shared" si="24"/>
        <v/>
      </c>
      <c r="O52" s="221"/>
      <c r="P52" s="325">
        <f t="shared" si="0"/>
        <v>0</v>
      </c>
      <c r="Q52" s="326" t="str">
        <f t="shared" si="1"/>
        <v/>
      </c>
      <c r="T52" s="133" t="s">
        <v>15</v>
      </c>
      <c r="V52" s="133" t="str">
        <f>IF(AH52&gt;2,7,"")</f>
        <v/>
      </c>
      <c r="W52" s="219" t="str">
        <f t="shared" si="19"/>
        <v/>
      </c>
      <c r="X52" s="220" t="str">
        <f t="shared" si="20"/>
        <v/>
      </c>
      <c r="Y52" s="98"/>
      <c r="Z52" s="97"/>
      <c r="AA52" s="98"/>
      <c r="AB52" s="97"/>
      <c r="AC52" s="98"/>
      <c r="AD52" s="97"/>
      <c r="AE52" s="98"/>
      <c r="AF52" s="96"/>
      <c r="AG52" s="326"/>
      <c r="AH52" s="326">
        <f t="shared" si="21"/>
        <v>0</v>
      </c>
      <c r="AI52" s="331" t="e">
        <f>IF(X97=22,7,)</f>
        <v>#NUM!</v>
      </c>
      <c r="AJ52" s="207" t="e">
        <f>IF(Q99=22,7,)</f>
        <v>#NUM!</v>
      </c>
      <c r="AL52" s="223"/>
      <c r="AM52" s="223">
        <v>1</v>
      </c>
      <c r="AN52" s="134"/>
      <c r="AO52" s="134" t="e">
        <f t="shared" si="22"/>
        <v>#VALUE!</v>
      </c>
      <c r="AP52" s="137"/>
      <c r="AQ52" s="134" t="e">
        <f t="shared" si="23"/>
        <v>#VALUE!</v>
      </c>
      <c r="AR52" s="134">
        <f t="shared" si="18"/>
        <v>0</v>
      </c>
      <c r="AS52" s="134" t="str">
        <f t="shared" si="18"/>
        <v/>
      </c>
      <c r="AT52" s="134">
        <f t="shared" si="18"/>
        <v>0</v>
      </c>
      <c r="AU52" s="134" t="str">
        <f t="shared" si="18"/>
        <v/>
      </c>
    </row>
    <row r="53" spans="1:47" s="133" customFormat="1" ht="14.1" customHeight="1" x14ac:dyDescent="0.25">
      <c r="A53" s="218"/>
      <c r="B53" s="133" t="s">
        <v>883</v>
      </c>
      <c r="E53" s="219" t="str">
        <f>IF(AG53&gt;0,AG53,"")</f>
        <v/>
      </c>
      <c r="F53" s="220" t="str">
        <f t="shared" si="24"/>
        <v/>
      </c>
      <c r="G53" s="96"/>
      <c r="H53" s="97"/>
      <c r="I53" s="98"/>
      <c r="J53" s="97"/>
      <c r="K53" s="98"/>
      <c r="L53" s="97"/>
      <c r="M53" s="98"/>
      <c r="N53" s="99"/>
      <c r="O53" s="221"/>
      <c r="P53" s="325">
        <f t="shared" si="0"/>
        <v>0</v>
      </c>
      <c r="Q53" s="326">
        <f t="shared" si="1"/>
        <v>0</v>
      </c>
      <c r="T53" s="133" t="s">
        <v>16</v>
      </c>
      <c r="W53" s="219" t="str">
        <f t="shared" si="19"/>
        <v/>
      </c>
      <c r="X53" s="220" t="str">
        <f t="shared" si="20"/>
        <v/>
      </c>
      <c r="Y53" s="98"/>
      <c r="Z53" s="97"/>
      <c r="AA53" s="98"/>
      <c r="AB53" s="97"/>
      <c r="AC53" s="98"/>
      <c r="AD53" s="97"/>
      <c r="AE53" s="98"/>
      <c r="AF53" s="96"/>
      <c r="AG53" s="326">
        <f>SUM(G53:N53)</f>
        <v>0</v>
      </c>
      <c r="AH53" s="326">
        <f t="shared" si="21"/>
        <v>0</v>
      </c>
      <c r="AI53" s="331" t="e">
        <f>IF(X97=23,7,)</f>
        <v>#NUM!</v>
      </c>
      <c r="AJ53" s="207" t="e">
        <f>IF(Q99=23,7,)</f>
        <v>#NUM!</v>
      </c>
      <c r="AL53" s="223"/>
      <c r="AM53" s="223">
        <v>1</v>
      </c>
      <c r="AN53" s="134"/>
      <c r="AO53" s="134" t="e">
        <f t="shared" si="22"/>
        <v>#VALUE!</v>
      </c>
      <c r="AP53" s="137"/>
      <c r="AQ53" s="134" t="e">
        <f t="shared" si="23"/>
        <v>#VALUE!</v>
      </c>
      <c r="AR53" s="134">
        <f t="shared" si="18"/>
        <v>0</v>
      </c>
      <c r="AS53" s="134" t="str">
        <f t="shared" si="18"/>
        <v/>
      </c>
      <c r="AT53" s="134">
        <f t="shared" si="18"/>
        <v>0</v>
      </c>
      <c r="AU53" s="134" t="str">
        <f t="shared" si="18"/>
        <v/>
      </c>
    </row>
    <row r="54" spans="1:47" s="133" customFormat="1" ht="14.1" customHeight="1" x14ac:dyDescent="0.25">
      <c r="A54" s="218"/>
      <c r="B54" s="133" t="s">
        <v>884</v>
      </c>
      <c r="D54" s="133" t="str">
        <f>IF(AG54&gt;9,2,"")</f>
        <v/>
      </c>
      <c r="E54" s="219" t="str">
        <f>IF(AG54&gt;0,AG54,"")</f>
        <v/>
      </c>
      <c r="F54" s="220" t="str">
        <f t="shared" si="24"/>
        <v/>
      </c>
      <c r="G54" s="111"/>
      <c r="H54" s="112"/>
      <c r="I54" s="113"/>
      <c r="J54" s="112"/>
      <c r="K54" s="113"/>
      <c r="L54" s="112"/>
      <c r="M54" s="113"/>
      <c r="N54" s="114"/>
      <c r="O54" s="221"/>
      <c r="P54" s="325" t="str">
        <f t="shared" si="0"/>
        <v/>
      </c>
      <c r="Q54" s="326" t="str">
        <f t="shared" si="1"/>
        <v/>
      </c>
      <c r="T54" s="133" t="s">
        <v>17</v>
      </c>
      <c r="V54" s="133" t="str">
        <f>IF(AH54&gt;2,3,"")</f>
        <v/>
      </c>
      <c r="W54" s="219" t="str">
        <f t="shared" si="19"/>
        <v/>
      </c>
      <c r="X54" s="220" t="str">
        <f t="shared" si="20"/>
        <v/>
      </c>
      <c r="Y54" s="98"/>
      <c r="Z54" s="97"/>
      <c r="AA54" s="98"/>
      <c r="AB54" s="97"/>
      <c r="AC54" s="98"/>
      <c r="AD54" s="97"/>
      <c r="AE54" s="98"/>
      <c r="AF54" s="96"/>
      <c r="AG54" s="326">
        <f>SUM(G54:N54)</f>
        <v>0</v>
      </c>
      <c r="AH54" s="326">
        <f t="shared" si="21"/>
        <v>0</v>
      </c>
      <c r="AI54" s="331" t="e">
        <f>IF(X97=24,7,)</f>
        <v>#NUM!</v>
      </c>
      <c r="AJ54" s="207" t="e">
        <f>IF(Q99=24,7,)</f>
        <v>#NUM!</v>
      </c>
      <c r="AL54" s="223">
        <v>0</v>
      </c>
      <c r="AM54" s="223">
        <v>0</v>
      </c>
      <c r="AN54" s="134" t="e">
        <f>LOG(4*F54+1)*AL54</f>
        <v>#VALUE!</v>
      </c>
      <c r="AO54" s="134" t="e">
        <f t="shared" si="22"/>
        <v>#VALUE!</v>
      </c>
      <c r="AP54" s="134" t="e">
        <f>LOG(4*F54+1)</f>
        <v>#VALUE!</v>
      </c>
      <c r="AQ54" s="134" t="e">
        <f t="shared" si="23"/>
        <v>#VALUE!</v>
      </c>
      <c r="AR54" s="134" t="str">
        <f t="shared" si="18"/>
        <v/>
      </c>
      <c r="AS54" s="134" t="str">
        <f t="shared" si="18"/>
        <v/>
      </c>
      <c r="AT54" s="134" t="str">
        <f t="shared" si="18"/>
        <v/>
      </c>
      <c r="AU54" s="134" t="str">
        <f t="shared" si="18"/>
        <v/>
      </c>
    </row>
    <row r="55" spans="1:47" s="133" customFormat="1" ht="14.1" customHeight="1" x14ac:dyDescent="0.25">
      <c r="A55" s="218"/>
      <c r="B55" s="133" t="s">
        <v>885</v>
      </c>
      <c r="E55" s="219" t="str">
        <f>IF(AG55&gt;0,AG55,"")</f>
        <v/>
      </c>
      <c r="F55" s="220" t="str">
        <f t="shared" si="24"/>
        <v/>
      </c>
      <c r="G55" s="111"/>
      <c r="H55" s="112"/>
      <c r="I55" s="113"/>
      <c r="J55" s="112"/>
      <c r="K55" s="113"/>
      <c r="L55" s="112"/>
      <c r="M55" s="113"/>
      <c r="N55" s="114"/>
      <c r="O55" s="221"/>
      <c r="P55" s="325">
        <f t="shared" si="0"/>
        <v>0</v>
      </c>
      <c r="Q55" s="326" t="str">
        <f t="shared" si="1"/>
        <v/>
      </c>
      <c r="T55" s="133" t="s">
        <v>18</v>
      </c>
      <c r="V55" s="133" t="str">
        <f>IF(AH55&gt;2,5,"")</f>
        <v/>
      </c>
      <c r="W55" s="219" t="str">
        <f t="shared" si="19"/>
        <v/>
      </c>
      <c r="X55" s="220" t="str">
        <f t="shared" si="20"/>
        <v/>
      </c>
      <c r="Y55" s="98"/>
      <c r="Z55" s="97"/>
      <c r="AA55" s="98"/>
      <c r="AB55" s="97"/>
      <c r="AC55" s="98"/>
      <c r="AD55" s="97"/>
      <c r="AE55" s="98"/>
      <c r="AF55" s="96"/>
      <c r="AG55" s="326">
        <f>SUM(G55:N55)</f>
        <v>0</v>
      </c>
      <c r="AH55" s="326">
        <f t="shared" si="21"/>
        <v>0</v>
      </c>
      <c r="AI55" s="331" t="e">
        <f>IF(X97=25,8,)</f>
        <v>#NUM!</v>
      </c>
      <c r="AJ55" s="207" t="e">
        <f>IF(Q99=25,8,)</f>
        <v>#NUM!</v>
      </c>
      <c r="AL55" s="223"/>
      <c r="AM55" s="223">
        <v>1</v>
      </c>
      <c r="AN55" s="134"/>
      <c r="AO55" s="134" t="e">
        <f t="shared" si="22"/>
        <v>#VALUE!</v>
      </c>
      <c r="AP55" s="137"/>
      <c r="AQ55" s="134" t="e">
        <f t="shared" si="23"/>
        <v>#VALUE!</v>
      </c>
      <c r="AR55" s="134">
        <f t="shared" si="18"/>
        <v>0</v>
      </c>
      <c r="AS55" s="134" t="str">
        <f t="shared" si="18"/>
        <v/>
      </c>
      <c r="AT55" s="134">
        <f t="shared" si="18"/>
        <v>0</v>
      </c>
      <c r="AU55" s="134" t="str">
        <f t="shared" si="18"/>
        <v/>
      </c>
    </row>
    <row r="56" spans="1:47" s="133" customFormat="1" ht="14.1" customHeight="1" x14ac:dyDescent="0.25">
      <c r="A56" s="218" t="s">
        <v>886</v>
      </c>
      <c r="E56" s="231"/>
      <c r="F56" s="133" t="str">
        <f t="shared" si="24"/>
        <v/>
      </c>
      <c r="O56" s="221"/>
      <c r="P56" s="325">
        <f t="shared" si="0"/>
        <v>0</v>
      </c>
      <c r="Q56" s="326" t="str">
        <f t="shared" si="1"/>
        <v/>
      </c>
      <c r="T56" s="133" t="s">
        <v>0</v>
      </c>
      <c r="V56" s="133" t="str">
        <f>IF(AH56&gt;2,6,"")</f>
        <v/>
      </c>
      <c r="W56" s="219" t="str">
        <f t="shared" si="19"/>
        <v/>
      </c>
      <c r="X56" s="220" t="str">
        <f t="shared" si="20"/>
        <v/>
      </c>
      <c r="Y56" s="98"/>
      <c r="Z56" s="97"/>
      <c r="AA56" s="98"/>
      <c r="AB56" s="97"/>
      <c r="AC56" s="98"/>
      <c r="AD56" s="97"/>
      <c r="AE56" s="98"/>
      <c r="AF56" s="96"/>
      <c r="AG56" s="326"/>
      <c r="AH56" s="326">
        <f t="shared" si="21"/>
        <v>0</v>
      </c>
      <c r="AI56" s="331" t="e">
        <f>IF(X97=26,8,)</f>
        <v>#NUM!</v>
      </c>
      <c r="AJ56" s="207" t="e">
        <f>IF(Q99=26,8,)</f>
        <v>#NUM!</v>
      </c>
      <c r="AL56" s="223"/>
      <c r="AM56" s="223">
        <v>1</v>
      </c>
      <c r="AN56" s="134"/>
      <c r="AO56" s="134" t="e">
        <f t="shared" si="22"/>
        <v>#VALUE!</v>
      </c>
      <c r="AP56" s="137"/>
      <c r="AQ56" s="134" t="e">
        <f t="shared" si="23"/>
        <v>#VALUE!</v>
      </c>
      <c r="AR56" s="134">
        <f t="shared" si="18"/>
        <v>0</v>
      </c>
      <c r="AS56" s="134" t="str">
        <f t="shared" si="18"/>
        <v/>
      </c>
      <c r="AT56" s="134">
        <f t="shared" si="18"/>
        <v>0</v>
      </c>
      <c r="AU56" s="134" t="str">
        <f t="shared" si="18"/>
        <v/>
      </c>
    </row>
    <row r="57" spans="1:47" s="133" customFormat="1" ht="14.1" customHeight="1" x14ac:dyDescent="0.25">
      <c r="B57" s="133" t="s">
        <v>887</v>
      </c>
      <c r="D57" s="133" t="str">
        <f>IF(AG57&gt;9,1,"")</f>
        <v/>
      </c>
      <c r="E57" s="219" t="str">
        <f>IF(AG57&gt;0,AG57,"")</f>
        <v/>
      </c>
      <c r="F57" s="220" t="str">
        <f t="shared" si="24"/>
        <v/>
      </c>
      <c r="G57" s="96"/>
      <c r="H57" s="97"/>
      <c r="I57" s="98"/>
      <c r="J57" s="97"/>
      <c r="K57" s="98"/>
      <c r="L57" s="97"/>
      <c r="M57" s="98"/>
      <c r="N57" s="99"/>
      <c r="O57" s="221"/>
      <c r="P57" s="325" t="str">
        <f t="shared" si="0"/>
        <v/>
      </c>
      <c r="Q57" s="326" t="str">
        <f t="shared" si="1"/>
        <v/>
      </c>
      <c r="T57" s="133" t="s">
        <v>1</v>
      </c>
      <c r="V57" s="133" t="str">
        <f>IF(AH57&gt;2,4,"")</f>
        <v/>
      </c>
      <c r="W57" s="219" t="str">
        <f t="shared" si="19"/>
        <v/>
      </c>
      <c r="X57" s="220" t="str">
        <f t="shared" si="20"/>
        <v/>
      </c>
      <c r="Y57" s="98"/>
      <c r="Z57" s="97"/>
      <c r="AA57" s="98"/>
      <c r="AB57" s="97"/>
      <c r="AC57" s="98"/>
      <c r="AD57" s="97"/>
      <c r="AE57" s="98"/>
      <c r="AF57" s="96"/>
      <c r="AG57" s="326">
        <f>SUM(G57:N57)</f>
        <v>0</v>
      </c>
      <c r="AH57" s="326">
        <f t="shared" si="21"/>
        <v>0</v>
      </c>
      <c r="AI57" s="331" t="e">
        <f>IF(X97=27,8,)</f>
        <v>#NUM!</v>
      </c>
      <c r="AJ57" s="207" t="e">
        <f>IF(Q99=27,8,)</f>
        <v>#NUM!</v>
      </c>
      <c r="AL57" s="223">
        <v>0</v>
      </c>
      <c r="AM57" s="223">
        <v>0</v>
      </c>
      <c r="AN57" s="134" t="e">
        <f>LOG(4*F57+1)*AL57</f>
        <v>#VALUE!</v>
      </c>
      <c r="AO57" s="134" t="e">
        <f t="shared" si="22"/>
        <v>#VALUE!</v>
      </c>
      <c r="AP57" s="134" t="e">
        <f>LOG(4*F57+1)</f>
        <v>#VALUE!</v>
      </c>
      <c r="AQ57" s="134" t="e">
        <f t="shared" si="23"/>
        <v>#VALUE!</v>
      </c>
      <c r="AR57" s="134" t="str">
        <f t="shared" si="18"/>
        <v/>
      </c>
      <c r="AS57" s="134" t="str">
        <f t="shared" si="18"/>
        <v/>
      </c>
      <c r="AT57" s="134" t="str">
        <f t="shared" si="18"/>
        <v/>
      </c>
      <c r="AU57" s="134" t="str">
        <f t="shared" si="18"/>
        <v/>
      </c>
    </row>
    <row r="58" spans="1:47" s="133" customFormat="1" ht="14.1" customHeight="1" x14ac:dyDescent="0.25">
      <c r="B58" s="133" t="s">
        <v>888</v>
      </c>
      <c r="E58" s="219" t="str">
        <f>IF(AG58&gt;0,AG58,"")</f>
        <v/>
      </c>
      <c r="F58" s="220" t="str">
        <f t="shared" si="24"/>
        <v/>
      </c>
      <c r="G58" s="111"/>
      <c r="H58" s="112"/>
      <c r="I58" s="113"/>
      <c r="J58" s="112"/>
      <c r="K58" s="113"/>
      <c r="L58" s="112"/>
      <c r="M58" s="113"/>
      <c r="N58" s="114"/>
      <c r="O58" s="221"/>
      <c r="P58" s="325">
        <f t="shared" si="0"/>
        <v>0</v>
      </c>
      <c r="Q58" s="326" t="str">
        <f t="shared" si="1"/>
        <v/>
      </c>
      <c r="T58" s="133" t="s">
        <v>2</v>
      </c>
      <c r="V58" s="133" t="str">
        <f>IF(AH58&gt;9,3,"")</f>
        <v/>
      </c>
      <c r="W58" s="219" t="str">
        <f t="shared" si="19"/>
        <v/>
      </c>
      <c r="X58" s="220" t="str">
        <f t="shared" si="20"/>
        <v/>
      </c>
      <c r="Y58" s="98"/>
      <c r="Z58" s="97"/>
      <c r="AA58" s="98"/>
      <c r="AB58" s="97"/>
      <c r="AC58" s="98"/>
      <c r="AD58" s="97"/>
      <c r="AE58" s="98"/>
      <c r="AF58" s="96"/>
      <c r="AG58" s="326">
        <f>SUM(G58:N58)</f>
        <v>0</v>
      </c>
      <c r="AH58" s="326">
        <f t="shared" si="21"/>
        <v>0</v>
      </c>
      <c r="AI58" s="331" t="e">
        <f>IF(X97=28,8,)</f>
        <v>#NUM!</v>
      </c>
      <c r="AJ58" s="207" t="e">
        <f>IF(Q99=28,8,)</f>
        <v>#NUM!</v>
      </c>
      <c r="AL58" s="223"/>
      <c r="AM58" s="223">
        <v>1</v>
      </c>
      <c r="AN58" s="134"/>
      <c r="AO58" s="134" t="e">
        <f t="shared" si="22"/>
        <v>#VALUE!</v>
      </c>
      <c r="AP58" s="137"/>
      <c r="AQ58" s="134" t="e">
        <f t="shared" si="23"/>
        <v>#VALUE!</v>
      </c>
      <c r="AR58" s="134">
        <f t="shared" si="18"/>
        <v>0</v>
      </c>
      <c r="AS58" s="134" t="str">
        <f t="shared" si="18"/>
        <v/>
      </c>
      <c r="AT58" s="134">
        <f t="shared" si="18"/>
        <v>0</v>
      </c>
      <c r="AU58" s="134" t="str">
        <f t="shared" si="18"/>
        <v/>
      </c>
    </row>
    <row r="59" spans="1:47" s="133" customFormat="1" ht="14.1" customHeight="1" x14ac:dyDescent="0.25">
      <c r="A59" s="218" t="s">
        <v>889</v>
      </c>
      <c r="E59" s="231"/>
      <c r="F59" s="133" t="str">
        <f t="shared" si="24"/>
        <v/>
      </c>
      <c r="O59" s="221"/>
      <c r="P59" s="325">
        <f t="shared" si="0"/>
        <v>0</v>
      </c>
      <c r="Q59" s="326">
        <f t="shared" si="1"/>
        <v>0</v>
      </c>
      <c r="T59" s="133" t="s">
        <v>3</v>
      </c>
      <c r="W59" s="219" t="str">
        <f t="shared" si="19"/>
        <v/>
      </c>
      <c r="X59" s="220" t="str">
        <f t="shared" si="20"/>
        <v/>
      </c>
      <c r="Y59" s="98"/>
      <c r="Z59" s="97"/>
      <c r="AA59" s="98"/>
      <c r="AB59" s="97"/>
      <c r="AC59" s="98"/>
      <c r="AD59" s="97"/>
      <c r="AE59" s="98"/>
      <c r="AF59" s="96"/>
      <c r="AG59" s="326"/>
      <c r="AH59" s="326">
        <f t="shared" si="21"/>
        <v>0</v>
      </c>
      <c r="AI59" s="331" t="e">
        <f>IF(X97=29,9,)</f>
        <v>#NUM!</v>
      </c>
      <c r="AJ59" s="207" t="e">
        <f>IF(Q99=29,9,)</f>
        <v>#NUM!</v>
      </c>
      <c r="AL59" s="223"/>
      <c r="AM59" s="223">
        <v>1</v>
      </c>
      <c r="AN59" s="134"/>
      <c r="AO59" s="134" t="e">
        <f t="shared" si="22"/>
        <v>#VALUE!</v>
      </c>
      <c r="AP59" s="137"/>
      <c r="AQ59" s="134" t="e">
        <f t="shared" si="23"/>
        <v>#VALUE!</v>
      </c>
      <c r="AR59" s="134">
        <f t="shared" si="18"/>
        <v>0</v>
      </c>
      <c r="AS59" s="134" t="str">
        <f t="shared" si="18"/>
        <v/>
      </c>
      <c r="AT59" s="134">
        <f t="shared" si="18"/>
        <v>0</v>
      </c>
      <c r="AU59" s="134" t="str">
        <f t="shared" si="18"/>
        <v/>
      </c>
    </row>
    <row r="60" spans="1:47" s="133" customFormat="1" ht="14.1" customHeight="1" x14ac:dyDescent="0.25">
      <c r="B60" s="133" t="s">
        <v>890</v>
      </c>
      <c r="E60" s="219" t="str">
        <f>IF(AG60&gt;0,AG60,"")</f>
        <v/>
      </c>
      <c r="F60" s="220" t="str">
        <f t="shared" si="24"/>
        <v/>
      </c>
      <c r="G60" s="96"/>
      <c r="H60" s="97"/>
      <c r="I60" s="98"/>
      <c r="J60" s="97"/>
      <c r="K60" s="98"/>
      <c r="L60" s="97"/>
      <c r="M60" s="98"/>
      <c r="N60" s="99"/>
      <c r="O60" s="221"/>
      <c r="P60" s="325">
        <f t="shared" si="0"/>
        <v>0</v>
      </c>
      <c r="Q60" s="326" t="str">
        <f t="shared" si="1"/>
        <v/>
      </c>
      <c r="T60" s="133" t="s">
        <v>4</v>
      </c>
      <c r="V60" s="133" t="str">
        <f>IF(AH60&gt;2,7,"")</f>
        <v/>
      </c>
      <c r="W60" s="219" t="str">
        <f t="shared" si="19"/>
        <v/>
      </c>
      <c r="X60" s="220" t="str">
        <f t="shared" si="20"/>
        <v/>
      </c>
      <c r="Y60" s="98"/>
      <c r="Z60" s="97"/>
      <c r="AA60" s="98"/>
      <c r="AB60" s="97"/>
      <c r="AC60" s="98"/>
      <c r="AD60" s="97"/>
      <c r="AE60" s="98"/>
      <c r="AF60" s="96"/>
      <c r="AG60" s="326">
        <f>SUM(G60:N60)</f>
        <v>0</v>
      </c>
      <c r="AH60" s="326">
        <f t="shared" si="21"/>
        <v>0</v>
      </c>
      <c r="AI60" s="331" t="e">
        <f>IF(X97=30,9,)</f>
        <v>#NUM!</v>
      </c>
      <c r="AJ60" s="207" t="e">
        <f>IF(Q99=30,9,)</f>
        <v>#NUM!</v>
      </c>
      <c r="AL60" s="223"/>
      <c r="AM60" s="223">
        <v>1</v>
      </c>
      <c r="AN60" s="134"/>
      <c r="AO60" s="134" t="e">
        <f t="shared" si="22"/>
        <v>#VALUE!</v>
      </c>
      <c r="AP60" s="137"/>
      <c r="AQ60" s="134" t="e">
        <f t="shared" si="23"/>
        <v>#VALUE!</v>
      </c>
      <c r="AR60" s="134">
        <f t="shared" si="18"/>
        <v>0</v>
      </c>
      <c r="AS60" s="134" t="str">
        <f t="shared" si="18"/>
        <v/>
      </c>
      <c r="AT60" s="134">
        <f t="shared" si="18"/>
        <v>0</v>
      </c>
      <c r="AU60" s="134" t="str">
        <f t="shared" si="18"/>
        <v/>
      </c>
    </row>
    <row r="61" spans="1:47" s="133" customFormat="1" ht="14.1" customHeight="1" x14ac:dyDescent="0.25">
      <c r="A61" s="218" t="s">
        <v>891</v>
      </c>
      <c r="E61" s="231"/>
      <c r="F61" s="133" t="str">
        <f t="shared" si="24"/>
        <v/>
      </c>
      <c r="O61" s="221"/>
      <c r="P61" s="325">
        <f t="shared" si="0"/>
        <v>0</v>
      </c>
      <c r="Q61" s="326" t="str">
        <f t="shared" si="1"/>
        <v/>
      </c>
      <c r="T61" s="133" t="s">
        <v>5</v>
      </c>
      <c r="V61" s="133" t="str">
        <f>IF(AH61&gt;2,8,"")</f>
        <v/>
      </c>
      <c r="W61" s="219" t="str">
        <f t="shared" si="19"/>
        <v/>
      </c>
      <c r="X61" s="220" t="str">
        <f t="shared" si="20"/>
        <v/>
      </c>
      <c r="Y61" s="98"/>
      <c r="Z61" s="97"/>
      <c r="AA61" s="98"/>
      <c r="AB61" s="97"/>
      <c r="AC61" s="98"/>
      <c r="AD61" s="97"/>
      <c r="AE61" s="98"/>
      <c r="AF61" s="96"/>
      <c r="AG61" s="326"/>
      <c r="AH61" s="326">
        <f t="shared" si="21"/>
        <v>0</v>
      </c>
      <c r="AI61" s="331" t="e">
        <f>IF(X97=31,9,)</f>
        <v>#NUM!</v>
      </c>
      <c r="AJ61" s="207" t="e">
        <f>IF(Q99=31,9,)</f>
        <v>#NUM!</v>
      </c>
      <c r="AL61" s="223"/>
      <c r="AM61" s="223">
        <v>1</v>
      </c>
      <c r="AN61" s="134"/>
      <c r="AO61" s="134" t="e">
        <f t="shared" si="22"/>
        <v>#VALUE!</v>
      </c>
      <c r="AP61" s="137"/>
      <c r="AQ61" s="134" t="e">
        <f t="shared" si="23"/>
        <v>#VALUE!</v>
      </c>
      <c r="AR61" s="134">
        <f t="shared" si="18"/>
        <v>0</v>
      </c>
      <c r="AS61" s="134" t="str">
        <f t="shared" si="18"/>
        <v/>
      </c>
      <c r="AT61" s="134">
        <f t="shared" si="18"/>
        <v>0</v>
      </c>
      <c r="AU61" s="134" t="str">
        <f t="shared" si="18"/>
        <v/>
      </c>
    </row>
    <row r="62" spans="1:47" s="133" customFormat="1" ht="14.1" customHeight="1" x14ac:dyDescent="0.25">
      <c r="A62" s="218"/>
      <c r="B62" s="133" t="s">
        <v>892</v>
      </c>
      <c r="E62" s="219" t="str">
        <f>IF(AG62&gt;0,AG62,"")</f>
        <v/>
      </c>
      <c r="F62" s="220" t="str">
        <f t="shared" si="24"/>
        <v/>
      </c>
      <c r="G62" s="96"/>
      <c r="H62" s="97"/>
      <c r="I62" s="98"/>
      <c r="J62" s="97"/>
      <c r="K62" s="98"/>
      <c r="L62" s="97"/>
      <c r="M62" s="95"/>
      <c r="N62" s="99"/>
      <c r="O62" s="221"/>
      <c r="P62" s="325">
        <f t="shared" si="0"/>
        <v>0</v>
      </c>
      <c r="Q62" s="326">
        <f t="shared" si="1"/>
        <v>0</v>
      </c>
      <c r="T62" s="133" t="s">
        <v>6</v>
      </c>
      <c r="W62" s="219" t="str">
        <f t="shared" si="19"/>
        <v/>
      </c>
      <c r="X62" s="220" t="str">
        <f t="shared" si="20"/>
        <v/>
      </c>
      <c r="Y62" s="98"/>
      <c r="Z62" s="97"/>
      <c r="AA62" s="98"/>
      <c r="AB62" s="97"/>
      <c r="AC62" s="98"/>
      <c r="AD62" s="97"/>
      <c r="AE62" s="98"/>
      <c r="AF62" s="96"/>
      <c r="AG62" s="326">
        <f>SUM(G62:N62)</f>
        <v>0</v>
      </c>
      <c r="AH62" s="326">
        <f t="shared" si="21"/>
        <v>0</v>
      </c>
      <c r="AI62" s="331" t="e">
        <f>IF(X97=32,9,)</f>
        <v>#NUM!</v>
      </c>
      <c r="AJ62" s="207" t="e">
        <f>IF(Q99=32,9,)</f>
        <v>#NUM!</v>
      </c>
      <c r="AL62" s="223"/>
      <c r="AM62" s="223">
        <v>1</v>
      </c>
      <c r="AN62" s="134"/>
      <c r="AO62" s="134" t="e">
        <f t="shared" si="22"/>
        <v>#VALUE!</v>
      </c>
      <c r="AP62" s="137"/>
      <c r="AQ62" s="134" t="e">
        <f t="shared" si="23"/>
        <v>#VALUE!</v>
      </c>
      <c r="AR62" s="134">
        <f t="shared" si="18"/>
        <v>0</v>
      </c>
      <c r="AS62" s="134" t="str">
        <f t="shared" si="18"/>
        <v/>
      </c>
      <c r="AT62" s="134">
        <f t="shared" si="18"/>
        <v>0</v>
      </c>
      <c r="AU62" s="134" t="str">
        <f t="shared" si="18"/>
        <v/>
      </c>
    </row>
    <row r="63" spans="1:47" s="133" customFormat="1" ht="14.1" customHeight="1" x14ac:dyDescent="0.25">
      <c r="A63" s="237"/>
      <c r="B63" s="226" t="s">
        <v>893</v>
      </c>
      <c r="C63" s="226"/>
      <c r="D63" s="226"/>
      <c r="E63" s="219" t="str">
        <f>IF(AG63&gt;0,AG63,"")</f>
        <v/>
      </c>
      <c r="F63" s="226" t="str">
        <f t="shared" si="24"/>
        <v/>
      </c>
      <c r="G63" s="107"/>
      <c r="H63" s="108"/>
      <c r="I63" s="109"/>
      <c r="J63" s="108"/>
      <c r="K63" s="109"/>
      <c r="L63" s="108"/>
      <c r="M63" s="101"/>
      <c r="N63" s="110"/>
      <c r="O63" s="221"/>
      <c r="P63" s="325">
        <f t="shared" si="0"/>
        <v>0</v>
      </c>
      <c r="Q63" s="326" t="str">
        <f t="shared" si="1"/>
        <v/>
      </c>
      <c r="T63" s="133" t="s">
        <v>7</v>
      </c>
      <c r="V63" s="133" t="str">
        <f>IF(AH63&gt;2,4,"")</f>
        <v/>
      </c>
      <c r="W63" s="219" t="str">
        <f t="shared" si="19"/>
        <v/>
      </c>
      <c r="X63" s="220" t="str">
        <f t="shared" si="20"/>
        <v/>
      </c>
      <c r="Y63" s="98"/>
      <c r="Z63" s="97"/>
      <c r="AA63" s="98"/>
      <c r="AB63" s="97"/>
      <c r="AC63" s="98"/>
      <c r="AD63" s="97"/>
      <c r="AE63" s="98"/>
      <c r="AF63" s="96"/>
      <c r="AG63" s="326">
        <f>SUM(G63:N63)</f>
        <v>0</v>
      </c>
      <c r="AH63" s="326">
        <f t="shared" si="21"/>
        <v>0</v>
      </c>
      <c r="AI63" s="331" t="e">
        <f>IF(X97=33,10,)</f>
        <v>#NUM!</v>
      </c>
      <c r="AJ63" s="207" t="e">
        <f>IF(Q99=33,10,)</f>
        <v>#NUM!</v>
      </c>
      <c r="AL63" s="223"/>
      <c r="AM63" s="223">
        <v>1</v>
      </c>
      <c r="AN63" s="134"/>
      <c r="AO63" s="134" t="e">
        <f t="shared" si="22"/>
        <v>#VALUE!</v>
      </c>
      <c r="AP63" s="137"/>
      <c r="AQ63" s="134" t="e">
        <f t="shared" si="23"/>
        <v>#VALUE!</v>
      </c>
      <c r="AR63" s="134">
        <f t="shared" si="18"/>
        <v>0</v>
      </c>
      <c r="AS63" s="134" t="str">
        <f t="shared" si="18"/>
        <v/>
      </c>
      <c r="AT63" s="134">
        <f t="shared" si="18"/>
        <v>0</v>
      </c>
      <c r="AU63" s="134" t="str">
        <f t="shared" si="18"/>
        <v/>
      </c>
    </row>
    <row r="64" spans="1:47" s="133" customFormat="1" ht="14.1" customHeight="1" x14ac:dyDescent="0.25">
      <c r="A64" s="218" t="s">
        <v>894</v>
      </c>
      <c r="O64" s="221"/>
      <c r="P64" s="325">
        <f t="shared" si="0"/>
        <v>0</v>
      </c>
      <c r="Q64" s="326" t="str">
        <f t="shared" si="1"/>
        <v/>
      </c>
      <c r="T64" s="133" t="s">
        <v>895</v>
      </c>
      <c r="V64" s="133" t="str">
        <f>IF(AH64&gt;2,4,"")</f>
        <v/>
      </c>
      <c r="W64" s="219" t="str">
        <f t="shared" si="19"/>
        <v/>
      </c>
      <c r="X64" s="220" t="str">
        <f t="shared" si="20"/>
        <v/>
      </c>
      <c r="Y64" s="98"/>
      <c r="Z64" s="97"/>
      <c r="AA64" s="98"/>
      <c r="AB64" s="97"/>
      <c r="AC64" s="98"/>
      <c r="AD64" s="97"/>
      <c r="AE64" s="98"/>
      <c r="AF64" s="96"/>
      <c r="AG64" s="326"/>
      <c r="AH64" s="326">
        <f t="shared" si="21"/>
        <v>0</v>
      </c>
      <c r="AI64" s="331" t="e">
        <f>IF(X97=34,10,)</f>
        <v>#NUM!</v>
      </c>
      <c r="AJ64" s="207" t="e">
        <f>IF(Q99=34,10,)</f>
        <v>#NUM!</v>
      </c>
      <c r="AL64" s="223"/>
      <c r="AM64" s="223">
        <v>1</v>
      </c>
      <c r="AN64" s="134"/>
      <c r="AO64" s="134" t="e">
        <f t="shared" si="22"/>
        <v>#VALUE!</v>
      </c>
      <c r="AP64" s="137"/>
      <c r="AQ64" s="134" t="e">
        <f t="shared" si="23"/>
        <v>#VALUE!</v>
      </c>
      <c r="AR64" s="134">
        <f t="shared" si="18"/>
        <v>0</v>
      </c>
      <c r="AS64" s="134" t="str">
        <f t="shared" si="18"/>
        <v/>
      </c>
      <c r="AT64" s="134">
        <f t="shared" si="18"/>
        <v>0</v>
      </c>
      <c r="AU64" s="134" t="str">
        <f t="shared" si="18"/>
        <v/>
      </c>
    </row>
    <row r="65" spans="1:47" s="133" customFormat="1" ht="14.1" customHeight="1" x14ac:dyDescent="0.25">
      <c r="A65" s="218" t="s">
        <v>20</v>
      </c>
      <c r="E65" s="231"/>
      <c r="O65" s="221"/>
      <c r="P65" s="325">
        <f t="shared" si="0"/>
        <v>0</v>
      </c>
      <c r="Q65" s="326">
        <f t="shared" si="1"/>
        <v>0</v>
      </c>
      <c r="T65" s="133" t="s">
        <v>19</v>
      </c>
      <c r="W65" s="219" t="str">
        <f t="shared" si="19"/>
        <v/>
      </c>
      <c r="X65" s="220" t="str">
        <f t="shared" si="20"/>
        <v/>
      </c>
      <c r="Y65" s="98"/>
      <c r="Z65" s="97"/>
      <c r="AA65" s="98"/>
      <c r="AB65" s="97"/>
      <c r="AC65" s="98"/>
      <c r="AD65" s="97"/>
      <c r="AE65" s="98"/>
      <c r="AF65" s="96"/>
      <c r="AG65" s="326"/>
      <c r="AH65" s="326">
        <f t="shared" si="21"/>
        <v>0</v>
      </c>
      <c r="AI65" s="331" t="e">
        <f>IF(X97=35,10,)</f>
        <v>#NUM!</v>
      </c>
      <c r="AJ65" s="207" t="e">
        <f>IF(Q99=35,10,)</f>
        <v>#NUM!</v>
      </c>
      <c r="AL65" s="223"/>
      <c r="AM65" s="223">
        <v>1</v>
      </c>
      <c r="AN65" s="134"/>
      <c r="AO65" s="134" t="e">
        <f t="shared" si="22"/>
        <v>#VALUE!</v>
      </c>
      <c r="AP65" s="137"/>
      <c r="AQ65" s="134" t="e">
        <f t="shared" si="23"/>
        <v>#VALUE!</v>
      </c>
      <c r="AR65" s="134">
        <f t="shared" si="18"/>
        <v>0</v>
      </c>
      <c r="AS65" s="134" t="str">
        <f t="shared" si="18"/>
        <v/>
      </c>
      <c r="AT65" s="134">
        <f t="shared" si="18"/>
        <v>0</v>
      </c>
      <c r="AU65" s="134" t="str">
        <f t="shared" si="18"/>
        <v/>
      </c>
    </row>
    <row r="66" spans="1:47" s="133" customFormat="1" ht="14.1" customHeight="1" x14ac:dyDescent="0.25">
      <c r="B66" s="133" t="s">
        <v>21</v>
      </c>
      <c r="E66" s="219" t="str">
        <f t="shared" ref="E66:E76" si="25">IF(AG66&gt;0,AG66,"")</f>
        <v/>
      </c>
      <c r="F66" s="220" t="str">
        <f t="shared" ref="F66:F76" si="26">IF(E66&lt;&gt;0,E66,"")</f>
        <v/>
      </c>
      <c r="G66" s="98"/>
      <c r="H66" s="97"/>
      <c r="I66" s="98"/>
      <c r="J66" s="97"/>
      <c r="K66" s="98"/>
      <c r="L66" s="97"/>
      <c r="M66" s="98"/>
      <c r="N66" s="99"/>
      <c r="O66" s="221"/>
      <c r="P66" s="325">
        <f t="shared" si="0"/>
        <v>0</v>
      </c>
      <c r="Q66" s="326" t="str">
        <f t="shared" si="1"/>
        <v/>
      </c>
      <c r="T66" s="133" t="s">
        <v>9</v>
      </c>
      <c r="V66" s="133" t="str">
        <f>IF(AH66&gt;2,4,"")</f>
        <v/>
      </c>
      <c r="W66" s="219" t="str">
        <f t="shared" si="19"/>
        <v/>
      </c>
      <c r="X66" s="220" t="str">
        <f t="shared" si="20"/>
        <v/>
      </c>
      <c r="Y66" s="98"/>
      <c r="Z66" s="97"/>
      <c r="AA66" s="98"/>
      <c r="AB66" s="97"/>
      <c r="AC66" s="98"/>
      <c r="AD66" s="97"/>
      <c r="AE66" s="98"/>
      <c r="AF66" s="96"/>
      <c r="AG66" s="326">
        <f t="shared" ref="AG66:AG76" si="27">SUM(G66:N66)</f>
        <v>0</v>
      </c>
      <c r="AH66" s="326">
        <f t="shared" si="21"/>
        <v>0</v>
      </c>
      <c r="AI66" s="331" t="e">
        <f>IF(X97=36,10,)</f>
        <v>#NUM!</v>
      </c>
      <c r="AJ66" s="207" t="e">
        <f>IF(Q99=36,10,)</f>
        <v>#NUM!</v>
      </c>
      <c r="AL66" s="223">
        <v>1</v>
      </c>
      <c r="AM66" s="223">
        <v>1</v>
      </c>
      <c r="AN66" s="134" t="e">
        <f t="shared" ref="AN66:AN76" si="28">LOG(4*F66+1)*AL66</f>
        <v>#VALUE!</v>
      </c>
      <c r="AO66" s="134" t="e">
        <f t="shared" si="22"/>
        <v>#VALUE!</v>
      </c>
      <c r="AP66" s="134" t="e">
        <f t="shared" ref="AP66:AP76" si="29">LOG(4*F66+1)</f>
        <v>#VALUE!</v>
      </c>
      <c r="AQ66" s="134" t="e">
        <f t="shared" si="23"/>
        <v>#VALUE!</v>
      </c>
      <c r="AR66" s="134" t="str">
        <f t="shared" si="18"/>
        <v/>
      </c>
      <c r="AS66" s="134" t="str">
        <f t="shared" si="18"/>
        <v/>
      </c>
      <c r="AT66" s="134" t="str">
        <f t="shared" si="18"/>
        <v/>
      </c>
      <c r="AU66" s="134" t="str">
        <f t="shared" si="18"/>
        <v/>
      </c>
    </row>
    <row r="67" spans="1:47" s="133" customFormat="1" ht="14.1" customHeight="1" x14ac:dyDescent="0.25">
      <c r="B67" s="133" t="s">
        <v>22</v>
      </c>
      <c r="D67" s="133" t="str">
        <f>IF(AG67&gt;9,2,"")</f>
        <v/>
      </c>
      <c r="E67" s="219" t="str">
        <f t="shared" si="25"/>
        <v/>
      </c>
      <c r="F67" s="220" t="str">
        <f t="shared" si="26"/>
        <v/>
      </c>
      <c r="G67" s="98"/>
      <c r="H67" s="97"/>
      <c r="I67" s="98"/>
      <c r="J67" s="97"/>
      <c r="K67" s="98"/>
      <c r="L67" s="97"/>
      <c r="M67" s="98"/>
      <c r="N67" s="99"/>
      <c r="O67" s="221"/>
      <c r="P67" s="325" t="str">
        <f t="shared" si="0"/>
        <v/>
      </c>
      <c r="Q67" s="326" t="str">
        <f t="shared" si="1"/>
        <v/>
      </c>
      <c r="S67" s="226"/>
      <c r="T67" s="226" t="s">
        <v>11</v>
      </c>
      <c r="U67" s="226"/>
      <c r="V67" s="236" t="str">
        <f>IF(AH67&gt;2,6,"")</f>
        <v/>
      </c>
      <c r="W67" s="219" t="str">
        <f t="shared" si="19"/>
        <v/>
      </c>
      <c r="X67" s="226" t="str">
        <f t="shared" si="20"/>
        <v/>
      </c>
      <c r="Y67" s="109"/>
      <c r="Z67" s="108"/>
      <c r="AA67" s="109"/>
      <c r="AB67" s="108"/>
      <c r="AC67" s="109"/>
      <c r="AD67" s="108"/>
      <c r="AE67" s="109"/>
      <c r="AF67" s="107"/>
      <c r="AG67" s="326">
        <f t="shared" si="27"/>
        <v>0</v>
      </c>
      <c r="AH67" s="326">
        <f t="shared" si="21"/>
        <v>0</v>
      </c>
      <c r="AI67" s="331" t="e">
        <f>IF(X97=37,11,)</f>
        <v>#NUM!</v>
      </c>
      <c r="AJ67" s="207" t="e">
        <f>IF(Q99=37,11,)</f>
        <v>#NUM!</v>
      </c>
      <c r="AL67" s="223">
        <v>1</v>
      </c>
      <c r="AM67" s="223">
        <v>0</v>
      </c>
      <c r="AN67" s="134" t="e">
        <f t="shared" si="28"/>
        <v>#VALUE!</v>
      </c>
      <c r="AO67" s="134" t="e">
        <f t="shared" si="22"/>
        <v>#VALUE!</v>
      </c>
      <c r="AP67" s="134" t="e">
        <f t="shared" si="29"/>
        <v>#VALUE!</v>
      </c>
      <c r="AQ67" s="134" t="e">
        <f t="shared" si="23"/>
        <v>#VALUE!</v>
      </c>
      <c r="AR67" s="134" t="str">
        <f t="shared" si="18"/>
        <v/>
      </c>
      <c r="AS67" s="134" t="str">
        <f t="shared" si="18"/>
        <v/>
      </c>
      <c r="AT67" s="134" t="str">
        <f t="shared" si="18"/>
        <v/>
      </c>
      <c r="AU67" s="134" t="str">
        <f t="shared" si="18"/>
        <v/>
      </c>
    </row>
    <row r="68" spans="1:47" s="133" customFormat="1" ht="14.1" customHeight="1" x14ac:dyDescent="0.25">
      <c r="B68" s="133" t="s">
        <v>23</v>
      </c>
      <c r="D68" s="133" t="str">
        <f>IF(AG68&gt;9,2,"")</f>
        <v/>
      </c>
      <c r="E68" s="219" t="str">
        <f t="shared" si="25"/>
        <v/>
      </c>
      <c r="F68" s="220" t="str">
        <f t="shared" si="26"/>
        <v/>
      </c>
      <c r="G68" s="98"/>
      <c r="H68" s="97"/>
      <c r="I68" s="98"/>
      <c r="J68" s="97"/>
      <c r="K68" s="98"/>
      <c r="L68" s="97"/>
      <c r="M68" s="98"/>
      <c r="N68" s="99"/>
      <c r="O68" s="221"/>
      <c r="P68" s="325" t="str">
        <f t="shared" si="0"/>
        <v/>
      </c>
      <c r="Q68" s="326">
        <f t="shared" si="1"/>
        <v>0</v>
      </c>
      <c r="X68" s="133" t="str">
        <f t="shared" si="20"/>
        <v/>
      </c>
      <c r="AG68" s="326">
        <f t="shared" si="27"/>
        <v>0</v>
      </c>
      <c r="AH68" s="326">
        <f t="shared" si="21"/>
        <v>0</v>
      </c>
      <c r="AI68" s="331" t="e">
        <f>IF(X97=38,11,)</f>
        <v>#NUM!</v>
      </c>
      <c r="AJ68" s="207" t="e">
        <f>IF(Q99=38,11,)</f>
        <v>#NUM!</v>
      </c>
      <c r="AL68" s="223">
        <v>1</v>
      </c>
      <c r="AM68" s="223"/>
      <c r="AN68" s="134" t="e">
        <f t="shared" si="28"/>
        <v>#VALUE!</v>
      </c>
      <c r="AO68" s="137"/>
      <c r="AP68" s="134" t="e">
        <f t="shared" si="29"/>
        <v>#VALUE!</v>
      </c>
      <c r="AQ68" s="134"/>
      <c r="AR68" s="134" t="str">
        <f t="shared" si="18"/>
        <v/>
      </c>
      <c r="AS68" s="134">
        <f t="shared" si="18"/>
        <v>0</v>
      </c>
      <c r="AT68" s="134" t="str">
        <f t="shared" si="18"/>
        <v/>
      </c>
      <c r="AU68" s="134">
        <f t="shared" si="18"/>
        <v>0</v>
      </c>
    </row>
    <row r="69" spans="1:47" s="133" customFormat="1" ht="14.1" customHeight="1" x14ac:dyDescent="0.25">
      <c r="B69" s="133" t="s">
        <v>24</v>
      </c>
      <c r="D69" s="133" t="str">
        <f>IF(AG69&gt;9,3,"")</f>
        <v/>
      </c>
      <c r="E69" s="219" t="str">
        <f t="shared" si="25"/>
        <v/>
      </c>
      <c r="F69" s="220" t="str">
        <f t="shared" si="26"/>
        <v/>
      </c>
      <c r="G69" s="98"/>
      <c r="H69" s="97"/>
      <c r="I69" s="98"/>
      <c r="J69" s="97"/>
      <c r="K69" s="98"/>
      <c r="L69" s="97"/>
      <c r="M69" s="98"/>
      <c r="N69" s="99"/>
      <c r="O69" s="221"/>
      <c r="P69" s="325" t="str">
        <f t="shared" si="0"/>
        <v/>
      </c>
      <c r="Q69" s="326">
        <f t="shared" si="1"/>
        <v>0</v>
      </c>
      <c r="S69" s="225" t="s">
        <v>896</v>
      </c>
      <c r="T69" s="226"/>
      <c r="U69" s="226"/>
      <c r="V69" s="226"/>
      <c r="W69" s="219" t="str">
        <f>IF(AH69&gt;G968,AH69,"")</f>
        <v/>
      </c>
      <c r="X69" s="226" t="str">
        <f t="shared" si="20"/>
        <v/>
      </c>
      <c r="Y69" s="109"/>
      <c r="Z69" s="108"/>
      <c r="AA69" s="109"/>
      <c r="AB69" s="108"/>
      <c r="AC69" s="109"/>
      <c r="AD69" s="108"/>
      <c r="AE69" s="109"/>
      <c r="AF69" s="107"/>
      <c r="AG69" s="326">
        <f t="shared" si="27"/>
        <v>0</v>
      </c>
      <c r="AH69" s="326">
        <f>SUM(Y69:AF69)</f>
        <v>0</v>
      </c>
      <c r="AI69" s="331" t="e">
        <f>IF(X97=39,11,)</f>
        <v>#NUM!</v>
      </c>
      <c r="AJ69" s="207" t="e">
        <f>IF(Q99=39,11,)</f>
        <v>#NUM!</v>
      </c>
      <c r="AL69" s="223">
        <v>0</v>
      </c>
      <c r="AM69" s="223"/>
      <c r="AN69" s="134" t="e">
        <f t="shared" si="28"/>
        <v>#VALUE!</v>
      </c>
      <c r="AO69" s="137"/>
      <c r="AP69" s="134" t="e">
        <f t="shared" si="29"/>
        <v>#VALUE!</v>
      </c>
      <c r="AQ69" s="134"/>
      <c r="AR69" s="134" t="str">
        <f t="shared" si="18"/>
        <v/>
      </c>
      <c r="AS69" s="134">
        <f t="shared" si="18"/>
        <v>0</v>
      </c>
      <c r="AT69" s="134" t="str">
        <f t="shared" si="18"/>
        <v/>
      </c>
      <c r="AU69" s="134">
        <f t="shared" si="18"/>
        <v>0</v>
      </c>
    </row>
    <row r="70" spans="1:47" s="133" customFormat="1" ht="14.1" customHeight="1" x14ac:dyDescent="0.25">
      <c r="B70" s="133" t="s">
        <v>25</v>
      </c>
      <c r="D70" s="133" t="str">
        <f>IF(AG70&gt;2,6,"")</f>
        <v/>
      </c>
      <c r="E70" s="219" t="str">
        <f t="shared" si="25"/>
        <v/>
      </c>
      <c r="F70" s="220" t="str">
        <f t="shared" si="26"/>
        <v/>
      </c>
      <c r="G70" s="98"/>
      <c r="H70" s="97"/>
      <c r="I70" s="98"/>
      <c r="J70" s="97"/>
      <c r="K70" s="98"/>
      <c r="L70" s="97"/>
      <c r="M70" s="98"/>
      <c r="N70" s="99"/>
      <c r="O70" s="221"/>
      <c r="P70" s="325" t="str">
        <f t="shared" si="0"/>
        <v/>
      </c>
      <c r="Q70" s="326">
        <f t="shared" si="1"/>
        <v>0</v>
      </c>
      <c r="S70" s="218" t="s">
        <v>897</v>
      </c>
      <c r="AG70" s="326">
        <f t="shared" si="27"/>
        <v>0</v>
      </c>
      <c r="AH70" s="326"/>
      <c r="AI70" s="331" t="e">
        <f>IF(X97=40,11,)</f>
        <v>#NUM!</v>
      </c>
      <c r="AJ70" s="207" t="e">
        <f>IF(Q99=40,11,)</f>
        <v>#NUM!</v>
      </c>
      <c r="AL70" s="223">
        <v>0</v>
      </c>
      <c r="AM70" s="223"/>
      <c r="AN70" s="134" t="e">
        <f t="shared" si="28"/>
        <v>#VALUE!</v>
      </c>
      <c r="AO70" s="137"/>
      <c r="AP70" s="134" t="e">
        <f t="shared" si="29"/>
        <v>#VALUE!</v>
      </c>
      <c r="AQ70" s="134"/>
      <c r="AR70" s="134" t="str">
        <f t="shared" si="18"/>
        <v/>
      </c>
      <c r="AS70" s="134">
        <f t="shared" si="18"/>
        <v>0</v>
      </c>
      <c r="AT70" s="134" t="str">
        <f t="shared" si="18"/>
        <v/>
      </c>
      <c r="AU70" s="134">
        <f t="shared" si="18"/>
        <v>0</v>
      </c>
    </row>
    <row r="71" spans="1:47" s="133" customFormat="1" ht="14.1" customHeight="1" x14ac:dyDescent="0.25">
      <c r="B71" s="133" t="s">
        <v>26</v>
      </c>
      <c r="D71" s="133" t="str">
        <f>IF(AG71&gt;2,5,"")</f>
        <v/>
      </c>
      <c r="E71" s="219" t="str">
        <f t="shared" si="25"/>
        <v/>
      </c>
      <c r="F71" s="220" t="str">
        <f t="shared" si="26"/>
        <v/>
      </c>
      <c r="G71" s="98"/>
      <c r="H71" s="97"/>
      <c r="I71" s="98"/>
      <c r="J71" s="97"/>
      <c r="K71" s="98"/>
      <c r="L71" s="97"/>
      <c r="M71" s="98"/>
      <c r="N71" s="99"/>
      <c r="O71" s="221"/>
      <c r="P71" s="325" t="str">
        <f t="shared" si="0"/>
        <v/>
      </c>
      <c r="Q71" s="326">
        <f t="shared" si="1"/>
        <v>0</v>
      </c>
      <c r="T71" s="133" t="s">
        <v>898</v>
      </c>
      <c r="W71" s="219" t="str">
        <f t="shared" ref="W71:W94" si="30">IF(AH71&gt;G970,AH71,"")</f>
        <v/>
      </c>
      <c r="X71" s="220" t="str">
        <f t="shared" ref="X71:X94" si="31">IF(W71&lt;&gt;0,W71,"")</f>
        <v/>
      </c>
      <c r="Y71" s="98"/>
      <c r="Z71" s="97"/>
      <c r="AA71" s="98"/>
      <c r="AB71" s="97"/>
      <c r="AC71" s="98"/>
      <c r="AD71" s="97"/>
      <c r="AE71" s="98"/>
      <c r="AF71" s="96"/>
      <c r="AG71" s="326">
        <f t="shared" si="27"/>
        <v>0</v>
      </c>
      <c r="AH71" s="326">
        <f t="shared" ref="AH71:AH94" si="32">SUM(Y71:AF71)</f>
        <v>0</v>
      </c>
      <c r="AI71" s="331" t="e">
        <f>IF(X97=41,12,)</f>
        <v>#NUM!</v>
      </c>
      <c r="AJ71" s="207" t="e">
        <f>IF(Q99=41,12,)</f>
        <v>#NUM!</v>
      </c>
      <c r="AL71" s="223">
        <v>1</v>
      </c>
      <c r="AM71" s="223"/>
      <c r="AN71" s="134" t="e">
        <f t="shared" si="28"/>
        <v>#VALUE!</v>
      </c>
      <c r="AO71" s="137"/>
      <c r="AP71" s="134" t="e">
        <f t="shared" si="29"/>
        <v>#VALUE!</v>
      </c>
      <c r="AQ71" s="134"/>
      <c r="AR71" s="134" t="str">
        <f t="shared" si="18"/>
        <v/>
      </c>
      <c r="AS71" s="134">
        <f t="shared" si="18"/>
        <v>0</v>
      </c>
      <c r="AT71" s="134" t="str">
        <f t="shared" si="18"/>
        <v/>
      </c>
      <c r="AU71" s="134">
        <f t="shared" si="18"/>
        <v>0</v>
      </c>
    </row>
    <row r="72" spans="1:47" s="133" customFormat="1" ht="14.1" customHeight="1" x14ac:dyDescent="0.25">
      <c r="B72" s="133" t="s">
        <v>27</v>
      </c>
      <c r="D72" s="133" t="str">
        <f>IF(AG72&gt;2,6,"")</f>
        <v/>
      </c>
      <c r="E72" s="219" t="str">
        <f t="shared" si="25"/>
        <v/>
      </c>
      <c r="F72" s="220" t="str">
        <f t="shared" si="26"/>
        <v/>
      </c>
      <c r="G72" s="98"/>
      <c r="H72" s="97"/>
      <c r="I72" s="98"/>
      <c r="J72" s="97"/>
      <c r="K72" s="98"/>
      <c r="L72" s="97"/>
      <c r="M72" s="98"/>
      <c r="N72" s="99"/>
      <c r="O72" s="221"/>
      <c r="P72" s="325" t="str">
        <f t="shared" si="0"/>
        <v/>
      </c>
      <c r="Q72" s="326">
        <f t="shared" si="1"/>
        <v>0</v>
      </c>
      <c r="T72" s="133" t="s">
        <v>899</v>
      </c>
      <c r="W72" s="219" t="str">
        <f t="shared" si="30"/>
        <v/>
      </c>
      <c r="X72" s="220" t="str">
        <f t="shared" si="31"/>
        <v/>
      </c>
      <c r="Y72" s="98"/>
      <c r="Z72" s="97"/>
      <c r="AA72" s="98"/>
      <c r="AB72" s="97"/>
      <c r="AC72" s="98"/>
      <c r="AD72" s="97"/>
      <c r="AE72" s="98"/>
      <c r="AF72" s="96"/>
      <c r="AG72" s="326">
        <f t="shared" si="27"/>
        <v>0</v>
      </c>
      <c r="AH72" s="326">
        <f t="shared" si="32"/>
        <v>0</v>
      </c>
      <c r="AI72" s="331" t="e">
        <f>IF(X97=42,12,)</f>
        <v>#NUM!</v>
      </c>
      <c r="AJ72" s="207" t="e">
        <f>IF(Q99=42,12,)</f>
        <v>#NUM!</v>
      </c>
      <c r="AK72" s="207"/>
      <c r="AL72" s="223">
        <v>0</v>
      </c>
      <c r="AM72" s="223">
        <v>1</v>
      </c>
      <c r="AN72" s="134" t="e">
        <f t="shared" si="28"/>
        <v>#VALUE!</v>
      </c>
      <c r="AO72" s="134" t="e">
        <f>LOG(4*X72+1)*AM72</f>
        <v>#VALUE!</v>
      </c>
      <c r="AP72" s="134" t="e">
        <f t="shared" si="29"/>
        <v>#VALUE!</v>
      </c>
      <c r="AQ72" s="134" t="e">
        <f>LOG(4*X72+1)</f>
        <v>#VALUE!</v>
      </c>
      <c r="AR72" s="134" t="str">
        <f t="shared" si="18"/>
        <v/>
      </c>
      <c r="AS72" s="134" t="str">
        <f t="shared" si="18"/>
        <v/>
      </c>
      <c r="AT72" s="134" t="str">
        <f t="shared" si="18"/>
        <v/>
      </c>
      <c r="AU72" s="134" t="str">
        <f t="shared" si="18"/>
        <v/>
      </c>
    </row>
    <row r="73" spans="1:47" s="133" customFormat="1" ht="14.1" customHeight="1" x14ac:dyDescent="0.25">
      <c r="B73" s="133" t="s">
        <v>28</v>
      </c>
      <c r="E73" s="219" t="str">
        <f t="shared" si="25"/>
        <v/>
      </c>
      <c r="F73" s="220" t="str">
        <f t="shared" si="26"/>
        <v/>
      </c>
      <c r="G73" s="98"/>
      <c r="H73" s="97"/>
      <c r="I73" s="98"/>
      <c r="J73" s="97"/>
      <c r="K73" s="98"/>
      <c r="L73" s="97"/>
      <c r="M73" s="98"/>
      <c r="N73" s="99"/>
      <c r="O73" s="221"/>
      <c r="P73" s="325">
        <f t="shared" ref="P73:P94" si="33">D73</f>
        <v>0</v>
      </c>
      <c r="Q73" s="326">
        <f t="shared" ref="Q73:Q94" si="34">V73</f>
        <v>0</v>
      </c>
      <c r="T73" s="133" t="s">
        <v>900</v>
      </c>
      <c r="W73" s="219" t="str">
        <f t="shared" si="30"/>
        <v/>
      </c>
      <c r="X73" s="220" t="str">
        <f t="shared" si="31"/>
        <v/>
      </c>
      <c r="Y73" s="98"/>
      <c r="Z73" s="97"/>
      <c r="AA73" s="98"/>
      <c r="AB73" s="97"/>
      <c r="AC73" s="98"/>
      <c r="AD73" s="97"/>
      <c r="AE73" s="98"/>
      <c r="AF73" s="96"/>
      <c r="AG73" s="326">
        <f t="shared" si="27"/>
        <v>0</v>
      </c>
      <c r="AH73" s="326">
        <f t="shared" si="32"/>
        <v>0</v>
      </c>
      <c r="AI73" s="331" t="e">
        <f>IF(X97=43,12,)</f>
        <v>#NUM!</v>
      </c>
      <c r="AJ73" s="207" t="e">
        <f>IF(Q99=43,12,)</f>
        <v>#NUM!</v>
      </c>
      <c r="AK73" s="207"/>
      <c r="AL73" s="223">
        <v>1</v>
      </c>
      <c r="AM73" s="223"/>
      <c r="AN73" s="134" t="e">
        <f t="shared" si="28"/>
        <v>#VALUE!</v>
      </c>
      <c r="AO73" s="137"/>
      <c r="AP73" s="134" t="e">
        <f t="shared" si="29"/>
        <v>#VALUE!</v>
      </c>
      <c r="AQ73" s="134"/>
      <c r="AR73" s="134" t="str">
        <f t="shared" si="18"/>
        <v/>
      </c>
      <c r="AS73" s="134">
        <f t="shared" si="18"/>
        <v>0</v>
      </c>
      <c r="AT73" s="134" t="str">
        <f t="shared" si="18"/>
        <v/>
      </c>
      <c r="AU73" s="134">
        <f t="shared" si="18"/>
        <v>0</v>
      </c>
    </row>
    <row r="74" spans="1:47" s="133" customFormat="1" ht="14.1" customHeight="1" x14ac:dyDescent="0.25">
      <c r="B74" s="133" t="s">
        <v>29</v>
      </c>
      <c r="D74" s="133" t="str">
        <f>IF(AG74&gt;2,5,"")</f>
        <v/>
      </c>
      <c r="E74" s="219" t="str">
        <f t="shared" si="25"/>
        <v/>
      </c>
      <c r="F74" s="220" t="str">
        <f t="shared" si="26"/>
        <v/>
      </c>
      <c r="G74" s="98"/>
      <c r="H74" s="97"/>
      <c r="I74" s="98"/>
      <c r="J74" s="97"/>
      <c r="K74" s="98"/>
      <c r="L74" s="97"/>
      <c r="M74" s="98"/>
      <c r="N74" s="99"/>
      <c r="O74" s="221"/>
      <c r="P74" s="325" t="str">
        <f t="shared" si="33"/>
        <v/>
      </c>
      <c r="Q74" s="326">
        <f t="shared" si="34"/>
        <v>0</v>
      </c>
      <c r="T74" s="133" t="s">
        <v>901</v>
      </c>
      <c r="V74" s="218"/>
      <c r="W74" s="219" t="str">
        <f t="shared" si="30"/>
        <v/>
      </c>
      <c r="X74" s="220" t="str">
        <f t="shared" si="31"/>
        <v/>
      </c>
      <c r="Y74" s="98"/>
      <c r="Z74" s="97"/>
      <c r="AA74" s="98"/>
      <c r="AB74" s="97"/>
      <c r="AC74" s="98"/>
      <c r="AD74" s="97"/>
      <c r="AE74" s="98"/>
      <c r="AF74" s="96"/>
      <c r="AG74" s="326">
        <f t="shared" si="27"/>
        <v>0</v>
      </c>
      <c r="AH74" s="326">
        <f t="shared" si="32"/>
        <v>0</v>
      </c>
      <c r="AI74" s="331" t="e">
        <f>IF(X97=44,12,)</f>
        <v>#NUM!</v>
      </c>
      <c r="AJ74" s="207" t="e">
        <f>IF(Q99=44,12,)</f>
        <v>#NUM!</v>
      </c>
      <c r="AK74" s="207"/>
      <c r="AL74" s="223">
        <v>1</v>
      </c>
      <c r="AM74" s="223">
        <v>0</v>
      </c>
      <c r="AN74" s="134" t="e">
        <f t="shared" si="28"/>
        <v>#VALUE!</v>
      </c>
      <c r="AO74" s="134" t="e">
        <f t="shared" ref="AO74:AO81" si="35">LOG(4*X74+1)*AM74</f>
        <v>#VALUE!</v>
      </c>
      <c r="AP74" s="134" t="e">
        <f t="shared" si="29"/>
        <v>#VALUE!</v>
      </c>
      <c r="AQ74" s="134" t="e">
        <f>LOG(4*X74+1)</f>
        <v>#VALUE!</v>
      </c>
      <c r="AR74" s="134" t="str">
        <f t="shared" ref="AR74:AU94" si="36">IF(TYPE(AN74)=1,IF(AN74&gt;=0,AN74,""),"")</f>
        <v/>
      </c>
      <c r="AS74" s="134" t="str">
        <f t="shared" si="36"/>
        <v/>
      </c>
      <c r="AT74" s="134" t="str">
        <f t="shared" si="36"/>
        <v/>
      </c>
      <c r="AU74" s="134" t="str">
        <f t="shared" si="36"/>
        <v/>
      </c>
    </row>
    <row r="75" spans="1:47" s="133" customFormat="1" ht="14.1" customHeight="1" x14ac:dyDescent="0.25">
      <c r="B75" s="133" t="s">
        <v>30</v>
      </c>
      <c r="D75" s="133" t="str">
        <f>IF(AG75&gt;2,5,"")</f>
        <v/>
      </c>
      <c r="E75" s="219" t="str">
        <f t="shared" si="25"/>
        <v/>
      </c>
      <c r="F75" s="220" t="str">
        <f t="shared" si="26"/>
        <v/>
      </c>
      <c r="G75" s="98"/>
      <c r="H75" s="97"/>
      <c r="I75" s="98"/>
      <c r="J75" s="97"/>
      <c r="K75" s="98"/>
      <c r="L75" s="97"/>
      <c r="M75" s="98"/>
      <c r="N75" s="99"/>
      <c r="O75" s="221"/>
      <c r="P75" s="325" t="str">
        <f t="shared" si="33"/>
        <v/>
      </c>
      <c r="Q75" s="326">
        <f t="shared" si="34"/>
        <v>0</v>
      </c>
      <c r="T75" s="133" t="s">
        <v>902</v>
      </c>
      <c r="W75" s="219" t="str">
        <f t="shared" si="30"/>
        <v/>
      </c>
      <c r="X75" s="220" t="str">
        <f t="shared" si="31"/>
        <v/>
      </c>
      <c r="Y75" s="98"/>
      <c r="Z75" s="97"/>
      <c r="AA75" s="98"/>
      <c r="AB75" s="97"/>
      <c r="AC75" s="98"/>
      <c r="AD75" s="97"/>
      <c r="AE75" s="98"/>
      <c r="AF75" s="96"/>
      <c r="AG75" s="326">
        <f t="shared" si="27"/>
        <v>0</v>
      </c>
      <c r="AH75" s="326">
        <f t="shared" si="32"/>
        <v>0</v>
      </c>
      <c r="AI75" s="331" t="e">
        <f>IF(X97=45,13,)</f>
        <v>#NUM!</v>
      </c>
      <c r="AJ75" s="207" t="e">
        <f>IF(Q99=45,13,)</f>
        <v>#NUM!</v>
      </c>
      <c r="AK75" s="207"/>
      <c r="AL75" s="223">
        <v>1</v>
      </c>
      <c r="AM75" s="223">
        <v>1</v>
      </c>
      <c r="AN75" s="134" t="e">
        <f t="shared" si="28"/>
        <v>#VALUE!</v>
      </c>
      <c r="AO75" s="134" t="e">
        <f t="shared" si="35"/>
        <v>#VALUE!</v>
      </c>
      <c r="AP75" s="134" t="e">
        <f t="shared" si="29"/>
        <v>#VALUE!</v>
      </c>
      <c r="AQ75" s="134" t="e">
        <f>LOG(4*X75+1)</f>
        <v>#VALUE!</v>
      </c>
      <c r="AR75" s="134" t="str">
        <f t="shared" si="36"/>
        <v/>
      </c>
      <c r="AS75" s="134" t="str">
        <f t="shared" si="36"/>
        <v/>
      </c>
      <c r="AT75" s="134" t="str">
        <f t="shared" si="36"/>
        <v/>
      </c>
      <c r="AU75" s="134" t="str">
        <f t="shared" si="36"/>
        <v/>
      </c>
    </row>
    <row r="76" spans="1:47" s="133" customFormat="1" ht="14.1" customHeight="1" x14ac:dyDescent="0.25">
      <c r="A76" s="226"/>
      <c r="B76" s="226" t="s">
        <v>31</v>
      </c>
      <c r="C76" s="226"/>
      <c r="D76" s="226"/>
      <c r="E76" s="219" t="str">
        <f t="shared" si="25"/>
        <v/>
      </c>
      <c r="F76" s="226" t="str">
        <f t="shared" si="26"/>
        <v/>
      </c>
      <c r="G76" s="109"/>
      <c r="H76" s="108"/>
      <c r="I76" s="109"/>
      <c r="J76" s="108"/>
      <c r="K76" s="109"/>
      <c r="L76" s="108"/>
      <c r="M76" s="109"/>
      <c r="N76" s="110"/>
      <c r="O76" s="221"/>
      <c r="P76" s="325">
        <f t="shared" si="33"/>
        <v>0</v>
      </c>
      <c r="Q76" s="326" t="str">
        <f t="shared" si="34"/>
        <v/>
      </c>
      <c r="R76" s="218"/>
      <c r="T76" s="133" t="s">
        <v>903</v>
      </c>
      <c r="V76" s="133" t="str">
        <f>IF(AH76&gt;9,1,"")</f>
        <v/>
      </c>
      <c r="W76" s="219" t="str">
        <f t="shared" si="30"/>
        <v/>
      </c>
      <c r="X76" s="220" t="str">
        <f t="shared" si="31"/>
        <v/>
      </c>
      <c r="Y76" s="98"/>
      <c r="Z76" s="97"/>
      <c r="AA76" s="98"/>
      <c r="AB76" s="97"/>
      <c r="AC76" s="98"/>
      <c r="AD76" s="97"/>
      <c r="AE76" s="98"/>
      <c r="AF76" s="96"/>
      <c r="AG76" s="326">
        <f t="shared" si="27"/>
        <v>0</v>
      </c>
      <c r="AH76" s="326">
        <f t="shared" si="32"/>
        <v>0</v>
      </c>
      <c r="AI76" s="331" t="e">
        <f>IF(X97=46,13,)</f>
        <v>#NUM!</v>
      </c>
      <c r="AJ76" s="207" t="e">
        <f>IF(Q99=46,13,)</f>
        <v>#NUM!</v>
      </c>
      <c r="AK76" s="207"/>
      <c r="AL76" s="223">
        <v>1</v>
      </c>
      <c r="AM76" s="223">
        <v>0</v>
      </c>
      <c r="AN76" s="134" t="e">
        <f t="shared" si="28"/>
        <v>#VALUE!</v>
      </c>
      <c r="AO76" s="134" t="e">
        <f t="shared" si="35"/>
        <v>#VALUE!</v>
      </c>
      <c r="AP76" s="134" t="e">
        <f t="shared" si="29"/>
        <v>#VALUE!</v>
      </c>
      <c r="AQ76" s="134" t="e">
        <f>LOG(4*X76+1)</f>
        <v>#VALUE!</v>
      </c>
      <c r="AR76" s="134" t="str">
        <f t="shared" si="36"/>
        <v/>
      </c>
      <c r="AS76" s="134" t="str">
        <f t="shared" si="36"/>
        <v/>
      </c>
      <c r="AT76" s="134" t="str">
        <f t="shared" si="36"/>
        <v/>
      </c>
      <c r="AU76" s="134" t="str">
        <f t="shared" si="36"/>
        <v/>
      </c>
    </row>
    <row r="77" spans="1:47" s="133" customFormat="1" ht="14.1" customHeight="1" x14ac:dyDescent="0.25">
      <c r="A77" s="218" t="s">
        <v>904</v>
      </c>
      <c r="C77" s="218"/>
      <c r="D77" s="218"/>
      <c r="E77" s="231"/>
      <c r="N77" s="218"/>
      <c r="O77" s="224"/>
      <c r="P77" s="325">
        <f t="shared" si="33"/>
        <v>0</v>
      </c>
      <c r="Q77" s="326">
        <f t="shared" si="34"/>
        <v>0</v>
      </c>
      <c r="T77" s="133" t="s">
        <v>905</v>
      </c>
      <c r="W77" s="219" t="str">
        <f t="shared" si="30"/>
        <v/>
      </c>
      <c r="X77" s="220" t="str">
        <f t="shared" si="31"/>
        <v/>
      </c>
      <c r="Y77" s="98"/>
      <c r="Z77" s="97"/>
      <c r="AA77" s="98"/>
      <c r="AB77" s="97"/>
      <c r="AC77" s="98"/>
      <c r="AD77" s="97"/>
      <c r="AE77" s="98"/>
      <c r="AF77" s="96"/>
      <c r="AG77" s="326"/>
      <c r="AH77" s="326">
        <f t="shared" si="32"/>
        <v>0</v>
      </c>
      <c r="AI77" s="331" t="e">
        <f>IF(X97=47,13,)</f>
        <v>#NUM!</v>
      </c>
      <c r="AJ77" s="207" t="e">
        <f>IF(Q99=47,13,)</f>
        <v>#NUM!</v>
      </c>
      <c r="AK77" s="207"/>
      <c r="AL77" s="223"/>
      <c r="AM77" s="223"/>
      <c r="AN77" s="134"/>
      <c r="AO77" s="134" t="e">
        <f t="shared" si="35"/>
        <v>#VALUE!</v>
      </c>
      <c r="AP77" s="137"/>
      <c r="AQ77" s="134"/>
      <c r="AR77" s="134">
        <f t="shared" si="36"/>
        <v>0</v>
      </c>
      <c r="AS77" s="134" t="str">
        <f t="shared" si="36"/>
        <v/>
      </c>
      <c r="AT77" s="134">
        <f t="shared" si="36"/>
        <v>0</v>
      </c>
      <c r="AU77" s="134">
        <f t="shared" si="36"/>
        <v>0</v>
      </c>
    </row>
    <row r="78" spans="1:47" s="218" customFormat="1" ht="14.1" customHeight="1" x14ac:dyDescent="0.25">
      <c r="A78" s="133"/>
      <c r="B78" s="133" t="s">
        <v>906</v>
      </c>
      <c r="C78" s="133"/>
      <c r="D78" s="133"/>
      <c r="E78" s="219" t="str">
        <f t="shared" ref="E78:E86" si="37">IF(AG78&gt;0,AG78,"")</f>
        <v/>
      </c>
      <c r="F78" s="220" t="str">
        <f t="shared" ref="F78:F86" si="38">IF(E78&lt;&gt;0,E78,"")</f>
        <v/>
      </c>
      <c r="G78" s="98"/>
      <c r="H78" s="97"/>
      <c r="I78" s="98"/>
      <c r="J78" s="97"/>
      <c r="K78" s="98"/>
      <c r="L78" s="97"/>
      <c r="M78" s="98"/>
      <c r="N78" s="99"/>
      <c r="O78" s="221"/>
      <c r="P78" s="325">
        <f t="shared" si="33"/>
        <v>0</v>
      </c>
      <c r="Q78" s="326">
        <f t="shared" si="34"/>
        <v>0</v>
      </c>
      <c r="R78" s="133"/>
      <c r="S78" s="133"/>
      <c r="T78" s="133" t="s">
        <v>907</v>
      </c>
      <c r="U78" s="133"/>
      <c r="V78" s="133"/>
      <c r="W78" s="219" t="str">
        <f t="shared" si="30"/>
        <v/>
      </c>
      <c r="X78" s="220" t="str">
        <f t="shared" si="31"/>
        <v/>
      </c>
      <c r="Y78" s="98"/>
      <c r="Z78" s="97"/>
      <c r="AA78" s="98"/>
      <c r="AB78" s="97"/>
      <c r="AC78" s="98"/>
      <c r="AD78" s="97"/>
      <c r="AE78" s="98"/>
      <c r="AF78" s="96"/>
      <c r="AG78" s="326">
        <f t="shared" ref="AG78:AG86" si="39">SUM(G78:N78)</f>
        <v>0</v>
      </c>
      <c r="AH78" s="326">
        <f t="shared" si="32"/>
        <v>0</v>
      </c>
      <c r="AI78" s="331" t="e">
        <f>IF(X97=48,13,)</f>
        <v>#NUM!</v>
      </c>
      <c r="AJ78" s="207" t="e">
        <f>IF(Q99=48,13,)</f>
        <v>#NUM!</v>
      </c>
      <c r="AK78" s="207"/>
      <c r="AL78" s="223">
        <v>0</v>
      </c>
      <c r="AM78" s="223"/>
      <c r="AN78" s="134" t="e">
        <f t="shared" ref="AN78:AN86" si="40">LOG(4*F78+1)*AL78</f>
        <v>#VALUE!</v>
      </c>
      <c r="AO78" s="134" t="e">
        <f t="shared" si="35"/>
        <v>#VALUE!</v>
      </c>
      <c r="AP78" s="134" t="e">
        <f t="shared" ref="AP78:AP86" si="41">LOG(4*F78+1)</f>
        <v>#VALUE!</v>
      </c>
      <c r="AQ78" s="135"/>
      <c r="AR78" s="134" t="str">
        <f t="shared" si="36"/>
        <v/>
      </c>
      <c r="AS78" s="134" t="str">
        <f t="shared" si="36"/>
        <v/>
      </c>
      <c r="AT78" s="134" t="str">
        <f t="shared" si="36"/>
        <v/>
      </c>
      <c r="AU78" s="134">
        <f t="shared" si="36"/>
        <v>0</v>
      </c>
    </row>
    <row r="79" spans="1:47" s="133" customFormat="1" ht="14.1" customHeight="1" x14ac:dyDescent="0.25">
      <c r="B79" s="133" t="s">
        <v>908</v>
      </c>
      <c r="E79" s="219" t="str">
        <f t="shared" si="37"/>
        <v/>
      </c>
      <c r="F79" s="220" t="str">
        <f t="shared" si="38"/>
        <v/>
      </c>
      <c r="G79" s="98"/>
      <c r="H79" s="97"/>
      <c r="I79" s="98"/>
      <c r="J79" s="97"/>
      <c r="K79" s="98"/>
      <c r="L79" s="97"/>
      <c r="M79" s="98"/>
      <c r="N79" s="99"/>
      <c r="O79" s="221"/>
      <c r="P79" s="325">
        <f t="shared" si="33"/>
        <v>0</v>
      </c>
      <c r="Q79" s="326">
        <f t="shared" si="34"/>
        <v>0</v>
      </c>
      <c r="T79" s="133" t="s">
        <v>909</v>
      </c>
      <c r="W79" s="219" t="str">
        <f t="shared" si="30"/>
        <v/>
      </c>
      <c r="X79" s="220" t="str">
        <f t="shared" si="31"/>
        <v/>
      </c>
      <c r="Y79" s="98"/>
      <c r="Z79" s="97"/>
      <c r="AA79" s="98"/>
      <c r="AB79" s="97"/>
      <c r="AC79" s="98"/>
      <c r="AD79" s="97"/>
      <c r="AE79" s="98"/>
      <c r="AF79" s="96"/>
      <c r="AG79" s="326">
        <f t="shared" si="39"/>
        <v>0</v>
      </c>
      <c r="AH79" s="326">
        <f t="shared" si="32"/>
        <v>0</v>
      </c>
      <c r="AI79" s="331" t="e">
        <f>IF(X97=49,13,)</f>
        <v>#NUM!</v>
      </c>
      <c r="AJ79" s="207" t="e">
        <f>IF(Q99=49,13,)</f>
        <v>#NUM!</v>
      </c>
      <c r="AK79" s="207"/>
      <c r="AL79" s="223">
        <v>1</v>
      </c>
      <c r="AM79" s="223">
        <v>1</v>
      </c>
      <c r="AN79" s="134" t="e">
        <f t="shared" si="40"/>
        <v>#VALUE!</v>
      </c>
      <c r="AO79" s="134" t="e">
        <f t="shared" si="35"/>
        <v>#VALUE!</v>
      </c>
      <c r="AP79" s="134" t="e">
        <f t="shared" si="41"/>
        <v>#VALUE!</v>
      </c>
      <c r="AQ79" s="134" t="e">
        <f>LOG(4*X79+1)</f>
        <v>#VALUE!</v>
      </c>
      <c r="AR79" s="134" t="str">
        <f t="shared" si="36"/>
        <v/>
      </c>
      <c r="AS79" s="134" t="str">
        <f t="shared" si="36"/>
        <v/>
      </c>
      <c r="AT79" s="134" t="str">
        <f t="shared" si="36"/>
        <v/>
      </c>
      <c r="AU79" s="134" t="str">
        <f t="shared" si="36"/>
        <v/>
      </c>
    </row>
    <row r="80" spans="1:47" s="133" customFormat="1" ht="14.1" customHeight="1" x14ac:dyDescent="0.25">
      <c r="B80" s="133" t="s">
        <v>910</v>
      </c>
      <c r="E80" s="219" t="str">
        <f t="shared" si="37"/>
        <v/>
      </c>
      <c r="F80" s="220" t="str">
        <f t="shared" si="38"/>
        <v/>
      </c>
      <c r="G80" s="98"/>
      <c r="H80" s="97"/>
      <c r="I80" s="98"/>
      <c r="J80" s="97"/>
      <c r="K80" s="98"/>
      <c r="L80" s="97"/>
      <c r="M80" s="98"/>
      <c r="N80" s="99"/>
      <c r="O80" s="221"/>
      <c r="P80" s="325">
        <f t="shared" si="33"/>
        <v>0</v>
      </c>
      <c r="Q80" s="326">
        <f t="shared" si="34"/>
        <v>0</v>
      </c>
      <c r="T80" s="133" t="s">
        <v>911</v>
      </c>
      <c r="U80" s="218"/>
      <c r="W80" s="219" t="str">
        <f t="shared" si="30"/>
        <v/>
      </c>
      <c r="X80" s="220" t="str">
        <f t="shared" si="31"/>
        <v/>
      </c>
      <c r="Y80" s="98"/>
      <c r="Z80" s="97"/>
      <c r="AA80" s="98"/>
      <c r="AB80" s="97"/>
      <c r="AC80" s="98"/>
      <c r="AD80" s="97"/>
      <c r="AE80" s="98"/>
      <c r="AF80" s="96"/>
      <c r="AG80" s="326">
        <f t="shared" si="39"/>
        <v>0</v>
      </c>
      <c r="AH80" s="326">
        <f t="shared" si="32"/>
        <v>0</v>
      </c>
      <c r="AI80" s="331" t="e">
        <f>IF(X97&gt;49,13,)</f>
        <v>#NUM!</v>
      </c>
      <c r="AJ80" s="207" t="e">
        <f>IF(Q99&gt;49,13,)</f>
        <v>#NUM!</v>
      </c>
      <c r="AK80" s="207"/>
      <c r="AL80" s="223">
        <v>1</v>
      </c>
      <c r="AM80" s="223">
        <v>0</v>
      </c>
      <c r="AN80" s="134" t="e">
        <f t="shared" si="40"/>
        <v>#VALUE!</v>
      </c>
      <c r="AO80" s="134" t="e">
        <f t="shared" si="35"/>
        <v>#VALUE!</v>
      </c>
      <c r="AP80" s="134" t="e">
        <f t="shared" si="41"/>
        <v>#VALUE!</v>
      </c>
      <c r="AQ80" s="134" t="e">
        <f>LOG(4*X80+1)</f>
        <v>#VALUE!</v>
      </c>
      <c r="AR80" s="134" t="str">
        <f t="shared" si="36"/>
        <v/>
      </c>
      <c r="AS80" s="134" t="str">
        <f t="shared" si="36"/>
        <v/>
      </c>
      <c r="AT80" s="134" t="str">
        <f t="shared" si="36"/>
        <v/>
      </c>
      <c r="AU80" s="134" t="str">
        <f t="shared" si="36"/>
        <v/>
      </c>
    </row>
    <row r="81" spans="1:47" s="133" customFormat="1" ht="14.1" customHeight="1" x14ac:dyDescent="0.25">
      <c r="B81" s="133" t="s">
        <v>912</v>
      </c>
      <c r="E81" s="219" t="str">
        <f t="shared" si="37"/>
        <v/>
      </c>
      <c r="F81" s="220" t="str">
        <f t="shared" si="38"/>
        <v/>
      </c>
      <c r="G81" s="98"/>
      <c r="H81" s="97"/>
      <c r="I81" s="98"/>
      <c r="J81" s="97"/>
      <c r="K81" s="98"/>
      <c r="L81" s="97"/>
      <c r="M81" s="98"/>
      <c r="N81" s="99"/>
      <c r="O81" s="221"/>
      <c r="P81" s="325">
        <f t="shared" si="33"/>
        <v>0</v>
      </c>
      <c r="Q81" s="326">
        <f t="shared" si="34"/>
        <v>0</v>
      </c>
      <c r="T81" s="133" t="s">
        <v>913</v>
      </c>
      <c r="W81" s="219" t="str">
        <f t="shared" si="30"/>
        <v/>
      </c>
      <c r="X81" s="220" t="str">
        <f t="shared" si="31"/>
        <v/>
      </c>
      <c r="Y81" s="98"/>
      <c r="Z81" s="97"/>
      <c r="AA81" s="98"/>
      <c r="AB81" s="97"/>
      <c r="AC81" s="98"/>
      <c r="AD81" s="97"/>
      <c r="AE81" s="98"/>
      <c r="AF81" s="96"/>
      <c r="AG81" s="326">
        <f t="shared" si="39"/>
        <v>0</v>
      </c>
      <c r="AH81" s="326">
        <f t="shared" si="32"/>
        <v>0</v>
      </c>
      <c r="AI81" s="331"/>
      <c r="AJ81" s="207"/>
      <c r="AK81" s="207"/>
      <c r="AL81" s="223">
        <v>0</v>
      </c>
      <c r="AM81" s="223">
        <v>0</v>
      </c>
      <c r="AN81" s="134" t="e">
        <f t="shared" si="40"/>
        <v>#VALUE!</v>
      </c>
      <c r="AO81" s="134" t="e">
        <f t="shared" si="35"/>
        <v>#VALUE!</v>
      </c>
      <c r="AP81" s="134" t="e">
        <f t="shared" si="41"/>
        <v>#VALUE!</v>
      </c>
      <c r="AQ81" s="134" t="e">
        <f>LOG(4*X81+1)</f>
        <v>#VALUE!</v>
      </c>
      <c r="AR81" s="134" t="str">
        <f t="shared" si="36"/>
        <v/>
      </c>
      <c r="AS81" s="134" t="str">
        <f t="shared" si="36"/>
        <v/>
      </c>
      <c r="AT81" s="134" t="str">
        <f t="shared" si="36"/>
        <v/>
      </c>
      <c r="AU81" s="134" t="str">
        <f t="shared" si="36"/>
        <v/>
      </c>
    </row>
    <row r="82" spans="1:47" s="133" customFormat="1" ht="14.1" customHeight="1" x14ac:dyDescent="0.25">
      <c r="B82" s="133" t="s">
        <v>914</v>
      </c>
      <c r="E82" s="219" t="str">
        <f t="shared" si="37"/>
        <v/>
      </c>
      <c r="F82" s="220" t="str">
        <f t="shared" si="38"/>
        <v/>
      </c>
      <c r="G82" s="98"/>
      <c r="H82" s="97"/>
      <c r="I82" s="98"/>
      <c r="J82" s="97"/>
      <c r="K82" s="98"/>
      <c r="L82" s="97"/>
      <c r="M82" s="98"/>
      <c r="N82" s="99"/>
      <c r="O82" s="221"/>
      <c r="P82" s="325">
        <f t="shared" si="33"/>
        <v>0</v>
      </c>
      <c r="Q82" s="326">
        <f t="shared" si="34"/>
        <v>0</v>
      </c>
      <c r="T82" s="133" t="s">
        <v>915</v>
      </c>
      <c r="W82" s="219" t="str">
        <f t="shared" si="30"/>
        <v/>
      </c>
      <c r="X82" s="220" t="str">
        <f t="shared" si="31"/>
        <v/>
      </c>
      <c r="Y82" s="98"/>
      <c r="Z82" s="97"/>
      <c r="AA82" s="98"/>
      <c r="AB82" s="97"/>
      <c r="AC82" s="98"/>
      <c r="AD82" s="97"/>
      <c r="AE82" s="98"/>
      <c r="AF82" s="96"/>
      <c r="AG82" s="326">
        <f t="shared" si="39"/>
        <v>0</v>
      </c>
      <c r="AH82" s="326">
        <f t="shared" si="32"/>
        <v>0</v>
      </c>
      <c r="AI82" s="348" t="e">
        <f>LARGE(AI31:AI80,1)</f>
        <v>#NUM!</v>
      </c>
      <c r="AJ82" s="238" t="e">
        <f>LARGE(AJ31:AJ80,1)</f>
        <v>#NUM!</v>
      </c>
      <c r="AK82" s="207"/>
      <c r="AL82" s="223">
        <v>0</v>
      </c>
      <c r="AM82" s="223"/>
      <c r="AN82" s="134" t="e">
        <f t="shared" si="40"/>
        <v>#VALUE!</v>
      </c>
      <c r="AO82" s="137"/>
      <c r="AP82" s="134" t="e">
        <f t="shared" si="41"/>
        <v>#VALUE!</v>
      </c>
      <c r="AQ82" s="134"/>
      <c r="AR82" s="134" t="str">
        <f t="shared" si="36"/>
        <v/>
      </c>
      <c r="AS82" s="134">
        <f t="shared" si="36"/>
        <v>0</v>
      </c>
      <c r="AT82" s="134" t="str">
        <f t="shared" si="36"/>
        <v/>
      </c>
      <c r="AU82" s="134">
        <f t="shared" si="36"/>
        <v>0</v>
      </c>
    </row>
    <row r="83" spans="1:47" s="133" customFormat="1" ht="14.1" customHeight="1" x14ac:dyDescent="0.25">
      <c r="B83" s="133" t="s">
        <v>916</v>
      </c>
      <c r="E83" s="219" t="str">
        <f t="shared" si="37"/>
        <v/>
      </c>
      <c r="F83" s="220" t="str">
        <f t="shared" si="38"/>
        <v/>
      </c>
      <c r="G83" s="98"/>
      <c r="H83" s="97"/>
      <c r="I83" s="98"/>
      <c r="J83" s="97"/>
      <c r="K83" s="98"/>
      <c r="L83" s="97"/>
      <c r="M83" s="98"/>
      <c r="N83" s="99"/>
      <c r="O83" s="221"/>
      <c r="P83" s="325">
        <f t="shared" si="33"/>
        <v>0</v>
      </c>
      <c r="Q83" s="326">
        <f t="shared" si="34"/>
        <v>0</v>
      </c>
      <c r="T83" s="133" t="s">
        <v>917</v>
      </c>
      <c r="W83" s="219" t="str">
        <f t="shared" si="30"/>
        <v/>
      </c>
      <c r="X83" s="220" t="str">
        <f t="shared" si="31"/>
        <v/>
      </c>
      <c r="Y83" s="98"/>
      <c r="Z83" s="97"/>
      <c r="AA83" s="98"/>
      <c r="AB83" s="97"/>
      <c r="AC83" s="98"/>
      <c r="AD83" s="97"/>
      <c r="AE83" s="98"/>
      <c r="AF83" s="96"/>
      <c r="AG83" s="326">
        <f t="shared" si="39"/>
        <v>0</v>
      </c>
      <c r="AH83" s="326">
        <f t="shared" si="32"/>
        <v>0</v>
      </c>
      <c r="AI83" s="326"/>
      <c r="AK83" s="207"/>
      <c r="AL83" s="223">
        <v>0</v>
      </c>
      <c r="AM83" s="223">
        <v>0</v>
      </c>
      <c r="AN83" s="134" t="e">
        <f t="shared" si="40"/>
        <v>#VALUE!</v>
      </c>
      <c r="AO83" s="134" t="e">
        <f>LOG(4*X83+1)*AM83</f>
        <v>#VALUE!</v>
      </c>
      <c r="AP83" s="134" t="e">
        <f t="shared" si="41"/>
        <v>#VALUE!</v>
      </c>
      <c r="AQ83" s="134" t="e">
        <f>LOG(4*X83+1)</f>
        <v>#VALUE!</v>
      </c>
      <c r="AR83" s="134" t="str">
        <f t="shared" si="36"/>
        <v/>
      </c>
      <c r="AS83" s="134" t="str">
        <f t="shared" si="36"/>
        <v/>
      </c>
      <c r="AT83" s="134" t="str">
        <f t="shared" si="36"/>
        <v/>
      </c>
      <c r="AU83" s="134" t="str">
        <f t="shared" si="36"/>
        <v/>
      </c>
    </row>
    <row r="84" spans="1:47" s="133" customFormat="1" ht="14.1" customHeight="1" x14ac:dyDescent="0.25">
      <c r="B84" s="133" t="s">
        <v>918</v>
      </c>
      <c r="E84" s="219" t="str">
        <f t="shared" si="37"/>
        <v/>
      </c>
      <c r="F84" s="220" t="str">
        <f t="shared" si="38"/>
        <v/>
      </c>
      <c r="G84" s="98"/>
      <c r="H84" s="97"/>
      <c r="I84" s="98"/>
      <c r="J84" s="97"/>
      <c r="K84" s="98"/>
      <c r="L84" s="97"/>
      <c r="M84" s="98"/>
      <c r="N84" s="99"/>
      <c r="O84" s="221"/>
      <c r="P84" s="325">
        <f t="shared" si="33"/>
        <v>0</v>
      </c>
      <c r="Q84" s="326">
        <f t="shared" si="34"/>
        <v>0</v>
      </c>
      <c r="T84" s="133" t="s">
        <v>919</v>
      </c>
      <c r="W84" s="219" t="str">
        <f t="shared" si="30"/>
        <v/>
      </c>
      <c r="X84" s="220" t="str">
        <f t="shared" si="31"/>
        <v/>
      </c>
      <c r="Y84" s="98"/>
      <c r="Z84" s="97"/>
      <c r="AA84" s="98"/>
      <c r="AB84" s="97"/>
      <c r="AC84" s="98"/>
      <c r="AD84" s="97"/>
      <c r="AE84" s="98"/>
      <c r="AF84" s="96"/>
      <c r="AG84" s="326">
        <f t="shared" si="39"/>
        <v>0</v>
      </c>
      <c r="AH84" s="326">
        <f t="shared" si="32"/>
        <v>0</v>
      </c>
      <c r="AI84" s="138" t="e">
        <f>-0.08527134+0.08527134*AI82</f>
        <v>#NUM!</v>
      </c>
      <c r="AJ84" s="138" t="e">
        <f>-0.08527134+0.08527134*AJ82</f>
        <v>#NUM!</v>
      </c>
      <c r="AK84" s="235" t="s">
        <v>920</v>
      </c>
      <c r="AL84" s="223">
        <v>0</v>
      </c>
      <c r="AM84" s="223">
        <v>0</v>
      </c>
      <c r="AN84" s="134" t="e">
        <f t="shared" si="40"/>
        <v>#VALUE!</v>
      </c>
      <c r="AO84" s="134" t="e">
        <f>LOG(4*X84+1)*AM84</f>
        <v>#VALUE!</v>
      </c>
      <c r="AP84" s="134" t="e">
        <f t="shared" si="41"/>
        <v>#VALUE!</v>
      </c>
      <c r="AQ84" s="134" t="e">
        <f>LOG(4*X84+1)</f>
        <v>#VALUE!</v>
      </c>
      <c r="AR84" s="134" t="str">
        <f t="shared" si="36"/>
        <v/>
      </c>
      <c r="AS84" s="134" t="str">
        <f t="shared" si="36"/>
        <v/>
      </c>
      <c r="AT84" s="134" t="str">
        <f t="shared" si="36"/>
        <v/>
      </c>
      <c r="AU84" s="134" t="str">
        <f t="shared" si="36"/>
        <v/>
      </c>
    </row>
    <row r="85" spans="1:47" s="133" customFormat="1" ht="14.1" customHeight="1" x14ac:dyDescent="0.25">
      <c r="B85" s="133" t="s">
        <v>921</v>
      </c>
      <c r="E85" s="219" t="str">
        <f t="shared" si="37"/>
        <v/>
      </c>
      <c r="F85" s="220" t="str">
        <f t="shared" si="38"/>
        <v/>
      </c>
      <c r="G85" s="98"/>
      <c r="H85" s="97"/>
      <c r="I85" s="98"/>
      <c r="J85" s="97"/>
      <c r="K85" s="98"/>
      <c r="L85" s="97"/>
      <c r="M85" s="98"/>
      <c r="N85" s="99"/>
      <c r="O85" s="221"/>
      <c r="P85" s="325">
        <f t="shared" si="33"/>
        <v>0</v>
      </c>
      <c r="Q85" s="326">
        <f t="shared" si="34"/>
        <v>0</v>
      </c>
      <c r="T85" s="133" t="s">
        <v>922</v>
      </c>
      <c r="W85" s="219" t="str">
        <f t="shared" si="30"/>
        <v/>
      </c>
      <c r="X85" s="220" t="str">
        <f t="shared" si="31"/>
        <v/>
      </c>
      <c r="Y85" s="98"/>
      <c r="Z85" s="97"/>
      <c r="AA85" s="98"/>
      <c r="AB85" s="97"/>
      <c r="AC85" s="98"/>
      <c r="AD85" s="97"/>
      <c r="AE85" s="98"/>
      <c r="AF85" s="96"/>
      <c r="AG85" s="326">
        <f t="shared" si="39"/>
        <v>0</v>
      </c>
      <c r="AH85" s="326">
        <f t="shared" si="32"/>
        <v>0</v>
      </c>
      <c r="AI85" s="349" t="e">
        <f>IF(AI84&gt;1,"1",AI84)</f>
        <v>#NUM!</v>
      </c>
      <c r="AJ85" s="139" t="e">
        <f>IF(AJ84&gt;1,"1",AJ84)</f>
        <v>#NUM!</v>
      </c>
      <c r="AL85" s="223">
        <v>0</v>
      </c>
      <c r="AM85" s="223">
        <v>0</v>
      </c>
      <c r="AN85" s="134" t="e">
        <f t="shared" si="40"/>
        <v>#VALUE!</v>
      </c>
      <c r="AO85" s="134" t="e">
        <f>LOG(4*X85+1)*AM85</f>
        <v>#VALUE!</v>
      </c>
      <c r="AP85" s="134" t="e">
        <f t="shared" si="41"/>
        <v>#VALUE!</v>
      </c>
      <c r="AQ85" s="134" t="e">
        <f>LOG(4*X85+1)</f>
        <v>#VALUE!</v>
      </c>
      <c r="AR85" s="134" t="str">
        <f t="shared" si="36"/>
        <v/>
      </c>
      <c r="AS85" s="134" t="str">
        <f t="shared" si="36"/>
        <v/>
      </c>
      <c r="AT85" s="134" t="str">
        <f t="shared" si="36"/>
        <v/>
      </c>
      <c r="AU85" s="134" t="str">
        <f t="shared" si="36"/>
        <v/>
      </c>
    </row>
    <row r="86" spans="1:47" s="133" customFormat="1" ht="14.1" customHeight="1" x14ac:dyDescent="0.25">
      <c r="A86" s="226"/>
      <c r="B86" s="226" t="s">
        <v>923</v>
      </c>
      <c r="C86" s="226"/>
      <c r="D86" s="226"/>
      <c r="E86" s="219" t="str">
        <f t="shared" si="37"/>
        <v/>
      </c>
      <c r="F86" s="226" t="str">
        <f t="shared" si="38"/>
        <v/>
      </c>
      <c r="G86" s="109"/>
      <c r="H86" s="108"/>
      <c r="I86" s="109"/>
      <c r="J86" s="108"/>
      <c r="K86" s="109"/>
      <c r="L86" s="108"/>
      <c r="M86" s="109"/>
      <c r="N86" s="110"/>
      <c r="O86" s="221"/>
      <c r="P86" s="325">
        <f t="shared" si="33"/>
        <v>0</v>
      </c>
      <c r="Q86" s="326">
        <f t="shared" si="34"/>
        <v>0</v>
      </c>
      <c r="T86" s="133" t="s">
        <v>924</v>
      </c>
      <c r="W86" s="219" t="str">
        <f t="shared" si="30"/>
        <v/>
      </c>
      <c r="X86" s="220" t="str">
        <f t="shared" si="31"/>
        <v/>
      </c>
      <c r="Y86" s="98"/>
      <c r="Z86" s="97"/>
      <c r="AA86" s="98"/>
      <c r="AB86" s="97"/>
      <c r="AC86" s="98"/>
      <c r="AD86" s="97"/>
      <c r="AE86" s="98"/>
      <c r="AF86" s="96"/>
      <c r="AG86" s="326">
        <f t="shared" si="39"/>
        <v>0</v>
      </c>
      <c r="AH86" s="326">
        <f t="shared" si="32"/>
        <v>0</v>
      </c>
      <c r="AI86" s="349" t="e">
        <f>IF(AI84&lt;0,"0",AI84)</f>
        <v>#NUM!</v>
      </c>
      <c r="AJ86" s="139" t="e">
        <f>IF(AJ84&lt;0,"0",AJ84)</f>
        <v>#NUM!</v>
      </c>
      <c r="AL86" s="223">
        <v>0</v>
      </c>
      <c r="AM86" s="223">
        <v>0</v>
      </c>
      <c r="AN86" s="134" t="e">
        <f t="shared" si="40"/>
        <v>#VALUE!</v>
      </c>
      <c r="AO86" s="134" t="e">
        <f>LOG(4*X86+1)*AM86</f>
        <v>#VALUE!</v>
      </c>
      <c r="AP86" s="134" t="e">
        <f t="shared" si="41"/>
        <v>#VALUE!</v>
      </c>
      <c r="AQ86" s="134" t="e">
        <f>LOG(4*X86+1)</f>
        <v>#VALUE!</v>
      </c>
      <c r="AR86" s="134" t="str">
        <f t="shared" si="36"/>
        <v/>
      </c>
      <c r="AS86" s="134" t="str">
        <f t="shared" si="36"/>
        <v/>
      </c>
      <c r="AT86" s="134" t="str">
        <f t="shared" si="36"/>
        <v/>
      </c>
      <c r="AU86" s="134" t="str">
        <f t="shared" si="36"/>
        <v/>
      </c>
    </row>
    <row r="87" spans="1:47" s="133" customFormat="1" ht="14.1" customHeight="1" x14ac:dyDescent="0.25">
      <c r="A87" s="218" t="s">
        <v>32</v>
      </c>
      <c r="O87" s="221"/>
      <c r="P87" s="325">
        <f t="shared" si="33"/>
        <v>0</v>
      </c>
      <c r="Q87" s="326">
        <f t="shared" si="34"/>
        <v>0</v>
      </c>
      <c r="T87" s="133" t="s">
        <v>925</v>
      </c>
      <c r="W87" s="219" t="str">
        <f t="shared" si="30"/>
        <v/>
      </c>
      <c r="X87" s="220" t="str">
        <f t="shared" si="31"/>
        <v/>
      </c>
      <c r="Y87" s="98"/>
      <c r="Z87" s="97"/>
      <c r="AA87" s="98"/>
      <c r="AB87" s="97"/>
      <c r="AC87" s="98"/>
      <c r="AD87" s="97"/>
      <c r="AE87" s="98"/>
      <c r="AF87" s="96"/>
      <c r="AG87" s="326"/>
      <c r="AH87" s="326">
        <f t="shared" si="32"/>
        <v>0</v>
      </c>
      <c r="AI87" s="350" t="e">
        <f>IF(AI85&gt;0,AI85,AI86)/1</f>
        <v>#NUM!</v>
      </c>
      <c r="AJ87" s="140" t="e">
        <f>IF(AJ85&gt;0,AJ85,AJ86)/1</f>
        <v>#NUM!</v>
      </c>
      <c r="AL87" s="223"/>
      <c r="AM87" s="223"/>
      <c r="AN87" s="134"/>
      <c r="AO87" s="137"/>
      <c r="AP87" s="137"/>
      <c r="AQ87" s="134"/>
      <c r="AR87" s="134">
        <f t="shared" si="36"/>
        <v>0</v>
      </c>
      <c r="AS87" s="134">
        <f t="shared" si="36"/>
        <v>0</v>
      </c>
      <c r="AT87" s="134">
        <f t="shared" si="36"/>
        <v>0</v>
      </c>
      <c r="AU87" s="134">
        <f t="shared" si="36"/>
        <v>0</v>
      </c>
    </row>
    <row r="88" spans="1:47" s="133" customFormat="1" ht="14.1" customHeight="1" x14ac:dyDescent="0.25">
      <c r="A88" s="218"/>
      <c r="B88" s="133" t="s">
        <v>33</v>
      </c>
      <c r="D88" s="133" t="str">
        <f>IF(AG88&gt;2,8,"")</f>
        <v/>
      </c>
      <c r="E88" s="219" t="str">
        <f t="shared" ref="E88:E94" si="42">IF(AG88&gt;0,AG88,"")</f>
        <v/>
      </c>
      <c r="F88" s="220" t="str">
        <f t="shared" ref="F88:F94" si="43">IF(E88&lt;&gt;0,E88,"")</f>
        <v/>
      </c>
      <c r="G88" s="98"/>
      <c r="H88" s="97"/>
      <c r="I88" s="98"/>
      <c r="J88" s="97"/>
      <c r="K88" s="98"/>
      <c r="L88" s="97"/>
      <c r="M88" s="98"/>
      <c r="N88" s="99"/>
      <c r="O88" s="221"/>
      <c r="P88" s="325" t="str">
        <f t="shared" si="33"/>
        <v/>
      </c>
      <c r="Q88" s="326">
        <f t="shared" si="34"/>
        <v>0</v>
      </c>
      <c r="T88" s="133" t="s">
        <v>926</v>
      </c>
      <c r="W88" s="219" t="str">
        <f t="shared" si="30"/>
        <v/>
      </c>
      <c r="X88" s="220" t="str">
        <f t="shared" si="31"/>
        <v/>
      </c>
      <c r="Y88" s="98"/>
      <c r="Z88" s="97"/>
      <c r="AA88" s="98"/>
      <c r="AB88" s="97"/>
      <c r="AC88" s="98"/>
      <c r="AD88" s="97"/>
      <c r="AE88" s="98"/>
      <c r="AF88" s="96"/>
      <c r="AG88" s="326">
        <f t="shared" ref="AG88:AG94" si="44">SUM(G88:N88)</f>
        <v>0</v>
      </c>
      <c r="AH88" s="326">
        <f t="shared" si="32"/>
        <v>0</v>
      </c>
      <c r="AI88" s="326"/>
      <c r="AL88" s="223">
        <v>1</v>
      </c>
      <c r="AM88" s="223"/>
      <c r="AN88" s="134" t="e">
        <f t="shared" ref="AN88:AN94" si="45">LOG(4*F88+1)*AL88</f>
        <v>#VALUE!</v>
      </c>
      <c r="AO88" s="137"/>
      <c r="AP88" s="134" t="e">
        <f t="shared" ref="AP88:AP94" si="46">LOG(4*F88+1)</f>
        <v>#VALUE!</v>
      </c>
      <c r="AQ88" s="134"/>
      <c r="AR88" s="134" t="str">
        <f t="shared" si="36"/>
        <v/>
      </c>
      <c r="AS88" s="134">
        <f t="shared" si="36"/>
        <v>0</v>
      </c>
      <c r="AT88" s="134" t="str">
        <f t="shared" si="36"/>
        <v/>
      </c>
      <c r="AU88" s="134">
        <f t="shared" si="36"/>
        <v>0</v>
      </c>
    </row>
    <row r="89" spans="1:47" s="133" customFormat="1" ht="14.1" customHeight="1" x14ac:dyDescent="0.25">
      <c r="B89" s="133" t="s">
        <v>34</v>
      </c>
      <c r="D89" s="133" t="str">
        <f>IF(AG89&gt;2,9,"")</f>
        <v/>
      </c>
      <c r="E89" s="219" t="str">
        <f t="shared" si="42"/>
        <v/>
      </c>
      <c r="F89" s="220" t="str">
        <f t="shared" si="43"/>
        <v/>
      </c>
      <c r="G89" s="98"/>
      <c r="H89" s="97"/>
      <c r="I89" s="98"/>
      <c r="J89" s="97"/>
      <c r="K89" s="98"/>
      <c r="L89" s="97"/>
      <c r="M89" s="98"/>
      <c r="N89" s="99"/>
      <c r="O89" s="221"/>
      <c r="P89" s="325" t="str">
        <f t="shared" si="33"/>
        <v/>
      </c>
      <c r="Q89" s="326">
        <f t="shared" si="34"/>
        <v>0</v>
      </c>
      <c r="T89" s="133" t="s">
        <v>927</v>
      </c>
      <c r="W89" s="219" t="str">
        <f t="shared" si="30"/>
        <v/>
      </c>
      <c r="X89" s="220" t="str">
        <f t="shared" si="31"/>
        <v/>
      </c>
      <c r="Y89" s="98"/>
      <c r="Z89" s="97"/>
      <c r="AA89" s="98"/>
      <c r="AB89" s="97"/>
      <c r="AC89" s="98"/>
      <c r="AD89" s="97"/>
      <c r="AE89" s="98"/>
      <c r="AF89" s="96"/>
      <c r="AG89" s="326">
        <f t="shared" si="44"/>
        <v>0</v>
      </c>
      <c r="AH89" s="326">
        <f t="shared" si="32"/>
        <v>0</v>
      </c>
      <c r="AI89" s="326"/>
      <c r="AL89" s="223">
        <v>1</v>
      </c>
      <c r="AM89" s="223">
        <v>0</v>
      </c>
      <c r="AN89" s="134" t="e">
        <f t="shared" si="45"/>
        <v>#VALUE!</v>
      </c>
      <c r="AO89" s="134" t="e">
        <f>LOG(4*X89+1)*AM89</f>
        <v>#VALUE!</v>
      </c>
      <c r="AP89" s="134" t="e">
        <f t="shared" si="46"/>
        <v>#VALUE!</v>
      </c>
      <c r="AQ89" s="134" t="e">
        <f>LOG(4*X89+1)</f>
        <v>#VALUE!</v>
      </c>
      <c r="AR89" s="134" t="str">
        <f t="shared" si="36"/>
        <v/>
      </c>
      <c r="AS89" s="134" t="str">
        <f t="shared" si="36"/>
        <v/>
      </c>
      <c r="AT89" s="134" t="str">
        <f t="shared" si="36"/>
        <v/>
      </c>
      <c r="AU89" s="134" t="str">
        <f t="shared" si="36"/>
        <v/>
      </c>
    </row>
    <row r="90" spans="1:47" s="133" customFormat="1" ht="14.1" customHeight="1" x14ac:dyDescent="0.25">
      <c r="B90" s="133" t="s">
        <v>35</v>
      </c>
      <c r="D90" s="133" t="str">
        <f>IF(AG90&gt;2,6,"")</f>
        <v/>
      </c>
      <c r="E90" s="219" t="str">
        <f t="shared" si="42"/>
        <v/>
      </c>
      <c r="F90" s="220" t="str">
        <f t="shared" si="43"/>
        <v/>
      </c>
      <c r="G90" s="98"/>
      <c r="H90" s="97"/>
      <c r="I90" s="98"/>
      <c r="J90" s="97"/>
      <c r="K90" s="98"/>
      <c r="L90" s="97"/>
      <c r="M90" s="98"/>
      <c r="N90" s="99"/>
      <c r="O90" s="221"/>
      <c r="P90" s="325" t="str">
        <f t="shared" si="33"/>
        <v/>
      </c>
      <c r="Q90" s="326">
        <f t="shared" si="34"/>
        <v>0</v>
      </c>
      <c r="T90" s="133" t="s">
        <v>928</v>
      </c>
      <c r="W90" s="219" t="str">
        <f t="shared" si="30"/>
        <v/>
      </c>
      <c r="X90" s="220" t="str">
        <f t="shared" si="31"/>
        <v/>
      </c>
      <c r="Y90" s="98"/>
      <c r="Z90" s="97"/>
      <c r="AA90" s="98"/>
      <c r="AB90" s="97"/>
      <c r="AC90" s="98"/>
      <c r="AD90" s="97"/>
      <c r="AE90" s="98"/>
      <c r="AF90" s="96"/>
      <c r="AG90" s="326">
        <f t="shared" si="44"/>
        <v>0</v>
      </c>
      <c r="AH90" s="326">
        <f t="shared" si="32"/>
        <v>0</v>
      </c>
      <c r="AI90" s="138">
        <f>-0.1392405+0.1392405*X98</f>
        <v>-0.13924049999999999</v>
      </c>
      <c r="AJ90" s="138">
        <f>-0.1392405+0.1392405*X99</f>
        <v>-0.13924049999999999</v>
      </c>
      <c r="AK90" s="235" t="s">
        <v>929</v>
      </c>
      <c r="AL90" s="223">
        <v>1</v>
      </c>
      <c r="AM90" s="223">
        <v>0</v>
      </c>
      <c r="AN90" s="134" t="e">
        <f t="shared" si="45"/>
        <v>#VALUE!</v>
      </c>
      <c r="AO90" s="134" t="e">
        <f>LOG(4*X90+1)*AM90</f>
        <v>#VALUE!</v>
      </c>
      <c r="AP90" s="134" t="e">
        <f t="shared" si="46"/>
        <v>#VALUE!</v>
      </c>
      <c r="AQ90" s="134" t="e">
        <f>LOG(4*X90+1)</f>
        <v>#VALUE!</v>
      </c>
      <c r="AR90" s="134" t="str">
        <f t="shared" si="36"/>
        <v/>
      </c>
      <c r="AS90" s="134" t="str">
        <f t="shared" si="36"/>
        <v/>
      </c>
      <c r="AT90" s="134" t="str">
        <f t="shared" si="36"/>
        <v/>
      </c>
      <c r="AU90" s="134" t="str">
        <f t="shared" si="36"/>
        <v/>
      </c>
    </row>
    <row r="91" spans="1:47" s="133" customFormat="1" ht="14.1" customHeight="1" x14ac:dyDescent="0.25">
      <c r="B91" s="133" t="s">
        <v>36</v>
      </c>
      <c r="D91" s="133" t="str">
        <f>IF(AG91&gt;2,5,"")</f>
        <v/>
      </c>
      <c r="E91" s="219" t="str">
        <f t="shared" si="42"/>
        <v/>
      </c>
      <c r="F91" s="220" t="str">
        <f t="shared" si="43"/>
        <v/>
      </c>
      <c r="G91" s="98"/>
      <c r="H91" s="97"/>
      <c r="I91" s="98"/>
      <c r="J91" s="97"/>
      <c r="K91" s="98"/>
      <c r="L91" s="97"/>
      <c r="M91" s="98"/>
      <c r="N91" s="99"/>
      <c r="O91" s="221"/>
      <c r="P91" s="325" t="str">
        <f t="shared" si="33"/>
        <v/>
      </c>
      <c r="Q91" s="326">
        <f t="shared" si="34"/>
        <v>0</v>
      </c>
      <c r="T91" s="133" t="s">
        <v>930</v>
      </c>
      <c r="W91" s="219" t="str">
        <f t="shared" si="30"/>
        <v/>
      </c>
      <c r="X91" s="220" t="str">
        <f t="shared" si="31"/>
        <v/>
      </c>
      <c r="Y91" s="98"/>
      <c r="Z91" s="97"/>
      <c r="AA91" s="98"/>
      <c r="AB91" s="97"/>
      <c r="AC91" s="98"/>
      <c r="AD91" s="97"/>
      <c r="AE91" s="98"/>
      <c r="AF91" s="96"/>
      <c r="AG91" s="326">
        <f t="shared" si="44"/>
        <v>0</v>
      </c>
      <c r="AH91" s="326">
        <f t="shared" si="32"/>
        <v>0</v>
      </c>
      <c r="AI91" s="350">
        <f>IF(AI90&gt;1,"1",AI90)</f>
        <v>-0.13924049999999999</v>
      </c>
      <c r="AJ91" s="140">
        <f>IF(AJ90&gt;1,"1",AJ90)</f>
        <v>-0.13924049999999999</v>
      </c>
      <c r="AL91" s="223">
        <v>0</v>
      </c>
      <c r="AM91" s="223">
        <v>0</v>
      </c>
      <c r="AN91" s="134" t="e">
        <f t="shared" si="45"/>
        <v>#VALUE!</v>
      </c>
      <c r="AO91" s="134" t="e">
        <f>LOG(4*X91+1)*AM91</f>
        <v>#VALUE!</v>
      </c>
      <c r="AP91" s="134" t="e">
        <f t="shared" si="46"/>
        <v>#VALUE!</v>
      </c>
      <c r="AQ91" s="134" t="e">
        <f>LOG(4*X91+1)</f>
        <v>#VALUE!</v>
      </c>
      <c r="AR91" s="134" t="str">
        <f t="shared" si="36"/>
        <v/>
      </c>
      <c r="AS91" s="134" t="str">
        <f t="shared" si="36"/>
        <v/>
      </c>
      <c r="AT91" s="134" t="str">
        <f t="shared" si="36"/>
        <v/>
      </c>
      <c r="AU91" s="134" t="str">
        <f t="shared" si="36"/>
        <v/>
      </c>
    </row>
    <row r="92" spans="1:47" s="133" customFormat="1" ht="14.1" customHeight="1" x14ac:dyDescent="0.25">
      <c r="B92" s="133" t="s">
        <v>37</v>
      </c>
      <c r="D92" s="133" t="str">
        <f>IF(AG92&gt;2,9,"")</f>
        <v/>
      </c>
      <c r="E92" s="219" t="str">
        <f t="shared" si="42"/>
        <v/>
      </c>
      <c r="F92" s="220" t="str">
        <f t="shared" si="43"/>
        <v/>
      </c>
      <c r="G92" s="98"/>
      <c r="H92" s="97"/>
      <c r="I92" s="98"/>
      <c r="J92" s="97"/>
      <c r="K92" s="98"/>
      <c r="L92" s="97"/>
      <c r="M92" s="98"/>
      <c r="N92" s="99"/>
      <c r="O92" s="221"/>
      <c r="P92" s="325" t="str">
        <f t="shared" si="33"/>
        <v/>
      </c>
      <c r="Q92" s="326">
        <f t="shared" si="34"/>
        <v>0</v>
      </c>
      <c r="T92" s="133" t="s">
        <v>931</v>
      </c>
      <c r="W92" s="219" t="str">
        <f t="shared" si="30"/>
        <v/>
      </c>
      <c r="X92" s="220" t="str">
        <f t="shared" si="31"/>
        <v/>
      </c>
      <c r="Y92" s="98"/>
      <c r="Z92" s="97"/>
      <c r="AA92" s="98"/>
      <c r="AB92" s="97"/>
      <c r="AC92" s="98"/>
      <c r="AD92" s="97"/>
      <c r="AE92" s="98"/>
      <c r="AF92" s="96"/>
      <c r="AG92" s="326">
        <f t="shared" si="44"/>
        <v>0</v>
      </c>
      <c r="AH92" s="326">
        <f t="shared" si="32"/>
        <v>0</v>
      </c>
      <c r="AI92" s="350" t="str">
        <f>IF(AI90&lt;0,"0",AI90)</f>
        <v>0</v>
      </c>
      <c r="AJ92" s="140" t="str">
        <f>IF(AJ90&lt;0,"0",AJ90)</f>
        <v>0</v>
      </c>
      <c r="AK92" s="207"/>
      <c r="AL92" s="223">
        <v>1</v>
      </c>
      <c r="AM92" s="223">
        <v>0</v>
      </c>
      <c r="AN92" s="134" t="e">
        <f t="shared" si="45"/>
        <v>#VALUE!</v>
      </c>
      <c r="AO92" s="134" t="e">
        <f>LOG(4*X92+1)*AM92</f>
        <v>#VALUE!</v>
      </c>
      <c r="AP92" s="134" t="e">
        <f t="shared" si="46"/>
        <v>#VALUE!</v>
      </c>
      <c r="AQ92" s="134" t="e">
        <f>LOG(4*X92+1)</f>
        <v>#VALUE!</v>
      </c>
      <c r="AR92" s="134" t="str">
        <f t="shared" si="36"/>
        <v/>
      </c>
      <c r="AS92" s="134" t="str">
        <f t="shared" si="36"/>
        <v/>
      </c>
      <c r="AT92" s="134" t="str">
        <f t="shared" si="36"/>
        <v/>
      </c>
      <c r="AU92" s="134" t="str">
        <f t="shared" si="36"/>
        <v/>
      </c>
    </row>
    <row r="93" spans="1:47" s="133" customFormat="1" ht="14.1" customHeight="1" x14ac:dyDescent="0.25">
      <c r="A93" s="218"/>
      <c r="B93" s="133" t="s">
        <v>38</v>
      </c>
      <c r="D93" s="133" t="str">
        <f>IF(AG93&gt;2,9,"")</f>
        <v/>
      </c>
      <c r="E93" s="219" t="str">
        <f t="shared" si="42"/>
        <v/>
      </c>
      <c r="F93" s="220" t="str">
        <f t="shared" si="43"/>
        <v/>
      </c>
      <c r="G93" s="98"/>
      <c r="H93" s="97"/>
      <c r="I93" s="98"/>
      <c r="J93" s="97"/>
      <c r="K93" s="98"/>
      <c r="L93" s="97"/>
      <c r="M93" s="98"/>
      <c r="N93" s="99"/>
      <c r="O93" s="221"/>
      <c r="P93" s="325" t="str">
        <f t="shared" si="33"/>
        <v/>
      </c>
      <c r="Q93" s="326">
        <f t="shared" si="34"/>
        <v>0</v>
      </c>
      <c r="T93" s="133" t="s">
        <v>932</v>
      </c>
      <c r="W93" s="219" t="str">
        <f t="shared" si="30"/>
        <v/>
      </c>
      <c r="X93" s="220" t="str">
        <f t="shared" si="31"/>
        <v/>
      </c>
      <c r="Y93" s="98"/>
      <c r="Z93" s="97"/>
      <c r="AA93" s="98"/>
      <c r="AB93" s="97"/>
      <c r="AC93" s="98"/>
      <c r="AD93" s="97"/>
      <c r="AE93" s="98"/>
      <c r="AF93" s="96"/>
      <c r="AG93" s="326">
        <f t="shared" si="44"/>
        <v>0</v>
      </c>
      <c r="AH93" s="326">
        <f t="shared" si="32"/>
        <v>0</v>
      </c>
      <c r="AI93" s="350">
        <f>IF(AI91&gt;0,AI91,AI92)/1</f>
        <v>0</v>
      </c>
      <c r="AJ93" s="140">
        <f>IF(AJ91&gt;0,AJ91,AJ92)/1</f>
        <v>0</v>
      </c>
      <c r="AK93" s="207"/>
      <c r="AL93" s="223">
        <v>1</v>
      </c>
      <c r="AM93" s="223"/>
      <c r="AN93" s="134" t="e">
        <f t="shared" si="45"/>
        <v>#VALUE!</v>
      </c>
      <c r="AO93" s="137"/>
      <c r="AP93" s="134" t="e">
        <f t="shared" si="46"/>
        <v>#VALUE!</v>
      </c>
      <c r="AQ93" s="134"/>
      <c r="AR93" s="134" t="str">
        <f t="shared" si="36"/>
        <v/>
      </c>
      <c r="AS93" s="134">
        <f t="shared" si="36"/>
        <v>0</v>
      </c>
      <c r="AT93" s="134" t="str">
        <f t="shared" si="36"/>
        <v/>
      </c>
      <c r="AU93" s="134">
        <f t="shared" si="36"/>
        <v>0</v>
      </c>
    </row>
    <row r="94" spans="1:47" ht="14.1" customHeight="1" x14ac:dyDescent="0.25">
      <c r="A94" s="225"/>
      <c r="B94" s="226" t="s">
        <v>39</v>
      </c>
      <c r="C94" s="225"/>
      <c r="D94" s="236" t="str">
        <f>IF(AG94&gt;2,7,"")</f>
        <v/>
      </c>
      <c r="E94" s="219" t="str">
        <f t="shared" si="42"/>
        <v/>
      </c>
      <c r="F94" s="226" t="str">
        <f t="shared" si="43"/>
        <v/>
      </c>
      <c r="G94" s="109"/>
      <c r="H94" s="108"/>
      <c r="I94" s="109"/>
      <c r="J94" s="108"/>
      <c r="K94" s="109"/>
      <c r="L94" s="108"/>
      <c r="M94" s="109"/>
      <c r="N94" s="110"/>
      <c r="O94" s="221"/>
      <c r="P94" s="325" t="str">
        <f t="shared" si="33"/>
        <v/>
      </c>
      <c r="Q94" s="326">
        <f t="shared" si="34"/>
        <v>0</v>
      </c>
      <c r="R94" s="133"/>
      <c r="S94" s="226"/>
      <c r="T94" s="226" t="s">
        <v>933</v>
      </c>
      <c r="U94" s="226"/>
      <c r="V94" s="226"/>
      <c r="W94" s="219" t="str">
        <f t="shared" si="30"/>
        <v/>
      </c>
      <c r="X94" s="226" t="str">
        <f t="shared" si="31"/>
        <v/>
      </c>
      <c r="Y94" s="109"/>
      <c r="Z94" s="108"/>
      <c r="AA94" s="109"/>
      <c r="AB94" s="108"/>
      <c r="AC94" s="109"/>
      <c r="AD94" s="108"/>
      <c r="AE94" s="109"/>
      <c r="AF94" s="107"/>
      <c r="AG94" s="326">
        <f t="shared" si="44"/>
        <v>0</v>
      </c>
      <c r="AH94" s="326">
        <f t="shared" si="32"/>
        <v>0</v>
      </c>
      <c r="AK94" s="239"/>
      <c r="AL94" s="223">
        <v>1</v>
      </c>
      <c r="AM94" s="223">
        <v>0</v>
      </c>
      <c r="AN94" s="134" t="e">
        <f t="shared" si="45"/>
        <v>#VALUE!</v>
      </c>
      <c r="AO94" s="134" t="e">
        <f>LOG(4*X94+1)*AM94</f>
        <v>#VALUE!</v>
      </c>
      <c r="AP94" s="134" t="e">
        <f t="shared" si="46"/>
        <v>#VALUE!</v>
      </c>
      <c r="AQ94" s="134" t="e">
        <f>LOG(4*X94+1)</f>
        <v>#VALUE!</v>
      </c>
      <c r="AR94" s="134" t="str">
        <f t="shared" si="36"/>
        <v/>
      </c>
      <c r="AS94" s="134" t="str">
        <f t="shared" si="36"/>
        <v/>
      </c>
      <c r="AT94" s="134" t="str">
        <f t="shared" si="36"/>
        <v/>
      </c>
      <c r="AU94" s="134" t="str">
        <f t="shared" si="36"/>
        <v/>
      </c>
    </row>
    <row r="95" spans="1:47" ht="5.0999999999999996" customHeight="1" thickBot="1" x14ac:dyDescent="0.3">
      <c r="A95" s="212"/>
      <c r="B95" s="213"/>
      <c r="E95" s="213"/>
      <c r="O95" s="218"/>
      <c r="P95" s="327"/>
      <c r="Q95" s="327"/>
      <c r="R95" s="212"/>
      <c r="S95" s="213"/>
      <c r="T95" s="213"/>
      <c r="V95" s="213"/>
    </row>
    <row r="96" spans="1:47" s="133" customFormat="1" ht="17.45" customHeight="1" thickBot="1" x14ac:dyDescent="0.4">
      <c r="A96" s="240"/>
      <c r="B96" s="414" t="s">
        <v>1710</v>
      </c>
      <c r="C96" s="240"/>
      <c r="D96" s="240"/>
      <c r="E96" s="240"/>
      <c r="F96" s="240"/>
      <c r="G96" s="240"/>
      <c r="H96" s="240"/>
      <c r="I96" s="240"/>
      <c r="J96" s="240"/>
      <c r="K96" s="240"/>
      <c r="L96" s="240"/>
      <c r="M96" s="417" t="s">
        <v>1712</v>
      </c>
      <c r="N96" s="241" t="str">
        <f>IF(P96&gt;0,P96,"0")</f>
        <v>0</v>
      </c>
      <c r="O96" s="240"/>
      <c r="P96" s="328">
        <f>COUNT(F66:F76,F88:F94,X47:X67)</f>
        <v>0</v>
      </c>
      <c r="Q96" s="328"/>
      <c r="R96" s="240"/>
      <c r="S96" s="240"/>
      <c r="T96" s="242"/>
      <c r="U96" s="242" t="s">
        <v>1714</v>
      </c>
      <c r="V96" s="357" t="s">
        <v>934</v>
      </c>
      <c r="W96" s="241" t="str">
        <f>IF(X96&gt;0,X96,"0")</f>
        <v>0</v>
      </c>
      <c r="X96" s="240">
        <f>COUNT(X10:X94,F9:F94)</f>
        <v>0</v>
      </c>
      <c r="Y96" s="240"/>
      <c r="Z96" s="240"/>
      <c r="AA96" s="240"/>
      <c r="AB96" s="243" t="s">
        <v>1716</v>
      </c>
      <c r="AC96" s="243"/>
      <c r="AD96" s="243"/>
      <c r="AE96" s="244" t="s">
        <v>1329</v>
      </c>
      <c r="AF96" s="141" t="str">
        <f>IF(TYPE(AI87)=1,IF(AI87&gt;=0,AI87,""),"")</f>
        <v/>
      </c>
      <c r="AG96" s="342"/>
      <c r="AH96" s="342"/>
      <c r="AI96" s="351"/>
      <c r="AJ96" s="142"/>
      <c r="AL96" s="207"/>
      <c r="AM96" s="207"/>
      <c r="AN96" s="207"/>
      <c r="AQ96" s="238" t="s">
        <v>935</v>
      </c>
      <c r="AR96" s="245">
        <f>SUM(AR11:AS95)</f>
        <v>0</v>
      </c>
      <c r="AS96" s="238" t="s">
        <v>935</v>
      </c>
      <c r="AT96" s="246">
        <f>SUM(AT11:AU95)</f>
        <v>0</v>
      </c>
      <c r="AU96" s="246"/>
    </row>
    <row r="97" spans="1:47" s="133" customFormat="1" ht="17.45" customHeight="1" thickBot="1" x14ac:dyDescent="0.4">
      <c r="A97" s="247"/>
      <c r="B97" s="415" t="s">
        <v>1711</v>
      </c>
      <c r="C97" s="247"/>
      <c r="D97" s="247"/>
      <c r="E97" s="247"/>
      <c r="F97" s="247"/>
      <c r="G97" s="247"/>
      <c r="H97" s="247"/>
      <c r="I97" s="247"/>
      <c r="J97" s="247"/>
      <c r="K97" s="247"/>
      <c r="L97" s="247"/>
      <c r="M97" s="418"/>
      <c r="N97" s="248"/>
      <c r="O97" s="247"/>
      <c r="P97" s="326">
        <f>COUNTIF(O101:O114,"&gt;0")</f>
        <v>0</v>
      </c>
      <c r="Q97" s="326"/>
      <c r="R97" s="247"/>
      <c r="S97" s="247"/>
      <c r="T97" s="242"/>
      <c r="U97" s="242" t="s">
        <v>1715</v>
      </c>
      <c r="V97" s="357" t="s">
        <v>934</v>
      </c>
      <c r="W97" s="241" t="str">
        <f>IF(TYPE(X97)=1,IF(X97&gt;0,X97,""),"")</f>
        <v/>
      </c>
      <c r="X97" s="143" t="e">
        <f>ROUND(EXP(LN(W96)+AF7),0)</f>
        <v>#NUM!</v>
      </c>
      <c r="Y97" s="143"/>
      <c r="Z97" s="143"/>
      <c r="AA97" s="143"/>
      <c r="AB97" s="247" t="s">
        <v>1717</v>
      </c>
      <c r="AC97" s="247"/>
      <c r="AD97" s="249"/>
      <c r="AE97" s="250" t="s">
        <v>1331</v>
      </c>
      <c r="AF97" s="141" t="str">
        <f>IF(AI93&gt;0,AI93,"")</f>
        <v/>
      </c>
      <c r="AG97" s="342"/>
      <c r="AH97" s="342"/>
      <c r="AI97" s="351"/>
      <c r="AJ97" s="140"/>
      <c r="AK97" s="251"/>
      <c r="AL97" s="207"/>
      <c r="AM97" s="207"/>
      <c r="AN97" s="207"/>
      <c r="AQ97" s="207"/>
      <c r="AR97" s="207"/>
      <c r="AS97" s="207"/>
      <c r="AT97" s="207"/>
      <c r="AU97" s="207"/>
    </row>
    <row r="98" spans="1:47" ht="17.45" customHeight="1" thickBot="1" x14ac:dyDescent="0.3">
      <c r="A98" s="252"/>
      <c r="B98" s="511" t="str">
        <f>IF(Raster_WiKo!I5="","",Raster_WiKo!I5)</f>
        <v/>
      </c>
      <c r="C98" s="512"/>
      <c r="D98" s="512"/>
      <c r="E98" s="513"/>
      <c r="F98" s="253"/>
      <c r="G98" s="253"/>
      <c r="H98" s="253"/>
      <c r="I98" s="253"/>
      <c r="J98" s="253"/>
      <c r="K98" s="253"/>
      <c r="L98" s="253"/>
      <c r="M98" s="419" t="s">
        <v>1713</v>
      </c>
      <c r="N98" s="254" t="str">
        <f>IF(P98&gt;0,P98,"0")</f>
        <v>0</v>
      </c>
      <c r="O98" s="255"/>
      <c r="P98" s="329">
        <f>U103</f>
        <v>0</v>
      </c>
      <c r="Q98" s="330"/>
      <c r="R98" s="255"/>
      <c r="S98" s="255"/>
      <c r="T98" s="253"/>
      <c r="U98" s="420" t="s">
        <v>1327</v>
      </c>
      <c r="V98" s="358" t="s">
        <v>934</v>
      </c>
      <c r="W98" s="241" t="str">
        <f>IF(X98&gt;0,X98,"0")</f>
        <v>0</v>
      </c>
      <c r="X98" s="253">
        <f>LARGE(P9:Q94,1)</f>
        <v>0</v>
      </c>
      <c r="Y98" s="253"/>
      <c r="Z98" s="253"/>
      <c r="AA98" s="253"/>
      <c r="AB98" s="256"/>
      <c r="AC98" s="253"/>
      <c r="AD98" s="256"/>
      <c r="AE98" s="257" t="s">
        <v>936</v>
      </c>
      <c r="AF98" s="141" t="str">
        <f>IF(TYPE(AI98)=1,IF(AI98&gt;=0,AI98,""),"")</f>
        <v/>
      </c>
      <c r="AG98" s="343"/>
      <c r="AH98" s="343"/>
      <c r="AI98" s="258" t="e">
        <f>(0.62*AF96)+(0.38*AI93)</f>
        <v>#VALUE!</v>
      </c>
      <c r="AJ98" s="259" t="e">
        <f>(0.62*AJ87)+(0.38*AJ93)</f>
        <v>#NUM!</v>
      </c>
      <c r="AK98" s="260" t="s">
        <v>937</v>
      </c>
    </row>
    <row r="99" spans="1:47" s="133" customFormat="1" ht="14.1" customHeight="1" x14ac:dyDescent="0.25">
      <c r="B99" s="416" t="s">
        <v>1759</v>
      </c>
      <c r="P99" s="326">
        <f>W96-1</f>
        <v>-1</v>
      </c>
      <c r="Q99" s="326" t="e">
        <f>ROUND(EXP(LN(P99)+AF7),0)</f>
        <v>#NUM!</v>
      </c>
      <c r="U99" s="262" t="s">
        <v>938</v>
      </c>
      <c r="V99" s="359" t="s">
        <v>934</v>
      </c>
      <c r="W99" s="263" t="str">
        <f>IF(TYPE(AJ99)=1,IF(AJ99&gt;=0,AJ99,""),"")</f>
        <v/>
      </c>
      <c r="X99" s="133">
        <f>LARGE(P9:Q94,2)</f>
        <v>0</v>
      </c>
      <c r="AE99" s="264" t="s">
        <v>939</v>
      </c>
      <c r="AF99" s="144" t="str">
        <f>IF(TYPE(AJ98)=1,IF(AJ98&gt;0,AJ98,""),"")</f>
        <v/>
      </c>
      <c r="AG99" s="342"/>
      <c r="AH99" s="342"/>
      <c r="AI99" s="352"/>
      <c r="AJ99" s="265" t="e">
        <f>AR96/AT96*100</f>
        <v>#DIV/0!</v>
      </c>
      <c r="AK99" s="266" t="s">
        <v>940</v>
      </c>
      <c r="AL99" s="207"/>
      <c r="AM99" s="207"/>
      <c r="AN99" s="207"/>
      <c r="AQ99" s="207"/>
      <c r="AR99" s="207"/>
      <c r="AS99" s="207"/>
      <c r="AT99" s="207"/>
      <c r="AU99" s="207"/>
    </row>
    <row r="100" spans="1:47" s="133" customFormat="1" ht="17.45" hidden="1" customHeight="1" x14ac:dyDescent="0.25">
      <c r="B100" s="261"/>
      <c r="E100" s="218" t="s">
        <v>941</v>
      </c>
      <c r="N100" s="94" t="s">
        <v>942</v>
      </c>
      <c r="P100" s="326"/>
      <c r="Q100" s="326"/>
      <c r="T100" s="218" t="s">
        <v>943</v>
      </c>
      <c r="AC100" s="218" t="s">
        <v>944</v>
      </c>
      <c r="AG100" s="326"/>
      <c r="AH100" s="326"/>
      <c r="AI100" s="326"/>
      <c r="AL100" s="207"/>
      <c r="AM100" s="207"/>
      <c r="AN100" s="207"/>
      <c r="AQ100" s="207"/>
      <c r="AR100" s="207"/>
      <c r="AS100" s="207"/>
      <c r="AT100" s="207"/>
      <c r="AU100" s="207"/>
    </row>
    <row r="101" spans="1:47" hidden="1" x14ac:dyDescent="0.2">
      <c r="A101" s="213"/>
      <c r="E101" s="207" t="s">
        <v>945</v>
      </c>
      <c r="N101" s="267"/>
      <c r="O101" s="267">
        <f>N10</f>
        <v>0</v>
      </c>
      <c r="T101" s="207" t="s">
        <v>946</v>
      </c>
      <c r="U101" s="267">
        <f>SUM(E9:E94)</f>
        <v>0</v>
      </c>
      <c r="AC101" s="268">
        <v>1</v>
      </c>
      <c r="AF101" s="268"/>
      <c r="AG101" s="344">
        <v>0.98</v>
      </c>
      <c r="AH101" s="344"/>
    </row>
    <row r="102" spans="1:47" hidden="1" x14ac:dyDescent="0.2">
      <c r="A102" s="213"/>
      <c r="E102" s="207" t="s">
        <v>947</v>
      </c>
      <c r="N102" s="267"/>
      <c r="O102" s="267">
        <f>N15</f>
        <v>0</v>
      </c>
      <c r="T102" s="207" t="s">
        <v>948</v>
      </c>
      <c r="U102" s="267">
        <f>SUM(W10:W94)</f>
        <v>0</v>
      </c>
      <c r="AC102" s="268">
        <v>2</v>
      </c>
      <c r="AF102" s="268"/>
      <c r="AG102" s="344">
        <v>0.98</v>
      </c>
      <c r="AH102" s="344"/>
    </row>
    <row r="103" spans="1:47" hidden="1" x14ac:dyDescent="0.2">
      <c r="A103" s="213"/>
      <c r="B103" s="269"/>
      <c r="C103" s="270"/>
      <c r="D103" s="270"/>
      <c r="E103" s="207" t="s">
        <v>949</v>
      </c>
      <c r="F103" s="270"/>
      <c r="G103" s="270"/>
      <c r="H103" s="270"/>
      <c r="I103" s="270"/>
      <c r="J103" s="270"/>
      <c r="K103" s="270"/>
      <c r="L103" s="270"/>
      <c r="M103" s="270"/>
      <c r="N103" s="267"/>
      <c r="O103" s="271">
        <f>N27</f>
        <v>0</v>
      </c>
      <c r="T103" s="207" t="s">
        <v>41</v>
      </c>
      <c r="U103" s="207">
        <f>SUM(U101:U102)</f>
        <v>0</v>
      </c>
      <c r="AC103" s="268">
        <v>3</v>
      </c>
      <c r="AF103" s="268"/>
      <c r="AG103" s="344">
        <v>0.85</v>
      </c>
      <c r="AH103" s="344"/>
    </row>
    <row r="104" spans="1:47" hidden="1" x14ac:dyDescent="0.2">
      <c r="A104" s="213"/>
      <c r="B104" s="269"/>
      <c r="C104" s="270"/>
      <c r="D104" s="270"/>
      <c r="E104" s="207" t="s">
        <v>950</v>
      </c>
      <c r="F104" s="270"/>
      <c r="G104" s="270"/>
      <c r="H104" s="270"/>
      <c r="I104" s="270"/>
      <c r="J104" s="270"/>
      <c r="K104" s="270"/>
      <c r="L104" s="270"/>
      <c r="M104" s="270"/>
      <c r="N104" s="267"/>
      <c r="O104" s="271">
        <f>N34</f>
        <v>0</v>
      </c>
      <c r="AC104" s="268">
        <v>4</v>
      </c>
      <c r="AF104" s="268"/>
      <c r="AG104" s="344">
        <v>0.78</v>
      </c>
      <c r="AH104" s="344"/>
    </row>
    <row r="105" spans="1:47" hidden="1" x14ac:dyDescent="0.2">
      <c r="A105" s="213"/>
      <c r="B105" s="269"/>
      <c r="C105" s="270"/>
      <c r="D105" s="270"/>
      <c r="E105" s="207" t="s">
        <v>951</v>
      </c>
      <c r="F105" s="270"/>
      <c r="G105" s="270"/>
      <c r="H105" s="270"/>
      <c r="I105" s="270"/>
      <c r="J105" s="270"/>
      <c r="K105" s="270"/>
      <c r="L105" s="270"/>
      <c r="M105" s="270"/>
      <c r="N105" s="267"/>
      <c r="O105" s="271">
        <f>N37</f>
        <v>0</v>
      </c>
      <c r="P105" s="332"/>
      <c r="Q105" s="332"/>
      <c r="AC105" s="268">
        <v>5</v>
      </c>
      <c r="AF105" s="268"/>
      <c r="AG105" s="344">
        <v>0.79</v>
      </c>
      <c r="AH105" s="344"/>
    </row>
    <row r="106" spans="1:47" hidden="1" x14ac:dyDescent="0.2">
      <c r="A106" s="269"/>
      <c r="B106" s="269"/>
      <c r="C106" s="270"/>
      <c r="D106" s="270"/>
      <c r="E106" s="207" t="s">
        <v>952</v>
      </c>
      <c r="F106" s="270"/>
      <c r="G106" s="270"/>
      <c r="H106" s="270"/>
      <c r="I106" s="270"/>
      <c r="J106" s="270"/>
      <c r="K106" s="270"/>
      <c r="L106" s="270"/>
      <c r="M106" s="270"/>
      <c r="N106" s="267"/>
      <c r="O106" s="271" t="str">
        <f>E42</f>
        <v/>
      </c>
      <c r="P106" s="332"/>
      <c r="Q106" s="332"/>
      <c r="AC106" s="268">
        <v>6</v>
      </c>
      <c r="AF106" s="268"/>
      <c r="AG106" s="344">
        <v>0.4</v>
      </c>
      <c r="AH106" s="344"/>
    </row>
    <row r="107" spans="1:47" hidden="1" x14ac:dyDescent="0.2">
      <c r="A107" s="269"/>
      <c r="B107" s="269"/>
      <c r="C107" s="270"/>
      <c r="D107" s="270"/>
      <c r="E107" s="207" t="s">
        <v>953</v>
      </c>
      <c r="F107" s="270"/>
      <c r="G107" s="270"/>
      <c r="H107" s="270"/>
      <c r="I107" s="270"/>
      <c r="J107" s="270"/>
      <c r="K107" s="270"/>
      <c r="L107" s="270"/>
      <c r="M107" s="270"/>
      <c r="N107" s="267"/>
      <c r="O107" s="271" t="str">
        <f>E43</f>
        <v/>
      </c>
      <c r="P107" s="332"/>
      <c r="Q107" s="332"/>
      <c r="AC107" s="268">
        <v>7</v>
      </c>
      <c r="AF107" s="268"/>
      <c r="AG107" s="344">
        <v>0.3</v>
      </c>
      <c r="AH107" s="344"/>
    </row>
    <row r="108" spans="1:47" hidden="1" x14ac:dyDescent="0.2">
      <c r="A108" s="269"/>
      <c r="B108" s="269"/>
      <c r="C108" s="270"/>
      <c r="D108" s="270"/>
      <c r="E108" s="207" t="s">
        <v>954</v>
      </c>
      <c r="F108" s="270"/>
      <c r="G108" s="270"/>
      <c r="H108" s="270"/>
      <c r="I108" s="270"/>
      <c r="J108" s="270"/>
      <c r="K108" s="270"/>
      <c r="L108" s="270"/>
      <c r="M108" s="270"/>
      <c r="N108" s="267"/>
      <c r="O108" s="271">
        <f>N52</f>
        <v>0</v>
      </c>
      <c r="P108" s="332"/>
      <c r="Q108" s="332"/>
      <c r="AC108" s="268">
        <v>8</v>
      </c>
      <c r="AF108" s="268"/>
      <c r="AG108" s="344">
        <v>0.22</v>
      </c>
      <c r="AH108" s="344"/>
    </row>
    <row r="109" spans="1:47" hidden="1" x14ac:dyDescent="0.2">
      <c r="A109" s="269"/>
      <c r="B109" s="269"/>
      <c r="C109" s="270"/>
      <c r="D109" s="270"/>
      <c r="E109" s="207" t="s">
        <v>955</v>
      </c>
      <c r="F109" s="270"/>
      <c r="G109" s="270"/>
      <c r="H109" s="270"/>
      <c r="I109" s="270"/>
      <c r="J109" s="270"/>
      <c r="K109" s="270"/>
      <c r="L109" s="270"/>
      <c r="M109" s="270"/>
      <c r="N109" s="267"/>
      <c r="O109" s="271" t="str">
        <f>E53</f>
        <v/>
      </c>
      <c r="P109" s="332"/>
      <c r="Q109" s="332"/>
      <c r="AC109" s="268">
        <v>9</v>
      </c>
      <c r="AF109" s="268"/>
      <c r="AG109" s="344">
        <v>-0.13</v>
      </c>
      <c r="AH109" s="344"/>
    </row>
    <row r="110" spans="1:47" hidden="1" x14ac:dyDescent="0.2">
      <c r="A110" s="269"/>
      <c r="B110" s="269"/>
      <c r="C110" s="269"/>
      <c r="D110" s="269"/>
      <c r="E110" s="207" t="s">
        <v>956</v>
      </c>
      <c r="F110" s="269"/>
      <c r="G110" s="269"/>
      <c r="H110" s="269"/>
      <c r="I110" s="269"/>
      <c r="J110" s="269"/>
      <c r="K110" s="269"/>
      <c r="L110" s="269"/>
      <c r="M110" s="269"/>
      <c r="N110" s="267"/>
      <c r="O110" s="271">
        <f>N54</f>
        <v>0</v>
      </c>
      <c r="P110" s="332"/>
      <c r="Q110" s="332"/>
      <c r="AC110" s="268">
        <v>10</v>
      </c>
      <c r="AF110" s="268"/>
      <c r="AG110" s="344">
        <v>0</v>
      </c>
      <c r="AH110" s="344"/>
    </row>
    <row r="111" spans="1:47" hidden="1" x14ac:dyDescent="0.2">
      <c r="A111" s="269"/>
      <c r="B111" s="269"/>
      <c r="C111" s="270"/>
      <c r="D111" s="270"/>
      <c r="E111" s="207" t="s">
        <v>957</v>
      </c>
      <c r="F111" s="270"/>
      <c r="G111" s="270"/>
      <c r="H111" s="270"/>
      <c r="I111" s="270"/>
      <c r="J111" s="270"/>
      <c r="K111" s="270"/>
      <c r="L111" s="270"/>
      <c r="M111" s="270"/>
      <c r="N111" s="267"/>
      <c r="O111" s="271">
        <f>N57</f>
        <v>0</v>
      </c>
      <c r="P111" s="332"/>
      <c r="Q111" s="332"/>
      <c r="AC111" s="268">
        <v>11</v>
      </c>
      <c r="AF111" s="268"/>
      <c r="AG111" s="344">
        <v>-0.32</v>
      </c>
      <c r="AH111" s="344"/>
    </row>
    <row r="112" spans="1:47" hidden="1" x14ac:dyDescent="0.2">
      <c r="A112" s="269"/>
      <c r="B112" s="269"/>
      <c r="C112" s="270"/>
      <c r="D112" s="270"/>
      <c r="E112" s="207" t="s">
        <v>958</v>
      </c>
      <c r="F112" s="270"/>
      <c r="G112" s="270"/>
      <c r="H112" s="270"/>
      <c r="I112" s="270"/>
      <c r="J112" s="270"/>
      <c r="K112" s="270"/>
      <c r="L112" s="270"/>
      <c r="M112" s="270"/>
      <c r="N112" s="267"/>
      <c r="O112" s="271" t="str">
        <f>E58</f>
        <v/>
      </c>
      <c r="P112" s="333"/>
      <c r="Q112" s="333"/>
      <c r="AC112" s="268">
        <v>12</v>
      </c>
      <c r="AF112" s="268"/>
      <c r="AG112" s="344">
        <v>-0.24</v>
      </c>
      <c r="AH112" s="344"/>
    </row>
    <row r="113" spans="1:34" hidden="1" x14ac:dyDescent="0.2">
      <c r="A113" s="269"/>
      <c r="B113" s="269"/>
      <c r="C113" s="270"/>
      <c r="D113" s="270"/>
      <c r="E113" s="207" t="s">
        <v>959</v>
      </c>
      <c r="F113" s="270"/>
      <c r="G113" s="270"/>
      <c r="H113" s="270"/>
      <c r="I113" s="270"/>
      <c r="J113" s="270"/>
      <c r="K113" s="270"/>
      <c r="L113" s="270"/>
      <c r="M113" s="270"/>
      <c r="N113" s="267"/>
      <c r="O113" s="271" t="str">
        <f>E60</f>
        <v/>
      </c>
      <c r="P113" s="332"/>
      <c r="Q113" s="332"/>
      <c r="AC113" s="268">
        <v>13</v>
      </c>
      <c r="AF113" s="268"/>
      <c r="AG113" s="344">
        <v>0.61</v>
      </c>
      <c r="AH113" s="344"/>
    </row>
    <row r="114" spans="1:34" hidden="1" x14ac:dyDescent="0.2">
      <c r="A114" s="269"/>
      <c r="B114" s="269"/>
      <c r="C114" s="270"/>
      <c r="D114" s="270"/>
      <c r="E114" s="207" t="s">
        <v>960</v>
      </c>
      <c r="F114" s="270"/>
      <c r="G114" s="270"/>
      <c r="H114" s="270"/>
      <c r="I114" s="270"/>
      <c r="J114" s="270"/>
      <c r="K114" s="270"/>
      <c r="L114" s="270"/>
      <c r="M114" s="270"/>
      <c r="N114" s="267"/>
      <c r="O114" s="271" t="str">
        <f>E63</f>
        <v/>
      </c>
      <c r="P114" s="332"/>
      <c r="Q114" s="332"/>
      <c r="AC114" s="268">
        <v>14</v>
      </c>
      <c r="AF114" s="268"/>
      <c r="AG114" s="344">
        <v>0.31</v>
      </c>
      <c r="AH114" s="344"/>
    </row>
    <row r="115" spans="1:34" hidden="1" x14ac:dyDescent="0.2">
      <c r="A115" s="269"/>
      <c r="B115" s="269"/>
      <c r="C115" s="269"/>
      <c r="D115" s="269"/>
      <c r="E115" s="207" t="s">
        <v>961</v>
      </c>
      <c r="F115" s="269"/>
      <c r="G115" s="269"/>
      <c r="H115" s="269"/>
      <c r="I115" s="269"/>
      <c r="J115" s="269"/>
      <c r="K115" s="269"/>
      <c r="L115" s="269"/>
      <c r="M115" s="269"/>
      <c r="N115" s="269"/>
      <c r="O115" s="270"/>
      <c r="P115" s="332"/>
      <c r="Q115" s="332"/>
      <c r="AC115" s="268">
        <v>15</v>
      </c>
      <c r="AF115" s="268"/>
      <c r="AG115" s="344">
        <v>-0.06</v>
      </c>
      <c r="AH115" s="344"/>
    </row>
    <row r="116" spans="1:34" hidden="1" x14ac:dyDescent="0.2">
      <c r="A116" s="269"/>
      <c r="B116" s="269"/>
      <c r="C116" s="270"/>
      <c r="D116" s="270"/>
      <c r="E116" s="207" t="s">
        <v>962</v>
      </c>
      <c r="F116" s="270"/>
      <c r="G116" s="270"/>
      <c r="H116" s="270"/>
      <c r="I116" s="270"/>
      <c r="J116" s="270"/>
      <c r="K116" s="270"/>
      <c r="L116" s="270"/>
      <c r="M116" s="270"/>
      <c r="N116" s="270"/>
      <c r="O116" s="270"/>
      <c r="P116" s="332"/>
      <c r="Q116" s="332"/>
      <c r="AC116" s="268">
        <v>16</v>
      </c>
      <c r="AF116" s="268"/>
      <c r="AG116" s="344">
        <v>0.21</v>
      </c>
      <c r="AH116" s="344"/>
    </row>
    <row r="117" spans="1:34" hidden="1" x14ac:dyDescent="0.2">
      <c r="A117" s="269"/>
      <c r="B117" s="269"/>
      <c r="C117" s="270"/>
      <c r="D117" s="270"/>
      <c r="E117" s="207" t="s">
        <v>963</v>
      </c>
      <c r="F117" s="270"/>
      <c r="G117" s="270"/>
      <c r="H117" s="270"/>
      <c r="I117" s="270"/>
      <c r="J117" s="270"/>
      <c r="K117" s="270"/>
      <c r="L117" s="270"/>
      <c r="M117" s="270"/>
      <c r="N117" s="270"/>
      <c r="O117" s="269"/>
      <c r="P117" s="333"/>
      <c r="Q117" s="333"/>
      <c r="AC117" s="268">
        <v>17</v>
      </c>
      <c r="AF117" s="268"/>
      <c r="AG117" s="344">
        <v>0.06</v>
      </c>
      <c r="AH117" s="344"/>
    </row>
    <row r="118" spans="1:34" hidden="1" x14ac:dyDescent="0.2">
      <c r="A118" s="269"/>
      <c r="B118" s="269"/>
      <c r="C118" s="269"/>
      <c r="D118" s="269"/>
      <c r="E118" s="207" t="s">
        <v>964</v>
      </c>
      <c r="F118" s="269"/>
      <c r="G118" s="269"/>
      <c r="H118" s="269"/>
      <c r="I118" s="269"/>
      <c r="J118" s="269"/>
      <c r="K118" s="269"/>
      <c r="L118" s="269"/>
      <c r="M118" s="269"/>
      <c r="N118" s="269"/>
      <c r="O118" s="270"/>
      <c r="P118" s="332"/>
      <c r="Q118" s="332"/>
    </row>
    <row r="119" spans="1:34" hidden="1" x14ac:dyDescent="0.2">
      <c r="A119" s="269"/>
      <c r="B119" s="269"/>
      <c r="C119" s="270"/>
      <c r="D119" s="270"/>
      <c r="E119" s="207" t="s">
        <v>965</v>
      </c>
      <c r="F119" s="270"/>
      <c r="G119" s="270"/>
      <c r="H119" s="270"/>
      <c r="I119" s="270"/>
      <c r="J119" s="270"/>
      <c r="K119" s="270"/>
      <c r="L119" s="270"/>
      <c r="M119" s="270"/>
      <c r="N119" s="270"/>
      <c r="O119" s="270"/>
      <c r="P119" s="332"/>
      <c r="Q119" s="332"/>
    </row>
    <row r="120" spans="1:34" hidden="1" x14ac:dyDescent="0.2">
      <c r="A120" s="269"/>
      <c r="B120" s="269"/>
      <c r="C120" s="269"/>
      <c r="D120" s="269"/>
      <c r="E120" s="207" t="s">
        <v>966</v>
      </c>
      <c r="F120" s="269"/>
      <c r="G120" s="269"/>
      <c r="H120" s="269"/>
      <c r="I120" s="269"/>
      <c r="J120" s="269"/>
      <c r="K120" s="269"/>
      <c r="L120" s="269"/>
      <c r="M120" s="269"/>
      <c r="N120" s="269"/>
      <c r="O120" s="269"/>
      <c r="P120" s="333"/>
      <c r="Q120" s="333"/>
    </row>
    <row r="121" spans="1:34" hidden="1" x14ac:dyDescent="0.2">
      <c r="A121" s="269"/>
      <c r="B121" s="269"/>
      <c r="C121" s="270"/>
      <c r="D121" s="270"/>
      <c r="E121" s="207" t="s">
        <v>967</v>
      </c>
      <c r="F121" s="270"/>
      <c r="G121" s="270"/>
      <c r="H121" s="270"/>
      <c r="I121" s="270"/>
      <c r="J121" s="270"/>
      <c r="K121" s="270"/>
      <c r="L121" s="270"/>
      <c r="M121" s="270"/>
      <c r="N121" s="270"/>
      <c r="O121" s="270"/>
      <c r="P121" s="332"/>
      <c r="Q121" s="332"/>
    </row>
    <row r="122" spans="1:34" hidden="1" x14ac:dyDescent="0.2">
      <c r="A122" s="269"/>
      <c r="B122" s="269"/>
      <c r="C122" s="270"/>
      <c r="D122" s="270"/>
      <c r="E122" s="207" t="s">
        <v>968</v>
      </c>
      <c r="F122" s="270"/>
      <c r="G122" s="270"/>
      <c r="H122" s="270"/>
      <c r="I122" s="270"/>
      <c r="J122" s="270"/>
      <c r="K122" s="270"/>
      <c r="L122" s="270"/>
      <c r="M122" s="270"/>
      <c r="N122" s="270"/>
      <c r="O122" s="269"/>
      <c r="P122" s="333"/>
      <c r="Q122" s="333"/>
    </row>
    <row r="123" spans="1:34" hidden="1" x14ac:dyDescent="0.2">
      <c r="A123" s="269"/>
      <c r="B123" s="269"/>
      <c r="C123" s="270"/>
      <c r="D123" s="270"/>
      <c r="E123" s="207" t="s">
        <v>969</v>
      </c>
      <c r="F123" s="270"/>
      <c r="G123" s="270"/>
      <c r="H123" s="270"/>
      <c r="I123" s="270"/>
      <c r="J123" s="270"/>
      <c r="K123" s="270"/>
      <c r="L123" s="270"/>
      <c r="M123" s="270"/>
      <c r="N123" s="270"/>
      <c r="O123" s="270"/>
      <c r="P123" s="332"/>
      <c r="Q123" s="332"/>
    </row>
    <row r="124" spans="1:34" hidden="1" x14ac:dyDescent="0.2">
      <c r="A124" s="269"/>
      <c r="B124" s="269"/>
      <c r="C124" s="269"/>
      <c r="D124" s="269"/>
      <c r="E124" s="207" t="s">
        <v>970</v>
      </c>
      <c r="F124" s="269"/>
      <c r="G124" s="269"/>
      <c r="H124" s="269"/>
      <c r="I124" s="269"/>
      <c r="J124" s="269"/>
      <c r="K124" s="269"/>
      <c r="L124" s="269"/>
      <c r="M124" s="269"/>
      <c r="N124" s="269"/>
      <c r="O124" s="270"/>
      <c r="P124" s="332"/>
      <c r="Q124" s="332"/>
    </row>
    <row r="125" spans="1:34" hidden="1" x14ac:dyDescent="0.2">
      <c r="A125" s="269"/>
      <c r="B125" s="269"/>
      <c r="C125" s="270"/>
      <c r="D125" s="270"/>
      <c r="E125" s="207" t="s">
        <v>971</v>
      </c>
      <c r="F125" s="270"/>
      <c r="G125" s="270"/>
      <c r="H125" s="270"/>
      <c r="I125" s="270"/>
      <c r="J125" s="270"/>
      <c r="K125" s="270"/>
      <c r="L125" s="270"/>
      <c r="M125" s="270"/>
      <c r="N125" s="270"/>
      <c r="O125" s="270"/>
      <c r="P125" s="332"/>
      <c r="Q125" s="332"/>
    </row>
    <row r="126" spans="1:34" hidden="1" x14ac:dyDescent="0.2">
      <c r="A126" s="269"/>
      <c r="B126" s="269"/>
      <c r="C126" s="270"/>
      <c r="D126" s="270"/>
      <c r="E126" s="207" t="s">
        <v>972</v>
      </c>
      <c r="F126" s="270"/>
      <c r="G126" s="270"/>
      <c r="H126" s="270"/>
      <c r="I126" s="270"/>
      <c r="J126" s="270"/>
      <c r="K126" s="270"/>
      <c r="L126" s="270"/>
      <c r="M126" s="270"/>
      <c r="N126" s="270"/>
      <c r="O126" s="269"/>
      <c r="P126" s="333"/>
      <c r="Q126" s="333"/>
    </row>
    <row r="127" spans="1:34" hidden="1" x14ac:dyDescent="0.2">
      <c r="A127" s="269"/>
      <c r="B127" s="269"/>
      <c r="C127" s="270"/>
      <c r="D127" s="270"/>
      <c r="E127" s="207" t="s">
        <v>973</v>
      </c>
      <c r="F127" s="270"/>
      <c r="G127" s="270"/>
      <c r="H127" s="270"/>
      <c r="I127" s="270"/>
      <c r="J127" s="270"/>
      <c r="K127" s="270"/>
      <c r="L127" s="270"/>
      <c r="M127" s="270"/>
      <c r="N127" s="270"/>
      <c r="O127" s="270"/>
      <c r="P127" s="332"/>
      <c r="Q127" s="332"/>
    </row>
    <row r="128" spans="1:34" hidden="1" x14ac:dyDescent="0.2">
      <c r="A128" s="269"/>
      <c r="B128" s="269"/>
      <c r="C128" s="270"/>
      <c r="D128" s="270"/>
      <c r="E128" s="207" t="s">
        <v>974</v>
      </c>
      <c r="F128" s="270"/>
      <c r="G128" s="270"/>
      <c r="H128" s="270"/>
      <c r="I128" s="270"/>
      <c r="J128" s="270"/>
      <c r="K128" s="270"/>
      <c r="L128" s="270"/>
      <c r="M128" s="270"/>
      <c r="N128" s="270"/>
      <c r="O128" s="270"/>
      <c r="P128" s="332"/>
      <c r="Q128" s="332"/>
    </row>
    <row r="129" spans="1:17" hidden="1" x14ac:dyDescent="0.2">
      <c r="A129" s="269"/>
      <c r="B129" s="269"/>
      <c r="C129" s="270"/>
      <c r="D129" s="270"/>
      <c r="E129" s="207" t="s">
        <v>975</v>
      </c>
      <c r="F129" s="270"/>
      <c r="G129" s="270"/>
      <c r="H129" s="270"/>
      <c r="I129" s="270"/>
      <c r="J129" s="270"/>
      <c r="K129" s="270"/>
      <c r="L129" s="270"/>
      <c r="M129" s="270"/>
      <c r="N129" s="270"/>
      <c r="O129" s="270"/>
      <c r="P129" s="332"/>
      <c r="Q129" s="332"/>
    </row>
    <row r="130" spans="1:17" hidden="1" x14ac:dyDescent="0.2">
      <c r="A130" s="213"/>
      <c r="B130" s="269"/>
      <c r="C130" s="270"/>
      <c r="D130" s="270"/>
      <c r="E130" s="207" t="s">
        <v>976</v>
      </c>
      <c r="F130" s="270"/>
      <c r="G130" s="270"/>
      <c r="H130" s="270"/>
      <c r="I130" s="270"/>
      <c r="J130" s="270"/>
      <c r="K130" s="270"/>
      <c r="L130" s="270"/>
      <c r="M130" s="270"/>
      <c r="N130" s="270"/>
      <c r="O130" s="270"/>
      <c r="P130" s="332"/>
      <c r="Q130" s="332"/>
    </row>
    <row r="131" spans="1:17" hidden="1" x14ac:dyDescent="0.2">
      <c r="A131" s="213"/>
      <c r="E131" s="207" t="s">
        <v>977</v>
      </c>
      <c r="O131" s="270"/>
      <c r="P131" s="332"/>
      <c r="Q131" s="332"/>
    </row>
    <row r="132" spans="1:17" hidden="1" x14ac:dyDescent="0.2">
      <c r="A132" s="213"/>
      <c r="E132" s="207" t="s">
        <v>978</v>
      </c>
      <c r="O132" s="270"/>
      <c r="P132" s="332"/>
      <c r="Q132" s="332"/>
    </row>
    <row r="133" spans="1:17" hidden="1" x14ac:dyDescent="0.2">
      <c r="A133" s="213"/>
      <c r="E133" s="207" t="s">
        <v>979</v>
      </c>
    </row>
    <row r="134" spans="1:17" hidden="1" x14ac:dyDescent="0.2">
      <c r="A134" s="213"/>
      <c r="E134" s="207" t="s">
        <v>980</v>
      </c>
    </row>
    <row r="135" spans="1:17" hidden="1" x14ac:dyDescent="0.2">
      <c r="A135" s="213"/>
      <c r="E135" s="207" t="s">
        <v>981</v>
      </c>
    </row>
    <row r="136" spans="1:17" hidden="1" x14ac:dyDescent="0.2">
      <c r="A136" s="213"/>
      <c r="E136" s="207" t="s">
        <v>982</v>
      </c>
    </row>
    <row r="137" spans="1:17" hidden="1" x14ac:dyDescent="0.2">
      <c r="A137" s="213"/>
      <c r="E137" s="207" t="s">
        <v>983</v>
      </c>
    </row>
    <row r="138" spans="1:17" hidden="1" x14ac:dyDescent="0.2">
      <c r="A138" s="213"/>
      <c r="E138" s="207" t="s">
        <v>984</v>
      </c>
    </row>
    <row r="139" spans="1:17" hidden="1" x14ac:dyDescent="0.2">
      <c r="A139" s="213"/>
      <c r="E139" s="207" t="s">
        <v>985</v>
      </c>
    </row>
    <row r="140" spans="1:17" hidden="1" x14ac:dyDescent="0.2">
      <c r="A140" s="213"/>
      <c r="E140" s="207" t="s">
        <v>986</v>
      </c>
    </row>
    <row r="141" spans="1:17" hidden="1" x14ac:dyDescent="0.2">
      <c r="A141" s="213"/>
      <c r="E141" s="207" t="s">
        <v>987</v>
      </c>
    </row>
    <row r="142" spans="1:17" hidden="1" x14ac:dyDescent="0.2">
      <c r="E142" s="207" t="s">
        <v>40</v>
      </c>
    </row>
    <row r="143" spans="1:17" hidden="1" x14ac:dyDescent="0.2">
      <c r="E143" s="207" t="s">
        <v>988</v>
      </c>
    </row>
    <row r="144" spans="1:17" hidden="1" x14ac:dyDescent="0.2">
      <c r="E144" s="207" t="s">
        <v>989</v>
      </c>
    </row>
    <row r="145" spans="5:5" hidden="1" x14ac:dyDescent="0.2">
      <c r="E145" s="207" t="s">
        <v>990</v>
      </c>
    </row>
    <row r="146" spans="5:5" hidden="1" x14ac:dyDescent="0.2">
      <c r="E146" s="207" t="s">
        <v>991</v>
      </c>
    </row>
    <row r="147" spans="5:5" hidden="1" x14ac:dyDescent="0.2">
      <c r="E147" s="207" t="s">
        <v>992</v>
      </c>
    </row>
    <row r="148" spans="5:5" hidden="1" x14ac:dyDescent="0.2">
      <c r="E148" s="207" t="s">
        <v>993</v>
      </c>
    </row>
    <row r="149" spans="5:5" hidden="1" x14ac:dyDescent="0.2">
      <c r="E149" s="207" t="s">
        <v>994</v>
      </c>
    </row>
    <row r="150" spans="5:5" hidden="1" x14ac:dyDescent="0.2">
      <c r="E150" s="207" t="s">
        <v>995</v>
      </c>
    </row>
    <row r="151" spans="5:5" hidden="1" x14ac:dyDescent="0.2">
      <c r="E151" s="207" t="s">
        <v>996</v>
      </c>
    </row>
    <row r="152" spans="5:5" hidden="1" x14ac:dyDescent="0.2">
      <c r="E152" s="207" t="s">
        <v>997</v>
      </c>
    </row>
    <row r="153" spans="5:5" hidden="1" x14ac:dyDescent="0.2">
      <c r="E153" s="207" t="s">
        <v>998</v>
      </c>
    </row>
    <row r="154" spans="5:5" hidden="1" x14ac:dyDescent="0.2">
      <c r="E154" s="207" t="s">
        <v>999</v>
      </c>
    </row>
    <row r="155" spans="5:5" hidden="1" x14ac:dyDescent="0.2">
      <c r="E155" s="207" t="s">
        <v>1000</v>
      </c>
    </row>
    <row r="156" spans="5:5" hidden="1" x14ac:dyDescent="0.2">
      <c r="E156" s="207" t="s">
        <v>1001</v>
      </c>
    </row>
    <row r="157" spans="5:5" hidden="1" x14ac:dyDescent="0.2">
      <c r="E157" s="207" t="s">
        <v>1002</v>
      </c>
    </row>
    <row r="158" spans="5:5" hidden="1" x14ac:dyDescent="0.2">
      <c r="E158" s="207" t="s">
        <v>1003</v>
      </c>
    </row>
    <row r="159" spans="5:5" hidden="1" x14ac:dyDescent="0.2">
      <c r="E159" s="207" t="s">
        <v>1004</v>
      </c>
    </row>
    <row r="160" spans="5:5" hidden="1" x14ac:dyDescent="0.2">
      <c r="E160" s="207" t="s">
        <v>1005</v>
      </c>
    </row>
    <row r="161" spans="5:5" hidden="1" x14ac:dyDescent="0.2">
      <c r="E161" s="207" t="s">
        <v>1006</v>
      </c>
    </row>
    <row r="162" spans="5:5" hidden="1" x14ac:dyDescent="0.2">
      <c r="E162" s="207" t="s">
        <v>1007</v>
      </c>
    </row>
    <row r="163" spans="5:5" hidden="1" x14ac:dyDescent="0.2">
      <c r="E163" s="207" t="s">
        <v>1008</v>
      </c>
    </row>
    <row r="164" spans="5:5" hidden="1" x14ac:dyDescent="0.2">
      <c r="E164" s="207" t="s">
        <v>1009</v>
      </c>
    </row>
    <row r="165" spans="5:5" hidden="1" x14ac:dyDescent="0.2">
      <c r="E165" s="207" t="s">
        <v>1010</v>
      </c>
    </row>
    <row r="256" spans="5:5" x14ac:dyDescent="0.2">
      <c r="E256" s="213"/>
    </row>
    <row r="257" spans="1:17" x14ac:dyDescent="0.2">
      <c r="B257" s="213"/>
      <c r="C257" s="213"/>
      <c r="D257" s="213"/>
      <c r="F257" s="213"/>
      <c r="G257" s="213"/>
      <c r="H257" s="213"/>
      <c r="I257" s="213"/>
      <c r="J257" s="213"/>
      <c r="K257" s="213"/>
      <c r="L257" s="213"/>
      <c r="M257" s="213"/>
      <c r="N257" s="213"/>
    </row>
    <row r="259" spans="1:17" x14ac:dyDescent="0.2">
      <c r="O259" s="213"/>
      <c r="P259" s="334"/>
      <c r="Q259" s="334"/>
    </row>
    <row r="267" spans="1:17" x14ac:dyDescent="0.2">
      <c r="A267" s="213"/>
    </row>
  </sheetData>
  <sheetProtection algorithmName="SHA-512" hashValue="/6HSzMesn37kFH5cHN9CebkF4I2jpwoLH0mmb48uOIMDav8pOncIEku5ezVdLg65Fg+F9w99VvBMaToqCdMZzw==" saltValue="CN+oIOlpS+TVXBw58ZumtQ==" spinCount="100000" sheet="1" objects="1" scenarios="1"/>
  <mergeCells count="10">
    <mergeCell ref="AD1:AF1"/>
    <mergeCell ref="AC7:AE7"/>
    <mergeCell ref="B98:E98"/>
    <mergeCell ref="G3:K3"/>
    <mergeCell ref="G5:K5"/>
    <mergeCell ref="T5:U5"/>
    <mergeCell ref="AB5:AF5"/>
    <mergeCell ref="AC3:AD3"/>
    <mergeCell ref="AE3:AF3"/>
    <mergeCell ref="T3:U3"/>
  </mergeCells>
  <conditionalFormatting sqref="AF96:AH98">
    <cfRule type="cellIs" dxfId="33" priority="8" operator="greaterThan">
      <formula>0.8</formula>
    </cfRule>
    <cfRule type="cellIs" dxfId="32" priority="9" operator="between">
      <formula>0.6</formula>
      <formula>0.7999999999</formula>
    </cfRule>
    <cfRule type="cellIs" dxfId="31" priority="10" operator="between">
      <formula>0.4</formula>
      <formula>0.5999999999</formula>
    </cfRule>
    <cfRule type="cellIs" dxfId="30" priority="11" operator="between">
      <formula>0.2</formula>
      <formula>0.39999999999999</formula>
    </cfRule>
    <cfRule type="cellIs" dxfId="29" priority="12" operator="between">
      <formula>0</formula>
      <formula>0.199999999999999</formula>
    </cfRule>
  </conditionalFormatting>
  <conditionalFormatting sqref="AF96:AH99">
    <cfRule type="containsBlanks" dxfId="28" priority="1">
      <formula>LEN(TRIM(AF96))=0</formula>
    </cfRule>
  </conditionalFormatting>
  <conditionalFormatting sqref="AF99:AH99">
    <cfRule type="cellIs" dxfId="27" priority="2" operator="greaterThan">
      <formula>0.8</formula>
    </cfRule>
    <cfRule type="cellIs" dxfId="26" priority="3" operator="between">
      <formula>0.6</formula>
      <formula>0.7999999999</formula>
    </cfRule>
    <cfRule type="cellIs" dxfId="25" priority="4" operator="between">
      <formula>0.4</formula>
      <formula>0.5999999999</formula>
    </cfRule>
    <cfRule type="cellIs" dxfId="24" priority="5" operator="between">
      <formula>0.2</formula>
      <formula>0.39999999999999</formula>
    </cfRule>
    <cfRule type="cellIs" dxfId="23" priority="6" operator="between">
      <formula>0</formula>
      <formula>0.199999999999999</formula>
    </cfRule>
  </conditionalFormatting>
  <dataValidations count="6">
    <dataValidation type="list" allowBlank="1" showInputMessage="1" showErrorMessage="1" sqref="AC7:AE7 JY7:KA7 TU7:TW7 ADQ7:ADS7 ANM7:ANO7 AXI7:AXK7 BHE7:BHG7 BRA7:BRC7 CAW7:CAY7 CKS7:CKU7 CUO7:CUQ7 DEK7:DEM7 DOG7:DOI7 DYC7:DYE7 EHY7:EIA7 ERU7:ERW7 FBQ7:FBS7 FLM7:FLO7 FVI7:FVK7 GFE7:GFG7 GPA7:GPC7 GYW7:GYY7 HIS7:HIU7 HSO7:HSQ7 ICK7:ICM7 IMG7:IMI7 IWC7:IWE7 JFY7:JGA7 JPU7:JPW7 JZQ7:JZS7 KJM7:KJO7 KTI7:KTK7 LDE7:LDG7 LNA7:LNC7 LWW7:LWY7 MGS7:MGU7 MQO7:MQQ7 NAK7:NAM7 NKG7:NKI7 NUC7:NUE7 ODY7:OEA7 ONU7:ONW7 OXQ7:OXS7 PHM7:PHO7 PRI7:PRK7 QBE7:QBG7 QLA7:QLC7 QUW7:QUY7 RES7:REU7 ROO7:ROQ7 RYK7:RYM7 SIG7:SII7 SSC7:SSE7 TBY7:TCA7 TLU7:TLW7 TVQ7:TVS7 UFM7:UFO7 UPI7:UPK7 UZE7:UZG7 VJA7:VJC7 VSW7:VSY7 WCS7:WCU7 WMO7:WMQ7 WWK7:WWM7 AC65543:AE65543 JY65543:KA65543 TU65543:TW65543 ADQ65543:ADS65543 ANM65543:ANO65543 AXI65543:AXK65543 BHE65543:BHG65543 BRA65543:BRC65543 CAW65543:CAY65543 CKS65543:CKU65543 CUO65543:CUQ65543 DEK65543:DEM65543 DOG65543:DOI65543 DYC65543:DYE65543 EHY65543:EIA65543 ERU65543:ERW65543 FBQ65543:FBS65543 FLM65543:FLO65543 FVI65543:FVK65543 GFE65543:GFG65543 GPA65543:GPC65543 GYW65543:GYY65543 HIS65543:HIU65543 HSO65543:HSQ65543 ICK65543:ICM65543 IMG65543:IMI65543 IWC65543:IWE65543 JFY65543:JGA65543 JPU65543:JPW65543 JZQ65543:JZS65543 KJM65543:KJO65543 KTI65543:KTK65543 LDE65543:LDG65543 LNA65543:LNC65543 LWW65543:LWY65543 MGS65543:MGU65543 MQO65543:MQQ65543 NAK65543:NAM65543 NKG65543:NKI65543 NUC65543:NUE65543 ODY65543:OEA65543 ONU65543:ONW65543 OXQ65543:OXS65543 PHM65543:PHO65543 PRI65543:PRK65543 QBE65543:QBG65543 QLA65543:QLC65543 QUW65543:QUY65543 RES65543:REU65543 ROO65543:ROQ65543 RYK65543:RYM65543 SIG65543:SII65543 SSC65543:SSE65543 TBY65543:TCA65543 TLU65543:TLW65543 TVQ65543:TVS65543 UFM65543:UFO65543 UPI65543:UPK65543 UZE65543:UZG65543 VJA65543:VJC65543 VSW65543:VSY65543 WCS65543:WCU65543 WMO65543:WMQ65543 WWK65543:WWM65543 AC131079:AE131079 JY131079:KA131079 TU131079:TW131079 ADQ131079:ADS131079 ANM131079:ANO131079 AXI131079:AXK131079 BHE131079:BHG131079 BRA131079:BRC131079 CAW131079:CAY131079 CKS131079:CKU131079 CUO131079:CUQ131079 DEK131079:DEM131079 DOG131079:DOI131079 DYC131079:DYE131079 EHY131079:EIA131079 ERU131079:ERW131079 FBQ131079:FBS131079 FLM131079:FLO131079 FVI131079:FVK131079 GFE131079:GFG131079 GPA131079:GPC131079 GYW131079:GYY131079 HIS131079:HIU131079 HSO131079:HSQ131079 ICK131079:ICM131079 IMG131079:IMI131079 IWC131079:IWE131079 JFY131079:JGA131079 JPU131079:JPW131079 JZQ131079:JZS131079 KJM131079:KJO131079 KTI131079:KTK131079 LDE131079:LDG131079 LNA131079:LNC131079 LWW131079:LWY131079 MGS131079:MGU131079 MQO131079:MQQ131079 NAK131079:NAM131079 NKG131079:NKI131079 NUC131079:NUE131079 ODY131079:OEA131079 ONU131079:ONW131079 OXQ131079:OXS131079 PHM131079:PHO131079 PRI131079:PRK131079 QBE131079:QBG131079 QLA131079:QLC131079 QUW131079:QUY131079 RES131079:REU131079 ROO131079:ROQ131079 RYK131079:RYM131079 SIG131079:SII131079 SSC131079:SSE131079 TBY131079:TCA131079 TLU131079:TLW131079 TVQ131079:TVS131079 UFM131079:UFO131079 UPI131079:UPK131079 UZE131079:UZG131079 VJA131079:VJC131079 VSW131079:VSY131079 WCS131079:WCU131079 WMO131079:WMQ131079 WWK131079:WWM131079 AC196615:AE196615 JY196615:KA196615 TU196615:TW196615 ADQ196615:ADS196615 ANM196615:ANO196615 AXI196615:AXK196615 BHE196615:BHG196615 BRA196615:BRC196615 CAW196615:CAY196615 CKS196615:CKU196615 CUO196615:CUQ196615 DEK196615:DEM196615 DOG196615:DOI196615 DYC196615:DYE196615 EHY196615:EIA196615 ERU196615:ERW196615 FBQ196615:FBS196615 FLM196615:FLO196615 FVI196615:FVK196615 GFE196615:GFG196615 GPA196615:GPC196615 GYW196615:GYY196615 HIS196615:HIU196615 HSO196615:HSQ196615 ICK196615:ICM196615 IMG196615:IMI196615 IWC196615:IWE196615 JFY196615:JGA196615 JPU196615:JPW196615 JZQ196615:JZS196615 KJM196615:KJO196615 KTI196615:KTK196615 LDE196615:LDG196615 LNA196615:LNC196615 LWW196615:LWY196615 MGS196615:MGU196615 MQO196615:MQQ196615 NAK196615:NAM196615 NKG196615:NKI196615 NUC196615:NUE196615 ODY196615:OEA196615 ONU196615:ONW196615 OXQ196615:OXS196615 PHM196615:PHO196615 PRI196615:PRK196615 QBE196615:QBG196615 QLA196615:QLC196615 QUW196615:QUY196615 RES196615:REU196615 ROO196615:ROQ196615 RYK196615:RYM196615 SIG196615:SII196615 SSC196615:SSE196615 TBY196615:TCA196615 TLU196615:TLW196615 TVQ196615:TVS196615 UFM196615:UFO196615 UPI196615:UPK196615 UZE196615:UZG196615 VJA196615:VJC196615 VSW196615:VSY196615 WCS196615:WCU196615 WMO196615:WMQ196615 WWK196615:WWM196615 AC262151:AE262151 JY262151:KA262151 TU262151:TW262151 ADQ262151:ADS262151 ANM262151:ANO262151 AXI262151:AXK262151 BHE262151:BHG262151 BRA262151:BRC262151 CAW262151:CAY262151 CKS262151:CKU262151 CUO262151:CUQ262151 DEK262151:DEM262151 DOG262151:DOI262151 DYC262151:DYE262151 EHY262151:EIA262151 ERU262151:ERW262151 FBQ262151:FBS262151 FLM262151:FLO262151 FVI262151:FVK262151 GFE262151:GFG262151 GPA262151:GPC262151 GYW262151:GYY262151 HIS262151:HIU262151 HSO262151:HSQ262151 ICK262151:ICM262151 IMG262151:IMI262151 IWC262151:IWE262151 JFY262151:JGA262151 JPU262151:JPW262151 JZQ262151:JZS262151 KJM262151:KJO262151 KTI262151:KTK262151 LDE262151:LDG262151 LNA262151:LNC262151 LWW262151:LWY262151 MGS262151:MGU262151 MQO262151:MQQ262151 NAK262151:NAM262151 NKG262151:NKI262151 NUC262151:NUE262151 ODY262151:OEA262151 ONU262151:ONW262151 OXQ262151:OXS262151 PHM262151:PHO262151 PRI262151:PRK262151 QBE262151:QBG262151 QLA262151:QLC262151 QUW262151:QUY262151 RES262151:REU262151 ROO262151:ROQ262151 RYK262151:RYM262151 SIG262151:SII262151 SSC262151:SSE262151 TBY262151:TCA262151 TLU262151:TLW262151 TVQ262151:TVS262151 UFM262151:UFO262151 UPI262151:UPK262151 UZE262151:UZG262151 VJA262151:VJC262151 VSW262151:VSY262151 WCS262151:WCU262151 WMO262151:WMQ262151 WWK262151:WWM262151 AC327687:AE327687 JY327687:KA327687 TU327687:TW327687 ADQ327687:ADS327687 ANM327687:ANO327687 AXI327687:AXK327687 BHE327687:BHG327687 BRA327687:BRC327687 CAW327687:CAY327687 CKS327687:CKU327687 CUO327687:CUQ327687 DEK327687:DEM327687 DOG327687:DOI327687 DYC327687:DYE327687 EHY327687:EIA327687 ERU327687:ERW327687 FBQ327687:FBS327687 FLM327687:FLO327687 FVI327687:FVK327687 GFE327687:GFG327687 GPA327687:GPC327687 GYW327687:GYY327687 HIS327687:HIU327687 HSO327687:HSQ327687 ICK327687:ICM327687 IMG327687:IMI327687 IWC327687:IWE327687 JFY327687:JGA327687 JPU327687:JPW327687 JZQ327687:JZS327687 KJM327687:KJO327687 KTI327687:KTK327687 LDE327687:LDG327687 LNA327687:LNC327687 LWW327687:LWY327687 MGS327687:MGU327687 MQO327687:MQQ327687 NAK327687:NAM327687 NKG327687:NKI327687 NUC327687:NUE327687 ODY327687:OEA327687 ONU327687:ONW327687 OXQ327687:OXS327687 PHM327687:PHO327687 PRI327687:PRK327687 QBE327687:QBG327687 QLA327687:QLC327687 QUW327687:QUY327687 RES327687:REU327687 ROO327687:ROQ327687 RYK327687:RYM327687 SIG327687:SII327687 SSC327687:SSE327687 TBY327687:TCA327687 TLU327687:TLW327687 TVQ327687:TVS327687 UFM327687:UFO327687 UPI327687:UPK327687 UZE327687:UZG327687 VJA327687:VJC327687 VSW327687:VSY327687 WCS327687:WCU327687 WMO327687:WMQ327687 WWK327687:WWM327687 AC393223:AE393223 JY393223:KA393223 TU393223:TW393223 ADQ393223:ADS393223 ANM393223:ANO393223 AXI393223:AXK393223 BHE393223:BHG393223 BRA393223:BRC393223 CAW393223:CAY393223 CKS393223:CKU393223 CUO393223:CUQ393223 DEK393223:DEM393223 DOG393223:DOI393223 DYC393223:DYE393223 EHY393223:EIA393223 ERU393223:ERW393223 FBQ393223:FBS393223 FLM393223:FLO393223 FVI393223:FVK393223 GFE393223:GFG393223 GPA393223:GPC393223 GYW393223:GYY393223 HIS393223:HIU393223 HSO393223:HSQ393223 ICK393223:ICM393223 IMG393223:IMI393223 IWC393223:IWE393223 JFY393223:JGA393223 JPU393223:JPW393223 JZQ393223:JZS393223 KJM393223:KJO393223 KTI393223:KTK393223 LDE393223:LDG393223 LNA393223:LNC393223 LWW393223:LWY393223 MGS393223:MGU393223 MQO393223:MQQ393223 NAK393223:NAM393223 NKG393223:NKI393223 NUC393223:NUE393223 ODY393223:OEA393223 ONU393223:ONW393223 OXQ393223:OXS393223 PHM393223:PHO393223 PRI393223:PRK393223 QBE393223:QBG393223 QLA393223:QLC393223 QUW393223:QUY393223 RES393223:REU393223 ROO393223:ROQ393223 RYK393223:RYM393223 SIG393223:SII393223 SSC393223:SSE393223 TBY393223:TCA393223 TLU393223:TLW393223 TVQ393223:TVS393223 UFM393223:UFO393223 UPI393223:UPK393223 UZE393223:UZG393223 VJA393223:VJC393223 VSW393223:VSY393223 WCS393223:WCU393223 WMO393223:WMQ393223 WWK393223:WWM393223 AC458759:AE458759 JY458759:KA458759 TU458759:TW458759 ADQ458759:ADS458759 ANM458759:ANO458759 AXI458759:AXK458759 BHE458759:BHG458759 BRA458759:BRC458759 CAW458759:CAY458759 CKS458759:CKU458759 CUO458759:CUQ458759 DEK458759:DEM458759 DOG458759:DOI458759 DYC458759:DYE458759 EHY458759:EIA458759 ERU458759:ERW458759 FBQ458759:FBS458759 FLM458759:FLO458759 FVI458759:FVK458759 GFE458759:GFG458759 GPA458759:GPC458759 GYW458759:GYY458759 HIS458759:HIU458759 HSO458759:HSQ458759 ICK458759:ICM458759 IMG458759:IMI458759 IWC458759:IWE458759 JFY458759:JGA458759 JPU458759:JPW458759 JZQ458759:JZS458759 KJM458759:KJO458759 KTI458759:KTK458759 LDE458759:LDG458759 LNA458759:LNC458759 LWW458759:LWY458759 MGS458759:MGU458759 MQO458759:MQQ458759 NAK458759:NAM458759 NKG458759:NKI458759 NUC458759:NUE458759 ODY458759:OEA458759 ONU458759:ONW458759 OXQ458759:OXS458759 PHM458759:PHO458759 PRI458759:PRK458759 QBE458759:QBG458759 QLA458759:QLC458759 QUW458759:QUY458759 RES458759:REU458759 ROO458759:ROQ458759 RYK458759:RYM458759 SIG458759:SII458759 SSC458759:SSE458759 TBY458759:TCA458759 TLU458759:TLW458759 TVQ458759:TVS458759 UFM458759:UFO458759 UPI458759:UPK458759 UZE458759:UZG458759 VJA458759:VJC458759 VSW458759:VSY458759 WCS458759:WCU458759 WMO458759:WMQ458759 WWK458759:WWM458759 AC524295:AE524295 JY524295:KA524295 TU524295:TW524295 ADQ524295:ADS524295 ANM524295:ANO524295 AXI524295:AXK524295 BHE524295:BHG524295 BRA524295:BRC524295 CAW524295:CAY524295 CKS524295:CKU524295 CUO524295:CUQ524295 DEK524295:DEM524295 DOG524295:DOI524295 DYC524295:DYE524295 EHY524295:EIA524295 ERU524295:ERW524295 FBQ524295:FBS524295 FLM524295:FLO524295 FVI524295:FVK524295 GFE524295:GFG524295 GPA524295:GPC524295 GYW524295:GYY524295 HIS524295:HIU524295 HSO524295:HSQ524295 ICK524295:ICM524295 IMG524295:IMI524295 IWC524295:IWE524295 JFY524295:JGA524295 JPU524295:JPW524295 JZQ524295:JZS524295 KJM524295:KJO524295 KTI524295:KTK524295 LDE524295:LDG524295 LNA524295:LNC524295 LWW524295:LWY524295 MGS524295:MGU524295 MQO524295:MQQ524295 NAK524295:NAM524295 NKG524295:NKI524295 NUC524295:NUE524295 ODY524295:OEA524295 ONU524295:ONW524295 OXQ524295:OXS524295 PHM524295:PHO524295 PRI524295:PRK524295 QBE524295:QBG524295 QLA524295:QLC524295 QUW524295:QUY524295 RES524295:REU524295 ROO524295:ROQ524295 RYK524295:RYM524295 SIG524295:SII524295 SSC524295:SSE524295 TBY524295:TCA524295 TLU524295:TLW524295 TVQ524295:TVS524295 UFM524295:UFO524295 UPI524295:UPK524295 UZE524295:UZG524295 VJA524295:VJC524295 VSW524295:VSY524295 WCS524295:WCU524295 WMO524295:WMQ524295 WWK524295:WWM524295 AC589831:AE589831 JY589831:KA589831 TU589831:TW589831 ADQ589831:ADS589831 ANM589831:ANO589831 AXI589831:AXK589831 BHE589831:BHG589831 BRA589831:BRC589831 CAW589831:CAY589831 CKS589831:CKU589831 CUO589831:CUQ589831 DEK589831:DEM589831 DOG589831:DOI589831 DYC589831:DYE589831 EHY589831:EIA589831 ERU589831:ERW589831 FBQ589831:FBS589831 FLM589831:FLO589831 FVI589831:FVK589831 GFE589831:GFG589831 GPA589831:GPC589831 GYW589831:GYY589831 HIS589831:HIU589831 HSO589831:HSQ589831 ICK589831:ICM589831 IMG589831:IMI589831 IWC589831:IWE589831 JFY589831:JGA589831 JPU589831:JPW589831 JZQ589831:JZS589831 KJM589831:KJO589831 KTI589831:KTK589831 LDE589831:LDG589831 LNA589831:LNC589831 LWW589831:LWY589831 MGS589831:MGU589831 MQO589831:MQQ589831 NAK589831:NAM589831 NKG589831:NKI589831 NUC589831:NUE589831 ODY589831:OEA589831 ONU589831:ONW589831 OXQ589831:OXS589831 PHM589831:PHO589831 PRI589831:PRK589831 QBE589831:QBG589831 QLA589831:QLC589831 QUW589831:QUY589831 RES589831:REU589831 ROO589831:ROQ589831 RYK589831:RYM589831 SIG589831:SII589831 SSC589831:SSE589831 TBY589831:TCA589831 TLU589831:TLW589831 TVQ589831:TVS589831 UFM589831:UFO589831 UPI589831:UPK589831 UZE589831:UZG589831 VJA589831:VJC589831 VSW589831:VSY589831 WCS589831:WCU589831 WMO589831:WMQ589831 WWK589831:WWM589831 AC655367:AE655367 JY655367:KA655367 TU655367:TW655367 ADQ655367:ADS655367 ANM655367:ANO655367 AXI655367:AXK655367 BHE655367:BHG655367 BRA655367:BRC655367 CAW655367:CAY655367 CKS655367:CKU655367 CUO655367:CUQ655367 DEK655367:DEM655367 DOG655367:DOI655367 DYC655367:DYE655367 EHY655367:EIA655367 ERU655367:ERW655367 FBQ655367:FBS655367 FLM655367:FLO655367 FVI655367:FVK655367 GFE655367:GFG655367 GPA655367:GPC655367 GYW655367:GYY655367 HIS655367:HIU655367 HSO655367:HSQ655367 ICK655367:ICM655367 IMG655367:IMI655367 IWC655367:IWE655367 JFY655367:JGA655367 JPU655367:JPW655367 JZQ655367:JZS655367 KJM655367:KJO655367 KTI655367:KTK655367 LDE655367:LDG655367 LNA655367:LNC655367 LWW655367:LWY655367 MGS655367:MGU655367 MQO655367:MQQ655367 NAK655367:NAM655367 NKG655367:NKI655367 NUC655367:NUE655367 ODY655367:OEA655367 ONU655367:ONW655367 OXQ655367:OXS655367 PHM655367:PHO655367 PRI655367:PRK655367 QBE655367:QBG655367 QLA655367:QLC655367 QUW655367:QUY655367 RES655367:REU655367 ROO655367:ROQ655367 RYK655367:RYM655367 SIG655367:SII655367 SSC655367:SSE655367 TBY655367:TCA655367 TLU655367:TLW655367 TVQ655367:TVS655367 UFM655367:UFO655367 UPI655367:UPK655367 UZE655367:UZG655367 VJA655367:VJC655367 VSW655367:VSY655367 WCS655367:WCU655367 WMO655367:WMQ655367 WWK655367:WWM655367 AC720903:AE720903 JY720903:KA720903 TU720903:TW720903 ADQ720903:ADS720903 ANM720903:ANO720903 AXI720903:AXK720903 BHE720903:BHG720903 BRA720903:BRC720903 CAW720903:CAY720903 CKS720903:CKU720903 CUO720903:CUQ720903 DEK720903:DEM720903 DOG720903:DOI720903 DYC720903:DYE720903 EHY720903:EIA720903 ERU720903:ERW720903 FBQ720903:FBS720903 FLM720903:FLO720903 FVI720903:FVK720903 GFE720903:GFG720903 GPA720903:GPC720903 GYW720903:GYY720903 HIS720903:HIU720903 HSO720903:HSQ720903 ICK720903:ICM720903 IMG720903:IMI720903 IWC720903:IWE720903 JFY720903:JGA720903 JPU720903:JPW720903 JZQ720903:JZS720903 KJM720903:KJO720903 KTI720903:KTK720903 LDE720903:LDG720903 LNA720903:LNC720903 LWW720903:LWY720903 MGS720903:MGU720903 MQO720903:MQQ720903 NAK720903:NAM720903 NKG720903:NKI720903 NUC720903:NUE720903 ODY720903:OEA720903 ONU720903:ONW720903 OXQ720903:OXS720903 PHM720903:PHO720903 PRI720903:PRK720903 QBE720903:QBG720903 QLA720903:QLC720903 QUW720903:QUY720903 RES720903:REU720903 ROO720903:ROQ720903 RYK720903:RYM720903 SIG720903:SII720903 SSC720903:SSE720903 TBY720903:TCA720903 TLU720903:TLW720903 TVQ720903:TVS720903 UFM720903:UFO720903 UPI720903:UPK720903 UZE720903:UZG720903 VJA720903:VJC720903 VSW720903:VSY720903 WCS720903:WCU720903 WMO720903:WMQ720903 WWK720903:WWM720903 AC786439:AE786439 JY786439:KA786439 TU786439:TW786439 ADQ786439:ADS786439 ANM786439:ANO786439 AXI786439:AXK786439 BHE786439:BHG786439 BRA786439:BRC786439 CAW786439:CAY786439 CKS786439:CKU786439 CUO786439:CUQ786439 DEK786439:DEM786439 DOG786439:DOI786439 DYC786439:DYE786439 EHY786439:EIA786439 ERU786439:ERW786439 FBQ786439:FBS786439 FLM786439:FLO786439 FVI786439:FVK786439 GFE786439:GFG786439 GPA786439:GPC786439 GYW786439:GYY786439 HIS786439:HIU786439 HSO786439:HSQ786439 ICK786439:ICM786439 IMG786439:IMI786439 IWC786439:IWE786439 JFY786439:JGA786439 JPU786439:JPW786439 JZQ786439:JZS786439 KJM786439:KJO786439 KTI786439:KTK786439 LDE786439:LDG786439 LNA786439:LNC786439 LWW786439:LWY786439 MGS786439:MGU786439 MQO786439:MQQ786439 NAK786439:NAM786439 NKG786439:NKI786439 NUC786439:NUE786439 ODY786439:OEA786439 ONU786439:ONW786439 OXQ786439:OXS786439 PHM786439:PHO786439 PRI786439:PRK786439 QBE786439:QBG786439 QLA786439:QLC786439 QUW786439:QUY786439 RES786439:REU786439 ROO786439:ROQ786439 RYK786439:RYM786439 SIG786439:SII786439 SSC786439:SSE786439 TBY786439:TCA786439 TLU786439:TLW786439 TVQ786439:TVS786439 UFM786439:UFO786439 UPI786439:UPK786439 UZE786439:UZG786439 VJA786439:VJC786439 VSW786439:VSY786439 WCS786439:WCU786439 WMO786439:WMQ786439 WWK786439:WWM786439 AC851975:AE851975 JY851975:KA851975 TU851975:TW851975 ADQ851975:ADS851975 ANM851975:ANO851975 AXI851975:AXK851975 BHE851975:BHG851975 BRA851975:BRC851975 CAW851975:CAY851975 CKS851975:CKU851975 CUO851975:CUQ851975 DEK851975:DEM851975 DOG851975:DOI851975 DYC851975:DYE851975 EHY851975:EIA851975 ERU851975:ERW851975 FBQ851975:FBS851975 FLM851975:FLO851975 FVI851975:FVK851975 GFE851975:GFG851975 GPA851975:GPC851975 GYW851975:GYY851975 HIS851975:HIU851975 HSO851975:HSQ851975 ICK851975:ICM851975 IMG851975:IMI851975 IWC851975:IWE851975 JFY851975:JGA851975 JPU851975:JPW851975 JZQ851975:JZS851975 KJM851975:KJO851975 KTI851975:KTK851975 LDE851975:LDG851975 LNA851975:LNC851975 LWW851975:LWY851975 MGS851975:MGU851975 MQO851975:MQQ851975 NAK851975:NAM851975 NKG851975:NKI851975 NUC851975:NUE851975 ODY851975:OEA851975 ONU851975:ONW851975 OXQ851975:OXS851975 PHM851975:PHO851975 PRI851975:PRK851975 QBE851975:QBG851975 QLA851975:QLC851975 QUW851975:QUY851975 RES851975:REU851975 ROO851975:ROQ851975 RYK851975:RYM851975 SIG851975:SII851975 SSC851975:SSE851975 TBY851975:TCA851975 TLU851975:TLW851975 TVQ851975:TVS851975 UFM851975:UFO851975 UPI851975:UPK851975 UZE851975:UZG851975 VJA851975:VJC851975 VSW851975:VSY851975 WCS851975:WCU851975 WMO851975:WMQ851975 WWK851975:WWM851975 AC917511:AE917511 JY917511:KA917511 TU917511:TW917511 ADQ917511:ADS917511 ANM917511:ANO917511 AXI917511:AXK917511 BHE917511:BHG917511 BRA917511:BRC917511 CAW917511:CAY917511 CKS917511:CKU917511 CUO917511:CUQ917511 DEK917511:DEM917511 DOG917511:DOI917511 DYC917511:DYE917511 EHY917511:EIA917511 ERU917511:ERW917511 FBQ917511:FBS917511 FLM917511:FLO917511 FVI917511:FVK917511 GFE917511:GFG917511 GPA917511:GPC917511 GYW917511:GYY917511 HIS917511:HIU917511 HSO917511:HSQ917511 ICK917511:ICM917511 IMG917511:IMI917511 IWC917511:IWE917511 JFY917511:JGA917511 JPU917511:JPW917511 JZQ917511:JZS917511 KJM917511:KJO917511 KTI917511:KTK917511 LDE917511:LDG917511 LNA917511:LNC917511 LWW917511:LWY917511 MGS917511:MGU917511 MQO917511:MQQ917511 NAK917511:NAM917511 NKG917511:NKI917511 NUC917511:NUE917511 ODY917511:OEA917511 ONU917511:ONW917511 OXQ917511:OXS917511 PHM917511:PHO917511 PRI917511:PRK917511 QBE917511:QBG917511 QLA917511:QLC917511 QUW917511:QUY917511 RES917511:REU917511 ROO917511:ROQ917511 RYK917511:RYM917511 SIG917511:SII917511 SSC917511:SSE917511 TBY917511:TCA917511 TLU917511:TLW917511 TVQ917511:TVS917511 UFM917511:UFO917511 UPI917511:UPK917511 UZE917511:UZG917511 VJA917511:VJC917511 VSW917511:VSY917511 WCS917511:WCU917511 WMO917511:WMQ917511 WWK917511:WWM917511 AC983047:AE983047 JY983047:KA983047 TU983047:TW983047 ADQ983047:ADS983047 ANM983047:ANO983047 AXI983047:AXK983047 BHE983047:BHG983047 BRA983047:BRC983047 CAW983047:CAY983047 CKS983047:CKU983047 CUO983047:CUQ983047 DEK983047:DEM983047 DOG983047:DOI983047 DYC983047:DYE983047 EHY983047:EIA983047 ERU983047:ERW983047 FBQ983047:FBS983047 FLM983047:FLO983047 FVI983047:FVK983047 GFE983047:GFG983047 GPA983047:GPC983047 GYW983047:GYY983047 HIS983047:HIU983047 HSO983047:HSQ983047 ICK983047:ICM983047 IMG983047:IMI983047 IWC983047:IWE983047 JFY983047:JGA983047 JPU983047:JPW983047 JZQ983047:JZS983047 KJM983047:KJO983047 KTI983047:KTK983047 LDE983047:LDG983047 LNA983047:LNC983047 LWW983047:LWY983047 MGS983047:MGU983047 MQO983047:MQQ983047 NAK983047:NAM983047 NKG983047:NKI983047 NUC983047:NUE983047 ODY983047:OEA983047 ONU983047:ONW983047 OXQ983047:OXS983047 PHM983047:PHO983047 PRI983047:PRK983047 QBE983047:QBG983047 QLA983047:QLC983047 QUW983047:QUY983047 RES983047:REU983047 ROO983047:ROQ983047 RYK983047:RYM983047 SIG983047:SII983047 SSC983047:SSE983047 TBY983047:TCA983047 TLU983047:TLW983047 TVQ983047:TVS983047 UFM983047:UFO983047 UPI983047:UPK983047 UZE983047:UZG983047 VJA983047:VJC983047 VSW983047:VSY983047 WCS983047:WCU983047 WMO983047:WMQ983047 WWK983047:WWM983047">
      <formula1>$AC$101:$AC$117</formula1>
    </dataValidation>
    <dataValidation type="textLength" allowBlank="1" showInputMessage="1" showErrorMessage="1" errorTitle="Attention plage de valeurs" error="Texte libre; max. 50 signes" sqref="WCT983041:WCV983041 JK5:JP5 TG5:TL5 ADC5:ADH5 AMY5:AND5 AWU5:AWZ5 BGQ5:BGV5 BQM5:BQR5 CAI5:CAN5 CKE5:CKJ5 CUA5:CUF5 DDW5:DEB5 DNS5:DNX5 DXO5:DXT5 EHK5:EHP5 ERG5:ERL5 FBC5:FBH5 FKY5:FLD5 FUU5:FUZ5 GEQ5:GEV5 GOM5:GOR5 GYI5:GYN5 HIE5:HIJ5 HSA5:HSF5 IBW5:ICB5 ILS5:ILX5 IVO5:IVT5 JFK5:JFP5 JPG5:JPL5 JZC5:JZH5 KIY5:KJD5 KSU5:KSZ5 LCQ5:LCV5 LMM5:LMR5 LWI5:LWN5 MGE5:MGJ5 MQA5:MQF5 MZW5:NAB5 NJS5:NJX5 NTO5:NTT5 ODK5:ODP5 ONG5:ONL5 OXC5:OXH5 PGY5:PHD5 PQU5:PQZ5 QAQ5:QAV5 QKM5:QKR5 QUI5:QUN5 REE5:REJ5 ROA5:ROF5 RXW5:RYB5 SHS5:SHX5 SRO5:SRT5 TBK5:TBP5 TLG5:TLL5 TVC5:TVH5 UEY5:UFD5 UOU5:UOZ5 UYQ5:UYV5 VIM5:VIR5 VSI5:VSN5 WCE5:WCJ5 WMA5:WMF5 WVW5:WWB5 O65541:T65541 JK65541:JP65541 TG65541:TL65541 ADC65541:ADH65541 AMY65541:AND65541 AWU65541:AWZ65541 BGQ65541:BGV65541 BQM65541:BQR65541 CAI65541:CAN65541 CKE65541:CKJ65541 CUA65541:CUF65541 DDW65541:DEB65541 DNS65541:DNX65541 DXO65541:DXT65541 EHK65541:EHP65541 ERG65541:ERL65541 FBC65541:FBH65541 FKY65541:FLD65541 FUU65541:FUZ65541 GEQ65541:GEV65541 GOM65541:GOR65541 GYI65541:GYN65541 HIE65541:HIJ65541 HSA65541:HSF65541 IBW65541:ICB65541 ILS65541:ILX65541 IVO65541:IVT65541 JFK65541:JFP65541 JPG65541:JPL65541 JZC65541:JZH65541 KIY65541:KJD65541 KSU65541:KSZ65541 LCQ65541:LCV65541 LMM65541:LMR65541 LWI65541:LWN65541 MGE65541:MGJ65541 MQA65541:MQF65541 MZW65541:NAB65541 NJS65541:NJX65541 NTO65541:NTT65541 ODK65541:ODP65541 ONG65541:ONL65541 OXC65541:OXH65541 PGY65541:PHD65541 PQU65541:PQZ65541 QAQ65541:QAV65541 QKM65541:QKR65541 QUI65541:QUN65541 REE65541:REJ65541 ROA65541:ROF65541 RXW65541:RYB65541 SHS65541:SHX65541 SRO65541:SRT65541 TBK65541:TBP65541 TLG65541:TLL65541 TVC65541:TVH65541 UEY65541:UFD65541 UOU65541:UOZ65541 UYQ65541:UYV65541 VIM65541:VIR65541 VSI65541:VSN65541 WCE65541:WCJ65541 WMA65541:WMF65541 WVW65541:WWB65541 O131077:T131077 JK131077:JP131077 TG131077:TL131077 ADC131077:ADH131077 AMY131077:AND131077 AWU131077:AWZ131077 BGQ131077:BGV131077 BQM131077:BQR131077 CAI131077:CAN131077 CKE131077:CKJ131077 CUA131077:CUF131077 DDW131077:DEB131077 DNS131077:DNX131077 DXO131077:DXT131077 EHK131077:EHP131077 ERG131077:ERL131077 FBC131077:FBH131077 FKY131077:FLD131077 FUU131077:FUZ131077 GEQ131077:GEV131077 GOM131077:GOR131077 GYI131077:GYN131077 HIE131077:HIJ131077 HSA131077:HSF131077 IBW131077:ICB131077 ILS131077:ILX131077 IVO131077:IVT131077 JFK131077:JFP131077 JPG131077:JPL131077 JZC131077:JZH131077 KIY131077:KJD131077 KSU131077:KSZ131077 LCQ131077:LCV131077 LMM131077:LMR131077 LWI131077:LWN131077 MGE131077:MGJ131077 MQA131077:MQF131077 MZW131077:NAB131077 NJS131077:NJX131077 NTO131077:NTT131077 ODK131077:ODP131077 ONG131077:ONL131077 OXC131077:OXH131077 PGY131077:PHD131077 PQU131077:PQZ131077 QAQ131077:QAV131077 QKM131077:QKR131077 QUI131077:QUN131077 REE131077:REJ131077 ROA131077:ROF131077 RXW131077:RYB131077 SHS131077:SHX131077 SRO131077:SRT131077 TBK131077:TBP131077 TLG131077:TLL131077 TVC131077:TVH131077 UEY131077:UFD131077 UOU131077:UOZ131077 UYQ131077:UYV131077 VIM131077:VIR131077 VSI131077:VSN131077 WCE131077:WCJ131077 WMA131077:WMF131077 WVW131077:WWB131077 O196613:T196613 JK196613:JP196613 TG196613:TL196613 ADC196613:ADH196613 AMY196613:AND196613 AWU196613:AWZ196613 BGQ196613:BGV196613 BQM196613:BQR196613 CAI196613:CAN196613 CKE196613:CKJ196613 CUA196613:CUF196613 DDW196613:DEB196613 DNS196613:DNX196613 DXO196613:DXT196613 EHK196613:EHP196613 ERG196613:ERL196613 FBC196613:FBH196613 FKY196613:FLD196613 FUU196613:FUZ196613 GEQ196613:GEV196613 GOM196613:GOR196613 GYI196613:GYN196613 HIE196613:HIJ196613 HSA196613:HSF196613 IBW196613:ICB196613 ILS196613:ILX196613 IVO196613:IVT196613 JFK196613:JFP196613 JPG196613:JPL196613 JZC196613:JZH196613 KIY196613:KJD196613 KSU196613:KSZ196613 LCQ196613:LCV196613 LMM196613:LMR196613 LWI196613:LWN196613 MGE196613:MGJ196613 MQA196613:MQF196613 MZW196613:NAB196613 NJS196613:NJX196613 NTO196613:NTT196613 ODK196613:ODP196613 ONG196613:ONL196613 OXC196613:OXH196613 PGY196613:PHD196613 PQU196613:PQZ196613 QAQ196613:QAV196613 QKM196613:QKR196613 QUI196613:QUN196613 REE196613:REJ196613 ROA196613:ROF196613 RXW196613:RYB196613 SHS196613:SHX196613 SRO196613:SRT196613 TBK196613:TBP196613 TLG196613:TLL196613 TVC196613:TVH196613 UEY196613:UFD196613 UOU196613:UOZ196613 UYQ196613:UYV196613 VIM196613:VIR196613 VSI196613:VSN196613 WCE196613:WCJ196613 WMA196613:WMF196613 WVW196613:WWB196613 O262149:T262149 JK262149:JP262149 TG262149:TL262149 ADC262149:ADH262149 AMY262149:AND262149 AWU262149:AWZ262149 BGQ262149:BGV262149 BQM262149:BQR262149 CAI262149:CAN262149 CKE262149:CKJ262149 CUA262149:CUF262149 DDW262149:DEB262149 DNS262149:DNX262149 DXO262149:DXT262149 EHK262149:EHP262149 ERG262149:ERL262149 FBC262149:FBH262149 FKY262149:FLD262149 FUU262149:FUZ262149 GEQ262149:GEV262149 GOM262149:GOR262149 GYI262149:GYN262149 HIE262149:HIJ262149 HSA262149:HSF262149 IBW262149:ICB262149 ILS262149:ILX262149 IVO262149:IVT262149 JFK262149:JFP262149 JPG262149:JPL262149 JZC262149:JZH262149 KIY262149:KJD262149 KSU262149:KSZ262149 LCQ262149:LCV262149 LMM262149:LMR262149 LWI262149:LWN262149 MGE262149:MGJ262149 MQA262149:MQF262149 MZW262149:NAB262149 NJS262149:NJX262149 NTO262149:NTT262149 ODK262149:ODP262149 ONG262149:ONL262149 OXC262149:OXH262149 PGY262149:PHD262149 PQU262149:PQZ262149 QAQ262149:QAV262149 QKM262149:QKR262149 QUI262149:QUN262149 REE262149:REJ262149 ROA262149:ROF262149 RXW262149:RYB262149 SHS262149:SHX262149 SRO262149:SRT262149 TBK262149:TBP262149 TLG262149:TLL262149 TVC262149:TVH262149 UEY262149:UFD262149 UOU262149:UOZ262149 UYQ262149:UYV262149 VIM262149:VIR262149 VSI262149:VSN262149 WCE262149:WCJ262149 WMA262149:WMF262149 WVW262149:WWB262149 O327685:T327685 JK327685:JP327685 TG327685:TL327685 ADC327685:ADH327685 AMY327685:AND327685 AWU327685:AWZ327685 BGQ327685:BGV327685 BQM327685:BQR327685 CAI327685:CAN327685 CKE327685:CKJ327685 CUA327685:CUF327685 DDW327685:DEB327685 DNS327685:DNX327685 DXO327685:DXT327685 EHK327685:EHP327685 ERG327685:ERL327685 FBC327685:FBH327685 FKY327685:FLD327685 FUU327685:FUZ327685 GEQ327685:GEV327685 GOM327685:GOR327685 GYI327685:GYN327685 HIE327685:HIJ327685 HSA327685:HSF327685 IBW327685:ICB327685 ILS327685:ILX327685 IVO327685:IVT327685 JFK327685:JFP327685 JPG327685:JPL327685 JZC327685:JZH327685 KIY327685:KJD327685 KSU327685:KSZ327685 LCQ327685:LCV327685 LMM327685:LMR327685 LWI327685:LWN327685 MGE327685:MGJ327685 MQA327685:MQF327685 MZW327685:NAB327685 NJS327685:NJX327685 NTO327685:NTT327685 ODK327685:ODP327685 ONG327685:ONL327685 OXC327685:OXH327685 PGY327685:PHD327685 PQU327685:PQZ327685 QAQ327685:QAV327685 QKM327685:QKR327685 QUI327685:QUN327685 REE327685:REJ327685 ROA327685:ROF327685 RXW327685:RYB327685 SHS327685:SHX327685 SRO327685:SRT327685 TBK327685:TBP327685 TLG327685:TLL327685 TVC327685:TVH327685 UEY327685:UFD327685 UOU327685:UOZ327685 UYQ327685:UYV327685 VIM327685:VIR327685 VSI327685:VSN327685 WCE327685:WCJ327685 WMA327685:WMF327685 WVW327685:WWB327685 O393221:T393221 JK393221:JP393221 TG393221:TL393221 ADC393221:ADH393221 AMY393221:AND393221 AWU393221:AWZ393221 BGQ393221:BGV393221 BQM393221:BQR393221 CAI393221:CAN393221 CKE393221:CKJ393221 CUA393221:CUF393221 DDW393221:DEB393221 DNS393221:DNX393221 DXO393221:DXT393221 EHK393221:EHP393221 ERG393221:ERL393221 FBC393221:FBH393221 FKY393221:FLD393221 FUU393221:FUZ393221 GEQ393221:GEV393221 GOM393221:GOR393221 GYI393221:GYN393221 HIE393221:HIJ393221 HSA393221:HSF393221 IBW393221:ICB393221 ILS393221:ILX393221 IVO393221:IVT393221 JFK393221:JFP393221 JPG393221:JPL393221 JZC393221:JZH393221 KIY393221:KJD393221 KSU393221:KSZ393221 LCQ393221:LCV393221 LMM393221:LMR393221 LWI393221:LWN393221 MGE393221:MGJ393221 MQA393221:MQF393221 MZW393221:NAB393221 NJS393221:NJX393221 NTO393221:NTT393221 ODK393221:ODP393221 ONG393221:ONL393221 OXC393221:OXH393221 PGY393221:PHD393221 PQU393221:PQZ393221 QAQ393221:QAV393221 QKM393221:QKR393221 QUI393221:QUN393221 REE393221:REJ393221 ROA393221:ROF393221 RXW393221:RYB393221 SHS393221:SHX393221 SRO393221:SRT393221 TBK393221:TBP393221 TLG393221:TLL393221 TVC393221:TVH393221 UEY393221:UFD393221 UOU393221:UOZ393221 UYQ393221:UYV393221 VIM393221:VIR393221 VSI393221:VSN393221 WCE393221:WCJ393221 WMA393221:WMF393221 WVW393221:WWB393221 O458757:T458757 JK458757:JP458757 TG458757:TL458757 ADC458757:ADH458757 AMY458757:AND458757 AWU458757:AWZ458757 BGQ458757:BGV458757 BQM458757:BQR458757 CAI458757:CAN458757 CKE458757:CKJ458757 CUA458757:CUF458757 DDW458757:DEB458757 DNS458757:DNX458757 DXO458757:DXT458757 EHK458757:EHP458757 ERG458757:ERL458757 FBC458757:FBH458757 FKY458757:FLD458757 FUU458757:FUZ458757 GEQ458757:GEV458757 GOM458757:GOR458757 GYI458757:GYN458757 HIE458757:HIJ458757 HSA458757:HSF458757 IBW458757:ICB458757 ILS458757:ILX458757 IVO458757:IVT458757 JFK458757:JFP458757 JPG458757:JPL458757 JZC458757:JZH458757 KIY458757:KJD458757 KSU458757:KSZ458757 LCQ458757:LCV458757 LMM458757:LMR458757 LWI458757:LWN458757 MGE458757:MGJ458757 MQA458757:MQF458757 MZW458757:NAB458757 NJS458757:NJX458757 NTO458757:NTT458757 ODK458757:ODP458757 ONG458757:ONL458757 OXC458757:OXH458757 PGY458757:PHD458757 PQU458757:PQZ458757 QAQ458757:QAV458757 QKM458757:QKR458757 QUI458757:QUN458757 REE458757:REJ458757 ROA458757:ROF458757 RXW458757:RYB458757 SHS458757:SHX458757 SRO458757:SRT458757 TBK458757:TBP458757 TLG458757:TLL458757 TVC458757:TVH458757 UEY458757:UFD458757 UOU458757:UOZ458757 UYQ458757:UYV458757 VIM458757:VIR458757 VSI458757:VSN458757 WCE458757:WCJ458757 WMA458757:WMF458757 WVW458757:WWB458757 O524293:T524293 JK524293:JP524293 TG524293:TL524293 ADC524293:ADH524293 AMY524293:AND524293 AWU524293:AWZ524293 BGQ524293:BGV524293 BQM524293:BQR524293 CAI524293:CAN524293 CKE524293:CKJ524293 CUA524293:CUF524293 DDW524293:DEB524293 DNS524293:DNX524293 DXO524293:DXT524293 EHK524293:EHP524293 ERG524293:ERL524293 FBC524293:FBH524293 FKY524293:FLD524293 FUU524293:FUZ524293 GEQ524293:GEV524293 GOM524293:GOR524293 GYI524293:GYN524293 HIE524293:HIJ524293 HSA524293:HSF524293 IBW524293:ICB524293 ILS524293:ILX524293 IVO524293:IVT524293 JFK524293:JFP524293 JPG524293:JPL524293 JZC524293:JZH524293 KIY524293:KJD524293 KSU524293:KSZ524293 LCQ524293:LCV524293 LMM524293:LMR524293 LWI524293:LWN524293 MGE524293:MGJ524293 MQA524293:MQF524293 MZW524293:NAB524293 NJS524293:NJX524293 NTO524293:NTT524293 ODK524293:ODP524293 ONG524293:ONL524293 OXC524293:OXH524293 PGY524293:PHD524293 PQU524293:PQZ524293 QAQ524293:QAV524293 QKM524293:QKR524293 QUI524293:QUN524293 REE524293:REJ524293 ROA524293:ROF524293 RXW524293:RYB524293 SHS524293:SHX524293 SRO524293:SRT524293 TBK524293:TBP524293 TLG524293:TLL524293 TVC524293:TVH524293 UEY524293:UFD524293 UOU524293:UOZ524293 UYQ524293:UYV524293 VIM524293:VIR524293 VSI524293:VSN524293 WCE524293:WCJ524293 WMA524293:WMF524293 WVW524293:WWB524293 O589829:T589829 JK589829:JP589829 TG589829:TL589829 ADC589829:ADH589829 AMY589829:AND589829 AWU589829:AWZ589829 BGQ589829:BGV589829 BQM589829:BQR589829 CAI589829:CAN589829 CKE589829:CKJ589829 CUA589829:CUF589829 DDW589829:DEB589829 DNS589829:DNX589829 DXO589829:DXT589829 EHK589829:EHP589829 ERG589829:ERL589829 FBC589829:FBH589829 FKY589829:FLD589829 FUU589829:FUZ589829 GEQ589829:GEV589829 GOM589829:GOR589829 GYI589829:GYN589829 HIE589829:HIJ589829 HSA589829:HSF589829 IBW589829:ICB589829 ILS589829:ILX589829 IVO589829:IVT589829 JFK589829:JFP589829 JPG589829:JPL589829 JZC589829:JZH589829 KIY589829:KJD589829 KSU589829:KSZ589829 LCQ589829:LCV589829 LMM589829:LMR589829 LWI589829:LWN589829 MGE589829:MGJ589829 MQA589829:MQF589829 MZW589829:NAB589829 NJS589829:NJX589829 NTO589829:NTT589829 ODK589829:ODP589829 ONG589829:ONL589829 OXC589829:OXH589829 PGY589829:PHD589829 PQU589829:PQZ589829 QAQ589829:QAV589829 QKM589829:QKR589829 QUI589829:QUN589829 REE589829:REJ589829 ROA589829:ROF589829 RXW589829:RYB589829 SHS589829:SHX589829 SRO589829:SRT589829 TBK589829:TBP589829 TLG589829:TLL589829 TVC589829:TVH589829 UEY589829:UFD589829 UOU589829:UOZ589829 UYQ589829:UYV589829 VIM589829:VIR589829 VSI589829:VSN589829 WCE589829:WCJ589829 WMA589829:WMF589829 WVW589829:WWB589829 O655365:T655365 JK655365:JP655365 TG655365:TL655365 ADC655365:ADH655365 AMY655365:AND655365 AWU655365:AWZ655365 BGQ655365:BGV655365 BQM655365:BQR655365 CAI655365:CAN655365 CKE655365:CKJ655365 CUA655365:CUF655365 DDW655365:DEB655365 DNS655365:DNX655365 DXO655365:DXT655365 EHK655365:EHP655365 ERG655365:ERL655365 FBC655365:FBH655365 FKY655365:FLD655365 FUU655365:FUZ655365 GEQ655365:GEV655365 GOM655365:GOR655365 GYI655365:GYN655365 HIE655365:HIJ655365 HSA655365:HSF655365 IBW655365:ICB655365 ILS655365:ILX655365 IVO655365:IVT655365 JFK655365:JFP655365 JPG655365:JPL655365 JZC655365:JZH655365 KIY655365:KJD655365 KSU655365:KSZ655365 LCQ655365:LCV655365 LMM655365:LMR655365 LWI655365:LWN655365 MGE655365:MGJ655365 MQA655365:MQF655365 MZW655365:NAB655365 NJS655365:NJX655365 NTO655365:NTT655365 ODK655365:ODP655365 ONG655365:ONL655365 OXC655365:OXH655365 PGY655365:PHD655365 PQU655365:PQZ655365 QAQ655365:QAV655365 QKM655365:QKR655365 QUI655365:QUN655365 REE655365:REJ655365 ROA655365:ROF655365 RXW655365:RYB655365 SHS655365:SHX655365 SRO655365:SRT655365 TBK655365:TBP655365 TLG655365:TLL655365 TVC655365:TVH655365 UEY655365:UFD655365 UOU655365:UOZ655365 UYQ655365:UYV655365 VIM655365:VIR655365 VSI655365:VSN655365 WCE655365:WCJ655365 WMA655365:WMF655365 WVW655365:WWB655365 O720901:T720901 JK720901:JP720901 TG720901:TL720901 ADC720901:ADH720901 AMY720901:AND720901 AWU720901:AWZ720901 BGQ720901:BGV720901 BQM720901:BQR720901 CAI720901:CAN720901 CKE720901:CKJ720901 CUA720901:CUF720901 DDW720901:DEB720901 DNS720901:DNX720901 DXO720901:DXT720901 EHK720901:EHP720901 ERG720901:ERL720901 FBC720901:FBH720901 FKY720901:FLD720901 FUU720901:FUZ720901 GEQ720901:GEV720901 GOM720901:GOR720901 GYI720901:GYN720901 HIE720901:HIJ720901 HSA720901:HSF720901 IBW720901:ICB720901 ILS720901:ILX720901 IVO720901:IVT720901 JFK720901:JFP720901 JPG720901:JPL720901 JZC720901:JZH720901 KIY720901:KJD720901 KSU720901:KSZ720901 LCQ720901:LCV720901 LMM720901:LMR720901 LWI720901:LWN720901 MGE720901:MGJ720901 MQA720901:MQF720901 MZW720901:NAB720901 NJS720901:NJX720901 NTO720901:NTT720901 ODK720901:ODP720901 ONG720901:ONL720901 OXC720901:OXH720901 PGY720901:PHD720901 PQU720901:PQZ720901 QAQ720901:QAV720901 QKM720901:QKR720901 QUI720901:QUN720901 REE720901:REJ720901 ROA720901:ROF720901 RXW720901:RYB720901 SHS720901:SHX720901 SRO720901:SRT720901 TBK720901:TBP720901 TLG720901:TLL720901 TVC720901:TVH720901 UEY720901:UFD720901 UOU720901:UOZ720901 UYQ720901:UYV720901 VIM720901:VIR720901 VSI720901:VSN720901 WCE720901:WCJ720901 WMA720901:WMF720901 WVW720901:WWB720901 O786437:T786437 JK786437:JP786437 TG786437:TL786437 ADC786437:ADH786437 AMY786437:AND786437 AWU786437:AWZ786437 BGQ786437:BGV786437 BQM786437:BQR786437 CAI786437:CAN786437 CKE786437:CKJ786437 CUA786437:CUF786437 DDW786437:DEB786437 DNS786437:DNX786437 DXO786437:DXT786437 EHK786437:EHP786437 ERG786437:ERL786437 FBC786437:FBH786437 FKY786437:FLD786437 FUU786437:FUZ786437 GEQ786437:GEV786437 GOM786437:GOR786437 GYI786437:GYN786437 HIE786437:HIJ786437 HSA786437:HSF786437 IBW786437:ICB786437 ILS786437:ILX786437 IVO786437:IVT786437 JFK786437:JFP786437 JPG786437:JPL786437 JZC786437:JZH786437 KIY786437:KJD786437 KSU786437:KSZ786437 LCQ786437:LCV786437 LMM786437:LMR786437 LWI786437:LWN786437 MGE786437:MGJ786437 MQA786437:MQF786437 MZW786437:NAB786437 NJS786437:NJX786437 NTO786437:NTT786437 ODK786437:ODP786437 ONG786437:ONL786437 OXC786437:OXH786437 PGY786437:PHD786437 PQU786437:PQZ786437 QAQ786437:QAV786437 QKM786437:QKR786437 QUI786437:QUN786437 REE786437:REJ786437 ROA786437:ROF786437 RXW786437:RYB786437 SHS786437:SHX786437 SRO786437:SRT786437 TBK786437:TBP786437 TLG786437:TLL786437 TVC786437:TVH786437 UEY786437:UFD786437 UOU786437:UOZ786437 UYQ786437:UYV786437 VIM786437:VIR786437 VSI786437:VSN786437 WCE786437:WCJ786437 WMA786437:WMF786437 WVW786437:WWB786437 O851973:T851973 JK851973:JP851973 TG851973:TL851973 ADC851973:ADH851973 AMY851973:AND851973 AWU851973:AWZ851973 BGQ851973:BGV851973 BQM851973:BQR851973 CAI851973:CAN851973 CKE851973:CKJ851973 CUA851973:CUF851973 DDW851973:DEB851973 DNS851973:DNX851973 DXO851973:DXT851973 EHK851973:EHP851973 ERG851973:ERL851973 FBC851973:FBH851973 FKY851973:FLD851973 FUU851973:FUZ851973 GEQ851973:GEV851973 GOM851973:GOR851973 GYI851973:GYN851973 HIE851973:HIJ851973 HSA851973:HSF851973 IBW851973:ICB851973 ILS851973:ILX851973 IVO851973:IVT851973 JFK851973:JFP851973 JPG851973:JPL851973 JZC851973:JZH851973 KIY851973:KJD851973 KSU851973:KSZ851973 LCQ851973:LCV851973 LMM851973:LMR851973 LWI851973:LWN851973 MGE851973:MGJ851973 MQA851973:MQF851973 MZW851973:NAB851973 NJS851973:NJX851973 NTO851973:NTT851973 ODK851973:ODP851973 ONG851973:ONL851973 OXC851973:OXH851973 PGY851973:PHD851973 PQU851973:PQZ851973 QAQ851973:QAV851973 QKM851973:QKR851973 QUI851973:QUN851973 REE851973:REJ851973 ROA851973:ROF851973 RXW851973:RYB851973 SHS851973:SHX851973 SRO851973:SRT851973 TBK851973:TBP851973 TLG851973:TLL851973 TVC851973:TVH851973 UEY851973:UFD851973 UOU851973:UOZ851973 UYQ851973:UYV851973 VIM851973:VIR851973 VSI851973:VSN851973 WCE851973:WCJ851973 WMA851973:WMF851973 WVW851973:WWB851973 O917509:T917509 JK917509:JP917509 TG917509:TL917509 ADC917509:ADH917509 AMY917509:AND917509 AWU917509:AWZ917509 BGQ917509:BGV917509 BQM917509:BQR917509 CAI917509:CAN917509 CKE917509:CKJ917509 CUA917509:CUF917509 DDW917509:DEB917509 DNS917509:DNX917509 DXO917509:DXT917509 EHK917509:EHP917509 ERG917509:ERL917509 FBC917509:FBH917509 FKY917509:FLD917509 FUU917509:FUZ917509 GEQ917509:GEV917509 GOM917509:GOR917509 GYI917509:GYN917509 HIE917509:HIJ917509 HSA917509:HSF917509 IBW917509:ICB917509 ILS917509:ILX917509 IVO917509:IVT917509 JFK917509:JFP917509 JPG917509:JPL917509 JZC917509:JZH917509 KIY917509:KJD917509 KSU917509:KSZ917509 LCQ917509:LCV917509 LMM917509:LMR917509 LWI917509:LWN917509 MGE917509:MGJ917509 MQA917509:MQF917509 MZW917509:NAB917509 NJS917509:NJX917509 NTO917509:NTT917509 ODK917509:ODP917509 ONG917509:ONL917509 OXC917509:OXH917509 PGY917509:PHD917509 PQU917509:PQZ917509 QAQ917509:QAV917509 QKM917509:QKR917509 QUI917509:QUN917509 REE917509:REJ917509 ROA917509:ROF917509 RXW917509:RYB917509 SHS917509:SHX917509 SRO917509:SRT917509 TBK917509:TBP917509 TLG917509:TLL917509 TVC917509:TVH917509 UEY917509:UFD917509 UOU917509:UOZ917509 UYQ917509:UYV917509 VIM917509:VIR917509 VSI917509:VSN917509 WCE917509:WCJ917509 WMA917509:WMF917509 WVW917509:WWB917509 O983045:T983045 JK983045:JP983045 TG983045:TL983045 ADC983045:ADH983045 AMY983045:AND983045 AWU983045:AWZ983045 BGQ983045:BGV983045 BQM983045:BQR983045 CAI983045:CAN983045 CKE983045:CKJ983045 CUA983045:CUF983045 DDW983045:DEB983045 DNS983045:DNX983045 DXO983045:DXT983045 EHK983045:EHP983045 ERG983045:ERL983045 FBC983045:FBH983045 FKY983045:FLD983045 FUU983045:FUZ983045 GEQ983045:GEV983045 GOM983045:GOR983045 GYI983045:GYN983045 HIE983045:HIJ983045 HSA983045:HSF983045 IBW983045:ICB983045 ILS983045:ILX983045 IVO983045:IVT983045 JFK983045:JFP983045 JPG983045:JPL983045 JZC983045:JZH983045 KIY983045:KJD983045 KSU983045:KSZ983045 LCQ983045:LCV983045 LMM983045:LMR983045 LWI983045:LWN983045 MGE983045:MGJ983045 MQA983045:MQF983045 MZW983045:NAB983045 NJS983045:NJX983045 NTO983045:NTT983045 ODK983045:ODP983045 ONG983045:ONL983045 OXC983045:OXH983045 PGY983045:PHD983045 PQU983045:PQZ983045 QAQ983045:QAV983045 QKM983045:QKR983045 QUI983045:QUN983045 REE983045:REJ983045 ROA983045:ROF983045 RXW983045:RYB983045 SHS983045:SHX983045 SRO983045:SRT983045 TBK983045:TBP983045 TLG983045:TLL983045 TVC983045:TVH983045 UEY983045:UFD983045 UOU983045:UOZ983045 UYQ983045:UYV983045 VIM983045:VIR983045 VSI983045:VSN983045 WCE983045:WCJ983045 WMA983045:WMF983045 WVW983045:WWB983045 WMP983041:WMR983041 JW5:KB5 TS5:TX5 ADO5:ADT5 ANK5:ANP5 AXG5:AXL5 BHC5:BHH5 BQY5:BRD5 CAU5:CAZ5 CKQ5:CKV5 CUM5:CUR5 DEI5:DEN5 DOE5:DOJ5 DYA5:DYF5 EHW5:EIB5 ERS5:ERX5 FBO5:FBT5 FLK5:FLP5 FVG5:FVL5 GFC5:GFH5 GOY5:GPD5 GYU5:GYZ5 HIQ5:HIV5 HSM5:HSR5 ICI5:ICN5 IME5:IMJ5 IWA5:IWF5 JFW5:JGB5 JPS5:JPX5 JZO5:JZT5 KJK5:KJP5 KTG5:KTL5 LDC5:LDH5 LMY5:LND5 LWU5:LWZ5 MGQ5:MGV5 MQM5:MQR5 NAI5:NAN5 NKE5:NKJ5 NUA5:NUF5 ODW5:OEB5 ONS5:ONX5 OXO5:OXT5 PHK5:PHP5 PRG5:PRL5 QBC5:QBH5 QKY5:QLD5 QUU5:QUZ5 REQ5:REV5 ROM5:ROR5 RYI5:RYN5 SIE5:SIJ5 SSA5:SSF5 TBW5:TCB5 TLS5:TLX5 TVO5:TVT5 UFK5:UFP5 UPG5:UPL5 UZC5:UZH5 VIY5:VJD5 VSU5:VSZ5 WCQ5:WCV5 WMM5:WMR5 WWI5:WWN5 AA65541:AF65541 JW65541:KB65541 TS65541:TX65541 ADO65541:ADT65541 ANK65541:ANP65541 AXG65541:AXL65541 BHC65541:BHH65541 BQY65541:BRD65541 CAU65541:CAZ65541 CKQ65541:CKV65541 CUM65541:CUR65541 DEI65541:DEN65541 DOE65541:DOJ65541 DYA65541:DYF65541 EHW65541:EIB65541 ERS65541:ERX65541 FBO65541:FBT65541 FLK65541:FLP65541 FVG65541:FVL65541 GFC65541:GFH65541 GOY65541:GPD65541 GYU65541:GYZ65541 HIQ65541:HIV65541 HSM65541:HSR65541 ICI65541:ICN65541 IME65541:IMJ65541 IWA65541:IWF65541 JFW65541:JGB65541 JPS65541:JPX65541 JZO65541:JZT65541 KJK65541:KJP65541 KTG65541:KTL65541 LDC65541:LDH65541 LMY65541:LND65541 LWU65541:LWZ65541 MGQ65541:MGV65541 MQM65541:MQR65541 NAI65541:NAN65541 NKE65541:NKJ65541 NUA65541:NUF65541 ODW65541:OEB65541 ONS65541:ONX65541 OXO65541:OXT65541 PHK65541:PHP65541 PRG65541:PRL65541 QBC65541:QBH65541 QKY65541:QLD65541 QUU65541:QUZ65541 REQ65541:REV65541 ROM65541:ROR65541 RYI65541:RYN65541 SIE65541:SIJ65541 SSA65541:SSF65541 TBW65541:TCB65541 TLS65541:TLX65541 TVO65541:TVT65541 UFK65541:UFP65541 UPG65541:UPL65541 UZC65541:UZH65541 VIY65541:VJD65541 VSU65541:VSZ65541 WCQ65541:WCV65541 WMM65541:WMR65541 WWI65541:WWN65541 AA131077:AF131077 JW131077:KB131077 TS131077:TX131077 ADO131077:ADT131077 ANK131077:ANP131077 AXG131077:AXL131077 BHC131077:BHH131077 BQY131077:BRD131077 CAU131077:CAZ131077 CKQ131077:CKV131077 CUM131077:CUR131077 DEI131077:DEN131077 DOE131077:DOJ131077 DYA131077:DYF131077 EHW131077:EIB131077 ERS131077:ERX131077 FBO131077:FBT131077 FLK131077:FLP131077 FVG131077:FVL131077 GFC131077:GFH131077 GOY131077:GPD131077 GYU131077:GYZ131077 HIQ131077:HIV131077 HSM131077:HSR131077 ICI131077:ICN131077 IME131077:IMJ131077 IWA131077:IWF131077 JFW131077:JGB131077 JPS131077:JPX131077 JZO131077:JZT131077 KJK131077:KJP131077 KTG131077:KTL131077 LDC131077:LDH131077 LMY131077:LND131077 LWU131077:LWZ131077 MGQ131077:MGV131077 MQM131077:MQR131077 NAI131077:NAN131077 NKE131077:NKJ131077 NUA131077:NUF131077 ODW131077:OEB131077 ONS131077:ONX131077 OXO131077:OXT131077 PHK131077:PHP131077 PRG131077:PRL131077 QBC131077:QBH131077 QKY131077:QLD131077 QUU131077:QUZ131077 REQ131077:REV131077 ROM131077:ROR131077 RYI131077:RYN131077 SIE131077:SIJ131077 SSA131077:SSF131077 TBW131077:TCB131077 TLS131077:TLX131077 TVO131077:TVT131077 UFK131077:UFP131077 UPG131077:UPL131077 UZC131077:UZH131077 VIY131077:VJD131077 VSU131077:VSZ131077 WCQ131077:WCV131077 WMM131077:WMR131077 WWI131077:WWN131077 AA196613:AF196613 JW196613:KB196613 TS196613:TX196613 ADO196613:ADT196613 ANK196613:ANP196613 AXG196613:AXL196613 BHC196613:BHH196613 BQY196613:BRD196613 CAU196613:CAZ196613 CKQ196613:CKV196613 CUM196613:CUR196613 DEI196613:DEN196613 DOE196613:DOJ196613 DYA196613:DYF196613 EHW196613:EIB196613 ERS196613:ERX196613 FBO196613:FBT196613 FLK196613:FLP196613 FVG196613:FVL196613 GFC196613:GFH196613 GOY196613:GPD196613 GYU196613:GYZ196613 HIQ196613:HIV196613 HSM196613:HSR196613 ICI196613:ICN196613 IME196613:IMJ196613 IWA196613:IWF196613 JFW196613:JGB196613 JPS196613:JPX196613 JZO196613:JZT196613 KJK196613:KJP196613 KTG196613:KTL196613 LDC196613:LDH196613 LMY196613:LND196613 LWU196613:LWZ196613 MGQ196613:MGV196613 MQM196613:MQR196613 NAI196613:NAN196613 NKE196613:NKJ196613 NUA196613:NUF196613 ODW196613:OEB196613 ONS196613:ONX196613 OXO196613:OXT196613 PHK196613:PHP196613 PRG196613:PRL196613 QBC196613:QBH196613 QKY196613:QLD196613 QUU196613:QUZ196613 REQ196613:REV196613 ROM196613:ROR196613 RYI196613:RYN196613 SIE196613:SIJ196613 SSA196613:SSF196613 TBW196613:TCB196613 TLS196613:TLX196613 TVO196613:TVT196613 UFK196613:UFP196613 UPG196613:UPL196613 UZC196613:UZH196613 VIY196613:VJD196613 VSU196613:VSZ196613 WCQ196613:WCV196613 WMM196613:WMR196613 WWI196613:WWN196613 AA262149:AF262149 JW262149:KB262149 TS262149:TX262149 ADO262149:ADT262149 ANK262149:ANP262149 AXG262149:AXL262149 BHC262149:BHH262149 BQY262149:BRD262149 CAU262149:CAZ262149 CKQ262149:CKV262149 CUM262149:CUR262149 DEI262149:DEN262149 DOE262149:DOJ262149 DYA262149:DYF262149 EHW262149:EIB262149 ERS262149:ERX262149 FBO262149:FBT262149 FLK262149:FLP262149 FVG262149:FVL262149 GFC262149:GFH262149 GOY262149:GPD262149 GYU262149:GYZ262149 HIQ262149:HIV262149 HSM262149:HSR262149 ICI262149:ICN262149 IME262149:IMJ262149 IWA262149:IWF262149 JFW262149:JGB262149 JPS262149:JPX262149 JZO262149:JZT262149 KJK262149:KJP262149 KTG262149:KTL262149 LDC262149:LDH262149 LMY262149:LND262149 LWU262149:LWZ262149 MGQ262149:MGV262149 MQM262149:MQR262149 NAI262149:NAN262149 NKE262149:NKJ262149 NUA262149:NUF262149 ODW262149:OEB262149 ONS262149:ONX262149 OXO262149:OXT262149 PHK262149:PHP262149 PRG262149:PRL262149 QBC262149:QBH262149 QKY262149:QLD262149 QUU262149:QUZ262149 REQ262149:REV262149 ROM262149:ROR262149 RYI262149:RYN262149 SIE262149:SIJ262149 SSA262149:SSF262149 TBW262149:TCB262149 TLS262149:TLX262149 TVO262149:TVT262149 UFK262149:UFP262149 UPG262149:UPL262149 UZC262149:UZH262149 VIY262149:VJD262149 VSU262149:VSZ262149 WCQ262149:WCV262149 WMM262149:WMR262149 WWI262149:WWN262149 AA327685:AF327685 JW327685:KB327685 TS327685:TX327685 ADO327685:ADT327685 ANK327685:ANP327685 AXG327685:AXL327685 BHC327685:BHH327685 BQY327685:BRD327685 CAU327685:CAZ327685 CKQ327685:CKV327685 CUM327685:CUR327685 DEI327685:DEN327685 DOE327685:DOJ327685 DYA327685:DYF327685 EHW327685:EIB327685 ERS327685:ERX327685 FBO327685:FBT327685 FLK327685:FLP327685 FVG327685:FVL327685 GFC327685:GFH327685 GOY327685:GPD327685 GYU327685:GYZ327685 HIQ327685:HIV327685 HSM327685:HSR327685 ICI327685:ICN327685 IME327685:IMJ327685 IWA327685:IWF327685 JFW327685:JGB327685 JPS327685:JPX327685 JZO327685:JZT327685 KJK327685:KJP327685 KTG327685:KTL327685 LDC327685:LDH327685 LMY327685:LND327685 LWU327685:LWZ327685 MGQ327685:MGV327685 MQM327685:MQR327685 NAI327685:NAN327685 NKE327685:NKJ327685 NUA327685:NUF327685 ODW327685:OEB327685 ONS327685:ONX327685 OXO327685:OXT327685 PHK327685:PHP327685 PRG327685:PRL327685 QBC327685:QBH327685 QKY327685:QLD327685 QUU327685:QUZ327685 REQ327685:REV327685 ROM327685:ROR327685 RYI327685:RYN327685 SIE327685:SIJ327685 SSA327685:SSF327685 TBW327685:TCB327685 TLS327685:TLX327685 TVO327685:TVT327685 UFK327685:UFP327685 UPG327685:UPL327685 UZC327685:UZH327685 VIY327685:VJD327685 VSU327685:VSZ327685 WCQ327685:WCV327685 WMM327685:WMR327685 WWI327685:WWN327685 AA393221:AF393221 JW393221:KB393221 TS393221:TX393221 ADO393221:ADT393221 ANK393221:ANP393221 AXG393221:AXL393221 BHC393221:BHH393221 BQY393221:BRD393221 CAU393221:CAZ393221 CKQ393221:CKV393221 CUM393221:CUR393221 DEI393221:DEN393221 DOE393221:DOJ393221 DYA393221:DYF393221 EHW393221:EIB393221 ERS393221:ERX393221 FBO393221:FBT393221 FLK393221:FLP393221 FVG393221:FVL393221 GFC393221:GFH393221 GOY393221:GPD393221 GYU393221:GYZ393221 HIQ393221:HIV393221 HSM393221:HSR393221 ICI393221:ICN393221 IME393221:IMJ393221 IWA393221:IWF393221 JFW393221:JGB393221 JPS393221:JPX393221 JZO393221:JZT393221 KJK393221:KJP393221 KTG393221:KTL393221 LDC393221:LDH393221 LMY393221:LND393221 LWU393221:LWZ393221 MGQ393221:MGV393221 MQM393221:MQR393221 NAI393221:NAN393221 NKE393221:NKJ393221 NUA393221:NUF393221 ODW393221:OEB393221 ONS393221:ONX393221 OXO393221:OXT393221 PHK393221:PHP393221 PRG393221:PRL393221 QBC393221:QBH393221 QKY393221:QLD393221 QUU393221:QUZ393221 REQ393221:REV393221 ROM393221:ROR393221 RYI393221:RYN393221 SIE393221:SIJ393221 SSA393221:SSF393221 TBW393221:TCB393221 TLS393221:TLX393221 TVO393221:TVT393221 UFK393221:UFP393221 UPG393221:UPL393221 UZC393221:UZH393221 VIY393221:VJD393221 VSU393221:VSZ393221 WCQ393221:WCV393221 WMM393221:WMR393221 WWI393221:WWN393221 AA458757:AF458757 JW458757:KB458757 TS458757:TX458757 ADO458757:ADT458757 ANK458757:ANP458757 AXG458757:AXL458757 BHC458757:BHH458757 BQY458757:BRD458757 CAU458757:CAZ458757 CKQ458757:CKV458757 CUM458757:CUR458757 DEI458757:DEN458757 DOE458757:DOJ458757 DYA458757:DYF458757 EHW458757:EIB458757 ERS458757:ERX458757 FBO458757:FBT458757 FLK458757:FLP458757 FVG458757:FVL458757 GFC458757:GFH458757 GOY458757:GPD458757 GYU458757:GYZ458757 HIQ458757:HIV458757 HSM458757:HSR458757 ICI458757:ICN458757 IME458757:IMJ458757 IWA458757:IWF458757 JFW458757:JGB458757 JPS458757:JPX458757 JZO458757:JZT458757 KJK458757:KJP458757 KTG458757:KTL458757 LDC458757:LDH458757 LMY458757:LND458757 LWU458757:LWZ458757 MGQ458757:MGV458757 MQM458757:MQR458757 NAI458757:NAN458757 NKE458757:NKJ458757 NUA458757:NUF458757 ODW458757:OEB458757 ONS458757:ONX458757 OXO458757:OXT458757 PHK458757:PHP458757 PRG458757:PRL458757 QBC458757:QBH458757 QKY458757:QLD458757 QUU458757:QUZ458757 REQ458757:REV458757 ROM458757:ROR458757 RYI458757:RYN458757 SIE458757:SIJ458757 SSA458757:SSF458757 TBW458757:TCB458757 TLS458757:TLX458757 TVO458757:TVT458757 UFK458757:UFP458757 UPG458757:UPL458757 UZC458757:UZH458757 VIY458757:VJD458757 VSU458757:VSZ458757 WCQ458757:WCV458757 WMM458757:WMR458757 WWI458757:WWN458757 AA524293:AF524293 JW524293:KB524293 TS524293:TX524293 ADO524293:ADT524293 ANK524293:ANP524293 AXG524293:AXL524293 BHC524293:BHH524293 BQY524293:BRD524293 CAU524293:CAZ524293 CKQ524293:CKV524293 CUM524293:CUR524293 DEI524293:DEN524293 DOE524293:DOJ524293 DYA524293:DYF524293 EHW524293:EIB524293 ERS524293:ERX524293 FBO524293:FBT524293 FLK524293:FLP524293 FVG524293:FVL524293 GFC524293:GFH524293 GOY524293:GPD524293 GYU524293:GYZ524293 HIQ524293:HIV524293 HSM524293:HSR524293 ICI524293:ICN524293 IME524293:IMJ524293 IWA524293:IWF524293 JFW524293:JGB524293 JPS524293:JPX524293 JZO524293:JZT524293 KJK524293:KJP524293 KTG524293:KTL524293 LDC524293:LDH524293 LMY524293:LND524293 LWU524293:LWZ524293 MGQ524293:MGV524293 MQM524293:MQR524293 NAI524293:NAN524293 NKE524293:NKJ524293 NUA524293:NUF524293 ODW524293:OEB524293 ONS524293:ONX524293 OXO524293:OXT524293 PHK524293:PHP524293 PRG524293:PRL524293 QBC524293:QBH524293 QKY524293:QLD524293 QUU524293:QUZ524293 REQ524293:REV524293 ROM524293:ROR524293 RYI524293:RYN524293 SIE524293:SIJ524293 SSA524293:SSF524293 TBW524293:TCB524293 TLS524293:TLX524293 TVO524293:TVT524293 UFK524293:UFP524293 UPG524293:UPL524293 UZC524293:UZH524293 VIY524293:VJD524293 VSU524293:VSZ524293 WCQ524293:WCV524293 WMM524293:WMR524293 WWI524293:WWN524293 AA589829:AF589829 JW589829:KB589829 TS589829:TX589829 ADO589829:ADT589829 ANK589829:ANP589829 AXG589829:AXL589829 BHC589829:BHH589829 BQY589829:BRD589829 CAU589829:CAZ589829 CKQ589829:CKV589829 CUM589829:CUR589829 DEI589829:DEN589829 DOE589829:DOJ589829 DYA589829:DYF589829 EHW589829:EIB589829 ERS589829:ERX589829 FBO589829:FBT589829 FLK589829:FLP589829 FVG589829:FVL589829 GFC589829:GFH589829 GOY589829:GPD589829 GYU589829:GYZ589829 HIQ589829:HIV589829 HSM589829:HSR589829 ICI589829:ICN589829 IME589829:IMJ589829 IWA589829:IWF589829 JFW589829:JGB589829 JPS589829:JPX589829 JZO589829:JZT589829 KJK589829:KJP589829 KTG589829:KTL589829 LDC589829:LDH589829 LMY589829:LND589829 LWU589829:LWZ589829 MGQ589829:MGV589829 MQM589829:MQR589829 NAI589829:NAN589829 NKE589829:NKJ589829 NUA589829:NUF589829 ODW589829:OEB589829 ONS589829:ONX589829 OXO589829:OXT589829 PHK589829:PHP589829 PRG589829:PRL589829 QBC589829:QBH589829 QKY589829:QLD589829 QUU589829:QUZ589829 REQ589829:REV589829 ROM589829:ROR589829 RYI589829:RYN589829 SIE589829:SIJ589829 SSA589829:SSF589829 TBW589829:TCB589829 TLS589829:TLX589829 TVO589829:TVT589829 UFK589829:UFP589829 UPG589829:UPL589829 UZC589829:UZH589829 VIY589829:VJD589829 VSU589829:VSZ589829 WCQ589829:WCV589829 WMM589829:WMR589829 WWI589829:WWN589829 AA655365:AF655365 JW655365:KB655365 TS655365:TX655365 ADO655365:ADT655365 ANK655365:ANP655365 AXG655365:AXL655365 BHC655365:BHH655365 BQY655365:BRD655365 CAU655365:CAZ655365 CKQ655365:CKV655365 CUM655365:CUR655365 DEI655365:DEN655365 DOE655365:DOJ655365 DYA655365:DYF655365 EHW655365:EIB655365 ERS655365:ERX655365 FBO655365:FBT655365 FLK655365:FLP655365 FVG655365:FVL655365 GFC655365:GFH655365 GOY655365:GPD655365 GYU655365:GYZ655365 HIQ655365:HIV655365 HSM655365:HSR655365 ICI655365:ICN655365 IME655365:IMJ655365 IWA655365:IWF655365 JFW655365:JGB655365 JPS655365:JPX655365 JZO655365:JZT655365 KJK655365:KJP655365 KTG655365:KTL655365 LDC655365:LDH655365 LMY655365:LND655365 LWU655365:LWZ655365 MGQ655365:MGV655365 MQM655365:MQR655365 NAI655365:NAN655365 NKE655365:NKJ655365 NUA655365:NUF655365 ODW655365:OEB655365 ONS655365:ONX655365 OXO655365:OXT655365 PHK655365:PHP655365 PRG655365:PRL655365 QBC655365:QBH655365 QKY655365:QLD655365 QUU655365:QUZ655365 REQ655365:REV655365 ROM655365:ROR655365 RYI655365:RYN655365 SIE655365:SIJ655365 SSA655365:SSF655365 TBW655365:TCB655365 TLS655365:TLX655365 TVO655365:TVT655365 UFK655365:UFP655365 UPG655365:UPL655365 UZC655365:UZH655365 VIY655365:VJD655365 VSU655365:VSZ655365 WCQ655365:WCV655365 WMM655365:WMR655365 WWI655365:WWN655365 AA720901:AF720901 JW720901:KB720901 TS720901:TX720901 ADO720901:ADT720901 ANK720901:ANP720901 AXG720901:AXL720901 BHC720901:BHH720901 BQY720901:BRD720901 CAU720901:CAZ720901 CKQ720901:CKV720901 CUM720901:CUR720901 DEI720901:DEN720901 DOE720901:DOJ720901 DYA720901:DYF720901 EHW720901:EIB720901 ERS720901:ERX720901 FBO720901:FBT720901 FLK720901:FLP720901 FVG720901:FVL720901 GFC720901:GFH720901 GOY720901:GPD720901 GYU720901:GYZ720901 HIQ720901:HIV720901 HSM720901:HSR720901 ICI720901:ICN720901 IME720901:IMJ720901 IWA720901:IWF720901 JFW720901:JGB720901 JPS720901:JPX720901 JZO720901:JZT720901 KJK720901:KJP720901 KTG720901:KTL720901 LDC720901:LDH720901 LMY720901:LND720901 LWU720901:LWZ720901 MGQ720901:MGV720901 MQM720901:MQR720901 NAI720901:NAN720901 NKE720901:NKJ720901 NUA720901:NUF720901 ODW720901:OEB720901 ONS720901:ONX720901 OXO720901:OXT720901 PHK720901:PHP720901 PRG720901:PRL720901 QBC720901:QBH720901 QKY720901:QLD720901 QUU720901:QUZ720901 REQ720901:REV720901 ROM720901:ROR720901 RYI720901:RYN720901 SIE720901:SIJ720901 SSA720901:SSF720901 TBW720901:TCB720901 TLS720901:TLX720901 TVO720901:TVT720901 UFK720901:UFP720901 UPG720901:UPL720901 UZC720901:UZH720901 VIY720901:VJD720901 VSU720901:VSZ720901 WCQ720901:WCV720901 WMM720901:WMR720901 WWI720901:WWN720901 AA786437:AF786437 JW786437:KB786437 TS786437:TX786437 ADO786437:ADT786437 ANK786437:ANP786437 AXG786437:AXL786437 BHC786437:BHH786437 BQY786437:BRD786437 CAU786437:CAZ786437 CKQ786437:CKV786437 CUM786437:CUR786437 DEI786437:DEN786437 DOE786437:DOJ786437 DYA786437:DYF786437 EHW786437:EIB786437 ERS786437:ERX786437 FBO786437:FBT786437 FLK786437:FLP786437 FVG786437:FVL786437 GFC786437:GFH786437 GOY786437:GPD786437 GYU786437:GYZ786437 HIQ786437:HIV786437 HSM786437:HSR786437 ICI786437:ICN786437 IME786437:IMJ786437 IWA786437:IWF786437 JFW786437:JGB786437 JPS786437:JPX786437 JZO786437:JZT786437 KJK786437:KJP786437 KTG786437:KTL786437 LDC786437:LDH786437 LMY786437:LND786437 LWU786437:LWZ786437 MGQ786437:MGV786437 MQM786437:MQR786437 NAI786437:NAN786437 NKE786437:NKJ786437 NUA786437:NUF786437 ODW786437:OEB786437 ONS786437:ONX786437 OXO786437:OXT786437 PHK786437:PHP786437 PRG786437:PRL786437 QBC786437:QBH786437 QKY786437:QLD786437 QUU786437:QUZ786437 REQ786437:REV786437 ROM786437:ROR786437 RYI786437:RYN786437 SIE786437:SIJ786437 SSA786437:SSF786437 TBW786437:TCB786437 TLS786437:TLX786437 TVO786437:TVT786437 UFK786437:UFP786437 UPG786437:UPL786437 UZC786437:UZH786437 VIY786437:VJD786437 VSU786437:VSZ786437 WCQ786437:WCV786437 WMM786437:WMR786437 WWI786437:WWN786437 AA851973:AF851973 JW851973:KB851973 TS851973:TX851973 ADO851973:ADT851973 ANK851973:ANP851973 AXG851973:AXL851973 BHC851973:BHH851973 BQY851973:BRD851973 CAU851973:CAZ851973 CKQ851973:CKV851973 CUM851973:CUR851973 DEI851973:DEN851973 DOE851973:DOJ851973 DYA851973:DYF851973 EHW851973:EIB851973 ERS851973:ERX851973 FBO851973:FBT851973 FLK851973:FLP851973 FVG851973:FVL851973 GFC851973:GFH851973 GOY851973:GPD851973 GYU851973:GYZ851973 HIQ851973:HIV851973 HSM851973:HSR851973 ICI851973:ICN851973 IME851973:IMJ851973 IWA851973:IWF851973 JFW851973:JGB851973 JPS851973:JPX851973 JZO851973:JZT851973 KJK851973:KJP851973 KTG851973:KTL851973 LDC851973:LDH851973 LMY851973:LND851973 LWU851973:LWZ851973 MGQ851973:MGV851973 MQM851973:MQR851973 NAI851973:NAN851973 NKE851973:NKJ851973 NUA851973:NUF851973 ODW851973:OEB851973 ONS851973:ONX851973 OXO851973:OXT851973 PHK851973:PHP851973 PRG851973:PRL851973 QBC851973:QBH851973 QKY851973:QLD851973 QUU851973:QUZ851973 REQ851973:REV851973 ROM851973:ROR851973 RYI851973:RYN851973 SIE851973:SIJ851973 SSA851973:SSF851973 TBW851973:TCB851973 TLS851973:TLX851973 TVO851973:TVT851973 UFK851973:UFP851973 UPG851973:UPL851973 UZC851973:UZH851973 VIY851973:VJD851973 VSU851973:VSZ851973 WCQ851973:WCV851973 WMM851973:WMR851973 WWI851973:WWN851973 AA917509:AF917509 JW917509:KB917509 TS917509:TX917509 ADO917509:ADT917509 ANK917509:ANP917509 AXG917509:AXL917509 BHC917509:BHH917509 BQY917509:BRD917509 CAU917509:CAZ917509 CKQ917509:CKV917509 CUM917509:CUR917509 DEI917509:DEN917509 DOE917509:DOJ917509 DYA917509:DYF917509 EHW917509:EIB917509 ERS917509:ERX917509 FBO917509:FBT917509 FLK917509:FLP917509 FVG917509:FVL917509 GFC917509:GFH917509 GOY917509:GPD917509 GYU917509:GYZ917509 HIQ917509:HIV917509 HSM917509:HSR917509 ICI917509:ICN917509 IME917509:IMJ917509 IWA917509:IWF917509 JFW917509:JGB917509 JPS917509:JPX917509 JZO917509:JZT917509 KJK917509:KJP917509 KTG917509:KTL917509 LDC917509:LDH917509 LMY917509:LND917509 LWU917509:LWZ917509 MGQ917509:MGV917509 MQM917509:MQR917509 NAI917509:NAN917509 NKE917509:NKJ917509 NUA917509:NUF917509 ODW917509:OEB917509 ONS917509:ONX917509 OXO917509:OXT917509 PHK917509:PHP917509 PRG917509:PRL917509 QBC917509:QBH917509 QKY917509:QLD917509 QUU917509:QUZ917509 REQ917509:REV917509 ROM917509:ROR917509 RYI917509:RYN917509 SIE917509:SIJ917509 SSA917509:SSF917509 TBW917509:TCB917509 TLS917509:TLX917509 TVO917509:TVT917509 UFK917509:UFP917509 UPG917509:UPL917509 UZC917509:UZH917509 VIY917509:VJD917509 VSU917509:VSZ917509 WCQ917509:WCV917509 WMM917509:WMR917509 WWI917509:WWN917509 AA983045:AF983045 JW983045:KB983045 TS983045:TX983045 ADO983045:ADT983045 ANK983045:ANP983045 AXG983045:AXL983045 BHC983045:BHH983045 BQY983045:BRD983045 CAU983045:CAZ983045 CKQ983045:CKV983045 CUM983045:CUR983045 DEI983045:DEN983045 DOE983045:DOJ983045 DYA983045:DYF983045 EHW983045:EIB983045 ERS983045:ERX983045 FBO983045:FBT983045 FLK983045:FLP983045 FVG983045:FVL983045 GFC983045:GFH983045 GOY983045:GPD983045 GYU983045:GYZ983045 HIQ983045:HIV983045 HSM983045:HSR983045 ICI983045:ICN983045 IME983045:IMJ983045 IWA983045:IWF983045 JFW983045:JGB983045 JPS983045:JPX983045 JZO983045:JZT983045 KJK983045:KJP983045 KTG983045:KTL983045 LDC983045:LDH983045 LMY983045:LND983045 LWU983045:LWZ983045 MGQ983045:MGV983045 MQM983045:MQR983045 NAI983045:NAN983045 NKE983045:NKJ983045 NUA983045:NUF983045 ODW983045:OEB983045 ONS983045:ONX983045 OXO983045:OXT983045 PHK983045:PHP983045 PRG983045:PRL983045 QBC983045:QBH983045 QKY983045:QLD983045 QUU983045:QUZ983045 REQ983045:REV983045 ROM983045:ROR983045 RYI983045:RYN983045 SIE983045:SIJ983045 SSA983045:SSF983045 TBW983045:TCB983045 TLS983045:TLX983045 TVO983045:TVT983045 UFK983045:UFP983045 UPG983045:UPL983045 UZC983045:UZH983045 VIY983045:VJD983045 VSU983045:VSZ983045 WCQ983045:WCV983045 WMM983045:WMR983045 WWI983045:WWN983045 WWL983041:WWN983041 JZ1:KB1 TV1:TX1 ADR1:ADT1 ANN1:ANP1 AXJ1:AXL1 BHF1:BHH1 BRB1:BRD1 CAX1:CAZ1 CKT1:CKV1 CUP1:CUR1 DEL1:DEN1 DOH1:DOJ1 DYD1:DYF1 EHZ1:EIB1 ERV1:ERX1 FBR1:FBT1 FLN1:FLP1 FVJ1:FVL1 GFF1:GFH1 GPB1:GPD1 GYX1:GYZ1 HIT1:HIV1 HSP1:HSR1 ICL1:ICN1 IMH1:IMJ1 IWD1:IWF1 JFZ1:JGB1 JPV1:JPX1 JZR1:JZT1 KJN1:KJP1 KTJ1:KTL1 LDF1:LDH1 LNB1:LND1 LWX1:LWZ1 MGT1:MGV1 MQP1:MQR1 NAL1:NAN1 NKH1:NKJ1 NUD1:NUF1 ODZ1:OEB1 ONV1:ONX1 OXR1:OXT1 PHN1:PHP1 PRJ1:PRL1 QBF1:QBH1 QLB1:QLD1 QUX1:QUZ1 RET1:REV1 ROP1:ROR1 RYL1:RYN1 SIH1:SIJ1 SSD1:SSF1 TBZ1:TCB1 TLV1:TLX1 TVR1:TVT1 UFN1:UFP1 UPJ1:UPL1 UZF1:UZH1 VJB1:VJD1 VSX1:VSZ1 WCT1:WCV1 WMP1:WMR1 WWL1:WWN1 AD65537:AF65537 JZ65537:KB65537 TV65537:TX65537 ADR65537:ADT65537 ANN65537:ANP65537 AXJ65537:AXL65537 BHF65537:BHH65537 BRB65537:BRD65537 CAX65537:CAZ65537 CKT65537:CKV65537 CUP65537:CUR65537 DEL65537:DEN65537 DOH65537:DOJ65537 DYD65537:DYF65537 EHZ65537:EIB65537 ERV65537:ERX65537 FBR65537:FBT65537 FLN65537:FLP65537 FVJ65537:FVL65537 GFF65537:GFH65537 GPB65537:GPD65537 GYX65537:GYZ65537 HIT65537:HIV65537 HSP65537:HSR65537 ICL65537:ICN65537 IMH65537:IMJ65537 IWD65537:IWF65537 JFZ65537:JGB65537 JPV65537:JPX65537 JZR65537:JZT65537 KJN65537:KJP65537 KTJ65537:KTL65537 LDF65537:LDH65537 LNB65537:LND65537 LWX65537:LWZ65537 MGT65537:MGV65537 MQP65537:MQR65537 NAL65537:NAN65537 NKH65537:NKJ65537 NUD65537:NUF65537 ODZ65537:OEB65537 ONV65537:ONX65537 OXR65537:OXT65537 PHN65537:PHP65537 PRJ65537:PRL65537 QBF65537:QBH65537 QLB65537:QLD65537 QUX65537:QUZ65537 RET65537:REV65537 ROP65537:ROR65537 RYL65537:RYN65537 SIH65537:SIJ65537 SSD65537:SSF65537 TBZ65537:TCB65537 TLV65537:TLX65537 TVR65537:TVT65537 UFN65537:UFP65537 UPJ65537:UPL65537 UZF65537:UZH65537 VJB65537:VJD65537 VSX65537:VSZ65537 WCT65537:WCV65537 WMP65537:WMR65537 WWL65537:WWN65537 AD131073:AF131073 JZ131073:KB131073 TV131073:TX131073 ADR131073:ADT131073 ANN131073:ANP131073 AXJ131073:AXL131073 BHF131073:BHH131073 BRB131073:BRD131073 CAX131073:CAZ131073 CKT131073:CKV131073 CUP131073:CUR131073 DEL131073:DEN131073 DOH131073:DOJ131073 DYD131073:DYF131073 EHZ131073:EIB131073 ERV131073:ERX131073 FBR131073:FBT131073 FLN131073:FLP131073 FVJ131073:FVL131073 GFF131073:GFH131073 GPB131073:GPD131073 GYX131073:GYZ131073 HIT131073:HIV131073 HSP131073:HSR131073 ICL131073:ICN131073 IMH131073:IMJ131073 IWD131073:IWF131073 JFZ131073:JGB131073 JPV131073:JPX131073 JZR131073:JZT131073 KJN131073:KJP131073 KTJ131073:KTL131073 LDF131073:LDH131073 LNB131073:LND131073 LWX131073:LWZ131073 MGT131073:MGV131073 MQP131073:MQR131073 NAL131073:NAN131073 NKH131073:NKJ131073 NUD131073:NUF131073 ODZ131073:OEB131073 ONV131073:ONX131073 OXR131073:OXT131073 PHN131073:PHP131073 PRJ131073:PRL131073 QBF131073:QBH131073 QLB131073:QLD131073 QUX131073:QUZ131073 RET131073:REV131073 ROP131073:ROR131073 RYL131073:RYN131073 SIH131073:SIJ131073 SSD131073:SSF131073 TBZ131073:TCB131073 TLV131073:TLX131073 TVR131073:TVT131073 UFN131073:UFP131073 UPJ131073:UPL131073 UZF131073:UZH131073 VJB131073:VJD131073 VSX131073:VSZ131073 WCT131073:WCV131073 WMP131073:WMR131073 WWL131073:WWN131073 AD196609:AF196609 JZ196609:KB196609 TV196609:TX196609 ADR196609:ADT196609 ANN196609:ANP196609 AXJ196609:AXL196609 BHF196609:BHH196609 BRB196609:BRD196609 CAX196609:CAZ196609 CKT196609:CKV196609 CUP196609:CUR196609 DEL196609:DEN196609 DOH196609:DOJ196609 DYD196609:DYF196609 EHZ196609:EIB196609 ERV196609:ERX196609 FBR196609:FBT196609 FLN196609:FLP196609 FVJ196609:FVL196609 GFF196609:GFH196609 GPB196609:GPD196609 GYX196609:GYZ196609 HIT196609:HIV196609 HSP196609:HSR196609 ICL196609:ICN196609 IMH196609:IMJ196609 IWD196609:IWF196609 JFZ196609:JGB196609 JPV196609:JPX196609 JZR196609:JZT196609 KJN196609:KJP196609 KTJ196609:KTL196609 LDF196609:LDH196609 LNB196609:LND196609 LWX196609:LWZ196609 MGT196609:MGV196609 MQP196609:MQR196609 NAL196609:NAN196609 NKH196609:NKJ196609 NUD196609:NUF196609 ODZ196609:OEB196609 ONV196609:ONX196609 OXR196609:OXT196609 PHN196609:PHP196609 PRJ196609:PRL196609 QBF196609:QBH196609 QLB196609:QLD196609 QUX196609:QUZ196609 RET196609:REV196609 ROP196609:ROR196609 RYL196609:RYN196609 SIH196609:SIJ196609 SSD196609:SSF196609 TBZ196609:TCB196609 TLV196609:TLX196609 TVR196609:TVT196609 UFN196609:UFP196609 UPJ196609:UPL196609 UZF196609:UZH196609 VJB196609:VJD196609 VSX196609:VSZ196609 WCT196609:WCV196609 WMP196609:WMR196609 WWL196609:WWN196609 AD262145:AF262145 JZ262145:KB262145 TV262145:TX262145 ADR262145:ADT262145 ANN262145:ANP262145 AXJ262145:AXL262145 BHF262145:BHH262145 BRB262145:BRD262145 CAX262145:CAZ262145 CKT262145:CKV262145 CUP262145:CUR262145 DEL262145:DEN262145 DOH262145:DOJ262145 DYD262145:DYF262145 EHZ262145:EIB262145 ERV262145:ERX262145 FBR262145:FBT262145 FLN262145:FLP262145 FVJ262145:FVL262145 GFF262145:GFH262145 GPB262145:GPD262145 GYX262145:GYZ262145 HIT262145:HIV262145 HSP262145:HSR262145 ICL262145:ICN262145 IMH262145:IMJ262145 IWD262145:IWF262145 JFZ262145:JGB262145 JPV262145:JPX262145 JZR262145:JZT262145 KJN262145:KJP262145 KTJ262145:KTL262145 LDF262145:LDH262145 LNB262145:LND262145 LWX262145:LWZ262145 MGT262145:MGV262145 MQP262145:MQR262145 NAL262145:NAN262145 NKH262145:NKJ262145 NUD262145:NUF262145 ODZ262145:OEB262145 ONV262145:ONX262145 OXR262145:OXT262145 PHN262145:PHP262145 PRJ262145:PRL262145 QBF262145:QBH262145 QLB262145:QLD262145 QUX262145:QUZ262145 RET262145:REV262145 ROP262145:ROR262145 RYL262145:RYN262145 SIH262145:SIJ262145 SSD262145:SSF262145 TBZ262145:TCB262145 TLV262145:TLX262145 TVR262145:TVT262145 UFN262145:UFP262145 UPJ262145:UPL262145 UZF262145:UZH262145 VJB262145:VJD262145 VSX262145:VSZ262145 WCT262145:WCV262145 WMP262145:WMR262145 WWL262145:WWN262145 AD327681:AF327681 JZ327681:KB327681 TV327681:TX327681 ADR327681:ADT327681 ANN327681:ANP327681 AXJ327681:AXL327681 BHF327681:BHH327681 BRB327681:BRD327681 CAX327681:CAZ327681 CKT327681:CKV327681 CUP327681:CUR327681 DEL327681:DEN327681 DOH327681:DOJ327681 DYD327681:DYF327681 EHZ327681:EIB327681 ERV327681:ERX327681 FBR327681:FBT327681 FLN327681:FLP327681 FVJ327681:FVL327681 GFF327681:GFH327681 GPB327681:GPD327681 GYX327681:GYZ327681 HIT327681:HIV327681 HSP327681:HSR327681 ICL327681:ICN327681 IMH327681:IMJ327681 IWD327681:IWF327681 JFZ327681:JGB327681 JPV327681:JPX327681 JZR327681:JZT327681 KJN327681:KJP327681 KTJ327681:KTL327681 LDF327681:LDH327681 LNB327681:LND327681 LWX327681:LWZ327681 MGT327681:MGV327681 MQP327681:MQR327681 NAL327681:NAN327681 NKH327681:NKJ327681 NUD327681:NUF327681 ODZ327681:OEB327681 ONV327681:ONX327681 OXR327681:OXT327681 PHN327681:PHP327681 PRJ327681:PRL327681 QBF327681:QBH327681 QLB327681:QLD327681 QUX327681:QUZ327681 RET327681:REV327681 ROP327681:ROR327681 RYL327681:RYN327681 SIH327681:SIJ327681 SSD327681:SSF327681 TBZ327681:TCB327681 TLV327681:TLX327681 TVR327681:TVT327681 UFN327681:UFP327681 UPJ327681:UPL327681 UZF327681:UZH327681 VJB327681:VJD327681 VSX327681:VSZ327681 WCT327681:WCV327681 WMP327681:WMR327681 WWL327681:WWN327681 AD393217:AF393217 JZ393217:KB393217 TV393217:TX393217 ADR393217:ADT393217 ANN393217:ANP393217 AXJ393217:AXL393217 BHF393217:BHH393217 BRB393217:BRD393217 CAX393217:CAZ393217 CKT393217:CKV393217 CUP393217:CUR393217 DEL393217:DEN393217 DOH393217:DOJ393217 DYD393217:DYF393217 EHZ393217:EIB393217 ERV393217:ERX393217 FBR393217:FBT393217 FLN393217:FLP393217 FVJ393217:FVL393217 GFF393217:GFH393217 GPB393217:GPD393217 GYX393217:GYZ393217 HIT393217:HIV393217 HSP393217:HSR393217 ICL393217:ICN393217 IMH393217:IMJ393217 IWD393217:IWF393217 JFZ393217:JGB393217 JPV393217:JPX393217 JZR393217:JZT393217 KJN393217:KJP393217 KTJ393217:KTL393217 LDF393217:LDH393217 LNB393217:LND393217 LWX393217:LWZ393217 MGT393217:MGV393217 MQP393217:MQR393217 NAL393217:NAN393217 NKH393217:NKJ393217 NUD393217:NUF393217 ODZ393217:OEB393217 ONV393217:ONX393217 OXR393217:OXT393217 PHN393217:PHP393217 PRJ393217:PRL393217 QBF393217:QBH393217 QLB393217:QLD393217 QUX393217:QUZ393217 RET393217:REV393217 ROP393217:ROR393217 RYL393217:RYN393217 SIH393217:SIJ393217 SSD393217:SSF393217 TBZ393217:TCB393217 TLV393217:TLX393217 TVR393217:TVT393217 UFN393217:UFP393217 UPJ393217:UPL393217 UZF393217:UZH393217 VJB393217:VJD393217 VSX393217:VSZ393217 WCT393217:WCV393217 WMP393217:WMR393217 WWL393217:WWN393217 AD458753:AF458753 JZ458753:KB458753 TV458753:TX458753 ADR458753:ADT458753 ANN458753:ANP458753 AXJ458753:AXL458753 BHF458753:BHH458753 BRB458753:BRD458753 CAX458753:CAZ458753 CKT458753:CKV458753 CUP458753:CUR458753 DEL458753:DEN458753 DOH458753:DOJ458753 DYD458753:DYF458753 EHZ458753:EIB458753 ERV458753:ERX458753 FBR458753:FBT458753 FLN458753:FLP458753 FVJ458753:FVL458753 GFF458753:GFH458753 GPB458753:GPD458753 GYX458753:GYZ458753 HIT458753:HIV458753 HSP458753:HSR458753 ICL458753:ICN458753 IMH458753:IMJ458753 IWD458753:IWF458753 JFZ458753:JGB458753 JPV458753:JPX458753 JZR458753:JZT458753 KJN458753:KJP458753 KTJ458753:KTL458753 LDF458753:LDH458753 LNB458753:LND458753 LWX458753:LWZ458753 MGT458753:MGV458753 MQP458753:MQR458753 NAL458753:NAN458753 NKH458753:NKJ458753 NUD458753:NUF458753 ODZ458753:OEB458753 ONV458753:ONX458753 OXR458753:OXT458753 PHN458753:PHP458753 PRJ458753:PRL458753 QBF458753:QBH458753 QLB458753:QLD458753 QUX458753:QUZ458753 RET458753:REV458753 ROP458753:ROR458753 RYL458753:RYN458753 SIH458753:SIJ458753 SSD458753:SSF458753 TBZ458753:TCB458753 TLV458753:TLX458753 TVR458753:TVT458753 UFN458753:UFP458753 UPJ458753:UPL458753 UZF458753:UZH458753 VJB458753:VJD458753 VSX458753:VSZ458753 WCT458753:WCV458753 WMP458753:WMR458753 WWL458753:WWN458753 AD524289:AF524289 JZ524289:KB524289 TV524289:TX524289 ADR524289:ADT524289 ANN524289:ANP524289 AXJ524289:AXL524289 BHF524289:BHH524289 BRB524289:BRD524289 CAX524289:CAZ524289 CKT524289:CKV524289 CUP524289:CUR524289 DEL524289:DEN524289 DOH524289:DOJ524289 DYD524289:DYF524289 EHZ524289:EIB524289 ERV524289:ERX524289 FBR524289:FBT524289 FLN524289:FLP524289 FVJ524289:FVL524289 GFF524289:GFH524289 GPB524289:GPD524289 GYX524289:GYZ524289 HIT524289:HIV524289 HSP524289:HSR524289 ICL524289:ICN524289 IMH524289:IMJ524289 IWD524289:IWF524289 JFZ524289:JGB524289 JPV524289:JPX524289 JZR524289:JZT524289 KJN524289:KJP524289 KTJ524289:KTL524289 LDF524289:LDH524289 LNB524289:LND524289 LWX524289:LWZ524289 MGT524289:MGV524289 MQP524289:MQR524289 NAL524289:NAN524289 NKH524289:NKJ524289 NUD524289:NUF524289 ODZ524289:OEB524289 ONV524289:ONX524289 OXR524289:OXT524289 PHN524289:PHP524289 PRJ524289:PRL524289 QBF524289:QBH524289 QLB524289:QLD524289 QUX524289:QUZ524289 RET524289:REV524289 ROP524289:ROR524289 RYL524289:RYN524289 SIH524289:SIJ524289 SSD524289:SSF524289 TBZ524289:TCB524289 TLV524289:TLX524289 TVR524289:TVT524289 UFN524289:UFP524289 UPJ524289:UPL524289 UZF524289:UZH524289 VJB524289:VJD524289 VSX524289:VSZ524289 WCT524289:WCV524289 WMP524289:WMR524289 WWL524289:WWN524289 AD589825:AF589825 JZ589825:KB589825 TV589825:TX589825 ADR589825:ADT589825 ANN589825:ANP589825 AXJ589825:AXL589825 BHF589825:BHH589825 BRB589825:BRD589825 CAX589825:CAZ589825 CKT589825:CKV589825 CUP589825:CUR589825 DEL589825:DEN589825 DOH589825:DOJ589825 DYD589825:DYF589825 EHZ589825:EIB589825 ERV589825:ERX589825 FBR589825:FBT589825 FLN589825:FLP589825 FVJ589825:FVL589825 GFF589825:GFH589825 GPB589825:GPD589825 GYX589825:GYZ589825 HIT589825:HIV589825 HSP589825:HSR589825 ICL589825:ICN589825 IMH589825:IMJ589825 IWD589825:IWF589825 JFZ589825:JGB589825 JPV589825:JPX589825 JZR589825:JZT589825 KJN589825:KJP589825 KTJ589825:KTL589825 LDF589825:LDH589825 LNB589825:LND589825 LWX589825:LWZ589825 MGT589825:MGV589825 MQP589825:MQR589825 NAL589825:NAN589825 NKH589825:NKJ589825 NUD589825:NUF589825 ODZ589825:OEB589825 ONV589825:ONX589825 OXR589825:OXT589825 PHN589825:PHP589825 PRJ589825:PRL589825 QBF589825:QBH589825 QLB589825:QLD589825 QUX589825:QUZ589825 RET589825:REV589825 ROP589825:ROR589825 RYL589825:RYN589825 SIH589825:SIJ589825 SSD589825:SSF589825 TBZ589825:TCB589825 TLV589825:TLX589825 TVR589825:TVT589825 UFN589825:UFP589825 UPJ589825:UPL589825 UZF589825:UZH589825 VJB589825:VJD589825 VSX589825:VSZ589825 WCT589825:WCV589825 WMP589825:WMR589825 WWL589825:WWN589825 AD655361:AF655361 JZ655361:KB655361 TV655361:TX655361 ADR655361:ADT655361 ANN655361:ANP655361 AXJ655361:AXL655361 BHF655361:BHH655361 BRB655361:BRD655361 CAX655361:CAZ655361 CKT655361:CKV655361 CUP655361:CUR655361 DEL655361:DEN655361 DOH655361:DOJ655361 DYD655361:DYF655361 EHZ655361:EIB655361 ERV655361:ERX655361 FBR655361:FBT655361 FLN655361:FLP655361 FVJ655361:FVL655361 GFF655361:GFH655361 GPB655361:GPD655361 GYX655361:GYZ655361 HIT655361:HIV655361 HSP655361:HSR655361 ICL655361:ICN655361 IMH655361:IMJ655361 IWD655361:IWF655361 JFZ655361:JGB655361 JPV655361:JPX655361 JZR655361:JZT655361 KJN655361:KJP655361 KTJ655361:KTL655361 LDF655361:LDH655361 LNB655361:LND655361 LWX655361:LWZ655361 MGT655361:MGV655361 MQP655361:MQR655361 NAL655361:NAN655361 NKH655361:NKJ655361 NUD655361:NUF655361 ODZ655361:OEB655361 ONV655361:ONX655361 OXR655361:OXT655361 PHN655361:PHP655361 PRJ655361:PRL655361 QBF655361:QBH655361 QLB655361:QLD655361 QUX655361:QUZ655361 RET655361:REV655361 ROP655361:ROR655361 RYL655361:RYN655361 SIH655361:SIJ655361 SSD655361:SSF655361 TBZ655361:TCB655361 TLV655361:TLX655361 TVR655361:TVT655361 UFN655361:UFP655361 UPJ655361:UPL655361 UZF655361:UZH655361 VJB655361:VJD655361 VSX655361:VSZ655361 WCT655361:WCV655361 WMP655361:WMR655361 WWL655361:WWN655361 AD720897:AF720897 JZ720897:KB720897 TV720897:TX720897 ADR720897:ADT720897 ANN720897:ANP720897 AXJ720897:AXL720897 BHF720897:BHH720897 BRB720897:BRD720897 CAX720897:CAZ720897 CKT720897:CKV720897 CUP720897:CUR720897 DEL720897:DEN720897 DOH720897:DOJ720897 DYD720897:DYF720897 EHZ720897:EIB720897 ERV720897:ERX720897 FBR720897:FBT720897 FLN720897:FLP720897 FVJ720897:FVL720897 GFF720897:GFH720897 GPB720897:GPD720897 GYX720897:GYZ720897 HIT720897:HIV720897 HSP720897:HSR720897 ICL720897:ICN720897 IMH720897:IMJ720897 IWD720897:IWF720897 JFZ720897:JGB720897 JPV720897:JPX720897 JZR720897:JZT720897 KJN720897:KJP720897 KTJ720897:KTL720897 LDF720897:LDH720897 LNB720897:LND720897 LWX720897:LWZ720897 MGT720897:MGV720897 MQP720897:MQR720897 NAL720897:NAN720897 NKH720897:NKJ720897 NUD720897:NUF720897 ODZ720897:OEB720897 ONV720897:ONX720897 OXR720897:OXT720897 PHN720897:PHP720897 PRJ720897:PRL720897 QBF720897:QBH720897 QLB720897:QLD720897 QUX720897:QUZ720897 RET720897:REV720897 ROP720897:ROR720897 RYL720897:RYN720897 SIH720897:SIJ720897 SSD720897:SSF720897 TBZ720897:TCB720897 TLV720897:TLX720897 TVR720897:TVT720897 UFN720897:UFP720897 UPJ720897:UPL720897 UZF720897:UZH720897 VJB720897:VJD720897 VSX720897:VSZ720897 WCT720897:WCV720897 WMP720897:WMR720897 WWL720897:WWN720897 AD786433:AF786433 JZ786433:KB786433 TV786433:TX786433 ADR786433:ADT786433 ANN786433:ANP786433 AXJ786433:AXL786433 BHF786433:BHH786433 BRB786433:BRD786433 CAX786433:CAZ786433 CKT786433:CKV786433 CUP786433:CUR786433 DEL786433:DEN786433 DOH786433:DOJ786433 DYD786433:DYF786433 EHZ786433:EIB786433 ERV786433:ERX786433 FBR786433:FBT786433 FLN786433:FLP786433 FVJ786433:FVL786433 GFF786433:GFH786433 GPB786433:GPD786433 GYX786433:GYZ786433 HIT786433:HIV786433 HSP786433:HSR786433 ICL786433:ICN786433 IMH786433:IMJ786433 IWD786433:IWF786433 JFZ786433:JGB786433 JPV786433:JPX786433 JZR786433:JZT786433 KJN786433:KJP786433 KTJ786433:KTL786433 LDF786433:LDH786433 LNB786433:LND786433 LWX786433:LWZ786433 MGT786433:MGV786433 MQP786433:MQR786433 NAL786433:NAN786433 NKH786433:NKJ786433 NUD786433:NUF786433 ODZ786433:OEB786433 ONV786433:ONX786433 OXR786433:OXT786433 PHN786433:PHP786433 PRJ786433:PRL786433 QBF786433:QBH786433 QLB786433:QLD786433 QUX786433:QUZ786433 RET786433:REV786433 ROP786433:ROR786433 RYL786433:RYN786433 SIH786433:SIJ786433 SSD786433:SSF786433 TBZ786433:TCB786433 TLV786433:TLX786433 TVR786433:TVT786433 UFN786433:UFP786433 UPJ786433:UPL786433 UZF786433:UZH786433 VJB786433:VJD786433 VSX786433:VSZ786433 WCT786433:WCV786433 WMP786433:WMR786433 WWL786433:WWN786433 AD851969:AF851969 JZ851969:KB851969 TV851969:TX851969 ADR851969:ADT851969 ANN851969:ANP851969 AXJ851969:AXL851969 BHF851969:BHH851969 BRB851969:BRD851969 CAX851969:CAZ851969 CKT851969:CKV851969 CUP851969:CUR851969 DEL851969:DEN851969 DOH851969:DOJ851969 DYD851969:DYF851969 EHZ851969:EIB851969 ERV851969:ERX851969 FBR851969:FBT851969 FLN851969:FLP851969 FVJ851969:FVL851969 GFF851969:GFH851969 GPB851969:GPD851969 GYX851969:GYZ851969 HIT851969:HIV851969 HSP851969:HSR851969 ICL851969:ICN851969 IMH851969:IMJ851969 IWD851969:IWF851969 JFZ851969:JGB851969 JPV851969:JPX851969 JZR851969:JZT851969 KJN851969:KJP851969 KTJ851969:KTL851969 LDF851969:LDH851969 LNB851969:LND851969 LWX851969:LWZ851969 MGT851969:MGV851969 MQP851969:MQR851969 NAL851969:NAN851969 NKH851969:NKJ851969 NUD851969:NUF851969 ODZ851969:OEB851969 ONV851969:ONX851969 OXR851969:OXT851969 PHN851969:PHP851969 PRJ851969:PRL851969 QBF851969:QBH851969 QLB851969:QLD851969 QUX851969:QUZ851969 RET851969:REV851969 ROP851969:ROR851969 RYL851969:RYN851969 SIH851969:SIJ851969 SSD851969:SSF851969 TBZ851969:TCB851969 TLV851969:TLX851969 TVR851969:TVT851969 UFN851969:UFP851969 UPJ851969:UPL851969 UZF851969:UZH851969 VJB851969:VJD851969 VSX851969:VSZ851969 WCT851969:WCV851969 WMP851969:WMR851969 WWL851969:WWN851969 AD917505:AF917505 JZ917505:KB917505 TV917505:TX917505 ADR917505:ADT917505 ANN917505:ANP917505 AXJ917505:AXL917505 BHF917505:BHH917505 BRB917505:BRD917505 CAX917505:CAZ917505 CKT917505:CKV917505 CUP917505:CUR917505 DEL917505:DEN917505 DOH917505:DOJ917505 DYD917505:DYF917505 EHZ917505:EIB917505 ERV917505:ERX917505 FBR917505:FBT917505 FLN917505:FLP917505 FVJ917505:FVL917505 GFF917505:GFH917505 GPB917505:GPD917505 GYX917505:GYZ917505 HIT917505:HIV917505 HSP917505:HSR917505 ICL917505:ICN917505 IMH917505:IMJ917505 IWD917505:IWF917505 JFZ917505:JGB917505 JPV917505:JPX917505 JZR917505:JZT917505 KJN917505:KJP917505 KTJ917505:KTL917505 LDF917505:LDH917505 LNB917505:LND917505 LWX917505:LWZ917505 MGT917505:MGV917505 MQP917505:MQR917505 NAL917505:NAN917505 NKH917505:NKJ917505 NUD917505:NUF917505 ODZ917505:OEB917505 ONV917505:ONX917505 OXR917505:OXT917505 PHN917505:PHP917505 PRJ917505:PRL917505 QBF917505:QBH917505 QLB917505:QLD917505 QUX917505:QUZ917505 RET917505:REV917505 ROP917505:ROR917505 RYL917505:RYN917505 SIH917505:SIJ917505 SSD917505:SSF917505 TBZ917505:TCB917505 TLV917505:TLX917505 TVR917505:TVT917505 UFN917505:UFP917505 UPJ917505:UPL917505 UZF917505:UZH917505 VJB917505:VJD917505 VSX917505:VSZ917505 WCT917505:WCV917505 WMP917505:WMR917505 WWL917505:WWN917505 AD983041:AF983041 JZ983041:KB983041 TV983041:TX983041 ADR983041:ADT983041 ANN983041:ANP983041 AXJ983041:AXL983041 BHF983041:BHH983041 BRB983041:BRD983041 CAX983041:CAZ983041 CKT983041:CKV983041 CUP983041:CUR983041 DEL983041:DEN983041 DOH983041:DOJ983041 DYD983041:DYF983041 EHZ983041:EIB983041 ERV983041:ERX983041 FBR983041:FBT983041 FLN983041:FLP983041 FVJ983041:FVL983041 GFF983041:GFH983041 GPB983041:GPD983041 GYX983041:GYZ983041 HIT983041:HIV983041 HSP983041:HSR983041 ICL983041:ICN983041 IMH983041:IMJ983041 IWD983041:IWF983041 JFZ983041:JGB983041 JPV983041:JPX983041 JZR983041:JZT983041 KJN983041:KJP983041 KTJ983041:KTL983041 LDF983041:LDH983041 LNB983041:LND983041 LWX983041:LWZ983041 MGT983041:MGV983041 MQP983041:MQR983041 NAL983041:NAN983041 NKH983041:NKJ983041 NUD983041:NUF983041 ODZ983041:OEB983041 ONV983041:ONX983041 OXR983041:OXT983041 PHN983041:PHP983041 PRJ983041:PRL983041 QBF983041:QBH983041 QLB983041:QLD983041 QUX983041:QUZ983041 RET983041:REV983041 ROP983041:ROR983041 RYL983041:RYN983041 SIH983041:SIJ983041 SSD983041:SSF983041 TBZ983041:TCB983041 TLV983041:TLX983041 TVR983041:TVT983041 UFN983041:UFP983041 UPJ983041:UPL983041 UZF983041:UZH983041 VJB983041:VJD983041 VSX983041:VSZ983041 AB5 O3:R3 AG1">
      <formula1>1</formula1>
      <formula2>50</formula2>
    </dataValidation>
    <dataValidation type="textLength" allowBlank="1" showInputMessage="1" showErrorMessage="1" errorTitle="Attention plage de valeurs" error="Texte libre; max. 50 signes_x000a_" sqref="WLS983045:WLX983045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WVO983045:WVT98304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formula1>1</formula1>
      <formula2>50</formula2>
    </dataValidation>
    <dataValidation type="textLength" allowBlank="1" showInputMessage="1" showErrorMessage="1" errorTitle="Attention plage de valeurs" error="Texte libre; max. 10 signes_x000a_p.ex. oui/non" sqref="VSZ98304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U65539:V65539 JQ65539:JR65539 TM65539:TN65539 ADI65539:ADJ65539 ANE65539:ANF65539 AXA65539:AXB65539 BGW65539:BGX65539 BQS65539:BQT65539 CAO65539:CAP65539 CKK65539:CKL65539 CUG65539:CUH65539 DEC65539:DED65539 DNY65539:DNZ65539 DXU65539:DXV65539 EHQ65539:EHR65539 ERM65539:ERN65539 FBI65539:FBJ65539 FLE65539:FLF65539 FVA65539:FVB65539 GEW65539:GEX65539 GOS65539:GOT65539 GYO65539:GYP65539 HIK65539:HIL65539 HSG65539:HSH65539 ICC65539:ICD65539 ILY65539:ILZ65539 IVU65539:IVV65539 JFQ65539:JFR65539 JPM65539:JPN65539 JZI65539:JZJ65539 KJE65539:KJF65539 KTA65539:KTB65539 LCW65539:LCX65539 LMS65539:LMT65539 LWO65539:LWP65539 MGK65539:MGL65539 MQG65539:MQH65539 NAC65539:NAD65539 NJY65539:NJZ65539 NTU65539:NTV65539 ODQ65539:ODR65539 ONM65539:ONN65539 OXI65539:OXJ65539 PHE65539:PHF65539 PRA65539:PRB65539 QAW65539:QAX65539 QKS65539:QKT65539 QUO65539:QUP65539 REK65539:REL65539 ROG65539:ROH65539 RYC65539:RYD65539 SHY65539:SHZ65539 SRU65539:SRV65539 TBQ65539:TBR65539 TLM65539:TLN65539 TVI65539:TVJ65539 UFE65539:UFF65539 UPA65539:UPB65539 UYW65539:UYX65539 VIS65539:VIT65539 VSO65539:VSP65539 WCK65539:WCL65539 WMG65539:WMH65539 WWC65539:WWD65539 U131075:V131075 JQ131075:JR131075 TM131075:TN131075 ADI131075:ADJ131075 ANE131075:ANF131075 AXA131075:AXB131075 BGW131075:BGX131075 BQS131075:BQT131075 CAO131075:CAP131075 CKK131075:CKL131075 CUG131075:CUH131075 DEC131075:DED131075 DNY131075:DNZ131075 DXU131075:DXV131075 EHQ131075:EHR131075 ERM131075:ERN131075 FBI131075:FBJ131075 FLE131075:FLF131075 FVA131075:FVB131075 GEW131075:GEX131075 GOS131075:GOT131075 GYO131075:GYP131075 HIK131075:HIL131075 HSG131075:HSH131075 ICC131075:ICD131075 ILY131075:ILZ131075 IVU131075:IVV131075 JFQ131075:JFR131075 JPM131075:JPN131075 JZI131075:JZJ131075 KJE131075:KJF131075 KTA131075:KTB131075 LCW131075:LCX131075 LMS131075:LMT131075 LWO131075:LWP131075 MGK131075:MGL131075 MQG131075:MQH131075 NAC131075:NAD131075 NJY131075:NJZ131075 NTU131075:NTV131075 ODQ131075:ODR131075 ONM131075:ONN131075 OXI131075:OXJ131075 PHE131075:PHF131075 PRA131075:PRB131075 QAW131075:QAX131075 QKS131075:QKT131075 QUO131075:QUP131075 REK131075:REL131075 ROG131075:ROH131075 RYC131075:RYD131075 SHY131075:SHZ131075 SRU131075:SRV131075 TBQ131075:TBR131075 TLM131075:TLN131075 TVI131075:TVJ131075 UFE131075:UFF131075 UPA131075:UPB131075 UYW131075:UYX131075 VIS131075:VIT131075 VSO131075:VSP131075 WCK131075:WCL131075 WMG131075:WMH131075 WWC131075:WWD131075 U196611:V196611 JQ196611:JR196611 TM196611:TN196611 ADI196611:ADJ196611 ANE196611:ANF196611 AXA196611:AXB196611 BGW196611:BGX196611 BQS196611:BQT196611 CAO196611:CAP196611 CKK196611:CKL196611 CUG196611:CUH196611 DEC196611:DED196611 DNY196611:DNZ196611 DXU196611:DXV196611 EHQ196611:EHR196611 ERM196611:ERN196611 FBI196611:FBJ196611 FLE196611:FLF196611 FVA196611:FVB196611 GEW196611:GEX196611 GOS196611:GOT196611 GYO196611:GYP196611 HIK196611:HIL196611 HSG196611:HSH196611 ICC196611:ICD196611 ILY196611:ILZ196611 IVU196611:IVV196611 JFQ196611:JFR196611 JPM196611:JPN196611 JZI196611:JZJ196611 KJE196611:KJF196611 KTA196611:KTB196611 LCW196611:LCX196611 LMS196611:LMT196611 LWO196611:LWP196611 MGK196611:MGL196611 MQG196611:MQH196611 NAC196611:NAD196611 NJY196611:NJZ196611 NTU196611:NTV196611 ODQ196611:ODR196611 ONM196611:ONN196611 OXI196611:OXJ196611 PHE196611:PHF196611 PRA196611:PRB196611 QAW196611:QAX196611 QKS196611:QKT196611 QUO196611:QUP196611 REK196611:REL196611 ROG196611:ROH196611 RYC196611:RYD196611 SHY196611:SHZ196611 SRU196611:SRV196611 TBQ196611:TBR196611 TLM196611:TLN196611 TVI196611:TVJ196611 UFE196611:UFF196611 UPA196611:UPB196611 UYW196611:UYX196611 VIS196611:VIT196611 VSO196611:VSP196611 WCK196611:WCL196611 WMG196611:WMH196611 WWC196611:WWD196611 U262147:V262147 JQ262147:JR262147 TM262147:TN262147 ADI262147:ADJ262147 ANE262147:ANF262147 AXA262147:AXB262147 BGW262147:BGX262147 BQS262147:BQT262147 CAO262147:CAP262147 CKK262147:CKL262147 CUG262147:CUH262147 DEC262147:DED262147 DNY262147:DNZ262147 DXU262147:DXV262147 EHQ262147:EHR262147 ERM262147:ERN262147 FBI262147:FBJ262147 FLE262147:FLF262147 FVA262147:FVB262147 GEW262147:GEX262147 GOS262147:GOT262147 GYO262147:GYP262147 HIK262147:HIL262147 HSG262147:HSH262147 ICC262147:ICD262147 ILY262147:ILZ262147 IVU262147:IVV262147 JFQ262147:JFR262147 JPM262147:JPN262147 JZI262147:JZJ262147 KJE262147:KJF262147 KTA262147:KTB262147 LCW262147:LCX262147 LMS262147:LMT262147 LWO262147:LWP262147 MGK262147:MGL262147 MQG262147:MQH262147 NAC262147:NAD262147 NJY262147:NJZ262147 NTU262147:NTV262147 ODQ262147:ODR262147 ONM262147:ONN262147 OXI262147:OXJ262147 PHE262147:PHF262147 PRA262147:PRB262147 QAW262147:QAX262147 QKS262147:QKT262147 QUO262147:QUP262147 REK262147:REL262147 ROG262147:ROH262147 RYC262147:RYD262147 SHY262147:SHZ262147 SRU262147:SRV262147 TBQ262147:TBR262147 TLM262147:TLN262147 TVI262147:TVJ262147 UFE262147:UFF262147 UPA262147:UPB262147 UYW262147:UYX262147 VIS262147:VIT262147 VSO262147:VSP262147 WCK262147:WCL262147 WMG262147:WMH262147 WWC262147:WWD262147 U327683:V327683 JQ327683:JR327683 TM327683:TN327683 ADI327683:ADJ327683 ANE327683:ANF327683 AXA327683:AXB327683 BGW327683:BGX327683 BQS327683:BQT327683 CAO327683:CAP327683 CKK327683:CKL327683 CUG327683:CUH327683 DEC327683:DED327683 DNY327683:DNZ327683 DXU327683:DXV327683 EHQ327683:EHR327683 ERM327683:ERN327683 FBI327683:FBJ327683 FLE327683:FLF327683 FVA327683:FVB327683 GEW327683:GEX327683 GOS327683:GOT327683 GYO327683:GYP327683 HIK327683:HIL327683 HSG327683:HSH327683 ICC327683:ICD327683 ILY327683:ILZ327683 IVU327683:IVV327683 JFQ327683:JFR327683 JPM327683:JPN327683 JZI327683:JZJ327683 KJE327683:KJF327683 KTA327683:KTB327683 LCW327683:LCX327683 LMS327683:LMT327683 LWO327683:LWP327683 MGK327683:MGL327683 MQG327683:MQH327683 NAC327683:NAD327683 NJY327683:NJZ327683 NTU327683:NTV327683 ODQ327683:ODR327683 ONM327683:ONN327683 OXI327683:OXJ327683 PHE327683:PHF327683 PRA327683:PRB327683 QAW327683:QAX327683 QKS327683:QKT327683 QUO327683:QUP327683 REK327683:REL327683 ROG327683:ROH327683 RYC327683:RYD327683 SHY327683:SHZ327683 SRU327683:SRV327683 TBQ327683:TBR327683 TLM327683:TLN327683 TVI327683:TVJ327683 UFE327683:UFF327683 UPA327683:UPB327683 UYW327683:UYX327683 VIS327683:VIT327683 VSO327683:VSP327683 WCK327683:WCL327683 WMG327683:WMH327683 WWC327683:WWD327683 U393219:V393219 JQ393219:JR393219 TM393219:TN393219 ADI393219:ADJ393219 ANE393219:ANF393219 AXA393219:AXB393219 BGW393219:BGX393219 BQS393219:BQT393219 CAO393219:CAP393219 CKK393219:CKL393219 CUG393219:CUH393219 DEC393219:DED393219 DNY393219:DNZ393219 DXU393219:DXV393219 EHQ393219:EHR393219 ERM393219:ERN393219 FBI393219:FBJ393219 FLE393219:FLF393219 FVA393219:FVB393219 GEW393219:GEX393219 GOS393219:GOT393219 GYO393219:GYP393219 HIK393219:HIL393219 HSG393219:HSH393219 ICC393219:ICD393219 ILY393219:ILZ393219 IVU393219:IVV393219 JFQ393219:JFR393219 JPM393219:JPN393219 JZI393219:JZJ393219 KJE393219:KJF393219 KTA393219:KTB393219 LCW393219:LCX393219 LMS393219:LMT393219 LWO393219:LWP393219 MGK393219:MGL393219 MQG393219:MQH393219 NAC393219:NAD393219 NJY393219:NJZ393219 NTU393219:NTV393219 ODQ393219:ODR393219 ONM393219:ONN393219 OXI393219:OXJ393219 PHE393219:PHF393219 PRA393219:PRB393219 QAW393219:QAX393219 QKS393219:QKT393219 QUO393219:QUP393219 REK393219:REL393219 ROG393219:ROH393219 RYC393219:RYD393219 SHY393219:SHZ393219 SRU393219:SRV393219 TBQ393219:TBR393219 TLM393219:TLN393219 TVI393219:TVJ393219 UFE393219:UFF393219 UPA393219:UPB393219 UYW393219:UYX393219 VIS393219:VIT393219 VSO393219:VSP393219 WCK393219:WCL393219 WMG393219:WMH393219 WWC393219:WWD393219 U458755:V458755 JQ458755:JR458755 TM458755:TN458755 ADI458755:ADJ458755 ANE458755:ANF458755 AXA458755:AXB458755 BGW458755:BGX458755 BQS458755:BQT458755 CAO458755:CAP458755 CKK458755:CKL458755 CUG458755:CUH458755 DEC458755:DED458755 DNY458755:DNZ458755 DXU458755:DXV458755 EHQ458755:EHR458755 ERM458755:ERN458755 FBI458755:FBJ458755 FLE458755:FLF458755 FVA458755:FVB458755 GEW458755:GEX458755 GOS458755:GOT458755 GYO458755:GYP458755 HIK458755:HIL458755 HSG458755:HSH458755 ICC458755:ICD458755 ILY458755:ILZ458755 IVU458755:IVV458755 JFQ458755:JFR458755 JPM458755:JPN458755 JZI458755:JZJ458755 KJE458755:KJF458755 KTA458755:KTB458755 LCW458755:LCX458755 LMS458755:LMT458755 LWO458755:LWP458755 MGK458755:MGL458755 MQG458755:MQH458755 NAC458755:NAD458755 NJY458755:NJZ458755 NTU458755:NTV458755 ODQ458755:ODR458755 ONM458755:ONN458755 OXI458755:OXJ458755 PHE458755:PHF458755 PRA458755:PRB458755 QAW458755:QAX458755 QKS458755:QKT458755 QUO458755:QUP458755 REK458755:REL458755 ROG458755:ROH458755 RYC458755:RYD458755 SHY458755:SHZ458755 SRU458755:SRV458755 TBQ458755:TBR458755 TLM458755:TLN458755 TVI458755:TVJ458755 UFE458755:UFF458755 UPA458755:UPB458755 UYW458755:UYX458755 VIS458755:VIT458755 VSO458755:VSP458755 WCK458755:WCL458755 WMG458755:WMH458755 WWC458755:WWD458755 U524291:V524291 JQ524291:JR524291 TM524291:TN524291 ADI524291:ADJ524291 ANE524291:ANF524291 AXA524291:AXB524291 BGW524291:BGX524291 BQS524291:BQT524291 CAO524291:CAP524291 CKK524291:CKL524291 CUG524291:CUH524291 DEC524291:DED524291 DNY524291:DNZ524291 DXU524291:DXV524291 EHQ524291:EHR524291 ERM524291:ERN524291 FBI524291:FBJ524291 FLE524291:FLF524291 FVA524291:FVB524291 GEW524291:GEX524291 GOS524291:GOT524291 GYO524291:GYP524291 HIK524291:HIL524291 HSG524291:HSH524291 ICC524291:ICD524291 ILY524291:ILZ524291 IVU524291:IVV524291 JFQ524291:JFR524291 JPM524291:JPN524291 JZI524291:JZJ524291 KJE524291:KJF524291 KTA524291:KTB524291 LCW524291:LCX524291 LMS524291:LMT524291 LWO524291:LWP524291 MGK524291:MGL524291 MQG524291:MQH524291 NAC524291:NAD524291 NJY524291:NJZ524291 NTU524291:NTV524291 ODQ524291:ODR524291 ONM524291:ONN524291 OXI524291:OXJ524291 PHE524291:PHF524291 PRA524291:PRB524291 QAW524291:QAX524291 QKS524291:QKT524291 QUO524291:QUP524291 REK524291:REL524291 ROG524291:ROH524291 RYC524291:RYD524291 SHY524291:SHZ524291 SRU524291:SRV524291 TBQ524291:TBR524291 TLM524291:TLN524291 TVI524291:TVJ524291 UFE524291:UFF524291 UPA524291:UPB524291 UYW524291:UYX524291 VIS524291:VIT524291 VSO524291:VSP524291 WCK524291:WCL524291 WMG524291:WMH524291 WWC524291:WWD524291 U589827:V589827 JQ589827:JR589827 TM589827:TN589827 ADI589827:ADJ589827 ANE589827:ANF589827 AXA589827:AXB589827 BGW589827:BGX589827 BQS589827:BQT589827 CAO589827:CAP589827 CKK589827:CKL589827 CUG589827:CUH589827 DEC589827:DED589827 DNY589827:DNZ589827 DXU589827:DXV589827 EHQ589827:EHR589827 ERM589827:ERN589827 FBI589827:FBJ589827 FLE589827:FLF589827 FVA589827:FVB589827 GEW589827:GEX589827 GOS589827:GOT589827 GYO589827:GYP589827 HIK589827:HIL589827 HSG589827:HSH589827 ICC589827:ICD589827 ILY589827:ILZ589827 IVU589827:IVV589827 JFQ589827:JFR589827 JPM589827:JPN589827 JZI589827:JZJ589827 KJE589827:KJF589827 KTA589827:KTB589827 LCW589827:LCX589827 LMS589827:LMT589827 LWO589827:LWP589827 MGK589827:MGL589827 MQG589827:MQH589827 NAC589827:NAD589827 NJY589827:NJZ589827 NTU589827:NTV589827 ODQ589827:ODR589827 ONM589827:ONN589827 OXI589827:OXJ589827 PHE589827:PHF589827 PRA589827:PRB589827 QAW589827:QAX589827 QKS589827:QKT589827 QUO589827:QUP589827 REK589827:REL589827 ROG589827:ROH589827 RYC589827:RYD589827 SHY589827:SHZ589827 SRU589827:SRV589827 TBQ589827:TBR589827 TLM589827:TLN589827 TVI589827:TVJ589827 UFE589827:UFF589827 UPA589827:UPB589827 UYW589827:UYX589827 VIS589827:VIT589827 VSO589827:VSP589827 WCK589827:WCL589827 WMG589827:WMH589827 WWC589827:WWD589827 U655363:V655363 JQ655363:JR655363 TM655363:TN655363 ADI655363:ADJ655363 ANE655363:ANF655363 AXA655363:AXB655363 BGW655363:BGX655363 BQS655363:BQT655363 CAO655363:CAP655363 CKK655363:CKL655363 CUG655363:CUH655363 DEC655363:DED655363 DNY655363:DNZ655363 DXU655363:DXV655363 EHQ655363:EHR655363 ERM655363:ERN655363 FBI655363:FBJ655363 FLE655363:FLF655363 FVA655363:FVB655363 GEW655363:GEX655363 GOS655363:GOT655363 GYO655363:GYP655363 HIK655363:HIL655363 HSG655363:HSH655363 ICC655363:ICD655363 ILY655363:ILZ655363 IVU655363:IVV655363 JFQ655363:JFR655363 JPM655363:JPN655363 JZI655363:JZJ655363 KJE655363:KJF655363 KTA655363:KTB655363 LCW655363:LCX655363 LMS655363:LMT655363 LWO655363:LWP655363 MGK655363:MGL655363 MQG655363:MQH655363 NAC655363:NAD655363 NJY655363:NJZ655363 NTU655363:NTV655363 ODQ655363:ODR655363 ONM655363:ONN655363 OXI655363:OXJ655363 PHE655363:PHF655363 PRA655363:PRB655363 QAW655363:QAX655363 QKS655363:QKT655363 QUO655363:QUP655363 REK655363:REL655363 ROG655363:ROH655363 RYC655363:RYD655363 SHY655363:SHZ655363 SRU655363:SRV655363 TBQ655363:TBR655363 TLM655363:TLN655363 TVI655363:TVJ655363 UFE655363:UFF655363 UPA655363:UPB655363 UYW655363:UYX655363 VIS655363:VIT655363 VSO655363:VSP655363 WCK655363:WCL655363 WMG655363:WMH655363 WWC655363:WWD655363 U720899:V720899 JQ720899:JR720899 TM720899:TN720899 ADI720899:ADJ720899 ANE720899:ANF720899 AXA720899:AXB720899 BGW720899:BGX720899 BQS720899:BQT720899 CAO720899:CAP720899 CKK720899:CKL720899 CUG720899:CUH720899 DEC720899:DED720899 DNY720899:DNZ720899 DXU720899:DXV720899 EHQ720899:EHR720899 ERM720899:ERN720899 FBI720899:FBJ720899 FLE720899:FLF720899 FVA720899:FVB720899 GEW720899:GEX720899 GOS720899:GOT720899 GYO720899:GYP720899 HIK720899:HIL720899 HSG720899:HSH720899 ICC720899:ICD720899 ILY720899:ILZ720899 IVU720899:IVV720899 JFQ720899:JFR720899 JPM720899:JPN720899 JZI720899:JZJ720899 KJE720899:KJF720899 KTA720899:KTB720899 LCW720899:LCX720899 LMS720899:LMT720899 LWO720899:LWP720899 MGK720899:MGL720899 MQG720899:MQH720899 NAC720899:NAD720899 NJY720899:NJZ720899 NTU720899:NTV720899 ODQ720899:ODR720899 ONM720899:ONN720899 OXI720899:OXJ720899 PHE720899:PHF720899 PRA720899:PRB720899 QAW720899:QAX720899 QKS720899:QKT720899 QUO720899:QUP720899 REK720899:REL720899 ROG720899:ROH720899 RYC720899:RYD720899 SHY720899:SHZ720899 SRU720899:SRV720899 TBQ720899:TBR720899 TLM720899:TLN720899 TVI720899:TVJ720899 UFE720899:UFF720899 UPA720899:UPB720899 UYW720899:UYX720899 VIS720899:VIT720899 VSO720899:VSP720899 WCK720899:WCL720899 WMG720899:WMH720899 WWC720899:WWD720899 U786435:V786435 JQ786435:JR786435 TM786435:TN786435 ADI786435:ADJ786435 ANE786435:ANF786435 AXA786435:AXB786435 BGW786435:BGX786435 BQS786435:BQT786435 CAO786435:CAP786435 CKK786435:CKL786435 CUG786435:CUH786435 DEC786435:DED786435 DNY786435:DNZ786435 DXU786435:DXV786435 EHQ786435:EHR786435 ERM786435:ERN786435 FBI786435:FBJ786435 FLE786435:FLF786435 FVA786435:FVB786435 GEW786435:GEX786435 GOS786435:GOT786435 GYO786435:GYP786435 HIK786435:HIL786435 HSG786435:HSH786435 ICC786435:ICD786435 ILY786435:ILZ786435 IVU786435:IVV786435 JFQ786435:JFR786435 JPM786435:JPN786435 JZI786435:JZJ786435 KJE786435:KJF786435 KTA786435:KTB786435 LCW786435:LCX786435 LMS786435:LMT786435 LWO786435:LWP786435 MGK786435:MGL786435 MQG786435:MQH786435 NAC786435:NAD786435 NJY786435:NJZ786435 NTU786435:NTV786435 ODQ786435:ODR786435 ONM786435:ONN786435 OXI786435:OXJ786435 PHE786435:PHF786435 PRA786435:PRB786435 QAW786435:QAX786435 QKS786435:QKT786435 QUO786435:QUP786435 REK786435:REL786435 ROG786435:ROH786435 RYC786435:RYD786435 SHY786435:SHZ786435 SRU786435:SRV786435 TBQ786435:TBR786435 TLM786435:TLN786435 TVI786435:TVJ786435 UFE786435:UFF786435 UPA786435:UPB786435 UYW786435:UYX786435 VIS786435:VIT786435 VSO786435:VSP786435 WCK786435:WCL786435 WMG786435:WMH786435 WWC786435:WWD786435 U851971:V851971 JQ851971:JR851971 TM851971:TN851971 ADI851971:ADJ851971 ANE851971:ANF851971 AXA851971:AXB851971 BGW851971:BGX851971 BQS851971:BQT851971 CAO851971:CAP851971 CKK851971:CKL851971 CUG851971:CUH851971 DEC851971:DED851971 DNY851971:DNZ851971 DXU851971:DXV851971 EHQ851971:EHR851971 ERM851971:ERN851971 FBI851971:FBJ851971 FLE851971:FLF851971 FVA851971:FVB851971 GEW851971:GEX851971 GOS851971:GOT851971 GYO851971:GYP851971 HIK851971:HIL851971 HSG851971:HSH851971 ICC851971:ICD851971 ILY851971:ILZ851971 IVU851971:IVV851971 JFQ851971:JFR851971 JPM851971:JPN851971 JZI851971:JZJ851971 KJE851971:KJF851971 KTA851971:KTB851971 LCW851971:LCX851971 LMS851971:LMT851971 LWO851971:LWP851971 MGK851971:MGL851971 MQG851971:MQH851971 NAC851971:NAD851971 NJY851971:NJZ851971 NTU851971:NTV851971 ODQ851971:ODR851971 ONM851971:ONN851971 OXI851971:OXJ851971 PHE851971:PHF851971 PRA851971:PRB851971 QAW851971:QAX851971 QKS851971:QKT851971 QUO851971:QUP851971 REK851971:REL851971 ROG851971:ROH851971 RYC851971:RYD851971 SHY851971:SHZ851971 SRU851971:SRV851971 TBQ851971:TBR851971 TLM851971:TLN851971 TVI851971:TVJ851971 UFE851971:UFF851971 UPA851971:UPB851971 UYW851971:UYX851971 VIS851971:VIT851971 VSO851971:VSP851971 WCK851971:WCL851971 WMG851971:WMH851971 WWC851971:WWD851971 U917507:V917507 JQ917507:JR917507 TM917507:TN917507 ADI917507:ADJ917507 ANE917507:ANF917507 AXA917507:AXB917507 BGW917507:BGX917507 BQS917507:BQT917507 CAO917507:CAP917507 CKK917507:CKL917507 CUG917507:CUH917507 DEC917507:DED917507 DNY917507:DNZ917507 DXU917507:DXV917507 EHQ917507:EHR917507 ERM917507:ERN917507 FBI917507:FBJ917507 FLE917507:FLF917507 FVA917507:FVB917507 GEW917507:GEX917507 GOS917507:GOT917507 GYO917507:GYP917507 HIK917507:HIL917507 HSG917507:HSH917507 ICC917507:ICD917507 ILY917507:ILZ917507 IVU917507:IVV917507 JFQ917507:JFR917507 JPM917507:JPN917507 JZI917507:JZJ917507 KJE917507:KJF917507 KTA917507:KTB917507 LCW917507:LCX917507 LMS917507:LMT917507 LWO917507:LWP917507 MGK917507:MGL917507 MQG917507:MQH917507 NAC917507:NAD917507 NJY917507:NJZ917507 NTU917507:NTV917507 ODQ917507:ODR917507 ONM917507:ONN917507 OXI917507:OXJ917507 PHE917507:PHF917507 PRA917507:PRB917507 QAW917507:QAX917507 QKS917507:QKT917507 QUO917507:QUP917507 REK917507:REL917507 ROG917507:ROH917507 RYC917507:RYD917507 SHY917507:SHZ917507 SRU917507:SRV917507 TBQ917507:TBR917507 TLM917507:TLN917507 TVI917507:TVJ917507 UFE917507:UFF917507 UPA917507:UPB917507 UYW917507:UYX917507 VIS917507:VIT917507 VSO917507:VSP917507 WCK917507:WCL917507 WMG917507:WMH917507 WWC917507:WWD917507 U983043:V983043 JQ983043:JR983043 TM983043:TN983043 ADI983043:ADJ983043 ANE983043:ANF983043 AXA983043:AXB983043 BGW983043:BGX983043 BQS983043:BQT983043 CAO983043:CAP983043 CKK983043:CKL983043 CUG983043:CUH983043 DEC983043:DED983043 DNY983043:DNZ983043 DXU983043:DXV983043 EHQ983043:EHR983043 ERM983043:ERN983043 FBI983043:FBJ983043 FLE983043:FLF983043 FVA983043:FVB983043 GEW983043:GEX983043 GOS983043:GOT983043 GYO983043:GYP983043 HIK983043:HIL983043 HSG983043:HSH983043 ICC983043:ICD983043 ILY983043:ILZ983043 IVU983043:IVV983043 JFQ983043:JFR983043 JPM983043:JPN983043 JZI983043:JZJ983043 KJE983043:KJF983043 KTA983043:KTB983043 LCW983043:LCX983043 LMS983043:LMT983043 LWO983043:LWP983043 MGK983043:MGL983043 MQG983043:MQH983043 NAC983043:NAD983043 NJY983043:NJZ983043 NTU983043:NTV983043 ODQ983043:ODR983043 ONM983043:ONN983043 OXI983043:OXJ983043 PHE983043:PHF983043 PRA983043:PRB983043 QAW983043:QAX983043 QKS983043:QKT983043 QUO983043:QUP983043 REK983043:REL983043 ROG983043:ROH983043 RYC983043:RYD983043 SHY983043:SHZ983043 SRU983043:SRV983043 TBQ983043:TBR983043 TLM983043:TLN983043 TVI983043:TVJ983043 UFE983043:UFF983043 UPA983043:UPB983043 UYW983043:UYX983043 VIS983043:VIT983043 VSO983043:VSP983043 WCK983043:WCL983043 WMG983043:WMH983043 WWC983043:WWD983043 WCV983043 JU3 TQ3 ADM3 ANI3 AXE3 BHA3 BQW3 CAS3 CKO3 CUK3 DEG3 DOC3 DXY3 EHU3 ERQ3 FBM3 FLI3 FVE3 GFA3 GOW3 GYS3 HIO3 HSK3 ICG3 IMC3 IVY3 JFU3 JPQ3 JZM3 KJI3 KTE3 LDA3 LMW3 LWS3 MGO3 MQK3 NAG3 NKC3 NTY3 ODU3 ONQ3 OXM3 PHI3 PRE3 QBA3 QKW3 QUS3 REO3 ROK3 RYG3 SIC3 SRY3 TBU3 TLQ3 TVM3 UFI3 UPE3 UZA3 VIW3 VSS3 WCO3 WMK3 WWG3 Y65539 JU65539 TQ65539 ADM65539 ANI65539 AXE65539 BHA65539 BQW65539 CAS65539 CKO65539 CUK65539 DEG65539 DOC65539 DXY65539 EHU65539 ERQ65539 FBM65539 FLI65539 FVE65539 GFA65539 GOW65539 GYS65539 HIO65539 HSK65539 ICG65539 IMC65539 IVY65539 JFU65539 JPQ65539 JZM65539 KJI65539 KTE65539 LDA65539 LMW65539 LWS65539 MGO65539 MQK65539 NAG65539 NKC65539 NTY65539 ODU65539 ONQ65539 OXM65539 PHI65539 PRE65539 QBA65539 QKW65539 QUS65539 REO65539 ROK65539 RYG65539 SIC65539 SRY65539 TBU65539 TLQ65539 TVM65539 UFI65539 UPE65539 UZA65539 VIW65539 VSS65539 WCO65539 WMK65539 WWG65539 Y131075 JU131075 TQ131075 ADM131075 ANI131075 AXE131075 BHA131075 BQW131075 CAS131075 CKO131075 CUK131075 DEG131075 DOC131075 DXY131075 EHU131075 ERQ131075 FBM131075 FLI131075 FVE131075 GFA131075 GOW131075 GYS131075 HIO131075 HSK131075 ICG131075 IMC131075 IVY131075 JFU131075 JPQ131075 JZM131075 KJI131075 KTE131075 LDA131075 LMW131075 LWS131075 MGO131075 MQK131075 NAG131075 NKC131075 NTY131075 ODU131075 ONQ131075 OXM131075 PHI131075 PRE131075 QBA131075 QKW131075 QUS131075 REO131075 ROK131075 RYG131075 SIC131075 SRY131075 TBU131075 TLQ131075 TVM131075 UFI131075 UPE131075 UZA131075 VIW131075 VSS131075 WCO131075 WMK131075 WWG131075 Y196611 JU196611 TQ196611 ADM196611 ANI196611 AXE196611 BHA196611 BQW196611 CAS196611 CKO196611 CUK196611 DEG196611 DOC196611 DXY196611 EHU196611 ERQ196611 FBM196611 FLI196611 FVE196611 GFA196611 GOW196611 GYS196611 HIO196611 HSK196611 ICG196611 IMC196611 IVY196611 JFU196611 JPQ196611 JZM196611 KJI196611 KTE196611 LDA196611 LMW196611 LWS196611 MGO196611 MQK196611 NAG196611 NKC196611 NTY196611 ODU196611 ONQ196611 OXM196611 PHI196611 PRE196611 QBA196611 QKW196611 QUS196611 REO196611 ROK196611 RYG196611 SIC196611 SRY196611 TBU196611 TLQ196611 TVM196611 UFI196611 UPE196611 UZA196611 VIW196611 VSS196611 WCO196611 WMK196611 WWG196611 Y262147 JU262147 TQ262147 ADM262147 ANI262147 AXE262147 BHA262147 BQW262147 CAS262147 CKO262147 CUK262147 DEG262147 DOC262147 DXY262147 EHU262147 ERQ262147 FBM262147 FLI262147 FVE262147 GFA262147 GOW262147 GYS262147 HIO262147 HSK262147 ICG262147 IMC262147 IVY262147 JFU262147 JPQ262147 JZM262147 KJI262147 KTE262147 LDA262147 LMW262147 LWS262147 MGO262147 MQK262147 NAG262147 NKC262147 NTY262147 ODU262147 ONQ262147 OXM262147 PHI262147 PRE262147 QBA262147 QKW262147 QUS262147 REO262147 ROK262147 RYG262147 SIC262147 SRY262147 TBU262147 TLQ262147 TVM262147 UFI262147 UPE262147 UZA262147 VIW262147 VSS262147 WCO262147 WMK262147 WWG262147 Y327683 JU327683 TQ327683 ADM327683 ANI327683 AXE327683 BHA327683 BQW327683 CAS327683 CKO327683 CUK327683 DEG327683 DOC327683 DXY327683 EHU327683 ERQ327683 FBM327683 FLI327683 FVE327683 GFA327683 GOW327683 GYS327683 HIO327683 HSK327683 ICG327683 IMC327683 IVY327683 JFU327683 JPQ327683 JZM327683 KJI327683 KTE327683 LDA327683 LMW327683 LWS327683 MGO327683 MQK327683 NAG327683 NKC327683 NTY327683 ODU327683 ONQ327683 OXM327683 PHI327683 PRE327683 QBA327683 QKW327683 QUS327683 REO327683 ROK327683 RYG327683 SIC327683 SRY327683 TBU327683 TLQ327683 TVM327683 UFI327683 UPE327683 UZA327683 VIW327683 VSS327683 WCO327683 WMK327683 WWG327683 Y393219 JU393219 TQ393219 ADM393219 ANI393219 AXE393219 BHA393219 BQW393219 CAS393219 CKO393219 CUK393219 DEG393219 DOC393219 DXY393219 EHU393219 ERQ393219 FBM393219 FLI393219 FVE393219 GFA393219 GOW393219 GYS393219 HIO393219 HSK393219 ICG393219 IMC393219 IVY393219 JFU393219 JPQ393219 JZM393219 KJI393219 KTE393219 LDA393219 LMW393219 LWS393219 MGO393219 MQK393219 NAG393219 NKC393219 NTY393219 ODU393219 ONQ393219 OXM393219 PHI393219 PRE393219 QBA393219 QKW393219 QUS393219 REO393219 ROK393219 RYG393219 SIC393219 SRY393219 TBU393219 TLQ393219 TVM393219 UFI393219 UPE393219 UZA393219 VIW393219 VSS393219 WCO393219 WMK393219 WWG393219 Y458755 JU458755 TQ458755 ADM458755 ANI458755 AXE458755 BHA458755 BQW458755 CAS458755 CKO458755 CUK458755 DEG458755 DOC458755 DXY458755 EHU458755 ERQ458755 FBM458755 FLI458755 FVE458755 GFA458755 GOW458755 GYS458755 HIO458755 HSK458755 ICG458755 IMC458755 IVY458755 JFU458755 JPQ458755 JZM458755 KJI458755 KTE458755 LDA458755 LMW458755 LWS458755 MGO458755 MQK458755 NAG458755 NKC458755 NTY458755 ODU458755 ONQ458755 OXM458755 PHI458755 PRE458755 QBA458755 QKW458755 QUS458755 REO458755 ROK458755 RYG458755 SIC458755 SRY458755 TBU458755 TLQ458755 TVM458755 UFI458755 UPE458755 UZA458755 VIW458755 VSS458755 WCO458755 WMK458755 WWG458755 Y524291 JU524291 TQ524291 ADM524291 ANI524291 AXE524291 BHA524291 BQW524291 CAS524291 CKO524291 CUK524291 DEG524291 DOC524291 DXY524291 EHU524291 ERQ524291 FBM524291 FLI524291 FVE524291 GFA524291 GOW524291 GYS524291 HIO524291 HSK524291 ICG524291 IMC524291 IVY524291 JFU524291 JPQ524291 JZM524291 KJI524291 KTE524291 LDA524291 LMW524291 LWS524291 MGO524291 MQK524291 NAG524291 NKC524291 NTY524291 ODU524291 ONQ524291 OXM524291 PHI524291 PRE524291 QBA524291 QKW524291 QUS524291 REO524291 ROK524291 RYG524291 SIC524291 SRY524291 TBU524291 TLQ524291 TVM524291 UFI524291 UPE524291 UZA524291 VIW524291 VSS524291 WCO524291 WMK524291 WWG524291 Y589827 JU589827 TQ589827 ADM589827 ANI589827 AXE589827 BHA589827 BQW589827 CAS589827 CKO589827 CUK589827 DEG589827 DOC589827 DXY589827 EHU589827 ERQ589827 FBM589827 FLI589827 FVE589827 GFA589827 GOW589827 GYS589827 HIO589827 HSK589827 ICG589827 IMC589827 IVY589827 JFU589827 JPQ589827 JZM589827 KJI589827 KTE589827 LDA589827 LMW589827 LWS589827 MGO589827 MQK589827 NAG589827 NKC589827 NTY589827 ODU589827 ONQ589827 OXM589827 PHI589827 PRE589827 QBA589827 QKW589827 QUS589827 REO589827 ROK589827 RYG589827 SIC589827 SRY589827 TBU589827 TLQ589827 TVM589827 UFI589827 UPE589827 UZA589827 VIW589827 VSS589827 WCO589827 WMK589827 WWG589827 Y655363 JU655363 TQ655363 ADM655363 ANI655363 AXE655363 BHA655363 BQW655363 CAS655363 CKO655363 CUK655363 DEG655363 DOC655363 DXY655363 EHU655363 ERQ655363 FBM655363 FLI655363 FVE655363 GFA655363 GOW655363 GYS655363 HIO655363 HSK655363 ICG655363 IMC655363 IVY655363 JFU655363 JPQ655363 JZM655363 KJI655363 KTE655363 LDA655363 LMW655363 LWS655363 MGO655363 MQK655363 NAG655363 NKC655363 NTY655363 ODU655363 ONQ655363 OXM655363 PHI655363 PRE655363 QBA655363 QKW655363 QUS655363 REO655363 ROK655363 RYG655363 SIC655363 SRY655363 TBU655363 TLQ655363 TVM655363 UFI655363 UPE655363 UZA655363 VIW655363 VSS655363 WCO655363 WMK655363 WWG655363 Y720899 JU720899 TQ720899 ADM720899 ANI720899 AXE720899 BHA720899 BQW720899 CAS720899 CKO720899 CUK720899 DEG720899 DOC720899 DXY720899 EHU720899 ERQ720899 FBM720899 FLI720899 FVE720899 GFA720899 GOW720899 GYS720899 HIO720899 HSK720899 ICG720899 IMC720899 IVY720899 JFU720899 JPQ720899 JZM720899 KJI720899 KTE720899 LDA720899 LMW720899 LWS720899 MGO720899 MQK720899 NAG720899 NKC720899 NTY720899 ODU720899 ONQ720899 OXM720899 PHI720899 PRE720899 QBA720899 QKW720899 QUS720899 REO720899 ROK720899 RYG720899 SIC720899 SRY720899 TBU720899 TLQ720899 TVM720899 UFI720899 UPE720899 UZA720899 VIW720899 VSS720899 WCO720899 WMK720899 WWG720899 Y786435 JU786435 TQ786435 ADM786435 ANI786435 AXE786435 BHA786435 BQW786435 CAS786435 CKO786435 CUK786435 DEG786435 DOC786435 DXY786435 EHU786435 ERQ786435 FBM786435 FLI786435 FVE786435 GFA786435 GOW786435 GYS786435 HIO786435 HSK786435 ICG786435 IMC786435 IVY786435 JFU786435 JPQ786435 JZM786435 KJI786435 KTE786435 LDA786435 LMW786435 LWS786435 MGO786435 MQK786435 NAG786435 NKC786435 NTY786435 ODU786435 ONQ786435 OXM786435 PHI786435 PRE786435 QBA786435 QKW786435 QUS786435 REO786435 ROK786435 RYG786435 SIC786435 SRY786435 TBU786435 TLQ786435 TVM786435 UFI786435 UPE786435 UZA786435 VIW786435 VSS786435 WCO786435 WMK786435 WWG786435 Y851971 JU851971 TQ851971 ADM851971 ANI851971 AXE851971 BHA851971 BQW851971 CAS851971 CKO851971 CUK851971 DEG851971 DOC851971 DXY851971 EHU851971 ERQ851971 FBM851971 FLI851971 FVE851971 GFA851971 GOW851971 GYS851971 HIO851971 HSK851971 ICG851971 IMC851971 IVY851971 JFU851971 JPQ851971 JZM851971 KJI851971 KTE851971 LDA851971 LMW851971 LWS851971 MGO851971 MQK851971 NAG851971 NKC851971 NTY851971 ODU851971 ONQ851971 OXM851971 PHI851971 PRE851971 QBA851971 QKW851971 QUS851971 REO851971 ROK851971 RYG851971 SIC851971 SRY851971 TBU851971 TLQ851971 TVM851971 UFI851971 UPE851971 UZA851971 VIW851971 VSS851971 WCO851971 WMK851971 WWG851971 Y917507 JU917507 TQ917507 ADM917507 ANI917507 AXE917507 BHA917507 BQW917507 CAS917507 CKO917507 CUK917507 DEG917507 DOC917507 DXY917507 EHU917507 ERQ917507 FBM917507 FLI917507 FVE917507 GFA917507 GOW917507 GYS917507 HIO917507 HSK917507 ICG917507 IMC917507 IVY917507 JFU917507 JPQ917507 JZM917507 KJI917507 KTE917507 LDA917507 LMW917507 LWS917507 MGO917507 MQK917507 NAG917507 NKC917507 NTY917507 ODU917507 ONQ917507 OXM917507 PHI917507 PRE917507 QBA917507 QKW917507 QUS917507 REO917507 ROK917507 RYG917507 SIC917507 SRY917507 TBU917507 TLQ917507 TVM917507 UFI917507 UPE917507 UZA917507 VIW917507 VSS917507 WCO917507 WMK917507 WWG917507 Y983043 JU983043 TQ983043 ADM983043 ANI983043 AXE983043 BHA983043 BQW983043 CAS983043 CKO983043 CUK983043 DEG983043 DOC983043 DXY983043 EHU983043 ERQ983043 FBM983043 FLI983043 FVE983043 GFA983043 GOW983043 GYS983043 HIO983043 HSK983043 ICG983043 IMC983043 IVY983043 JFU983043 JPQ983043 JZM983043 KJI983043 KTE983043 LDA983043 LMW983043 LWS983043 MGO983043 MQK983043 NAG983043 NKC983043 NTY983043 ODU983043 ONQ983043 OXM983043 PHI983043 PRE983043 QBA983043 QKW983043 QUS983043 REO983043 ROK983043 RYG983043 SIC983043 SRY983043 TBU983043 TLQ983043 TVM983043 UFI983043 UPE983043 UZA983043 VIW983043 VSS983043 WCO983043 WMK983043 WWG983043 WMR98304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B65539 JX65539 TT65539 ADP65539 ANL65539 AXH65539 BHD65539 BQZ65539 CAV65539 CKR65539 CUN65539 DEJ65539 DOF65539 DYB65539 EHX65539 ERT65539 FBP65539 FLL65539 FVH65539 GFD65539 GOZ65539 GYV65539 HIR65539 HSN65539 ICJ65539 IMF65539 IWB65539 JFX65539 JPT65539 JZP65539 KJL65539 KTH65539 LDD65539 LMZ65539 LWV65539 MGR65539 MQN65539 NAJ65539 NKF65539 NUB65539 ODX65539 ONT65539 OXP65539 PHL65539 PRH65539 QBD65539 QKZ65539 QUV65539 RER65539 RON65539 RYJ65539 SIF65539 SSB65539 TBX65539 TLT65539 TVP65539 UFL65539 UPH65539 UZD65539 VIZ65539 VSV65539 WCR65539 WMN65539 WWJ65539 AB131075 JX131075 TT131075 ADP131075 ANL131075 AXH131075 BHD131075 BQZ131075 CAV131075 CKR131075 CUN131075 DEJ131075 DOF131075 DYB131075 EHX131075 ERT131075 FBP131075 FLL131075 FVH131075 GFD131075 GOZ131075 GYV131075 HIR131075 HSN131075 ICJ131075 IMF131075 IWB131075 JFX131075 JPT131075 JZP131075 KJL131075 KTH131075 LDD131075 LMZ131075 LWV131075 MGR131075 MQN131075 NAJ131075 NKF131075 NUB131075 ODX131075 ONT131075 OXP131075 PHL131075 PRH131075 QBD131075 QKZ131075 QUV131075 RER131075 RON131075 RYJ131075 SIF131075 SSB131075 TBX131075 TLT131075 TVP131075 UFL131075 UPH131075 UZD131075 VIZ131075 VSV131075 WCR131075 WMN131075 WWJ131075 AB196611 JX196611 TT196611 ADP196611 ANL196611 AXH196611 BHD196611 BQZ196611 CAV196611 CKR196611 CUN196611 DEJ196611 DOF196611 DYB196611 EHX196611 ERT196611 FBP196611 FLL196611 FVH196611 GFD196611 GOZ196611 GYV196611 HIR196611 HSN196611 ICJ196611 IMF196611 IWB196611 JFX196611 JPT196611 JZP196611 KJL196611 KTH196611 LDD196611 LMZ196611 LWV196611 MGR196611 MQN196611 NAJ196611 NKF196611 NUB196611 ODX196611 ONT196611 OXP196611 PHL196611 PRH196611 QBD196611 QKZ196611 QUV196611 RER196611 RON196611 RYJ196611 SIF196611 SSB196611 TBX196611 TLT196611 TVP196611 UFL196611 UPH196611 UZD196611 VIZ196611 VSV196611 WCR196611 WMN196611 WWJ196611 AB262147 JX262147 TT262147 ADP262147 ANL262147 AXH262147 BHD262147 BQZ262147 CAV262147 CKR262147 CUN262147 DEJ262147 DOF262147 DYB262147 EHX262147 ERT262147 FBP262147 FLL262147 FVH262147 GFD262147 GOZ262147 GYV262147 HIR262147 HSN262147 ICJ262147 IMF262147 IWB262147 JFX262147 JPT262147 JZP262147 KJL262147 KTH262147 LDD262147 LMZ262147 LWV262147 MGR262147 MQN262147 NAJ262147 NKF262147 NUB262147 ODX262147 ONT262147 OXP262147 PHL262147 PRH262147 QBD262147 QKZ262147 QUV262147 RER262147 RON262147 RYJ262147 SIF262147 SSB262147 TBX262147 TLT262147 TVP262147 UFL262147 UPH262147 UZD262147 VIZ262147 VSV262147 WCR262147 WMN262147 WWJ262147 AB327683 JX327683 TT327683 ADP327683 ANL327683 AXH327683 BHD327683 BQZ327683 CAV327683 CKR327683 CUN327683 DEJ327683 DOF327683 DYB327683 EHX327683 ERT327683 FBP327683 FLL327683 FVH327683 GFD327683 GOZ327683 GYV327683 HIR327683 HSN327683 ICJ327683 IMF327683 IWB327683 JFX327683 JPT327683 JZP327683 KJL327683 KTH327683 LDD327683 LMZ327683 LWV327683 MGR327683 MQN327683 NAJ327683 NKF327683 NUB327683 ODX327683 ONT327683 OXP327683 PHL327683 PRH327683 QBD327683 QKZ327683 QUV327683 RER327683 RON327683 RYJ327683 SIF327683 SSB327683 TBX327683 TLT327683 TVP327683 UFL327683 UPH327683 UZD327683 VIZ327683 VSV327683 WCR327683 WMN327683 WWJ327683 AB393219 JX393219 TT393219 ADP393219 ANL393219 AXH393219 BHD393219 BQZ393219 CAV393219 CKR393219 CUN393219 DEJ393219 DOF393219 DYB393219 EHX393219 ERT393219 FBP393219 FLL393219 FVH393219 GFD393219 GOZ393219 GYV393219 HIR393219 HSN393219 ICJ393219 IMF393219 IWB393219 JFX393219 JPT393219 JZP393219 KJL393219 KTH393219 LDD393219 LMZ393219 LWV393219 MGR393219 MQN393219 NAJ393219 NKF393219 NUB393219 ODX393219 ONT393219 OXP393219 PHL393219 PRH393219 QBD393219 QKZ393219 QUV393219 RER393219 RON393219 RYJ393219 SIF393219 SSB393219 TBX393219 TLT393219 TVP393219 UFL393219 UPH393219 UZD393219 VIZ393219 VSV393219 WCR393219 WMN393219 WWJ393219 AB458755 JX458755 TT458755 ADP458755 ANL458755 AXH458755 BHD458755 BQZ458755 CAV458755 CKR458755 CUN458755 DEJ458755 DOF458755 DYB458755 EHX458755 ERT458755 FBP458755 FLL458755 FVH458755 GFD458755 GOZ458755 GYV458755 HIR458755 HSN458755 ICJ458755 IMF458755 IWB458755 JFX458755 JPT458755 JZP458755 KJL458755 KTH458755 LDD458755 LMZ458755 LWV458755 MGR458755 MQN458755 NAJ458755 NKF458755 NUB458755 ODX458755 ONT458755 OXP458755 PHL458755 PRH458755 QBD458755 QKZ458755 QUV458755 RER458755 RON458755 RYJ458755 SIF458755 SSB458755 TBX458755 TLT458755 TVP458755 UFL458755 UPH458755 UZD458755 VIZ458755 VSV458755 WCR458755 WMN458755 WWJ458755 AB524291 JX524291 TT524291 ADP524291 ANL524291 AXH524291 BHD524291 BQZ524291 CAV524291 CKR524291 CUN524291 DEJ524291 DOF524291 DYB524291 EHX524291 ERT524291 FBP524291 FLL524291 FVH524291 GFD524291 GOZ524291 GYV524291 HIR524291 HSN524291 ICJ524291 IMF524291 IWB524291 JFX524291 JPT524291 JZP524291 KJL524291 KTH524291 LDD524291 LMZ524291 LWV524291 MGR524291 MQN524291 NAJ524291 NKF524291 NUB524291 ODX524291 ONT524291 OXP524291 PHL524291 PRH524291 QBD524291 QKZ524291 QUV524291 RER524291 RON524291 RYJ524291 SIF524291 SSB524291 TBX524291 TLT524291 TVP524291 UFL524291 UPH524291 UZD524291 VIZ524291 VSV524291 WCR524291 WMN524291 WWJ524291 AB589827 JX589827 TT589827 ADP589827 ANL589827 AXH589827 BHD589827 BQZ589827 CAV589827 CKR589827 CUN589827 DEJ589827 DOF589827 DYB589827 EHX589827 ERT589827 FBP589827 FLL589827 FVH589827 GFD589827 GOZ589827 GYV589827 HIR589827 HSN589827 ICJ589827 IMF589827 IWB589827 JFX589827 JPT589827 JZP589827 KJL589827 KTH589827 LDD589827 LMZ589827 LWV589827 MGR589827 MQN589827 NAJ589827 NKF589827 NUB589827 ODX589827 ONT589827 OXP589827 PHL589827 PRH589827 QBD589827 QKZ589827 QUV589827 RER589827 RON589827 RYJ589827 SIF589827 SSB589827 TBX589827 TLT589827 TVP589827 UFL589827 UPH589827 UZD589827 VIZ589827 VSV589827 WCR589827 WMN589827 WWJ589827 AB655363 JX655363 TT655363 ADP655363 ANL655363 AXH655363 BHD655363 BQZ655363 CAV655363 CKR655363 CUN655363 DEJ655363 DOF655363 DYB655363 EHX655363 ERT655363 FBP655363 FLL655363 FVH655363 GFD655363 GOZ655363 GYV655363 HIR655363 HSN655363 ICJ655363 IMF655363 IWB655363 JFX655363 JPT655363 JZP655363 KJL655363 KTH655363 LDD655363 LMZ655363 LWV655363 MGR655363 MQN655363 NAJ655363 NKF655363 NUB655363 ODX655363 ONT655363 OXP655363 PHL655363 PRH655363 QBD655363 QKZ655363 QUV655363 RER655363 RON655363 RYJ655363 SIF655363 SSB655363 TBX655363 TLT655363 TVP655363 UFL655363 UPH655363 UZD655363 VIZ655363 VSV655363 WCR655363 WMN655363 WWJ655363 AB720899 JX720899 TT720899 ADP720899 ANL720899 AXH720899 BHD720899 BQZ720899 CAV720899 CKR720899 CUN720899 DEJ720899 DOF720899 DYB720899 EHX720899 ERT720899 FBP720899 FLL720899 FVH720899 GFD720899 GOZ720899 GYV720899 HIR720899 HSN720899 ICJ720899 IMF720899 IWB720899 JFX720899 JPT720899 JZP720899 KJL720899 KTH720899 LDD720899 LMZ720899 LWV720899 MGR720899 MQN720899 NAJ720899 NKF720899 NUB720899 ODX720899 ONT720899 OXP720899 PHL720899 PRH720899 QBD720899 QKZ720899 QUV720899 RER720899 RON720899 RYJ720899 SIF720899 SSB720899 TBX720899 TLT720899 TVP720899 UFL720899 UPH720899 UZD720899 VIZ720899 VSV720899 WCR720899 WMN720899 WWJ720899 AB786435 JX786435 TT786435 ADP786435 ANL786435 AXH786435 BHD786435 BQZ786435 CAV786435 CKR786435 CUN786435 DEJ786435 DOF786435 DYB786435 EHX786435 ERT786435 FBP786435 FLL786435 FVH786435 GFD786435 GOZ786435 GYV786435 HIR786435 HSN786435 ICJ786435 IMF786435 IWB786435 JFX786435 JPT786435 JZP786435 KJL786435 KTH786435 LDD786435 LMZ786435 LWV786435 MGR786435 MQN786435 NAJ786435 NKF786435 NUB786435 ODX786435 ONT786435 OXP786435 PHL786435 PRH786435 QBD786435 QKZ786435 QUV786435 RER786435 RON786435 RYJ786435 SIF786435 SSB786435 TBX786435 TLT786435 TVP786435 UFL786435 UPH786435 UZD786435 VIZ786435 VSV786435 WCR786435 WMN786435 WWJ786435 AB851971 JX851971 TT851971 ADP851971 ANL851971 AXH851971 BHD851971 BQZ851971 CAV851971 CKR851971 CUN851971 DEJ851971 DOF851971 DYB851971 EHX851971 ERT851971 FBP851971 FLL851971 FVH851971 GFD851971 GOZ851971 GYV851971 HIR851971 HSN851971 ICJ851971 IMF851971 IWB851971 JFX851971 JPT851971 JZP851971 KJL851971 KTH851971 LDD851971 LMZ851971 LWV851971 MGR851971 MQN851971 NAJ851971 NKF851971 NUB851971 ODX851971 ONT851971 OXP851971 PHL851971 PRH851971 QBD851971 QKZ851971 QUV851971 RER851971 RON851971 RYJ851971 SIF851971 SSB851971 TBX851971 TLT851971 TVP851971 UFL851971 UPH851971 UZD851971 VIZ851971 VSV851971 WCR851971 WMN851971 WWJ851971 AB917507 JX917507 TT917507 ADP917507 ANL917507 AXH917507 BHD917507 BQZ917507 CAV917507 CKR917507 CUN917507 DEJ917507 DOF917507 DYB917507 EHX917507 ERT917507 FBP917507 FLL917507 FVH917507 GFD917507 GOZ917507 GYV917507 HIR917507 HSN917507 ICJ917507 IMF917507 IWB917507 JFX917507 JPT917507 JZP917507 KJL917507 KTH917507 LDD917507 LMZ917507 LWV917507 MGR917507 MQN917507 NAJ917507 NKF917507 NUB917507 ODX917507 ONT917507 OXP917507 PHL917507 PRH917507 QBD917507 QKZ917507 QUV917507 RER917507 RON917507 RYJ917507 SIF917507 SSB917507 TBX917507 TLT917507 TVP917507 UFL917507 UPH917507 UZD917507 VIZ917507 VSV917507 WCR917507 WMN917507 WWJ917507 AB983043 JX983043 TT983043 ADP983043 ANL983043 AXH983043 BHD983043 BQZ983043 CAV983043 CKR983043 CUN983043 DEJ983043 DOF983043 DYB983043 EHX983043 ERT983043 FBP983043 FLL983043 FVH983043 GFD983043 GOZ983043 GYV983043 HIR983043 HSN983043 ICJ983043 IMF983043 IWB983043 JFX983043 JPT983043 JZP983043 KJL983043 KTH983043 LDD983043 LMZ983043 LWV983043 MGR983043 MQN983043 NAJ983043 NKF983043 NUB983043 ODX983043 ONT983043 OXP983043 PHL983043 PRH983043 QBD983043 QKZ983043 QUV983043 RER983043 RON983043 RYJ983043 SIF983043 SSB983043 TBX983043 TLT983043 TVP983043 UFL983043 UPH983043 UZD983043 VIZ983043 VSV983043 WCR983043 WMN983043 WWJ983043 WWN983043 KB3 TX3 ADT3 ANP3 AXL3 BHH3 BRD3 CAZ3 CKV3 CUR3 DEN3 DOJ3 DYF3 EIB3 ERX3 FBT3 FLP3 FVL3 GFH3 GPD3 GYZ3 HIV3 HSR3 ICN3 IMJ3 IWF3 JGB3 JPX3 JZT3 KJP3 KTL3 LDH3 LND3 LWZ3 MGV3 MQR3 NAN3 NKJ3 NUF3 OEB3 ONX3 OXT3 PHP3 PRL3 QBH3 QLD3 QUZ3 REV3 ROR3 RYN3 SIJ3 SSF3 TCB3 TLX3 TVT3 UFP3 UPL3 UZH3 VJD3 VSZ3 WCV3 WMR3 WWN3 AF65539 KB65539 TX65539 ADT65539 ANP65539 AXL65539 BHH65539 BRD65539 CAZ65539 CKV65539 CUR65539 DEN65539 DOJ65539 DYF65539 EIB65539 ERX65539 FBT65539 FLP65539 FVL65539 GFH65539 GPD65539 GYZ65539 HIV65539 HSR65539 ICN65539 IMJ65539 IWF65539 JGB65539 JPX65539 JZT65539 KJP65539 KTL65539 LDH65539 LND65539 LWZ65539 MGV65539 MQR65539 NAN65539 NKJ65539 NUF65539 OEB65539 ONX65539 OXT65539 PHP65539 PRL65539 QBH65539 QLD65539 QUZ65539 REV65539 ROR65539 RYN65539 SIJ65539 SSF65539 TCB65539 TLX65539 TVT65539 UFP65539 UPL65539 UZH65539 VJD65539 VSZ65539 WCV65539 WMR65539 WWN65539 AF131075 KB131075 TX131075 ADT131075 ANP131075 AXL131075 BHH131075 BRD131075 CAZ131075 CKV131075 CUR131075 DEN131075 DOJ131075 DYF131075 EIB131075 ERX131075 FBT131075 FLP131075 FVL131075 GFH131075 GPD131075 GYZ131075 HIV131075 HSR131075 ICN131075 IMJ131075 IWF131075 JGB131075 JPX131075 JZT131075 KJP131075 KTL131075 LDH131075 LND131075 LWZ131075 MGV131075 MQR131075 NAN131075 NKJ131075 NUF131075 OEB131075 ONX131075 OXT131075 PHP131075 PRL131075 QBH131075 QLD131075 QUZ131075 REV131075 ROR131075 RYN131075 SIJ131075 SSF131075 TCB131075 TLX131075 TVT131075 UFP131075 UPL131075 UZH131075 VJD131075 VSZ131075 WCV131075 WMR131075 WWN131075 AF196611 KB196611 TX196611 ADT196611 ANP196611 AXL196611 BHH196611 BRD196611 CAZ196611 CKV196611 CUR196611 DEN196611 DOJ196611 DYF196611 EIB196611 ERX196611 FBT196611 FLP196611 FVL196611 GFH196611 GPD196611 GYZ196611 HIV196611 HSR196611 ICN196611 IMJ196611 IWF196611 JGB196611 JPX196611 JZT196611 KJP196611 KTL196611 LDH196611 LND196611 LWZ196611 MGV196611 MQR196611 NAN196611 NKJ196611 NUF196611 OEB196611 ONX196611 OXT196611 PHP196611 PRL196611 QBH196611 QLD196611 QUZ196611 REV196611 ROR196611 RYN196611 SIJ196611 SSF196611 TCB196611 TLX196611 TVT196611 UFP196611 UPL196611 UZH196611 VJD196611 VSZ196611 WCV196611 WMR196611 WWN196611 AF262147 KB262147 TX262147 ADT262147 ANP262147 AXL262147 BHH262147 BRD262147 CAZ262147 CKV262147 CUR262147 DEN262147 DOJ262147 DYF262147 EIB262147 ERX262147 FBT262147 FLP262147 FVL262147 GFH262147 GPD262147 GYZ262147 HIV262147 HSR262147 ICN262147 IMJ262147 IWF262147 JGB262147 JPX262147 JZT262147 KJP262147 KTL262147 LDH262147 LND262147 LWZ262147 MGV262147 MQR262147 NAN262147 NKJ262147 NUF262147 OEB262147 ONX262147 OXT262147 PHP262147 PRL262147 QBH262147 QLD262147 QUZ262147 REV262147 ROR262147 RYN262147 SIJ262147 SSF262147 TCB262147 TLX262147 TVT262147 UFP262147 UPL262147 UZH262147 VJD262147 VSZ262147 WCV262147 WMR262147 WWN262147 AF327683 KB327683 TX327683 ADT327683 ANP327683 AXL327683 BHH327683 BRD327683 CAZ327683 CKV327683 CUR327683 DEN327683 DOJ327683 DYF327683 EIB327683 ERX327683 FBT327683 FLP327683 FVL327683 GFH327683 GPD327683 GYZ327683 HIV327683 HSR327683 ICN327683 IMJ327683 IWF327683 JGB327683 JPX327683 JZT327683 KJP327683 KTL327683 LDH327683 LND327683 LWZ327683 MGV327683 MQR327683 NAN327683 NKJ327683 NUF327683 OEB327683 ONX327683 OXT327683 PHP327683 PRL327683 QBH327683 QLD327683 QUZ327683 REV327683 ROR327683 RYN327683 SIJ327683 SSF327683 TCB327683 TLX327683 TVT327683 UFP327683 UPL327683 UZH327683 VJD327683 VSZ327683 WCV327683 WMR327683 WWN327683 AF393219 KB393219 TX393219 ADT393219 ANP393219 AXL393219 BHH393219 BRD393219 CAZ393219 CKV393219 CUR393219 DEN393219 DOJ393219 DYF393219 EIB393219 ERX393219 FBT393219 FLP393219 FVL393219 GFH393219 GPD393219 GYZ393219 HIV393219 HSR393219 ICN393219 IMJ393219 IWF393219 JGB393219 JPX393219 JZT393219 KJP393219 KTL393219 LDH393219 LND393219 LWZ393219 MGV393219 MQR393219 NAN393219 NKJ393219 NUF393219 OEB393219 ONX393219 OXT393219 PHP393219 PRL393219 QBH393219 QLD393219 QUZ393219 REV393219 ROR393219 RYN393219 SIJ393219 SSF393219 TCB393219 TLX393219 TVT393219 UFP393219 UPL393219 UZH393219 VJD393219 VSZ393219 WCV393219 WMR393219 WWN393219 AF458755 KB458755 TX458755 ADT458755 ANP458755 AXL458755 BHH458755 BRD458755 CAZ458755 CKV458755 CUR458755 DEN458755 DOJ458755 DYF458755 EIB458755 ERX458755 FBT458755 FLP458755 FVL458755 GFH458755 GPD458755 GYZ458755 HIV458755 HSR458755 ICN458755 IMJ458755 IWF458755 JGB458755 JPX458755 JZT458755 KJP458755 KTL458755 LDH458755 LND458755 LWZ458755 MGV458755 MQR458755 NAN458755 NKJ458755 NUF458755 OEB458755 ONX458755 OXT458755 PHP458755 PRL458755 QBH458755 QLD458755 QUZ458755 REV458755 ROR458755 RYN458755 SIJ458755 SSF458755 TCB458755 TLX458755 TVT458755 UFP458755 UPL458755 UZH458755 VJD458755 VSZ458755 WCV458755 WMR458755 WWN458755 AF524291 KB524291 TX524291 ADT524291 ANP524291 AXL524291 BHH524291 BRD524291 CAZ524291 CKV524291 CUR524291 DEN524291 DOJ524291 DYF524291 EIB524291 ERX524291 FBT524291 FLP524291 FVL524291 GFH524291 GPD524291 GYZ524291 HIV524291 HSR524291 ICN524291 IMJ524291 IWF524291 JGB524291 JPX524291 JZT524291 KJP524291 KTL524291 LDH524291 LND524291 LWZ524291 MGV524291 MQR524291 NAN524291 NKJ524291 NUF524291 OEB524291 ONX524291 OXT524291 PHP524291 PRL524291 QBH524291 QLD524291 QUZ524291 REV524291 ROR524291 RYN524291 SIJ524291 SSF524291 TCB524291 TLX524291 TVT524291 UFP524291 UPL524291 UZH524291 VJD524291 VSZ524291 WCV524291 WMR524291 WWN524291 AF589827 KB589827 TX589827 ADT589827 ANP589827 AXL589827 BHH589827 BRD589827 CAZ589827 CKV589827 CUR589827 DEN589827 DOJ589827 DYF589827 EIB589827 ERX589827 FBT589827 FLP589827 FVL589827 GFH589827 GPD589827 GYZ589827 HIV589827 HSR589827 ICN589827 IMJ589827 IWF589827 JGB589827 JPX589827 JZT589827 KJP589827 KTL589827 LDH589827 LND589827 LWZ589827 MGV589827 MQR589827 NAN589827 NKJ589827 NUF589827 OEB589827 ONX589827 OXT589827 PHP589827 PRL589827 QBH589827 QLD589827 QUZ589827 REV589827 ROR589827 RYN589827 SIJ589827 SSF589827 TCB589827 TLX589827 TVT589827 UFP589827 UPL589827 UZH589827 VJD589827 VSZ589827 WCV589827 WMR589827 WWN589827 AF655363 KB655363 TX655363 ADT655363 ANP655363 AXL655363 BHH655363 BRD655363 CAZ655363 CKV655363 CUR655363 DEN655363 DOJ655363 DYF655363 EIB655363 ERX655363 FBT655363 FLP655363 FVL655363 GFH655363 GPD655363 GYZ655363 HIV655363 HSR655363 ICN655363 IMJ655363 IWF655363 JGB655363 JPX655363 JZT655363 KJP655363 KTL655363 LDH655363 LND655363 LWZ655363 MGV655363 MQR655363 NAN655363 NKJ655363 NUF655363 OEB655363 ONX655363 OXT655363 PHP655363 PRL655363 QBH655363 QLD655363 QUZ655363 REV655363 ROR655363 RYN655363 SIJ655363 SSF655363 TCB655363 TLX655363 TVT655363 UFP655363 UPL655363 UZH655363 VJD655363 VSZ655363 WCV655363 WMR655363 WWN655363 AF720899 KB720899 TX720899 ADT720899 ANP720899 AXL720899 BHH720899 BRD720899 CAZ720899 CKV720899 CUR720899 DEN720899 DOJ720899 DYF720899 EIB720899 ERX720899 FBT720899 FLP720899 FVL720899 GFH720899 GPD720899 GYZ720899 HIV720899 HSR720899 ICN720899 IMJ720899 IWF720899 JGB720899 JPX720899 JZT720899 KJP720899 KTL720899 LDH720899 LND720899 LWZ720899 MGV720899 MQR720899 NAN720899 NKJ720899 NUF720899 OEB720899 ONX720899 OXT720899 PHP720899 PRL720899 QBH720899 QLD720899 QUZ720899 REV720899 ROR720899 RYN720899 SIJ720899 SSF720899 TCB720899 TLX720899 TVT720899 UFP720899 UPL720899 UZH720899 VJD720899 VSZ720899 WCV720899 WMR720899 WWN720899 AF786435 KB786435 TX786435 ADT786435 ANP786435 AXL786435 BHH786435 BRD786435 CAZ786435 CKV786435 CUR786435 DEN786435 DOJ786435 DYF786435 EIB786435 ERX786435 FBT786435 FLP786435 FVL786435 GFH786435 GPD786435 GYZ786435 HIV786435 HSR786435 ICN786435 IMJ786435 IWF786435 JGB786435 JPX786435 JZT786435 KJP786435 KTL786435 LDH786435 LND786435 LWZ786435 MGV786435 MQR786435 NAN786435 NKJ786435 NUF786435 OEB786435 ONX786435 OXT786435 PHP786435 PRL786435 QBH786435 QLD786435 QUZ786435 REV786435 ROR786435 RYN786435 SIJ786435 SSF786435 TCB786435 TLX786435 TVT786435 UFP786435 UPL786435 UZH786435 VJD786435 VSZ786435 WCV786435 WMR786435 WWN786435 AF851971 KB851971 TX851971 ADT851971 ANP851971 AXL851971 BHH851971 BRD851971 CAZ851971 CKV851971 CUR851971 DEN851971 DOJ851971 DYF851971 EIB851971 ERX851971 FBT851971 FLP851971 FVL851971 GFH851971 GPD851971 GYZ851971 HIV851971 HSR851971 ICN851971 IMJ851971 IWF851971 JGB851971 JPX851971 JZT851971 KJP851971 KTL851971 LDH851971 LND851971 LWZ851971 MGV851971 MQR851971 NAN851971 NKJ851971 NUF851971 OEB851971 ONX851971 OXT851971 PHP851971 PRL851971 QBH851971 QLD851971 QUZ851971 REV851971 ROR851971 RYN851971 SIJ851971 SSF851971 TCB851971 TLX851971 TVT851971 UFP851971 UPL851971 UZH851971 VJD851971 VSZ851971 WCV851971 WMR851971 WWN851971 AF917507 KB917507 TX917507 ADT917507 ANP917507 AXL917507 BHH917507 BRD917507 CAZ917507 CKV917507 CUR917507 DEN917507 DOJ917507 DYF917507 EIB917507 ERX917507 FBT917507 FLP917507 FVL917507 GFH917507 GPD917507 GYZ917507 HIV917507 HSR917507 ICN917507 IMJ917507 IWF917507 JGB917507 JPX917507 JZT917507 KJP917507 KTL917507 LDH917507 LND917507 LWZ917507 MGV917507 MQR917507 NAN917507 NKJ917507 NUF917507 OEB917507 ONX917507 OXT917507 PHP917507 PRL917507 QBH917507 QLD917507 QUZ917507 REV917507 ROR917507 RYN917507 SIJ917507 SSF917507 TCB917507 TLX917507 TVT917507 UFP917507 UPL917507 UZH917507 VJD917507 VSZ917507 WCV917507 WMR917507 WWN917507 AF983043 KB983043 TX983043 ADT983043 ANP983043 AXL983043 BHH983043 BRD983043 CAZ983043 CKV983043 CUR983043 DEN983043 DOJ983043 DYF983043 EIB983043 ERX983043 FBT983043 FLP983043 FVL983043 GFH983043 GPD983043 GYZ983043 HIV983043 HSR983043 ICN983043 IMJ983043 IWF983043 JGB983043 JPX983043 JZT983043 KJP983043 KTL983043 LDH983043 LND983043 LWZ983043 MGV983043 MQR983043 NAN983043 NKJ983043 NUF983043 OEB983043 ONX983043 OXT983043 PHP983043 PRL983043 QBH983043 QLD983043 QUZ983043 REV983043 ROR983043 RYN983043 SIJ983043 SSF983043 TCB983043 TLX983043 TVT983043 UFP983043 UPL983043 UZH983043 VJD983043 V3">
      <formula1>1</formula1>
      <formula2>10</formula2>
    </dataValidation>
    <dataValidation type="date" allowBlank="1" showInputMessage="1" showErrorMessage="1" prompt="Attention plage de valeurs:_x000a_Date min. 01.01.2020_x000a_Date max. 31.12.2090" sqref="N5">
      <formula1>43831</formula1>
      <formula2>69763</formula2>
    </dataValidation>
    <dataValidation allowBlank="1" showInputMessage="1" showErrorMessage="1" errorTitle="Attention plage de valeurs" error="Texte libre; max. 50 signes" sqref="AD1:AF1"/>
  </dataValidations>
  <printOptions horizontalCentered="1" verticalCentered="1"/>
  <pageMargins left="0.70866141732283472" right="0.70866141732283472" top="0.55118110236220474" bottom="0.55118110236220474" header="0.31496062992125984" footer="0.31496062992125984"/>
  <pageSetup scale="50" orientation="portrait" r:id="rId1"/>
  <drawing r:id="rId2"/>
  <extLst>
    <ext xmlns:x14="http://schemas.microsoft.com/office/spreadsheetml/2009/9/main" uri="{CCE6A557-97BC-4b89-ADB6-D9C93CAAB3DF}">
      <x14:dataValidations xmlns:xm="http://schemas.microsoft.com/office/excel/2006/main" count="2">
        <x14:dataValidation allowBlank="1" showInputMessage="1" error="insérer un nombre entier &lt;10000">
          <xm:sqref>W10:W20 JS10:JS20 TO10:TO20 ADK10:ADK20 ANG10:ANG20 AXC10:AXC20 BGY10:BGY20 BQU10:BQU20 CAQ10:CAQ20 CKM10:CKM20 CUI10:CUI20 DEE10:DEE20 DOA10:DOA20 DXW10:DXW20 EHS10:EHS20 ERO10:ERO20 FBK10:FBK20 FLG10:FLG20 FVC10:FVC20 GEY10:GEY20 GOU10:GOU20 GYQ10:GYQ20 HIM10:HIM20 HSI10:HSI20 ICE10:ICE20 IMA10:IMA20 IVW10:IVW20 JFS10:JFS20 JPO10:JPO20 JZK10:JZK20 KJG10:KJG20 KTC10:KTC20 LCY10:LCY20 LMU10:LMU20 LWQ10:LWQ20 MGM10:MGM20 MQI10:MQI20 NAE10:NAE20 NKA10:NKA20 NTW10:NTW20 ODS10:ODS20 ONO10:ONO20 OXK10:OXK20 PHG10:PHG20 PRC10:PRC20 QAY10:QAY20 QKU10:QKU20 QUQ10:QUQ20 REM10:REM20 ROI10:ROI20 RYE10:RYE20 SIA10:SIA20 SRW10:SRW20 TBS10:TBS20 TLO10:TLO20 TVK10:TVK20 UFG10:UFG20 UPC10:UPC20 UYY10:UYY20 VIU10:VIU20 VSQ10:VSQ20 WCM10:WCM20 WMI10:WMI20 WWE10:WWE20 W65546:W65556 JS65546:JS65556 TO65546:TO65556 ADK65546:ADK65556 ANG65546:ANG65556 AXC65546:AXC65556 BGY65546:BGY65556 BQU65546:BQU65556 CAQ65546:CAQ65556 CKM65546:CKM65556 CUI65546:CUI65556 DEE65546:DEE65556 DOA65546:DOA65556 DXW65546:DXW65556 EHS65546:EHS65556 ERO65546:ERO65556 FBK65546:FBK65556 FLG65546:FLG65556 FVC65546:FVC65556 GEY65546:GEY65556 GOU65546:GOU65556 GYQ65546:GYQ65556 HIM65546:HIM65556 HSI65546:HSI65556 ICE65546:ICE65556 IMA65546:IMA65556 IVW65546:IVW65556 JFS65546:JFS65556 JPO65546:JPO65556 JZK65546:JZK65556 KJG65546:KJG65556 KTC65546:KTC65556 LCY65546:LCY65556 LMU65546:LMU65556 LWQ65546:LWQ65556 MGM65546:MGM65556 MQI65546:MQI65556 NAE65546:NAE65556 NKA65546:NKA65556 NTW65546:NTW65556 ODS65546:ODS65556 ONO65546:ONO65556 OXK65546:OXK65556 PHG65546:PHG65556 PRC65546:PRC65556 QAY65546:QAY65556 QKU65546:QKU65556 QUQ65546:QUQ65556 REM65546:REM65556 ROI65546:ROI65556 RYE65546:RYE65556 SIA65546:SIA65556 SRW65546:SRW65556 TBS65546:TBS65556 TLO65546:TLO65556 TVK65546:TVK65556 UFG65546:UFG65556 UPC65546:UPC65556 UYY65546:UYY65556 VIU65546:VIU65556 VSQ65546:VSQ65556 WCM65546:WCM65556 WMI65546:WMI65556 WWE65546:WWE65556 W131082:W131092 JS131082:JS131092 TO131082:TO131092 ADK131082:ADK131092 ANG131082:ANG131092 AXC131082:AXC131092 BGY131082:BGY131092 BQU131082:BQU131092 CAQ131082:CAQ131092 CKM131082:CKM131092 CUI131082:CUI131092 DEE131082:DEE131092 DOA131082:DOA131092 DXW131082:DXW131092 EHS131082:EHS131092 ERO131082:ERO131092 FBK131082:FBK131092 FLG131082:FLG131092 FVC131082:FVC131092 GEY131082:GEY131092 GOU131082:GOU131092 GYQ131082:GYQ131092 HIM131082:HIM131092 HSI131082:HSI131092 ICE131082:ICE131092 IMA131082:IMA131092 IVW131082:IVW131092 JFS131082:JFS131092 JPO131082:JPO131092 JZK131082:JZK131092 KJG131082:KJG131092 KTC131082:KTC131092 LCY131082:LCY131092 LMU131082:LMU131092 LWQ131082:LWQ131092 MGM131082:MGM131092 MQI131082:MQI131092 NAE131082:NAE131092 NKA131082:NKA131092 NTW131082:NTW131092 ODS131082:ODS131092 ONO131082:ONO131092 OXK131082:OXK131092 PHG131082:PHG131092 PRC131082:PRC131092 QAY131082:QAY131092 QKU131082:QKU131092 QUQ131082:QUQ131092 REM131082:REM131092 ROI131082:ROI131092 RYE131082:RYE131092 SIA131082:SIA131092 SRW131082:SRW131092 TBS131082:TBS131092 TLO131082:TLO131092 TVK131082:TVK131092 UFG131082:UFG131092 UPC131082:UPC131092 UYY131082:UYY131092 VIU131082:VIU131092 VSQ131082:VSQ131092 WCM131082:WCM131092 WMI131082:WMI131092 WWE131082:WWE131092 W196618:W196628 JS196618:JS196628 TO196618:TO196628 ADK196618:ADK196628 ANG196618:ANG196628 AXC196618:AXC196628 BGY196618:BGY196628 BQU196618:BQU196628 CAQ196618:CAQ196628 CKM196618:CKM196628 CUI196618:CUI196628 DEE196618:DEE196628 DOA196618:DOA196628 DXW196618:DXW196628 EHS196618:EHS196628 ERO196618:ERO196628 FBK196618:FBK196628 FLG196618:FLG196628 FVC196618:FVC196628 GEY196618:GEY196628 GOU196618:GOU196628 GYQ196618:GYQ196628 HIM196618:HIM196628 HSI196618:HSI196628 ICE196618:ICE196628 IMA196618:IMA196628 IVW196618:IVW196628 JFS196618:JFS196628 JPO196618:JPO196628 JZK196618:JZK196628 KJG196618:KJG196628 KTC196618:KTC196628 LCY196618:LCY196628 LMU196618:LMU196628 LWQ196618:LWQ196628 MGM196618:MGM196628 MQI196618:MQI196628 NAE196618:NAE196628 NKA196618:NKA196628 NTW196618:NTW196628 ODS196618:ODS196628 ONO196618:ONO196628 OXK196618:OXK196628 PHG196618:PHG196628 PRC196618:PRC196628 QAY196618:QAY196628 QKU196618:QKU196628 QUQ196618:QUQ196628 REM196618:REM196628 ROI196618:ROI196628 RYE196618:RYE196628 SIA196618:SIA196628 SRW196618:SRW196628 TBS196618:TBS196628 TLO196618:TLO196628 TVK196618:TVK196628 UFG196618:UFG196628 UPC196618:UPC196628 UYY196618:UYY196628 VIU196618:VIU196628 VSQ196618:VSQ196628 WCM196618:WCM196628 WMI196618:WMI196628 WWE196618:WWE196628 W262154:W262164 JS262154:JS262164 TO262154:TO262164 ADK262154:ADK262164 ANG262154:ANG262164 AXC262154:AXC262164 BGY262154:BGY262164 BQU262154:BQU262164 CAQ262154:CAQ262164 CKM262154:CKM262164 CUI262154:CUI262164 DEE262154:DEE262164 DOA262154:DOA262164 DXW262154:DXW262164 EHS262154:EHS262164 ERO262154:ERO262164 FBK262154:FBK262164 FLG262154:FLG262164 FVC262154:FVC262164 GEY262154:GEY262164 GOU262154:GOU262164 GYQ262154:GYQ262164 HIM262154:HIM262164 HSI262154:HSI262164 ICE262154:ICE262164 IMA262154:IMA262164 IVW262154:IVW262164 JFS262154:JFS262164 JPO262154:JPO262164 JZK262154:JZK262164 KJG262154:KJG262164 KTC262154:KTC262164 LCY262154:LCY262164 LMU262154:LMU262164 LWQ262154:LWQ262164 MGM262154:MGM262164 MQI262154:MQI262164 NAE262154:NAE262164 NKA262154:NKA262164 NTW262154:NTW262164 ODS262154:ODS262164 ONO262154:ONO262164 OXK262154:OXK262164 PHG262154:PHG262164 PRC262154:PRC262164 QAY262154:QAY262164 QKU262154:QKU262164 QUQ262154:QUQ262164 REM262154:REM262164 ROI262154:ROI262164 RYE262154:RYE262164 SIA262154:SIA262164 SRW262154:SRW262164 TBS262154:TBS262164 TLO262154:TLO262164 TVK262154:TVK262164 UFG262154:UFG262164 UPC262154:UPC262164 UYY262154:UYY262164 VIU262154:VIU262164 VSQ262154:VSQ262164 WCM262154:WCM262164 WMI262154:WMI262164 WWE262154:WWE262164 W327690:W327700 JS327690:JS327700 TO327690:TO327700 ADK327690:ADK327700 ANG327690:ANG327700 AXC327690:AXC327700 BGY327690:BGY327700 BQU327690:BQU327700 CAQ327690:CAQ327700 CKM327690:CKM327700 CUI327690:CUI327700 DEE327690:DEE327700 DOA327690:DOA327700 DXW327690:DXW327700 EHS327690:EHS327700 ERO327690:ERO327700 FBK327690:FBK327700 FLG327690:FLG327700 FVC327690:FVC327700 GEY327690:GEY327700 GOU327690:GOU327700 GYQ327690:GYQ327700 HIM327690:HIM327700 HSI327690:HSI327700 ICE327690:ICE327700 IMA327690:IMA327700 IVW327690:IVW327700 JFS327690:JFS327700 JPO327690:JPO327700 JZK327690:JZK327700 KJG327690:KJG327700 KTC327690:KTC327700 LCY327690:LCY327700 LMU327690:LMU327700 LWQ327690:LWQ327700 MGM327690:MGM327700 MQI327690:MQI327700 NAE327690:NAE327700 NKA327690:NKA327700 NTW327690:NTW327700 ODS327690:ODS327700 ONO327690:ONO327700 OXK327690:OXK327700 PHG327690:PHG327700 PRC327690:PRC327700 QAY327690:QAY327700 QKU327690:QKU327700 QUQ327690:QUQ327700 REM327690:REM327700 ROI327690:ROI327700 RYE327690:RYE327700 SIA327690:SIA327700 SRW327690:SRW327700 TBS327690:TBS327700 TLO327690:TLO327700 TVK327690:TVK327700 UFG327690:UFG327700 UPC327690:UPC327700 UYY327690:UYY327700 VIU327690:VIU327700 VSQ327690:VSQ327700 WCM327690:WCM327700 WMI327690:WMI327700 WWE327690:WWE327700 W393226:W393236 JS393226:JS393236 TO393226:TO393236 ADK393226:ADK393236 ANG393226:ANG393236 AXC393226:AXC393236 BGY393226:BGY393236 BQU393226:BQU393236 CAQ393226:CAQ393236 CKM393226:CKM393236 CUI393226:CUI393236 DEE393226:DEE393236 DOA393226:DOA393236 DXW393226:DXW393236 EHS393226:EHS393236 ERO393226:ERO393236 FBK393226:FBK393236 FLG393226:FLG393236 FVC393226:FVC393236 GEY393226:GEY393236 GOU393226:GOU393236 GYQ393226:GYQ393236 HIM393226:HIM393236 HSI393226:HSI393236 ICE393226:ICE393236 IMA393226:IMA393236 IVW393226:IVW393236 JFS393226:JFS393236 JPO393226:JPO393236 JZK393226:JZK393236 KJG393226:KJG393236 KTC393226:KTC393236 LCY393226:LCY393236 LMU393226:LMU393236 LWQ393226:LWQ393236 MGM393226:MGM393236 MQI393226:MQI393236 NAE393226:NAE393236 NKA393226:NKA393236 NTW393226:NTW393236 ODS393226:ODS393236 ONO393226:ONO393236 OXK393226:OXK393236 PHG393226:PHG393236 PRC393226:PRC393236 QAY393226:QAY393236 QKU393226:QKU393236 QUQ393226:QUQ393236 REM393226:REM393236 ROI393226:ROI393236 RYE393226:RYE393236 SIA393226:SIA393236 SRW393226:SRW393236 TBS393226:TBS393236 TLO393226:TLO393236 TVK393226:TVK393236 UFG393226:UFG393236 UPC393226:UPC393236 UYY393226:UYY393236 VIU393226:VIU393236 VSQ393226:VSQ393236 WCM393226:WCM393236 WMI393226:WMI393236 WWE393226:WWE393236 W458762:W458772 JS458762:JS458772 TO458762:TO458772 ADK458762:ADK458772 ANG458762:ANG458772 AXC458762:AXC458772 BGY458762:BGY458772 BQU458762:BQU458772 CAQ458762:CAQ458772 CKM458762:CKM458772 CUI458762:CUI458772 DEE458762:DEE458772 DOA458762:DOA458772 DXW458762:DXW458772 EHS458762:EHS458772 ERO458762:ERO458772 FBK458762:FBK458772 FLG458762:FLG458772 FVC458762:FVC458772 GEY458762:GEY458772 GOU458762:GOU458772 GYQ458762:GYQ458772 HIM458762:HIM458772 HSI458762:HSI458772 ICE458762:ICE458772 IMA458762:IMA458772 IVW458762:IVW458772 JFS458762:JFS458772 JPO458762:JPO458772 JZK458762:JZK458772 KJG458762:KJG458772 KTC458762:KTC458772 LCY458762:LCY458772 LMU458762:LMU458772 LWQ458762:LWQ458772 MGM458762:MGM458772 MQI458762:MQI458772 NAE458762:NAE458772 NKA458762:NKA458772 NTW458762:NTW458772 ODS458762:ODS458772 ONO458762:ONO458772 OXK458762:OXK458772 PHG458762:PHG458772 PRC458762:PRC458772 QAY458762:QAY458772 QKU458762:QKU458772 QUQ458762:QUQ458772 REM458762:REM458772 ROI458762:ROI458772 RYE458762:RYE458772 SIA458762:SIA458772 SRW458762:SRW458772 TBS458762:TBS458772 TLO458762:TLO458772 TVK458762:TVK458772 UFG458762:UFG458772 UPC458762:UPC458772 UYY458762:UYY458772 VIU458762:VIU458772 VSQ458762:VSQ458772 WCM458762:WCM458772 WMI458762:WMI458772 WWE458762:WWE458772 W524298:W524308 JS524298:JS524308 TO524298:TO524308 ADK524298:ADK524308 ANG524298:ANG524308 AXC524298:AXC524308 BGY524298:BGY524308 BQU524298:BQU524308 CAQ524298:CAQ524308 CKM524298:CKM524308 CUI524298:CUI524308 DEE524298:DEE524308 DOA524298:DOA524308 DXW524298:DXW524308 EHS524298:EHS524308 ERO524298:ERO524308 FBK524298:FBK524308 FLG524298:FLG524308 FVC524298:FVC524308 GEY524298:GEY524308 GOU524298:GOU524308 GYQ524298:GYQ524308 HIM524298:HIM524308 HSI524298:HSI524308 ICE524298:ICE524308 IMA524298:IMA524308 IVW524298:IVW524308 JFS524298:JFS524308 JPO524298:JPO524308 JZK524298:JZK524308 KJG524298:KJG524308 KTC524298:KTC524308 LCY524298:LCY524308 LMU524298:LMU524308 LWQ524298:LWQ524308 MGM524298:MGM524308 MQI524298:MQI524308 NAE524298:NAE524308 NKA524298:NKA524308 NTW524298:NTW524308 ODS524298:ODS524308 ONO524298:ONO524308 OXK524298:OXK524308 PHG524298:PHG524308 PRC524298:PRC524308 QAY524298:QAY524308 QKU524298:QKU524308 QUQ524298:QUQ524308 REM524298:REM524308 ROI524298:ROI524308 RYE524298:RYE524308 SIA524298:SIA524308 SRW524298:SRW524308 TBS524298:TBS524308 TLO524298:TLO524308 TVK524298:TVK524308 UFG524298:UFG524308 UPC524298:UPC524308 UYY524298:UYY524308 VIU524298:VIU524308 VSQ524298:VSQ524308 WCM524298:WCM524308 WMI524298:WMI524308 WWE524298:WWE524308 W589834:W589844 JS589834:JS589844 TO589834:TO589844 ADK589834:ADK589844 ANG589834:ANG589844 AXC589834:AXC589844 BGY589834:BGY589844 BQU589834:BQU589844 CAQ589834:CAQ589844 CKM589834:CKM589844 CUI589834:CUI589844 DEE589834:DEE589844 DOA589834:DOA589844 DXW589834:DXW589844 EHS589834:EHS589844 ERO589834:ERO589844 FBK589834:FBK589844 FLG589834:FLG589844 FVC589834:FVC589844 GEY589834:GEY589844 GOU589834:GOU589844 GYQ589834:GYQ589844 HIM589834:HIM589844 HSI589834:HSI589844 ICE589834:ICE589844 IMA589834:IMA589844 IVW589834:IVW589844 JFS589834:JFS589844 JPO589834:JPO589844 JZK589834:JZK589844 KJG589834:KJG589844 KTC589834:KTC589844 LCY589834:LCY589844 LMU589834:LMU589844 LWQ589834:LWQ589844 MGM589834:MGM589844 MQI589834:MQI589844 NAE589834:NAE589844 NKA589834:NKA589844 NTW589834:NTW589844 ODS589834:ODS589844 ONO589834:ONO589844 OXK589834:OXK589844 PHG589834:PHG589844 PRC589834:PRC589844 QAY589834:QAY589844 QKU589834:QKU589844 QUQ589834:QUQ589844 REM589834:REM589844 ROI589834:ROI589844 RYE589834:RYE589844 SIA589834:SIA589844 SRW589834:SRW589844 TBS589834:TBS589844 TLO589834:TLO589844 TVK589834:TVK589844 UFG589834:UFG589844 UPC589834:UPC589844 UYY589834:UYY589844 VIU589834:VIU589844 VSQ589834:VSQ589844 WCM589834:WCM589844 WMI589834:WMI589844 WWE589834:WWE589844 W655370:W655380 JS655370:JS655380 TO655370:TO655380 ADK655370:ADK655380 ANG655370:ANG655380 AXC655370:AXC655380 BGY655370:BGY655380 BQU655370:BQU655380 CAQ655370:CAQ655380 CKM655370:CKM655380 CUI655370:CUI655380 DEE655370:DEE655380 DOA655370:DOA655380 DXW655370:DXW655380 EHS655370:EHS655380 ERO655370:ERO655380 FBK655370:FBK655380 FLG655370:FLG655380 FVC655370:FVC655380 GEY655370:GEY655380 GOU655370:GOU655380 GYQ655370:GYQ655380 HIM655370:HIM655380 HSI655370:HSI655380 ICE655370:ICE655380 IMA655370:IMA655380 IVW655370:IVW655380 JFS655370:JFS655380 JPO655370:JPO655380 JZK655370:JZK655380 KJG655370:KJG655380 KTC655370:KTC655380 LCY655370:LCY655380 LMU655370:LMU655380 LWQ655370:LWQ655380 MGM655370:MGM655380 MQI655370:MQI655380 NAE655370:NAE655380 NKA655370:NKA655380 NTW655370:NTW655380 ODS655370:ODS655380 ONO655370:ONO655380 OXK655370:OXK655380 PHG655370:PHG655380 PRC655370:PRC655380 QAY655370:QAY655380 QKU655370:QKU655380 QUQ655370:QUQ655380 REM655370:REM655380 ROI655370:ROI655380 RYE655370:RYE655380 SIA655370:SIA655380 SRW655370:SRW655380 TBS655370:TBS655380 TLO655370:TLO655380 TVK655370:TVK655380 UFG655370:UFG655380 UPC655370:UPC655380 UYY655370:UYY655380 VIU655370:VIU655380 VSQ655370:VSQ655380 WCM655370:WCM655380 WMI655370:WMI655380 WWE655370:WWE655380 W720906:W720916 JS720906:JS720916 TO720906:TO720916 ADK720906:ADK720916 ANG720906:ANG720916 AXC720906:AXC720916 BGY720906:BGY720916 BQU720906:BQU720916 CAQ720906:CAQ720916 CKM720906:CKM720916 CUI720906:CUI720916 DEE720906:DEE720916 DOA720906:DOA720916 DXW720906:DXW720916 EHS720906:EHS720916 ERO720906:ERO720916 FBK720906:FBK720916 FLG720906:FLG720916 FVC720906:FVC720916 GEY720906:GEY720916 GOU720906:GOU720916 GYQ720906:GYQ720916 HIM720906:HIM720916 HSI720906:HSI720916 ICE720906:ICE720916 IMA720906:IMA720916 IVW720906:IVW720916 JFS720906:JFS720916 JPO720906:JPO720916 JZK720906:JZK720916 KJG720906:KJG720916 KTC720906:KTC720916 LCY720906:LCY720916 LMU720906:LMU720916 LWQ720906:LWQ720916 MGM720906:MGM720916 MQI720906:MQI720916 NAE720906:NAE720916 NKA720906:NKA720916 NTW720906:NTW720916 ODS720906:ODS720916 ONO720906:ONO720916 OXK720906:OXK720916 PHG720906:PHG720916 PRC720906:PRC720916 QAY720906:QAY720916 QKU720906:QKU720916 QUQ720906:QUQ720916 REM720906:REM720916 ROI720906:ROI720916 RYE720906:RYE720916 SIA720906:SIA720916 SRW720906:SRW720916 TBS720906:TBS720916 TLO720906:TLO720916 TVK720906:TVK720916 UFG720906:UFG720916 UPC720906:UPC720916 UYY720906:UYY720916 VIU720906:VIU720916 VSQ720906:VSQ720916 WCM720906:WCM720916 WMI720906:WMI720916 WWE720906:WWE720916 W786442:W786452 JS786442:JS786452 TO786442:TO786452 ADK786442:ADK786452 ANG786442:ANG786452 AXC786442:AXC786452 BGY786442:BGY786452 BQU786442:BQU786452 CAQ786442:CAQ786452 CKM786442:CKM786452 CUI786442:CUI786452 DEE786442:DEE786452 DOA786442:DOA786452 DXW786442:DXW786452 EHS786442:EHS786452 ERO786442:ERO786452 FBK786442:FBK786452 FLG786442:FLG786452 FVC786442:FVC786452 GEY786442:GEY786452 GOU786442:GOU786452 GYQ786442:GYQ786452 HIM786442:HIM786452 HSI786442:HSI786452 ICE786442:ICE786452 IMA786442:IMA786452 IVW786442:IVW786452 JFS786442:JFS786452 JPO786442:JPO786452 JZK786442:JZK786452 KJG786442:KJG786452 KTC786442:KTC786452 LCY786442:LCY786452 LMU786442:LMU786452 LWQ786442:LWQ786452 MGM786442:MGM786452 MQI786442:MQI786452 NAE786442:NAE786452 NKA786442:NKA786452 NTW786442:NTW786452 ODS786442:ODS786452 ONO786442:ONO786452 OXK786442:OXK786452 PHG786442:PHG786452 PRC786442:PRC786452 QAY786442:QAY786452 QKU786442:QKU786452 QUQ786442:QUQ786452 REM786442:REM786452 ROI786442:ROI786452 RYE786442:RYE786452 SIA786442:SIA786452 SRW786442:SRW786452 TBS786442:TBS786452 TLO786442:TLO786452 TVK786442:TVK786452 UFG786442:UFG786452 UPC786442:UPC786452 UYY786442:UYY786452 VIU786442:VIU786452 VSQ786442:VSQ786452 WCM786442:WCM786452 WMI786442:WMI786452 WWE786442:WWE786452 W851978:W851988 JS851978:JS851988 TO851978:TO851988 ADK851978:ADK851988 ANG851978:ANG851988 AXC851978:AXC851988 BGY851978:BGY851988 BQU851978:BQU851988 CAQ851978:CAQ851988 CKM851978:CKM851988 CUI851978:CUI851988 DEE851978:DEE851988 DOA851978:DOA851988 DXW851978:DXW851988 EHS851978:EHS851988 ERO851978:ERO851988 FBK851978:FBK851988 FLG851978:FLG851988 FVC851978:FVC851988 GEY851978:GEY851988 GOU851978:GOU851988 GYQ851978:GYQ851988 HIM851978:HIM851988 HSI851978:HSI851988 ICE851978:ICE851988 IMA851978:IMA851988 IVW851978:IVW851988 JFS851978:JFS851988 JPO851978:JPO851988 JZK851978:JZK851988 KJG851978:KJG851988 KTC851978:KTC851988 LCY851978:LCY851988 LMU851978:LMU851988 LWQ851978:LWQ851988 MGM851978:MGM851988 MQI851978:MQI851988 NAE851978:NAE851988 NKA851978:NKA851988 NTW851978:NTW851988 ODS851978:ODS851988 ONO851978:ONO851988 OXK851978:OXK851988 PHG851978:PHG851988 PRC851978:PRC851988 QAY851978:QAY851988 QKU851978:QKU851988 QUQ851978:QUQ851988 REM851978:REM851988 ROI851978:ROI851988 RYE851978:RYE851988 SIA851978:SIA851988 SRW851978:SRW851988 TBS851978:TBS851988 TLO851978:TLO851988 TVK851978:TVK851988 UFG851978:UFG851988 UPC851978:UPC851988 UYY851978:UYY851988 VIU851978:VIU851988 VSQ851978:VSQ851988 WCM851978:WCM851988 WMI851978:WMI851988 WWE851978:WWE851988 W917514:W917524 JS917514:JS917524 TO917514:TO917524 ADK917514:ADK917524 ANG917514:ANG917524 AXC917514:AXC917524 BGY917514:BGY917524 BQU917514:BQU917524 CAQ917514:CAQ917524 CKM917514:CKM917524 CUI917514:CUI917524 DEE917514:DEE917524 DOA917514:DOA917524 DXW917514:DXW917524 EHS917514:EHS917524 ERO917514:ERO917524 FBK917514:FBK917524 FLG917514:FLG917524 FVC917514:FVC917524 GEY917514:GEY917524 GOU917514:GOU917524 GYQ917514:GYQ917524 HIM917514:HIM917524 HSI917514:HSI917524 ICE917514:ICE917524 IMA917514:IMA917524 IVW917514:IVW917524 JFS917514:JFS917524 JPO917514:JPO917524 JZK917514:JZK917524 KJG917514:KJG917524 KTC917514:KTC917524 LCY917514:LCY917524 LMU917514:LMU917524 LWQ917514:LWQ917524 MGM917514:MGM917524 MQI917514:MQI917524 NAE917514:NAE917524 NKA917514:NKA917524 NTW917514:NTW917524 ODS917514:ODS917524 ONO917514:ONO917524 OXK917514:OXK917524 PHG917514:PHG917524 PRC917514:PRC917524 QAY917514:QAY917524 QKU917514:QKU917524 QUQ917514:QUQ917524 REM917514:REM917524 ROI917514:ROI917524 RYE917514:RYE917524 SIA917514:SIA917524 SRW917514:SRW917524 TBS917514:TBS917524 TLO917514:TLO917524 TVK917514:TVK917524 UFG917514:UFG917524 UPC917514:UPC917524 UYY917514:UYY917524 VIU917514:VIU917524 VSQ917514:VSQ917524 WCM917514:WCM917524 WMI917514:WMI917524 WWE917514:WWE917524 W983050:W983060 JS983050:JS983060 TO983050:TO983060 ADK983050:ADK983060 ANG983050:ANG983060 AXC983050:AXC983060 BGY983050:BGY983060 BQU983050:BQU983060 CAQ983050:CAQ983060 CKM983050:CKM983060 CUI983050:CUI983060 DEE983050:DEE983060 DOA983050:DOA983060 DXW983050:DXW983060 EHS983050:EHS983060 ERO983050:ERO983060 FBK983050:FBK983060 FLG983050:FLG983060 FVC983050:FVC983060 GEY983050:GEY983060 GOU983050:GOU983060 GYQ983050:GYQ983060 HIM983050:HIM983060 HSI983050:HSI983060 ICE983050:ICE983060 IMA983050:IMA983060 IVW983050:IVW983060 JFS983050:JFS983060 JPO983050:JPO983060 JZK983050:JZK983060 KJG983050:KJG983060 KTC983050:KTC983060 LCY983050:LCY983060 LMU983050:LMU983060 LWQ983050:LWQ983060 MGM983050:MGM983060 MQI983050:MQI983060 NAE983050:NAE983060 NKA983050:NKA983060 NTW983050:NTW983060 ODS983050:ODS983060 ONO983050:ONO983060 OXK983050:OXK983060 PHG983050:PHG983060 PRC983050:PRC983060 QAY983050:QAY983060 QKU983050:QKU983060 QUQ983050:QUQ983060 REM983050:REM983060 ROI983050:ROI983060 RYE983050:RYE983060 SIA983050:SIA983060 SRW983050:SRW983060 TBS983050:TBS983060 TLO983050:TLO983060 TVK983050:TVK983060 UFG983050:UFG983060 UPC983050:UPC983060 UYY983050:UYY983060 VIU983050:VIU983060 VSQ983050:VSQ983060 WCM983050:WCM983060 WMI983050:WMI983060 WWE983050:WWE983060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W27:W43 JS27:JS43 TO27:TO43 ADK27:ADK43 ANG27:ANG43 AXC27:AXC43 BGY27:BGY43 BQU27:BQU43 CAQ27:CAQ43 CKM27:CKM43 CUI27:CUI43 DEE27:DEE43 DOA27:DOA43 DXW27:DXW43 EHS27:EHS43 ERO27:ERO43 FBK27:FBK43 FLG27:FLG43 FVC27:FVC43 GEY27:GEY43 GOU27:GOU43 GYQ27:GYQ43 HIM27:HIM43 HSI27:HSI43 ICE27:ICE43 IMA27:IMA43 IVW27:IVW43 JFS27:JFS43 JPO27:JPO43 JZK27:JZK43 KJG27:KJG43 KTC27:KTC43 LCY27:LCY43 LMU27:LMU43 LWQ27:LWQ43 MGM27:MGM43 MQI27:MQI43 NAE27:NAE43 NKA27:NKA43 NTW27:NTW43 ODS27:ODS43 ONO27:ONO43 OXK27:OXK43 PHG27:PHG43 PRC27:PRC43 QAY27:QAY43 QKU27:QKU43 QUQ27:QUQ43 REM27:REM43 ROI27:ROI43 RYE27:RYE43 SIA27:SIA43 SRW27:SRW43 TBS27:TBS43 TLO27:TLO43 TVK27:TVK43 UFG27:UFG43 UPC27:UPC43 UYY27:UYY43 VIU27:VIU43 VSQ27:VSQ43 WCM27:WCM43 WMI27:WMI43 WWE27:WWE43 W65563:W65579 JS65563:JS65579 TO65563:TO65579 ADK65563:ADK65579 ANG65563:ANG65579 AXC65563:AXC65579 BGY65563:BGY65579 BQU65563:BQU65579 CAQ65563:CAQ65579 CKM65563:CKM65579 CUI65563:CUI65579 DEE65563:DEE65579 DOA65563:DOA65579 DXW65563:DXW65579 EHS65563:EHS65579 ERO65563:ERO65579 FBK65563:FBK65579 FLG65563:FLG65579 FVC65563:FVC65579 GEY65563:GEY65579 GOU65563:GOU65579 GYQ65563:GYQ65579 HIM65563:HIM65579 HSI65563:HSI65579 ICE65563:ICE65579 IMA65563:IMA65579 IVW65563:IVW65579 JFS65563:JFS65579 JPO65563:JPO65579 JZK65563:JZK65579 KJG65563:KJG65579 KTC65563:KTC65579 LCY65563:LCY65579 LMU65563:LMU65579 LWQ65563:LWQ65579 MGM65563:MGM65579 MQI65563:MQI65579 NAE65563:NAE65579 NKA65563:NKA65579 NTW65563:NTW65579 ODS65563:ODS65579 ONO65563:ONO65579 OXK65563:OXK65579 PHG65563:PHG65579 PRC65563:PRC65579 QAY65563:QAY65579 QKU65563:QKU65579 QUQ65563:QUQ65579 REM65563:REM65579 ROI65563:ROI65579 RYE65563:RYE65579 SIA65563:SIA65579 SRW65563:SRW65579 TBS65563:TBS65579 TLO65563:TLO65579 TVK65563:TVK65579 UFG65563:UFG65579 UPC65563:UPC65579 UYY65563:UYY65579 VIU65563:VIU65579 VSQ65563:VSQ65579 WCM65563:WCM65579 WMI65563:WMI65579 WWE65563:WWE65579 W131099:W131115 JS131099:JS131115 TO131099:TO131115 ADK131099:ADK131115 ANG131099:ANG131115 AXC131099:AXC131115 BGY131099:BGY131115 BQU131099:BQU131115 CAQ131099:CAQ131115 CKM131099:CKM131115 CUI131099:CUI131115 DEE131099:DEE131115 DOA131099:DOA131115 DXW131099:DXW131115 EHS131099:EHS131115 ERO131099:ERO131115 FBK131099:FBK131115 FLG131099:FLG131115 FVC131099:FVC131115 GEY131099:GEY131115 GOU131099:GOU131115 GYQ131099:GYQ131115 HIM131099:HIM131115 HSI131099:HSI131115 ICE131099:ICE131115 IMA131099:IMA131115 IVW131099:IVW131115 JFS131099:JFS131115 JPO131099:JPO131115 JZK131099:JZK131115 KJG131099:KJG131115 KTC131099:KTC131115 LCY131099:LCY131115 LMU131099:LMU131115 LWQ131099:LWQ131115 MGM131099:MGM131115 MQI131099:MQI131115 NAE131099:NAE131115 NKA131099:NKA131115 NTW131099:NTW131115 ODS131099:ODS131115 ONO131099:ONO131115 OXK131099:OXK131115 PHG131099:PHG131115 PRC131099:PRC131115 QAY131099:QAY131115 QKU131099:QKU131115 QUQ131099:QUQ131115 REM131099:REM131115 ROI131099:ROI131115 RYE131099:RYE131115 SIA131099:SIA131115 SRW131099:SRW131115 TBS131099:TBS131115 TLO131099:TLO131115 TVK131099:TVK131115 UFG131099:UFG131115 UPC131099:UPC131115 UYY131099:UYY131115 VIU131099:VIU131115 VSQ131099:VSQ131115 WCM131099:WCM131115 WMI131099:WMI131115 WWE131099:WWE131115 W196635:W196651 JS196635:JS196651 TO196635:TO196651 ADK196635:ADK196651 ANG196635:ANG196651 AXC196635:AXC196651 BGY196635:BGY196651 BQU196635:BQU196651 CAQ196635:CAQ196651 CKM196635:CKM196651 CUI196635:CUI196651 DEE196635:DEE196651 DOA196635:DOA196651 DXW196635:DXW196651 EHS196635:EHS196651 ERO196635:ERO196651 FBK196635:FBK196651 FLG196635:FLG196651 FVC196635:FVC196651 GEY196635:GEY196651 GOU196635:GOU196651 GYQ196635:GYQ196651 HIM196635:HIM196651 HSI196635:HSI196651 ICE196635:ICE196651 IMA196635:IMA196651 IVW196635:IVW196651 JFS196635:JFS196651 JPO196635:JPO196651 JZK196635:JZK196651 KJG196635:KJG196651 KTC196635:KTC196651 LCY196635:LCY196651 LMU196635:LMU196651 LWQ196635:LWQ196651 MGM196635:MGM196651 MQI196635:MQI196651 NAE196635:NAE196651 NKA196635:NKA196651 NTW196635:NTW196651 ODS196635:ODS196651 ONO196635:ONO196651 OXK196635:OXK196651 PHG196635:PHG196651 PRC196635:PRC196651 QAY196635:QAY196651 QKU196635:QKU196651 QUQ196635:QUQ196651 REM196635:REM196651 ROI196635:ROI196651 RYE196635:RYE196651 SIA196635:SIA196651 SRW196635:SRW196651 TBS196635:TBS196651 TLO196635:TLO196651 TVK196635:TVK196651 UFG196635:UFG196651 UPC196635:UPC196651 UYY196635:UYY196651 VIU196635:VIU196651 VSQ196635:VSQ196651 WCM196635:WCM196651 WMI196635:WMI196651 WWE196635:WWE196651 W262171:W262187 JS262171:JS262187 TO262171:TO262187 ADK262171:ADK262187 ANG262171:ANG262187 AXC262171:AXC262187 BGY262171:BGY262187 BQU262171:BQU262187 CAQ262171:CAQ262187 CKM262171:CKM262187 CUI262171:CUI262187 DEE262171:DEE262187 DOA262171:DOA262187 DXW262171:DXW262187 EHS262171:EHS262187 ERO262171:ERO262187 FBK262171:FBK262187 FLG262171:FLG262187 FVC262171:FVC262187 GEY262171:GEY262187 GOU262171:GOU262187 GYQ262171:GYQ262187 HIM262171:HIM262187 HSI262171:HSI262187 ICE262171:ICE262187 IMA262171:IMA262187 IVW262171:IVW262187 JFS262171:JFS262187 JPO262171:JPO262187 JZK262171:JZK262187 KJG262171:KJG262187 KTC262171:KTC262187 LCY262171:LCY262187 LMU262171:LMU262187 LWQ262171:LWQ262187 MGM262171:MGM262187 MQI262171:MQI262187 NAE262171:NAE262187 NKA262171:NKA262187 NTW262171:NTW262187 ODS262171:ODS262187 ONO262171:ONO262187 OXK262171:OXK262187 PHG262171:PHG262187 PRC262171:PRC262187 QAY262171:QAY262187 QKU262171:QKU262187 QUQ262171:QUQ262187 REM262171:REM262187 ROI262171:ROI262187 RYE262171:RYE262187 SIA262171:SIA262187 SRW262171:SRW262187 TBS262171:TBS262187 TLO262171:TLO262187 TVK262171:TVK262187 UFG262171:UFG262187 UPC262171:UPC262187 UYY262171:UYY262187 VIU262171:VIU262187 VSQ262171:VSQ262187 WCM262171:WCM262187 WMI262171:WMI262187 WWE262171:WWE262187 W327707:W327723 JS327707:JS327723 TO327707:TO327723 ADK327707:ADK327723 ANG327707:ANG327723 AXC327707:AXC327723 BGY327707:BGY327723 BQU327707:BQU327723 CAQ327707:CAQ327723 CKM327707:CKM327723 CUI327707:CUI327723 DEE327707:DEE327723 DOA327707:DOA327723 DXW327707:DXW327723 EHS327707:EHS327723 ERO327707:ERO327723 FBK327707:FBK327723 FLG327707:FLG327723 FVC327707:FVC327723 GEY327707:GEY327723 GOU327707:GOU327723 GYQ327707:GYQ327723 HIM327707:HIM327723 HSI327707:HSI327723 ICE327707:ICE327723 IMA327707:IMA327723 IVW327707:IVW327723 JFS327707:JFS327723 JPO327707:JPO327723 JZK327707:JZK327723 KJG327707:KJG327723 KTC327707:KTC327723 LCY327707:LCY327723 LMU327707:LMU327723 LWQ327707:LWQ327723 MGM327707:MGM327723 MQI327707:MQI327723 NAE327707:NAE327723 NKA327707:NKA327723 NTW327707:NTW327723 ODS327707:ODS327723 ONO327707:ONO327723 OXK327707:OXK327723 PHG327707:PHG327723 PRC327707:PRC327723 QAY327707:QAY327723 QKU327707:QKU327723 QUQ327707:QUQ327723 REM327707:REM327723 ROI327707:ROI327723 RYE327707:RYE327723 SIA327707:SIA327723 SRW327707:SRW327723 TBS327707:TBS327723 TLO327707:TLO327723 TVK327707:TVK327723 UFG327707:UFG327723 UPC327707:UPC327723 UYY327707:UYY327723 VIU327707:VIU327723 VSQ327707:VSQ327723 WCM327707:WCM327723 WMI327707:WMI327723 WWE327707:WWE327723 W393243:W393259 JS393243:JS393259 TO393243:TO393259 ADK393243:ADK393259 ANG393243:ANG393259 AXC393243:AXC393259 BGY393243:BGY393259 BQU393243:BQU393259 CAQ393243:CAQ393259 CKM393243:CKM393259 CUI393243:CUI393259 DEE393243:DEE393259 DOA393243:DOA393259 DXW393243:DXW393259 EHS393243:EHS393259 ERO393243:ERO393259 FBK393243:FBK393259 FLG393243:FLG393259 FVC393243:FVC393259 GEY393243:GEY393259 GOU393243:GOU393259 GYQ393243:GYQ393259 HIM393243:HIM393259 HSI393243:HSI393259 ICE393243:ICE393259 IMA393243:IMA393259 IVW393243:IVW393259 JFS393243:JFS393259 JPO393243:JPO393259 JZK393243:JZK393259 KJG393243:KJG393259 KTC393243:KTC393259 LCY393243:LCY393259 LMU393243:LMU393259 LWQ393243:LWQ393259 MGM393243:MGM393259 MQI393243:MQI393259 NAE393243:NAE393259 NKA393243:NKA393259 NTW393243:NTW393259 ODS393243:ODS393259 ONO393243:ONO393259 OXK393243:OXK393259 PHG393243:PHG393259 PRC393243:PRC393259 QAY393243:QAY393259 QKU393243:QKU393259 QUQ393243:QUQ393259 REM393243:REM393259 ROI393243:ROI393259 RYE393243:RYE393259 SIA393243:SIA393259 SRW393243:SRW393259 TBS393243:TBS393259 TLO393243:TLO393259 TVK393243:TVK393259 UFG393243:UFG393259 UPC393243:UPC393259 UYY393243:UYY393259 VIU393243:VIU393259 VSQ393243:VSQ393259 WCM393243:WCM393259 WMI393243:WMI393259 WWE393243:WWE393259 W458779:W458795 JS458779:JS458795 TO458779:TO458795 ADK458779:ADK458795 ANG458779:ANG458795 AXC458779:AXC458795 BGY458779:BGY458795 BQU458779:BQU458795 CAQ458779:CAQ458795 CKM458779:CKM458795 CUI458779:CUI458795 DEE458779:DEE458795 DOA458779:DOA458795 DXW458779:DXW458795 EHS458779:EHS458795 ERO458779:ERO458795 FBK458779:FBK458795 FLG458779:FLG458795 FVC458779:FVC458795 GEY458779:GEY458795 GOU458779:GOU458795 GYQ458779:GYQ458795 HIM458779:HIM458795 HSI458779:HSI458795 ICE458779:ICE458795 IMA458779:IMA458795 IVW458779:IVW458795 JFS458779:JFS458795 JPO458779:JPO458795 JZK458779:JZK458795 KJG458779:KJG458795 KTC458779:KTC458795 LCY458779:LCY458795 LMU458779:LMU458795 LWQ458779:LWQ458795 MGM458779:MGM458795 MQI458779:MQI458795 NAE458779:NAE458795 NKA458779:NKA458795 NTW458779:NTW458795 ODS458779:ODS458795 ONO458779:ONO458795 OXK458779:OXK458795 PHG458779:PHG458795 PRC458779:PRC458795 QAY458779:QAY458795 QKU458779:QKU458795 QUQ458779:QUQ458795 REM458779:REM458795 ROI458779:ROI458795 RYE458779:RYE458795 SIA458779:SIA458795 SRW458779:SRW458795 TBS458779:TBS458795 TLO458779:TLO458795 TVK458779:TVK458795 UFG458779:UFG458795 UPC458779:UPC458795 UYY458779:UYY458795 VIU458779:VIU458795 VSQ458779:VSQ458795 WCM458779:WCM458795 WMI458779:WMI458795 WWE458779:WWE458795 W524315:W524331 JS524315:JS524331 TO524315:TO524331 ADK524315:ADK524331 ANG524315:ANG524331 AXC524315:AXC524331 BGY524315:BGY524331 BQU524315:BQU524331 CAQ524315:CAQ524331 CKM524315:CKM524331 CUI524315:CUI524331 DEE524315:DEE524331 DOA524315:DOA524331 DXW524315:DXW524331 EHS524315:EHS524331 ERO524315:ERO524331 FBK524315:FBK524331 FLG524315:FLG524331 FVC524315:FVC524331 GEY524315:GEY524331 GOU524315:GOU524331 GYQ524315:GYQ524331 HIM524315:HIM524331 HSI524315:HSI524331 ICE524315:ICE524331 IMA524315:IMA524331 IVW524315:IVW524331 JFS524315:JFS524331 JPO524315:JPO524331 JZK524315:JZK524331 KJG524315:KJG524331 KTC524315:KTC524331 LCY524315:LCY524331 LMU524315:LMU524331 LWQ524315:LWQ524331 MGM524315:MGM524331 MQI524315:MQI524331 NAE524315:NAE524331 NKA524315:NKA524331 NTW524315:NTW524331 ODS524315:ODS524331 ONO524315:ONO524331 OXK524315:OXK524331 PHG524315:PHG524331 PRC524315:PRC524331 QAY524315:QAY524331 QKU524315:QKU524331 QUQ524315:QUQ524331 REM524315:REM524331 ROI524315:ROI524331 RYE524315:RYE524331 SIA524315:SIA524331 SRW524315:SRW524331 TBS524315:TBS524331 TLO524315:TLO524331 TVK524315:TVK524331 UFG524315:UFG524331 UPC524315:UPC524331 UYY524315:UYY524331 VIU524315:VIU524331 VSQ524315:VSQ524331 WCM524315:WCM524331 WMI524315:WMI524331 WWE524315:WWE524331 W589851:W589867 JS589851:JS589867 TO589851:TO589867 ADK589851:ADK589867 ANG589851:ANG589867 AXC589851:AXC589867 BGY589851:BGY589867 BQU589851:BQU589867 CAQ589851:CAQ589867 CKM589851:CKM589867 CUI589851:CUI589867 DEE589851:DEE589867 DOA589851:DOA589867 DXW589851:DXW589867 EHS589851:EHS589867 ERO589851:ERO589867 FBK589851:FBK589867 FLG589851:FLG589867 FVC589851:FVC589867 GEY589851:GEY589867 GOU589851:GOU589867 GYQ589851:GYQ589867 HIM589851:HIM589867 HSI589851:HSI589867 ICE589851:ICE589867 IMA589851:IMA589867 IVW589851:IVW589867 JFS589851:JFS589867 JPO589851:JPO589867 JZK589851:JZK589867 KJG589851:KJG589867 KTC589851:KTC589867 LCY589851:LCY589867 LMU589851:LMU589867 LWQ589851:LWQ589867 MGM589851:MGM589867 MQI589851:MQI589867 NAE589851:NAE589867 NKA589851:NKA589867 NTW589851:NTW589867 ODS589851:ODS589867 ONO589851:ONO589867 OXK589851:OXK589867 PHG589851:PHG589867 PRC589851:PRC589867 QAY589851:QAY589867 QKU589851:QKU589867 QUQ589851:QUQ589867 REM589851:REM589867 ROI589851:ROI589867 RYE589851:RYE589867 SIA589851:SIA589867 SRW589851:SRW589867 TBS589851:TBS589867 TLO589851:TLO589867 TVK589851:TVK589867 UFG589851:UFG589867 UPC589851:UPC589867 UYY589851:UYY589867 VIU589851:VIU589867 VSQ589851:VSQ589867 WCM589851:WCM589867 WMI589851:WMI589867 WWE589851:WWE589867 W655387:W655403 JS655387:JS655403 TO655387:TO655403 ADK655387:ADK655403 ANG655387:ANG655403 AXC655387:AXC655403 BGY655387:BGY655403 BQU655387:BQU655403 CAQ655387:CAQ655403 CKM655387:CKM655403 CUI655387:CUI655403 DEE655387:DEE655403 DOA655387:DOA655403 DXW655387:DXW655403 EHS655387:EHS655403 ERO655387:ERO655403 FBK655387:FBK655403 FLG655387:FLG655403 FVC655387:FVC655403 GEY655387:GEY655403 GOU655387:GOU655403 GYQ655387:GYQ655403 HIM655387:HIM655403 HSI655387:HSI655403 ICE655387:ICE655403 IMA655387:IMA655403 IVW655387:IVW655403 JFS655387:JFS655403 JPO655387:JPO655403 JZK655387:JZK655403 KJG655387:KJG655403 KTC655387:KTC655403 LCY655387:LCY655403 LMU655387:LMU655403 LWQ655387:LWQ655403 MGM655387:MGM655403 MQI655387:MQI655403 NAE655387:NAE655403 NKA655387:NKA655403 NTW655387:NTW655403 ODS655387:ODS655403 ONO655387:ONO655403 OXK655387:OXK655403 PHG655387:PHG655403 PRC655387:PRC655403 QAY655387:QAY655403 QKU655387:QKU655403 QUQ655387:QUQ655403 REM655387:REM655403 ROI655387:ROI655403 RYE655387:RYE655403 SIA655387:SIA655403 SRW655387:SRW655403 TBS655387:TBS655403 TLO655387:TLO655403 TVK655387:TVK655403 UFG655387:UFG655403 UPC655387:UPC655403 UYY655387:UYY655403 VIU655387:VIU655403 VSQ655387:VSQ655403 WCM655387:WCM655403 WMI655387:WMI655403 WWE655387:WWE655403 W720923:W720939 JS720923:JS720939 TO720923:TO720939 ADK720923:ADK720939 ANG720923:ANG720939 AXC720923:AXC720939 BGY720923:BGY720939 BQU720923:BQU720939 CAQ720923:CAQ720939 CKM720923:CKM720939 CUI720923:CUI720939 DEE720923:DEE720939 DOA720923:DOA720939 DXW720923:DXW720939 EHS720923:EHS720939 ERO720923:ERO720939 FBK720923:FBK720939 FLG720923:FLG720939 FVC720923:FVC720939 GEY720923:GEY720939 GOU720923:GOU720939 GYQ720923:GYQ720939 HIM720923:HIM720939 HSI720923:HSI720939 ICE720923:ICE720939 IMA720923:IMA720939 IVW720923:IVW720939 JFS720923:JFS720939 JPO720923:JPO720939 JZK720923:JZK720939 KJG720923:KJG720939 KTC720923:KTC720939 LCY720923:LCY720939 LMU720923:LMU720939 LWQ720923:LWQ720939 MGM720923:MGM720939 MQI720923:MQI720939 NAE720923:NAE720939 NKA720923:NKA720939 NTW720923:NTW720939 ODS720923:ODS720939 ONO720923:ONO720939 OXK720923:OXK720939 PHG720923:PHG720939 PRC720923:PRC720939 QAY720923:QAY720939 QKU720923:QKU720939 QUQ720923:QUQ720939 REM720923:REM720939 ROI720923:ROI720939 RYE720923:RYE720939 SIA720923:SIA720939 SRW720923:SRW720939 TBS720923:TBS720939 TLO720923:TLO720939 TVK720923:TVK720939 UFG720923:UFG720939 UPC720923:UPC720939 UYY720923:UYY720939 VIU720923:VIU720939 VSQ720923:VSQ720939 WCM720923:WCM720939 WMI720923:WMI720939 WWE720923:WWE720939 W786459:W786475 JS786459:JS786475 TO786459:TO786475 ADK786459:ADK786475 ANG786459:ANG786475 AXC786459:AXC786475 BGY786459:BGY786475 BQU786459:BQU786475 CAQ786459:CAQ786475 CKM786459:CKM786475 CUI786459:CUI786475 DEE786459:DEE786475 DOA786459:DOA786475 DXW786459:DXW786475 EHS786459:EHS786475 ERO786459:ERO786475 FBK786459:FBK786475 FLG786459:FLG786475 FVC786459:FVC786475 GEY786459:GEY786475 GOU786459:GOU786475 GYQ786459:GYQ786475 HIM786459:HIM786475 HSI786459:HSI786475 ICE786459:ICE786475 IMA786459:IMA786475 IVW786459:IVW786475 JFS786459:JFS786475 JPO786459:JPO786475 JZK786459:JZK786475 KJG786459:KJG786475 KTC786459:KTC786475 LCY786459:LCY786475 LMU786459:LMU786475 LWQ786459:LWQ786475 MGM786459:MGM786475 MQI786459:MQI786475 NAE786459:NAE786475 NKA786459:NKA786475 NTW786459:NTW786475 ODS786459:ODS786475 ONO786459:ONO786475 OXK786459:OXK786475 PHG786459:PHG786475 PRC786459:PRC786475 QAY786459:QAY786475 QKU786459:QKU786475 QUQ786459:QUQ786475 REM786459:REM786475 ROI786459:ROI786475 RYE786459:RYE786475 SIA786459:SIA786475 SRW786459:SRW786475 TBS786459:TBS786475 TLO786459:TLO786475 TVK786459:TVK786475 UFG786459:UFG786475 UPC786459:UPC786475 UYY786459:UYY786475 VIU786459:VIU786475 VSQ786459:VSQ786475 WCM786459:WCM786475 WMI786459:WMI786475 WWE786459:WWE786475 W851995:W852011 JS851995:JS852011 TO851995:TO852011 ADK851995:ADK852011 ANG851995:ANG852011 AXC851995:AXC852011 BGY851995:BGY852011 BQU851995:BQU852011 CAQ851995:CAQ852011 CKM851995:CKM852011 CUI851995:CUI852011 DEE851995:DEE852011 DOA851995:DOA852011 DXW851995:DXW852011 EHS851995:EHS852011 ERO851995:ERO852011 FBK851995:FBK852011 FLG851995:FLG852011 FVC851995:FVC852011 GEY851995:GEY852011 GOU851995:GOU852011 GYQ851995:GYQ852011 HIM851995:HIM852011 HSI851995:HSI852011 ICE851995:ICE852011 IMA851995:IMA852011 IVW851995:IVW852011 JFS851995:JFS852011 JPO851995:JPO852011 JZK851995:JZK852011 KJG851995:KJG852011 KTC851995:KTC852011 LCY851995:LCY852011 LMU851995:LMU852011 LWQ851995:LWQ852011 MGM851995:MGM852011 MQI851995:MQI852011 NAE851995:NAE852011 NKA851995:NKA852011 NTW851995:NTW852011 ODS851995:ODS852011 ONO851995:ONO852011 OXK851995:OXK852011 PHG851995:PHG852011 PRC851995:PRC852011 QAY851995:QAY852011 QKU851995:QKU852011 QUQ851995:QUQ852011 REM851995:REM852011 ROI851995:ROI852011 RYE851995:RYE852011 SIA851995:SIA852011 SRW851995:SRW852011 TBS851995:TBS852011 TLO851995:TLO852011 TVK851995:TVK852011 UFG851995:UFG852011 UPC851995:UPC852011 UYY851995:UYY852011 VIU851995:VIU852011 VSQ851995:VSQ852011 WCM851995:WCM852011 WMI851995:WMI852011 WWE851995:WWE852011 W917531:W917547 JS917531:JS917547 TO917531:TO917547 ADK917531:ADK917547 ANG917531:ANG917547 AXC917531:AXC917547 BGY917531:BGY917547 BQU917531:BQU917547 CAQ917531:CAQ917547 CKM917531:CKM917547 CUI917531:CUI917547 DEE917531:DEE917547 DOA917531:DOA917547 DXW917531:DXW917547 EHS917531:EHS917547 ERO917531:ERO917547 FBK917531:FBK917547 FLG917531:FLG917547 FVC917531:FVC917547 GEY917531:GEY917547 GOU917531:GOU917547 GYQ917531:GYQ917547 HIM917531:HIM917547 HSI917531:HSI917547 ICE917531:ICE917547 IMA917531:IMA917547 IVW917531:IVW917547 JFS917531:JFS917547 JPO917531:JPO917547 JZK917531:JZK917547 KJG917531:KJG917547 KTC917531:KTC917547 LCY917531:LCY917547 LMU917531:LMU917547 LWQ917531:LWQ917547 MGM917531:MGM917547 MQI917531:MQI917547 NAE917531:NAE917547 NKA917531:NKA917547 NTW917531:NTW917547 ODS917531:ODS917547 ONO917531:ONO917547 OXK917531:OXK917547 PHG917531:PHG917547 PRC917531:PRC917547 QAY917531:QAY917547 QKU917531:QKU917547 QUQ917531:QUQ917547 REM917531:REM917547 ROI917531:ROI917547 RYE917531:RYE917547 SIA917531:SIA917547 SRW917531:SRW917547 TBS917531:TBS917547 TLO917531:TLO917547 TVK917531:TVK917547 UFG917531:UFG917547 UPC917531:UPC917547 UYY917531:UYY917547 VIU917531:VIU917547 VSQ917531:VSQ917547 WCM917531:WCM917547 WMI917531:WMI917547 WWE917531:WWE917547 W983067:W983083 JS983067:JS983083 TO983067:TO983083 ADK983067:ADK983083 ANG983067:ANG983083 AXC983067:AXC983083 BGY983067:BGY983083 BQU983067:BQU983083 CAQ983067:CAQ983083 CKM983067:CKM983083 CUI983067:CUI983083 DEE983067:DEE983083 DOA983067:DOA983083 DXW983067:DXW983083 EHS983067:EHS983083 ERO983067:ERO983083 FBK983067:FBK983083 FLG983067:FLG983083 FVC983067:FVC983083 GEY983067:GEY983083 GOU983067:GOU983083 GYQ983067:GYQ983083 HIM983067:HIM983083 HSI983067:HSI983083 ICE983067:ICE983083 IMA983067:IMA983083 IVW983067:IVW983083 JFS983067:JFS983083 JPO983067:JPO983083 JZK983067:JZK983083 KJG983067:KJG983083 KTC983067:KTC983083 LCY983067:LCY983083 LMU983067:LMU983083 LWQ983067:LWQ983083 MGM983067:MGM983083 MQI983067:MQI983083 NAE983067:NAE983083 NKA983067:NKA983083 NTW983067:NTW983083 ODS983067:ODS983083 ONO983067:ONO983083 OXK983067:OXK983083 PHG983067:PHG983083 PRC983067:PRC983083 QAY983067:QAY983083 QKU983067:QKU983083 QUQ983067:QUQ983083 REM983067:REM983083 ROI983067:ROI983083 RYE983067:RYE983083 SIA983067:SIA983083 SRW983067:SRW983083 TBS983067:TBS983083 TLO983067:TLO983083 TVK983067:TVK983083 UFG983067:UFG983083 UPC983067:UPC983083 UYY983067:UYY983083 VIU983067:VIU983083 VSQ983067:VSQ983083 WCM983067:WCM983083 WMI983067:WMI983083 WWE983067:WWE983083 W45 JS45 TO45 ADK45 ANG45 AXC45 BGY45 BQU45 CAQ45 CKM45 CUI45 DEE45 DOA45 DXW45 EHS45 ERO45 FBK45 FLG45 FVC45 GEY45 GOU45 GYQ45 HIM45 HSI45 ICE45 IMA45 IVW45 JFS45 JPO45 JZK45 KJG45 KTC45 LCY45 LMU45 LWQ45 MGM45 MQI45 NAE45 NKA45 NTW45 ODS45 ONO45 OXK45 PHG45 PRC45 QAY45 QKU45 QUQ45 REM45 ROI45 RYE45 SIA45 SRW45 TBS45 TLO45 TVK45 UFG45 UPC45 UYY45 VIU45 VSQ45 WCM45 WMI45 WWE45 W65581 JS65581 TO65581 ADK65581 ANG65581 AXC65581 BGY65581 BQU65581 CAQ65581 CKM65581 CUI65581 DEE65581 DOA65581 DXW65581 EHS65581 ERO65581 FBK65581 FLG65581 FVC65581 GEY65581 GOU65581 GYQ65581 HIM65581 HSI65581 ICE65581 IMA65581 IVW65581 JFS65581 JPO65581 JZK65581 KJG65581 KTC65581 LCY65581 LMU65581 LWQ65581 MGM65581 MQI65581 NAE65581 NKA65581 NTW65581 ODS65581 ONO65581 OXK65581 PHG65581 PRC65581 QAY65581 QKU65581 QUQ65581 REM65581 ROI65581 RYE65581 SIA65581 SRW65581 TBS65581 TLO65581 TVK65581 UFG65581 UPC65581 UYY65581 VIU65581 VSQ65581 WCM65581 WMI65581 WWE65581 W131117 JS131117 TO131117 ADK131117 ANG131117 AXC131117 BGY131117 BQU131117 CAQ131117 CKM131117 CUI131117 DEE131117 DOA131117 DXW131117 EHS131117 ERO131117 FBK131117 FLG131117 FVC131117 GEY131117 GOU131117 GYQ131117 HIM131117 HSI131117 ICE131117 IMA131117 IVW131117 JFS131117 JPO131117 JZK131117 KJG131117 KTC131117 LCY131117 LMU131117 LWQ131117 MGM131117 MQI131117 NAE131117 NKA131117 NTW131117 ODS131117 ONO131117 OXK131117 PHG131117 PRC131117 QAY131117 QKU131117 QUQ131117 REM131117 ROI131117 RYE131117 SIA131117 SRW131117 TBS131117 TLO131117 TVK131117 UFG131117 UPC131117 UYY131117 VIU131117 VSQ131117 WCM131117 WMI131117 WWE131117 W196653 JS196653 TO196653 ADK196653 ANG196653 AXC196653 BGY196653 BQU196653 CAQ196653 CKM196653 CUI196653 DEE196653 DOA196653 DXW196653 EHS196653 ERO196653 FBK196653 FLG196653 FVC196653 GEY196653 GOU196653 GYQ196653 HIM196653 HSI196653 ICE196653 IMA196653 IVW196653 JFS196653 JPO196653 JZK196653 KJG196653 KTC196653 LCY196653 LMU196653 LWQ196653 MGM196653 MQI196653 NAE196653 NKA196653 NTW196653 ODS196653 ONO196653 OXK196653 PHG196653 PRC196653 QAY196653 QKU196653 QUQ196653 REM196653 ROI196653 RYE196653 SIA196653 SRW196653 TBS196653 TLO196653 TVK196653 UFG196653 UPC196653 UYY196653 VIU196653 VSQ196653 WCM196653 WMI196653 WWE196653 W262189 JS262189 TO262189 ADK262189 ANG262189 AXC262189 BGY262189 BQU262189 CAQ262189 CKM262189 CUI262189 DEE262189 DOA262189 DXW262189 EHS262189 ERO262189 FBK262189 FLG262189 FVC262189 GEY262189 GOU262189 GYQ262189 HIM262189 HSI262189 ICE262189 IMA262189 IVW262189 JFS262189 JPO262189 JZK262189 KJG262189 KTC262189 LCY262189 LMU262189 LWQ262189 MGM262189 MQI262189 NAE262189 NKA262189 NTW262189 ODS262189 ONO262189 OXK262189 PHG262189 PRC262189 QAY262189 QKU262189 QUQ262189 REM262189 ROI262189 RYE262189 SIA262189 SRW262189 TBS262189 TLO262189 TVK262189 UFG262189 UPC262189 UYY262189 VIU262189 VSQ262189 WCM262189 WMI262189 WWE262189 W327725 JS327725 TO327725 ADK327725 ANG327725 AXC327725 BGY327725 BQU327725 CAQ327725 CKM327725 CUI327725 DEE327725 DOA327725 DXW327725 EHS327725 ERO327725 FBK327725 FLG327725 FVC327725 GEY327725 GOU327725 GYQ327725 HIM327725 HSI327725 ICE327725 IMA327725 IVW327725 JFS327725 JPO327725 JZK327725 KJG327725 KTC327725 LCY327725 LMU327725 LWQ327725 MGM327725 MQI327725 NAE327725 NKA327725 NTW327725 ODS327725 ONO327725 OXK327725 PHG327725 PRC327725 QAY327725 QKU327725 QUQ327725 REM327725 ROI327725 RYE327725 SIA327725 SRW327725 TBS327725 TLO327725 TVK327725 UFG327725 UPC327725 UYY327725 VIU327725 VSQ327725 WCM327725 WMI327725 WWE327725 W393261 JS393261 TO393261 ADK393261 ANG393261 AXC393261 BGY393261 BQU393261 CAQ393261 CKM393261 CUI393261 DEE393261 DOA393261 DXW393261 EHS393261 ERO393261 FBK393261 FLG393261 FVC393261 GEY393261 GOU393261 GYQ393261 HIM393261 HSI393261 ICE393261 IMA393261 IVW393261 JFS393261 JPO393261 JZK393261 KJG393261 KTC393261 LCY393261 LMU393261 LWQ393261 MGM393261 MQI393261 NAE393261 NKA393261 NTW393261 ODS393261 ONO393261 OXK393261 PHG393261 PRC393261 QAY393261 QKU393261 QUQ393261 REM393261 ROI393261 RYE393261 SIA393261 SRW393261 TBS393261 TLO393261 TVK393261 UFG393261 UPC393261 UYY393261 VIU393261 VSQ393261 WCM393261 WMI393261 WWE393261 W458797 JS458797 TO458797 ADK458797 ANG458797 AXC458797 BGY458797 BQU458797 CAQ458797 CKM458797 CUI458797 DEE458797 DOA458797 DXW458797 EHS458797 ERO458797 FBK458797 FLG458797 FVC458797 GEY458797 GOU458797 GYQ458797 HIM458797 HSI458797 ICE458797 IMA458797 IVW458797 JFS458797 JPO458797 JZK458797 KJG458797 KTC458797 LCY458797 LMU458797 LWQ458797 MGM458797 MQI458797 NAE458797 NKA458797 NTW458797 ODS458797 ONO458797 OXK458797 PHG458797 PRC458797 QAY458797 QKU458797 QUQ458797 REM458797 ROI458797 RYE458797 SIA458797 SRW458797 TBS458797 TLO458797 TVK458797 UFG458797 UPC458797 UYY458797 VIU458797 VSQ458797 WCM458797 WMI458797 WWE458797 W524333 JS524333 TO524333 ADK524333 ANG524333 AXC524333 BGY524333 BQU524333 CAQ524333 CKM524333 CUI524333 DEE524333 DOA524333 DXW524333 EHS524333 ERO524333 FBK524333 FLG524333 FVC524333 GEY524333 GOU524333 GYQ524333 HIM524333 HSI524333 ICE524333 IMA524333 IVW524333 JFS524333 JPO524333 JZK524333 KJG524333 KTC524333 LCY524333 LMU524333 LWQ524333 MGM524333 MQI524333 NAE524333 NKA524333 NTW524333 ODS524333 ONO524333 OXK524333 PHG524333 PRC524333 QAY524333 QKU524333 QUQ524333 REM524333 ROI524333 RYE524333 SIA524333 SRW524333 TBS524333 TLO524333 TVK524333 UFG524333 UPC524333 UYY524333 VIU524333 VSQ524333 WCM524333 WMI524333 WWE524333 W589869 JS589869 TO589869 ADK589869 ANG589869 AXC589869 BGY589869 BQU589869 CAQ589869 CKM589869 CUI589869 DEE589869 DOA589869 DXW589869 EHS589869 ERO589869 FBK589869 FLG589869 FVC589869 GEY589869 GOU589869 GYQ589869 HIM589869 HSI589869 ICE589869 IMA589869 IVW589869 JFS589869 JPO589869 JZK589869 KJG589869 KTC589869 LCY589869 LMU589869 LWQ589869 MGM589869 MQI589869 NAE589869 NKA589869 NTW589869 ODS589869 ONO589869 OXK589869 PHG589869 PRC589869 QAY589869 QKU589869 QUQ589869 REM589869 ROI589869 RYE589869 SIA589869 SRW589869 TBS589869 TLO589869 TVK589869 UFG589869 UPC589869 UYY589869 VIU589869 VSQ589869 WCM589869 WMI589869 WWE589869 W655405 JS655405 TO655405 ADK655405 ANG655405 AXC655405 BGY655405 BQU655405 CAQ655405 CKM655405 CUI655405 DEE655405 DOA655405 DXW655405 EHS655405 ERO655405 FBK655405 FLG655405 FVC655405 GEY655405 GOU655405 GYQ655405 HIM655405 HSI655405 ICE655405 IMA655405 IVW655405 JFS655405 JPO655405 JZK655405 KJG655405 KTC655405 LCY655405 LMU655405 LWQ655405 MGM655405 MQI655405 NAE655405 NKA655405 NTW655405 ODS655405 ONO655405 OXK655405 PHG655405 PRC655405 QAY655405 QKU655405 QUQ655405 REM655405 ROI655405 RYE655405 SIA655405 SRW655405 TBS655405 TLO655405 TVK655405 UFG655405 UPC655405 UYY655405 VIU655405 VSQ655405 WCM655405 WMI655405 WWE655405 W720941 JS720941 TO720941 ADK720941 ANG720941 AXC720941 BGY720941 BQU720941 CAQ720941 CKM720941 CUI720941 DEE720941 DOA720941 DXW720941 EHS720941 ERO720941 FBK720941 FLG720941 FVC720941 GEY720941 GOU720941 GYQ720941 HIM720941 HSI720941 ICE720941 IMA720941 IVW720941 JFS720941 JPO720941 JZK720941 KJG720941 KTC720941 LCY720941 LMU720941 LWQ720941 MGM720941 MQI720941 NAE720941 NKA720941 NTW720941 ODS720941 ONO720941 OXK720941 PHG720941 PRC720941 QAY720941 QKU720941 QUQ720941 REM720941 ROI720941 RYE720941 SIA720941 SRW720941 TBS720941 TLO720941 TVK720941 UFG720941 UPC720941 UYY720941 VIU720941 VSQ720941 WCM720941 WMI720941 WWE720941 W786477 JS786477 TO786477 ADK786477 ANG786477 AXC786477 BGY786477 BQU786477 CAQ786477 CKM786477 CUI786477 DEE786477 DOA786477 DXW786477 EHS786477 ERO786477 FBK786477 FLG786477 FVC786477 GEY786477 GOU786477 GYQ786477 HIM786477 HSI786477 ICE786477 IMA786477 IVW786477 JFS786477 JPO786477 JZK786477 KJG786477 KTC786477 LCY786477 LMU786477 LWQ786477 MGM786477 MQI786477 NAE786477 NKA786477 NTW786477 ODS786477 ONO786477 OXK786477 PHG786477 PRC786477 QAY786477 QKU786477 QUQ786477 REM786477 ROI786477 RYE786477 SIA786477 SRW786477 TBS786477 TLO786477 TVK786477 UFG786477 UPC786477 UYY786477 VIU786477 VSQ786477 WCM786477 WMI786477 WWE786477 W852013 JS852013 TO852013 ADK852013 ANG852013 AXC852013 BGY852013 BQU852013 CAQ852013 CKM852013 CUI852013 DEE852013 DOA852013 DXW852013 EHS852013 ERO852013 FBK852013 FLG852013 FVC852013 GEY852013 GOU852013 GYQ852013 HIM852013 HSI852013 ICE852013 IMA852013 IVW852013 JFS852013 JPO852013 JZK852013 KJG852013 KTC852013 LCY852013 LMU852013 LWQ852013 MGM852013 MQI852013 NAE852013 NKA852013 NTW852013 ODS852013 ONO852013 OXK852013 PHG852013 PRC852013 QAY852013 QKU852013 QUQ852013 REM852013 ROI852013 RYE852013 SIA852013 SRW852013 TBS852013 TLO852013 TVK852013 UFG852013 UPC852013 UYY852013 VIU852013 VSQ852013 WCM852013 WMI852013 WWE852013 W917549 JS917549 TO917549 ADK917549 ANG917549 AXC917549 BGY917549 BQU917549 CAQ917549 CKM917549 CUI917549 DEE917549 DOA917549 DXW917549 EHS917549 ERO917549 FBK917549 FLG917549 FVC917549 GEY917549 GOU917549 GYQ917549 HIM917549 HSI917549 ICE917549 IMA917549 IVW917549 JFS917549 JPO917549 JZK917549 KJG917549 KTC917549 LCY917549 LMU917549 LWQ917549 MGM917549 MQI917549 NAE917549 NKA917549 NTW917549 ODS917549 ONO917549 OXK917549 PHG917549 PRC917549 QAY917549 QKU917549 QUQ917549 REM917549 ROI917549 RYE917549 SIA917549 SRW917549 TBS917549 TLO917549 TVK917549 UFG917549 UPC917549 UYY917549 VIU917549 VSQ917549 WCM917549 WMI917549 WWE917549 W983085 JS983085 TO983085 ADK983085 ANG983085 AXC983085 BGY983085 BQU983085 CAQ983085 CKM983085 CUI983085 DEE983085 DOA983085 DXW983085 EHS983085 ERO983085 FBK983085 FLG983085 FVC983085 GEY983085 GOU983085 GYQ983085 HIM983085 HSI983085 ICE983085 IMA983085 IVW983085 JFS983085 JPO983085 JZK983085 KJG983085 KTC983085 LCY983085 LMU983085 LWQ983085 MGM983085 MQI983085 NAE983085 NKA983085 NTW983085 ODS983085 ONO983085 OXK983085 PHG983085 PRC983085 QAY983085 QKU983085 QUQ983085 REM983085 ROI983085 RYE983085 SIA983085 SRW983085 TBS983085 TLO983085 TVK983085 UFG983085 UPC983085 UYY983085 VIU983085 VSQ983085 WCM983085 WMI983085 WWE983085 W47:W67 JS47:JS67 TO47:TO67 ADK47:ADK67 ANG47:ANG67 AXC47:AXC67 BGY47:BGY67 BQU47:BQU67 CAQ47:CAQ67 CKM47:CKM67 CUI47:CUI67 DEE47:DEE67 DOA47:DOA67 DXW47:DXW67 EHS47:EHS67 ERO47:ERO67 FBK47:FBK67 FLG47:FLG67 FVC47:FVC67 GEY47:GEY67 GOU47:GOU67 GYQ47:GYQ67 HIM47:HIM67 HSI47:HSI67 ICE47:ICE67 IMA47:IMA67 IVW47:IVW67 JFS47:JFS67 JPO47:JPO67 JZK47:JZK67 KJG47:KJG67 KTC47:KTC67 LCY47:LCY67 LMU47:LMU67 LWQ47:LWQ67 MGM47:MGM67 MQI47:MQI67 NAE47:NAE67 NKA47:NKA67 NTW47:NTW67 ODS47:ODS67 ONO47:ONO67 OXK47:OXK67 PHG47:PHG67 PRC47:PRC67 QAY47:QAY67 QKU47:QKU67 QUQ47:QUQ67 REM47:REM67 ROI47:ROI67 RYE47:RYE67 SIA47:SIA67 SRW47:SRW67 TBS47:TBS67 TLO47:TLO67 TVK47:TVK67 UFG47:UFG67 UPC47:UPC67 UYY47:UYY67 VIU47:VIU67 VSQ47:VSQ67 WCM47:WCM67 WMI47:WMI67 WWE47:WWE67 W65583:W65603 JS65583:JS65603 TO65583:TO65603 ADK65583:ADK65603 ANG65583:ANG65603 AXC65583:AXC65603 BGY65583:BGY65603 BQU65583:BQU65603 CAQ65583:CAQ65603 CKM65583:CKM65603 CUI65583:CUI65603 DEE65583:DEE65603 DOA65583:DOA65603 DXW65583:DXW65603 EHS65583:EHS65603 ERO65583:ERO65603 FBK65583:FBK65603 FLG65583:FLG65603 FVC65583:FVC65603 GEY65583:GEY65603 GOU65583:GOU65603 GYQ65583:GYQ65603 HIM65583:HIM65603 HSI65583:HSI65603 ICE65583:ICE65603 IMA65583:IMA65603 IVW65583:IVW65603 JFS65583:JFS65603 JPO65583:JPO65603 JZK65583:JZK65603 KJG65583:KJG65603 KTC65583:KTC65603 LCY65583:LCY65603 LMU65583:LMU65603 LWQ65583:LWQ65603 MGM65583:MGM65603 MQI65583:MQI65603 NAE65583:NAE65603 NKA65583:NKA65603 NTW65583:NTW65603 ODS65583:ODS65603 ONO65583:ONO65603 OXK65583:OXK65603 PHG65583:PHG65603 PRC65583:PRC65603 QAY65583:QAY65603 QKU65583:QKU65603 QUQ65583:QUQ65603 REM65583:REM65603 ROI65583:ROI65603 RYE65583:RYE65603 SIA65583:SIA65603 SRW65583:SRW65603 TBS65583:TBS65603 TLO65583:TLO65603 TVK65583:TVK65603 UFG65583:UFG65603 UPC65583:UPC65603 UYY65583:UYY65603 VIU65583:VIU65603 VSQ65583:VSQ65603 WCM65583:WCM65603 WMI65583:WMI65603 WWE65583:WWE65603 W131119:W131139 JS131119:JS131139 TO131119:TO131139 ADK131119:ADK131139 ANG131119:ANG131139 AXC131119:AXC131139 BGY131119:BGY131139 BQU131119:BQU131139 CAQ131119:CAQ131139 CKM131119:CKM131139 CUI131119:CUI131139 DEE131119:DEE131139 DOA131119:DOA131139 DXW131119:DXW131139 EHS131119:EHS131139 ERO131119:ERO131139 FBK131119:FBK131139 FLG131119:FLG131139 FVC131119:FVC131139 GEY131119:GEY131139 GOU131119:GOU131139 GYQ131119:GYQ131139 HIM131119:HIM131139 HSI131119:HSI131139 ICE131119:ICE131139 IMA131119:IMA131139 IVW131119:IVW131139 JFS131119:JFS131139 JPO131119:JPO131139 JZK131119:JZK131139 KJG131119:KJG131139 KTC131119:KTC131139 LCY131119:LCY131139 LMU131119:LMU131139 LWQ131119:LWQ131139 MGM131119:MGM131139 MQI131119:MQI131139 NAE131119:NAE131139 NKA131119:NKA131139 NTW131119:NTW131139 ODS131119:ODS131139 ONO131119:ONO131139 OXK131119:OXK131139 PHG131119:PHG131139 PRC131119:PRC131139 QAY131119:QAY131139 QKU131119:QKU131139 QUQ131119:QUQ131139 REM131119:REM131139 ROI131119:ROI131139 RYE131119:RYE131139 SIA131119:SIA131139 SRW131119:SRW131139 TBS131119:TBS131139 TLO131119:TLO131139 TVK131119:TVK131139 UFG131119:UFG131139 UPC131119:UPC131139 UYY131119:UYY131139 VIU131119:VIU131139 VSQ131119:VSQ131139 WCM131119:WCM131139 WMI131119:WMI131139 WWE131119:WWE131139 W196655:W196675 JS196655:JS196675 TO196655:TO196675 ADK196655:ADK196675 ANG196655:ANG196675 AXC196655:AXC196675 BGY196655:BGY196675 BQU196655:BQU196675 CAQ196655:CAQ196675 CKM196655:CKM196675 CUI196655:CUI196675 DEE196655:DEE196675 DOA196655:DOA196675 DXW196655:DXW196675 EHS196655:EHS196675 ERO196655:ERO196675 FBK196655:FBK196675 FLG196655:FLG196675 FVC196655:FVC196675 GEY196655:GEY196675 GOU196655:GOU196675 GYQ196655:GYQ196675 HIM196655:HIM196675 HSI196655:HSI196675 ICE196655:ICE196675 IMA196655:IMA196675 IVW196655:IVW196675 JFS196655:JFS196675 JPO196655:JPO196675 JZK196655:JZK196675 KJG196655:KJG196675 KTC196655:KTC196675 LCY196655:LCY196675 LMU196655:LMU196675 LWQ196655:LWQ196675 MGM196655:MGM196675 MQI196655:MQI196675 NAE196655:NAE196675 NKA196655:NKA196675 NTW196655:NTW196675 ODS196655:ODS196675 ONO196655:ONO196675 OXK196655:OXK196675 PHG196655:PHG196675 PRC196655:PRC196675 QAY196655:QAY196675 QKU196655:QKU196675 QUQ196655:QUQ196675 REM196655:REM196675 ROI196655:ROI196675 RYE196655:RYE196675 SIA196655:SIA196675 SRW196655:SRW196675 TBS196655:TBS196675 TLO196655:TLO196675 TVK196655:TVK196675 UFG196655:UFG196675 UPC196655:UPC196675 UYY196655:UYY196675 VIU196655:VIU196675 VSQ196655:VSQ196675 WCM196655:WCM196675 WMI196655:WMI196675 WWE196655:WWE196675 W262191:W262211 JS262191:JS262211 TO262191:TO262211 ADK262191:ADK262211 ANG262191:ANG262211 AXC262191:AXC262211 BGY262191:BGY262211 BQU262191:BQU262211 CAQ262191:CAQ262211 CKM262191:CKM262211 CUI262191:CUI262211 DEE262191:DEE262211 DOA262191:DOA262211 DXW262191:DXW262211 EHS262191:EHS262211 ERO262191:ERO262211 FBK262191:FBK262211 FLG262191:FLG262211 FVC262191:FVC262211 GEY262191:GEY262211 GOU262191:GOU262211 GYQ262191:GYQ262211 HIM262191:HIM262211 HSI262191:HSI262211 ICE262191:ICE262211 IMA262191:IMA262211 IVW262191:IVW262211 JFS262191:JFS262211 JPO262191:JPO262211 JZK262191:JZK262211 KJG262191:KJG262211 KTC262191:KTC262211 LCY262191:LCY262211 LMU262191:LMU262211 LWQ262191:LWQ262211 MGM262191:MGM262211 MQI262191:MQI262211 NAE262191:NAE262211 NKA262191:NKA262211 NTW262191:NTW262211 ODS262191:ODS262211 ONO262191:ONO262211 OXK262191:OXK262211 PHG262191:PHG262211 PRC262191:PRC262211 QAY262191:QAY262211 QKU262191:QKU262211 QUQ262191:QUQ262211 REM262191:REM262211 ROI262191:ROI262211 RYE262191:RYE262211 SIA262191:SIA262211 SRW262191:SRW262211 TBS262191:TBS262211 TLO262191:TLO262211 TVK262191:TVK262211 UFG262191:UFG262211 UPC262191:UPC262211 UYY262191:UYY262211 VIU262191:VIU262211 VSQ262191:VSQ262211 WCM262191:WCM262211 WMI262191:WMI262211 WWE262191:WWE262211 W327727:W327747 JS327727:JS327747 TO327727:TO327747 ADK327727:ADK327747 ANG327727:ANG327747 AXC327727:AXC327747 BGY327727:BGY327747 BQU327727:BQU327747 CAQ327727:CAQ327747 CKM327727:CKM327747 CUI327727:CUI327747 DEE327727:DEE327747 DOA327727:DOA327747 DXW327727:DXW327747 EHS327727:EHS327747 ERO327727:ERO327747 FBK327727:FBK327747 FLG327727:FLG327747 FVC327727:FVC327747 GEY327727:GEY327747 GOU327727:GOU327747 GYQ327727:GYQ327747 HIM327727:HIM327747 HSI327727:HSI327747 ICE327727:ICE327747 IMA327727:IMA327747 IVW327727:IVW327747 JFS327727:JFS327747 JPO327727:JPO327747 JZK327727:JZK327747 KJG327727:KJG327747 KTC327727:KTC327747 LCY327727:LCY327747 LMU327727:LMU327747 LWQ327727:LWQ327747 MGM327727:MGM327747 MQI327727:MQI327747 NAE327727:NAE327747 NKA327727:NKA327747 NTW327727:NTW327747 ODS327727:ODS327747 ONO327727:ONO327747 OXK327727:OXK327747 PHG327727:PHG327747 PRC327727:PRC327747 QAY327727:QAY327747 QKU327727:QKU327747 QUQ327727:QUQ327747 REM327727:REM327747 ROI327727:ROI327747 RYE327727:RYE327747 SIA327727:SIA327747 SRW327727:SRW327747 TBS327727:TBS327747 TLO327727:TLO327747 TVK327727:TVK327747 UFG327727:UFG327747 UPC327727:UPC327747 UYY327727:UYY327747 VIU327727:VIU327747 VSQ327727:VSQ327747 WCM327727:WCM327747 WMI327727:WMI327747 WWE327727:WWE327747 W393263:W393283 JS393263:JS393283 TO393263:TO393283 ADK393263:ADK393283 ANG393263:ANG393283 AXC393263:AXC393283 BGY393263:BGY393283 BQU393263:BQU393283 CAQ393263:CAQ393283 CKM393263:CKM393283 CUI393263:CUI393283 DEE393263:DEE393283 DOA393263:DOA393283 DXW393263:DXW393283 EHS393263:EHS393283 ERO393263:ERO393283 FBK393263:FBK393283 FLG393263:FLG393283 FVC393263:FVC393283 GEY393263:GEY393283 GOU393263:GOU393283 GYQ393263:GYQ393283 HIM393263:HIM393283 HSI393263:HSI393283 ICE393263:ICE393283 IMA393263:IMA393283 IVW393263:IVW393283 JFS393263:JFS393283 JPO393263:JPO393283 JZK393263:JZK393283 KJG393263:KJG393283 KTC393263:KTC393283 LCY393263:LCY393283 LMU393263:LMU393283 LWQ393263:LWQ393283 MGM393263:MGM393283 MQI393263:MQI393283 NAE393263:NAE393283 NKA393263:NKA393283 NTW393263:NTW393283 ODS393263:ODS393283 ONO393263:ONO393283 OXK393263:OXK393283 PHG393263:PHG393283 PRC393263:PRC393283 QAY393263:QAY393283 QKU393263:QKU393283 QUQ393263:QUQ393283 REM393263:REM393283 ROI393263:ROI393283 RYE393263:RYE393283 SIA393263:SIA393283 SRW393263:SRW393283 TBS393263:TBS393283 TLO393263:TLO393283 TVK393263:TVK393283 UFG393263:UFG393283 UPC393263:UPC393283 UYY393263:UYY393283 VIU393263:VIU393283 VSQ393263:VSQ393283 WCM393263:WCM393283 WMI393263:WMI393283 WWE393263:WWE393283 W458799:W458819 JS458799:JS458819 TO458799:TO458819 ADK458799:ADK458819 ANG458799:ANG458819 AXC458799:AXC458819 BGY458799:BGY458819 BQU458799:BQU458819 CAQ458799:CAQ458819 CKM458799:CKM458819 CUI458799:CUI458819 DEE458799:DEE458819 DOA458799:DOA458819 DXW458799:DXW458819 EHS458799:EHS458819 ERO458799:ERO458819 FBK458799:FBK458819 FLG458799:FLG458819 FVC458799:FVC458819 GEY458799:GEY458819 GOU458799:GOU458819 GYQ458799:GYQ458819 HIM458799:HIM458819 HSI458799:HSI458819 ICE458799:ICE458819 IMA458799:IMA458819 IVW458799:IVW458819 JFS458799:JFS458819 JPO458799:JPO458819 JZK458799:JZK458819 KJG458799:KJG458819 KTC458799:KTC458819 LCY458799:LCY458819 LMU458799:LMU458819 LWQ458799:LWQ458819 MGM458799:MGM458819 MQI458799:MQI458819 NAE458799:NAE458819 NKA458799:NKA458819 NTW458799:NTW458819 ODS458799:ODS458819 ONO458799:ONO458819 OXK458799:OXK458819 PHG458799:PHG458819 PRC458799:PRC458819 QAY458799:QAY458819 QKU458799:QKU458819 QUQ458799:QUQ458819 REM458799:REM458819 ROI458799:ROI458819 RYE458799:RYE458819 SIA458799:SIA458819 SRW458799:SRW458819 TBS458799:TBS458819 TLO458799:TLO458819 TVK458799:TVK458819 UFG458799:UFG458819 UPC458799:UPC458819 UYY458799:UYY458819 VIU458799:VIU458819 VSQ458799:VSQ458819 WCM458799:WCM458819 WMI458799:WMI458819 WWE458799:WWE458819 W524335:W524355 JS524335:JS524355 TO524335:TO524355 ADK524335:ADK524355 ANG524335:ANG524355 AXC524335:AXC524355 BGY524335:BGY524355 BQU524335:BQU524355 CAQ524335:CAQ524355 CKM524335:CKM524355 CUI524335:CUI524355 DEE524335:DEE524355 DOA524335:DOA524355 DXW524335:DXW524355 EHS524335:EHS524355 ERO524335:ERO524355 FBK524335:FBK524355 FLG524335:FLG524355 FVC524335:FVC524355 GEY524335:GEY524355 GOU524335:GOU524355 GYQ524335:GYQ524355 HIM524335:HIM524355 HSI524335:HSI524355 ICE524335:ICE524355 IMA524335:IMA524355 IVW524335:IVW524355 JFS524335:JFS524355 JPO524335:JPO524355 JZK524335:JZK524355 KJG524335:KJG524355 KTC524335:KTC524355 LCY524335:LCY524355 LMU524335:LMU524355 LWQ524335:LWQ524355 MGM524335:MGM524355 MQI524335:MQI524355 NAE524335:NAE524355 NKA524335:NKA524355 NTW524335:NTW524355 ODS524335:ODS524355 ONO524335:ONO524355 OXK524335:OXK524355 PHG524335:PHG524355 PRC524335:PRC524355 QAY524335:QAY524355 QKU524335:QKU524355 QUQ524335:QUQ524355 REM524335:REM524355 ROI524335:ROI524355 RYE524335:RYE524355 SIA524335:SIA524355 SRW524335:SRW524355 TBS524335:TBS524355 TLO524335:TLO524355 TVK524335:TVK524355 UFG524335:UFG524355 UPC524335:UPC524355 UYY524335:UYY524355 VIU524335:VIU524355 VSQ524335:VSQ524355 WCM524335:WCM524355 WMI524335:WMI524355 WWE524335:WWE524355 W589871:W589891 JS589871:JS589891 TO589871:TO589891 ADK589871:ADK589891 ANG589871:ANG589891 AXC589871:AXC589891 BGY589871:BGY589891 BQU589871:BQU589891 CAQ589871:CAQ589891 CKM589871:CKM589891 CUI589871:CUI589891 DEE589871:DEE589891 DOA589871:DOA589891 DXW589871:DXW589891 EHS589871:EHS589891 ERO589871:ERO589891 FBK589871:FBK589891 FLG589871:FLG589891 FVC589871:FVC589891 GEY589871:GEY589891 GOU589871:GOU589891 GYQ589871:GYQ589891 HIM589871:HIM589891 HSI589871:HSI589891 ICE589871:ICE589891 IMA589871:IMA589891 IVW589871:IVW589891 JFS589871:JFS589891 JPO589871:JPO589891 JZK589871:JZK589891 KJG589871:KJG589891 KTC589871:KTC589891 LCY589871:LCY589891 LMU589871:LMU589891 LWQ589871:LWQ589891 MGM589871:MGM589891 MQI589871:MQI589891 NAE589871:NAE589891 NKA589871:NKA589891 NTW589871:NTW589891 ODS589871:ODS589891 ONO589871:ONO589891 OXK589871:OXK589891 PHG589871:PHG589891 PRC589871:PRC589891 QAY589871:QAY589891 QKU589871:QKU589891 QUQ589871:QUQ589891 REM589871:REM589891 ROI589871:ROI589891 RYE589871:RYE589891 SIA589871:SIA589891 SRW589871:SRW589891 TBS589871:TBS589891 TLO589871:TLO589891 TVK589871:TVK589891 UFG589871:UFG589891 UPC589871:UPC589891 UYY589871:UYY589891 VIU589871:VIU589891 VSQ589871:VSQ589891 WCM589871:WCM589891 WMI589871:WMI589891 WWE589871:WWE589891 W655407:W655427 JS655407:JS655427 TO655407:TO655427 ADK655407:ADK655427 ANG655407:ANG655427 AXC655407:AXC655427 BGY655407:BGY655427 BQU655407:BQU655427 CAQ655407:CAQ655427 CKM655407:CKM655427 CUI655407:CUI655427 DEE655407:DEE655427 DOA655407:DOA655427 DXW655407:DXW655427 EHS655407:EHS655427 ERO655407:ERO655427 FBK655407:FBK655427 FLG655407:FLG655427 FVC655407:FVC655427 GEY655407:GEY655427 GOU655407:GOU655427 GYQ655407:GYQ655427 HIM655407:HIM655427 HSI655407:HSI655427 ICE655407:ICE655427 IMA655407:IMA655427 IVW655407:IVW655427 JFS655407:JFS655427 JPO655407:JPO655427 JZK655407:JZK655427 KJG655407:KJG655427 KTC655407:KTC655427 LCY655407:LCY655427 LMU655407:LMU655427 LWQ655407:LWQ655427 MGM655407:MGM655427 MQI655407:MQI655427 NAE655407:NAE655427 NKA655407:NKA655427 NTW655407:NTW655427 ODS655407:ODS655427 ONO655407:ONO655427 OXK655407:OXK655427 PHG655407:PHG655427 PRC655407:PRC655427 QAY655407:QAY655427 QKU655407:QKU655427 QUQ655407:QUQ655427 REM655407:REM655427 ROI655407:ROI655427 RYE655407:RYE655427 SIA655407:SIA655427 SRW655407:SRW655427 TBS655407:TBS655427 TLO655407:TLO655427 TVK655407:TVK655427 UFG655407:UFG655427 UPC655407:UPC655427 UYY655407:UYY655427 VIU655407:VIU655427 VSQ655407:VSQ655427 WCM655407:WCM655427 WMI655407:WMI655427 WWE655407:WWE655427 W720943:W720963 JS720943:JS720963 TO720943:TO720963 ADK720943:ADK720963 ANG720943:ANG720963 AXC720943:AXC720963 BGY720943:BGY720963 BQU720943:BQU720963 CAQ720943:CAQ720963 CKM720943:CKM720963 CUI720943:CUI720963 DEE720943:DEE720963 DOA720943:DOA720963 DXW720943:DXW720963 EHS720943:EHS720963 ERO720943:ERO720963 FBK720943:FBK720963 FLG720943:FLG720963 FVC720943:FVC720963 GEY720943:GEY720963 GOU720943:GOU720963 GYQ720943:GYQ720963 HIM720943:HIM720963 HSI720943:HSI720963 ICE720943:ICE720963 IMA720943:IMA720963 IVW720943:IVW720963 JFS720943:JFS720963 JPO720943:JPO720963 JZK720943:JZK720963 KJG720943:KJG720963 KTC720943:KTC720963 LCY720943:LCY720963 LMU720943:LMU720963 LWQ720943:LWQ720963 MGM720943:MGM720963 MQI720943:MQI720963 NAE720943:NAE720963 NKA720943:NKA720963 NTW720943:NTW720963 ODS720943:ODS720963 ONO720943:ONO720963 OXK720943:OXK720963 PHG720943:PHG720963 PRC720943:PRC720963 QAY720943:QAY720963 QKU720943:QKU720963 QUQ720943:QUQ720963 REM720943:REM720963 ROI720943:ROI720963 RYE720943:RYE720963 SIA720943:SIA720963 SRW720943:SRW720963 TBS720943:TBS720963 TLO720943:TLO720963 TVK720943:TVK720963 UFG720943:UFG720963 UPC720943:UPC720963 UYY720943:UYY720963 VIU720943:VIU720963 VSQ720943:VSQ720963 WCM720943:WCM720963 WMI720943:WMI720963 WWE720943:WWE720963 W786479:W786499 JS786479:JS786499 TO786479:TO786499 ADK786479:ADK786499 ANG786479:ANG786499 AXC786479:AXC786499 BGY786479:BGY786499 BQU786479:BQU786499 CAQ786479:CAQ786499 CKM786479:CKM786499 CUI786479:CUI786499 DEE786479:DEE786499 DOA786479:DOA786499 DXW786479:DXW786499 EHS786479:EHS786499 ERO786479:ERO786499 FBK786479:FBK786499 FLG786479:FLG786499 FVC786479:FVC786499 GEY786479:GEY786499 GOU786479:GOU786499 GYQ786479:GYQ786499 HIM786479:HIM786499 HSI786479:HSI786499 ICE786479:ICE786499 IMA786479:IMA786499 IVW786479:IVW786499 JFS786479:JFS786499 JPO786479:JPO786499 JZK786479:JZK786499 KJG786479:KJG786499 KTC786479:KTC786499 LCY786479:LCY786499 LMU786479:LMU786499 LWQ786479:LWQ786499 MGM786479:MGM786499 MQI786479:MQI786499 NAE786479:NAE786499 NKA786479:NKA786499 NTW786479:NTW786499 ODS786479:ODS786499 ONO786479:ONO786499 OXK786479:OXK786499 PHG786479:PHG786499 PRC786479:PRC786499 QAY786479:QAY786499 QKU786479:QKU786499 QUQ786479:QUQ786499 REM786479:REM786499 ROI786479:ROI786499 RYE786479:RYE786499 SIA786479:SIA786499 SRW786479:SRW786499 TBS786479:TBS786499 TLO786479:TLO786499 TVK786479:TVK786499 UFG786479:UFG786499 UPC786479:UPC786499 UYY786479:UYY786499 VIU786479:VIU786499 VSQ786479:VSQ786499 WCM786479:WCM786499 WMI786479:WMI786499 WWE786479:WWE786499 W852015:W852035 JS852015:JS852035 TO852015:TO852035 ADK852015:ADK852035 ANG852015:ANG852035 AXC852015:AXC852035 BGY852015:BGY852035 BQU852015:BQU852035 CAQ852015:CAQ852035 CKM852015:CKM852035 CUI852015:CUI852035 DEE852015:DEE852035 DOA852015:DOA852035 DXW852015:DXW852035 EHS852015:EHS852035 ERO852015:ERO852035 FBK852015:FBK852035 FLG852015:FLG852035 FVC852015:FVC852035 GEY852015:GEY852035 GOU852015:GOU852035 GYQ852015:GYQ852035 HIM852015:HIM852035 HSI852015:HSI852035 ICE852015:ICE852035 IMA852015:IMA852035 IVW852015:IVW852035 JFS852015:JFS852035 JPO852015:JPO852035 JZK852015:JZK852035 KJG852015:KJG852035 KTC852015:KTC852035 LCY852015:LCY852035 LMU852015:LMU852035 LWQ852015:LWQ852035 MGM852015:MGM852035 MQI852015:MQI852035 NAE852015:NAE852035 NKA852015:NKA852035 NTW852015:NTW852035 ODS852015:ODS852035 ONO852015:ONO852035 OXK852015:OXK852035 PHG852015:PHG852035 PRC852015:PRC852035 QAY852015:QAY852035 QKU852015:QKU852035 QUQ852015:QUQ852035 REM852015:REM852035 ROI852015:ROI852035 RYE852015:RYE852035 SIA852015:SIA852035 SRW852015:SRW852035 TBS852015:TBS852035 TLO852015:TLO852035 TVK852015:TVK852035 UFG852015:UFG852035 UPC852015:UPC852035 UYY852015:UYY852035 VIU852015:VIU852035 VSQ852015:VSQ852035 WCM852015:WCM852035 WMI852015:WMI852035 WWE852015:WWE852035 W917551:W917571 JS917551:JS917571 TO917551:TO917571 ADK917551:ADK917571 ANG917551:ANG917571 AXC917551:AXC917571 BGY917551:BGY917571 BQU917551:BQU917571 CAQ917551:CAQ917571 CKM917551:CKM917571 CUI917551:CUI917571 DEE917551:DEE917571 DOA917551:DOA917571 DXW917551:DXW917571 EHS917551:EHS917571 ERO917551:ERO917571 FBK917551:FBK917571 FLG917551:FLG917571 FVC917551:FVC917571 GEY917551:GEY917571 GOU917551:GOU917571 GYQ917551:GYQ917571 HIM917551:HIM917571 HSI917551:HSI917571 ICE917551:ICE917571 IMA917551:IMA917571 IVW917551:IVW917571 JFS917551:JFS917571 JPO917551:JPO917571 JZK917551:JZK917571 KJG917551:KJG917571 KTC917551:KTC917571 LCY917551:LCY917571 LMU917551:LMU917571 LWQ917551:LWQ917571 MGM917551:MGM917571 MQI917551:MQI917571 NAE917551:NAE917571 NKA917551:NKA917571 NTW917551:NTW917571 ODS917551:ODS917571 ONO917551:ONO917571 OXK917551:OXK917571 PHG917551:PHG917571 PRC917551:PRC917571 QAY917551:QAY917571 QKU917551:QKU917571 QUQ917551:QUQ917571 REM917551:REM917571 ROI917551:ROI917571 RYE917551:RYE917571 SIA917551:SIA917571 SRW917551:SRW917571 TBS917551:TBS917571 TLO917551:TLO917571 TVK917551:TVK917571 UFG917551:UFG917571 UPC917551:UPC917571 UYY917551:UYY917571 VIU917551:VIU917571 VSQ917551:VSQ917571 WCM917551:WCM917571 WMI917551:WMI917571 WWE917551:WWE917571 W983087:W983107 JS983087:JS983107 TO983087:TO983107 ADK983087:ADK983107 ANG983087:ANG983107 AXC983087:AXC983107 BGY983087:BGY983107 BQU983087:BQU983107 CAQ983087:CAQ983107 CKM983087:CKM983107 CUI983087:CUI983107 DEE983087:DEE983107 DOA983087:DOA983107 DXW983087:DXW983107 EHS983087:EHS983107 ERO983087:ERO983107 FBK983087:FBK983107 FLG983087:FLG983107 FVC983087:FVC983107 GEY983087:GEY983107 GOU983087:GOU983107 GYQ983087:GYQ983107 HIM983087:HIM983107 HSI983087:HSI983107 ICE983087:ICE983107 IMA983087:IMA983107 IVW983087:IVW983107 JFS983087:JFS983107 JPO983087:JPO983107 JZK983087:JZK983107 KJG983087:KJG983107 KTC983087:KTC983107 LCY983087:LCY983107 LMU983087:LMU983107 LWQ983087:LWQ983107 MGM983087:MGM983107 MQI983087:MQI983107 NAE983087:NAE983107 NKA983087:NKA983107 NTW983087:NTW983107 ODS983087:ODS983107 ONO983087:ONO983107 OXK983087:OXK983107 PHG983087:PHG983107 PRC983087:PRC983107 QAY983087:QAY983107 QKU983087:QKU983107 QUQ983087:QUQ983107 REM983087:REM983107 ROI983087:ROI983107 RYE983087:RYE983107 SIA983087:SIA983107 SRW983087:SRW983107 TBS983087:TBS983107 TLO983087:TLO983107 TVK983087:TVK983107 UFG983087:UFG983107 UPC983087:UPC983107 UYY983087:UYY983107 VIU983087:VIU983107 VSQ983087:VSQ983107 WCM983087:WCM983107 WMI983087:WMI983107 WWE983087:WWE983107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W71:W94 JS71:JS94 TO71:TO94 ADK71:ADK94 ANG71:ANG94 AXC71:AXC94 BGY71:BGY94 BQU71:BQU94 CAQ71:CAQ94 CKM71:CKM94 CUI71:CUI94 DEE71:DEE94 DOA71:DOA94 DXW71:DXW94 EHS71:EHS94 ERO71:ERO94 FBK71:FBK94 FLG71:FLG94 FVC71:FVC94 GEY71:GEY94 GOU71:GOU94 GYQ71:GYQ94 HIM71:HIM94 HSI71:HSI94 ICE71:ICE94 IMA71:IMA94 IVW71:IVW94 JFS71:JFS94 JPO71:JPO94 JZK71:JZK94 KJG71:KJG94 KTC71:KTC94 LCY71:LCY94 LMU71:LMU94 LWQ71:LWQ94 MGM71:MGM94 MQI71:MQI94 NAE71:NAE94 NKA71:NKA94 NTW71:NTW94 ODS71:ODS94 ONO71:ONO94 OXK71:OXK94 PHG71:PHG94 PRC71:PRC94 QAY71:QAY94 QKU71:QKU94 QUQ71:QUQ94 REM71:REM94 ROI71:ROI94 RYE71:RYE94 SIA71:SIA94 SRW71:SRW94 TBS71:TBS94 TLO71:TLO94 TVK71:TVK94 UFG71:UFG94 UPC71:UPC94 UYY71:UYY94 VIU71:VIU94 VSQ71:VSQ94 WCM71:WCM94 WMI71:WMI94 WWE71:WWE94 W65607:W65630 JS65607:JS65630 TO65607:TO65630 ADK65607:ADK65630 ANG65607:ANG65630 AXC65607:AXC65630 BGY65607:BGY65630 BQU65607:BQU65630 CAQ65607:CAQ65630 CKM65607:CKM65630 CUI65607:CUI65630 DEE65607:DEE65630 DOA65607:DOA65630 DXW65607:DXW65630 EHS65607:EHS65630 ERO65607:ERO65630 FBK65607:FBK65630 FLG65607:FLG65630 FVC65607:FVC65630 GEY65607:GEY65630 GOU65607:GOU65630 GYQ65607:GYQ65630 HIM65607:HIM65630 HSI65607:HSI65630 ICE65607:ICE65630 IMA65607:IMA65630 IVW65607:IVW65630 JFS65607:JFS65630 JPO65607:JPO65630 JZK65607:JZK65630 KJG65607:KJG65630 KTC65607:KTC65630 LCY65607:LCY65630 LMU65607:LMU65630 LWQ65607:LWQ65630 MGM65607:MGM65630 MQI65607:MQI65630 NAE65607:NAE65630 NKA65607:NKA65630 NTW65607:NTW65630 ODS65607:ODS65630 ONO65607:ONO65630 OXK65607:OXK65630 PHG65607:PHG65630 PRC65607:PRC65630 QAY65607:QAY65630 QKU65607:QKU65630 QUQ65607:QUQ65630 REM65607:REM65630 ROI65607:ROI65630 RYE65607:RYE65630 SIA65607:SIA65630 SRW65607:SRW65630 TBS65607:TBS65630 TLO65607:TLO65630 TVK65607:TVK65630 UFG65607:UFG65630 UPC65607:UPC65630 UYY65607:UYY65630 VIU65607:VIU65630 VSQ65607:VSQ65630 WCM65607:WCM65630 WMI65607:WMI65630 WWE65607:WWE65630 W131143:W131166 JS131143:JS131166 TO131143:TO131166 ADK131143:ADK131166 ANG131143:ANG131166 AXC131143:AXC131166 BGY131143:BGY131166 BQU131143:BQU131166 CAQ131143:CAQ131166 CKM131143:CKM131166 CUI131143:CUI131166 DEE131143:DEE131166 DOA131143:DOA131166 DXW131143:DXW131166 EHS131143:EHS131166 ERO131143:ERO131166 FBK131143:FBK131166 FLG131143:FLG131166 FVC131143:FVC131166 GEY131143:GEY131166 GOU131143:GOU131166 GYQ131143:GYQ131166 HIM131143:HIM131166 HSI131143:HSI131166 ICE131143:ICE131166 IMA131143:IMA131166 IVW131143:IVW131166 JFS131143:JFS131166 JPO131143:JPO131166 JZK131143:JZK131166 KJG131143:KJG131166 KTC131143:KTC131166 LCY131143:LCY131166 LMU131143:LMU131166 LWQ131143:LWQ131166 MGM131143:MGM131166 MQI131143:MQI131166 NAE131143:NAE131166 NKA131143:NKA131166 NTW131143:NTW131166 ODS131143:ODS131166 ONO131143:ONO131166 OXK131143:OXK131166 PHG131143:PHG131166 PRC131143:PRC131166 QAY131143:QAY131166 QKU131143:QKU131166 QUQ131143:QUQ131166 REM131143:REM131166 ROI131143:ROI131166 RYE131143:RYE131166 SIA131143:SIA131166 SRW131143:SRW131166 TBS131143:TBS131166 TLO131143:TLO131166 TVK131143:TVK131166 UFG131143:UFG131166 UPC131143:UPC131166 UYY131143:UYY131166 VIU131143:VIU131166 VSQ131143:VSQ131166 WCM131143:WCM131166 WMI131143:WMI131166 WWE131143:WWE131166 W196679:W196702 JS196679:JS196702 TO196679:TO196702 ADK196679:ADK196702 ANG196679:ANG196702 AXC196679:AXC196702 BGY196679:BGY196702 BQU196679:BQU196702 CAQ196679:CAQ196702 CKM196679:CKM196702 CUI196679:CUI196702 DEE196679:DEE196702 DOA196679:DOA196702 DXW196679:DXW196702 EHS196679:EHS196702 ERO196679:ERO196702 FBK196679:FBK196702 FLG196679:FLG196702 FVC196679:FVC196702 GEY196679:GEY196702 GOU196679:GOU196702 GYQ196679:GYQ196702 HIM196679:HIM196702 HSI196679:HSI196702 ICE196679:ICE196702 IMA196679:IMA196702 IVW196679:IVW196702 JFS196679:JFS196702 JPO196679:JPO196702 JZK196679:JZK196702 KJG196679:KJG196702 KTC196679:KTC196702 LCY196679:LCY196702 LMU196679:LMU196702 LWQ196679:LWQ196702 MGM196679:MGM196702 MQI196679:MQI196702 NAE196679:NAE196702 NKA196679:NKA196702 NTW196679:NTW196702 ODS196679:ODS196702 ONO196679:ONO196702 OXK196679:OXK196702 PHG196679:PHG196702 PRC196679:PRC196702 QAY196679:QAY196702 QKU196679:QKU196702 QUQ196679:QUQ196702 REM196679:REM196702 ROI196679:ROI196702 RYE196679:RYE196702 SIA196679:SIA196702 SRW196679:SRW196702 TBS196679:TBS196702 TLO196679:TLO196702 TVK196679:TVK196702 UFG196679:UFG196702 UPC196679:UPC196702 UYY196679:UYY196702 VIU196679:VIU196702 VSQ196679:VSQ196702 WCM196679:WCM196702 WMI196679:WMI196702 WWE196679:WWE196702 W262215:W262238 JS262215:JS262238 TO262215:TO262238 ADK262215:ADK262238 ANG262215:ANG262238 AXC262215:AXC262238 BGY262215:BGY262238 BQU262215:BQU262238 CAQ262215:CAQ262238 CKM262215:CKM262238 CUI262215:CUI262238 DEE262215:DEE262238 DOA262215:DOA262238 DXW262215:DXW262238 EHS262215:EHS262238 ERO262215:ERO262238 FBK262215:FBK262238 FLG262215:FLG262238 FVC262215:FVC262238 GEY262215:GEY262238 GOU262215:GOU262238 GYQ262215:GYQ262238 HIM262215:HIM262238 HSI262215:HSI262238 ICE262215:ICE262238 IMA262215:IMA262238 IVW262215:IVW262238 JFS262215:JFS262238 JPO262215:JPO262238 JZK262215:JZK262238 KJG262215:KJG262238 KTC262215:KTC262238 LCY262215:LCY262238 LMU262215:LMU262238 LWQ262215:LWQ262238 MGM262215:MGM262238 MQI262215:MQI262238 NAE262215:NAE262238 NKA262215:NKA262238 NTW262215:NTW262238 ODS262215:ODS262238 ONO262215:ONO262238 OXK262215:OXK262238 PHG262215:PHG262238 PRC262215:PRC262238 QAY262215:QAY262238 QKU262215:QKU262238 QUQ262215:QUQ262238 REM262215:REM262238 ROI262215:ROI262238 RYE262215:RYE262238 SIA262215:SIA262238 SRW262215:SRW262238 TBS262215:TBS262238 TLO262215:TLO262238 TVK262215:TVK262238 UFG262215:UFG262238 UPC262215:UPC262238 UYY262215:UYY262238 VIU262215:VIU262238 VSQ262215:VSQ262238 WCM262215:WCM262238 WMI262215:WMI262238 WWE262215:WWE262238 W327751:W327774 JS327751:JS327774 TO327751:TO327774 ADK327751:ADK327774 ANG327751:ANG327774 AXC327751:AXC327774 BGY327751:BGY327774 BQU327751:BQU327774 CAQ327751:CAQ327774 CKM327751:CKM327774 CUI327751:CUI327774 DEE327751:DEE327774 DOA327751:DOA327774 DXW327751:DXW327774 EHS327751:EHS327774 ERO327751:ERO327774 FBK327751:FBK327774 FLG327751:FLG327774 FVC327751:FVC327774 GEY327751:GEY327774 GOU327751:GOU327774 GYQ327751:GYQ327774 HIM327751:HIM327774 HSI327751:HSI327774 ICE327751:ICE327774 IMA327751:IMA327774 IVW327751:IVW327774 JFS327751:JFS327774 JPO327751:JPO327774 JZK327751:JZK327774 KJG327751:KJG327774 KTC327751:KTC327774 LCY327751:LCY327774 LMU327751:LMU327774 LWQ327751:LWQ327774 MGM327751:MGM327774 MQI327751:MQI327774 NAE327751:NAE327774 NKA327751:NKA327774 NTW327751:NTW327774 ODS327751:ODS327774 ONO327751:ONO327774 OXK327751:OXK327774 PHG327751:PHG327774 PRC327751:PRC327774 QAY327751:QAY327774 QKU327751:QKU327774 QUQ327751:QUQ327774 REM327751:REM327774 ROI327751:ROI327774 RYE327751:RYE327774 SIA327751:SIA327774 SRW327751:SRW327774 TBS327751:TBS327774 TLO327751:TLO327774 TVK327751:TVK327774 UFG327751:UFG327774 UPC327751:UPC327774 UYY327751:UYY327774 VIU327751:VIU327774 VSQ327751:VSQ327774 WCM327751:WCM327774 WMI327751:WMI327774 WWE327751:WWE327774 W393287:W393310 JS393287:JS393310 TO393287:TO393310 ADK393287:ADK393310 ANG393287:ANG393310 AXC393287:AXC393310 BGY393287:BGY393310 BQU393287:BQU393310 CAQ393287:CAQ393310 CKM393287:CKM393310 CUI393287:CUI393310 DEE393287:DEE393310 DOA393287:DOA393310 DXW393287:DXW393310 EHS393287:EHS393310 ERO393287:ERO393310 FBK393287:FBK393310 FLG393287:FLG393310 FVC393287:FVC393310 GEY393287:GEY393310 GOU393287:GOU393310 GYQ393287:GYQ393310 HIM393287:HIM393310 HSI393287:HSI393310 ICE393287:ICE393310 IMA393287:IMA393310 IVW393287:IVW393310 JFS393287:JFS393310 JPO393287:JPO393310 JZK393287:JZK393310 KJG393287:KJG393310 KTC393287:KTC393310 LCY393287:LCY393310 LMU393287:LMU393310 LWQ393287:LWQ393310 MGM393287:MGM393310 MQI393287:MQI393310 NAE393287:NAE393310 NKA393287:NKA393310 NTW393287:NTW393310 ODS393287:ODS393310 ONO393287:ONO393310 OXK393287:OXK393310 PHG393287:PHG393310 PRC393287:PRC393310 QAY393287:QAY393310 QKU393287:QKU393310 QUQ393287:QUQ393310 REM393287:REM393310 ROI393287:ROI393310 RYE393287:RYE393310 SIA393287:SIA393310 SRW393287:SRW393310 TBS393287:TBS393310 TLO393287:TLO393310 TVK393287:TVK393310 UFG393287:UFG393310 UPC393287:UPC393310 UYY393287:UYY393310 VIU393287:VIU393310 VSQ393287:VSQ393310 WCM393287:WCM393310 WMI393287:WMI393310 WWE393287:WWE393310 W458823:W458846 JS458823:JS458846 TO458823:TO458846 ADK458823:ADK458846 ANG458823:ANG458846 AXC458823:AXC458846 BGY458823:BGY458846 BQU458823:BQU458846 CAQ458823:CAQ458846 CKM458823:CKM458846 CUI458823:CUI458846 DEE458823:DEE458846 DOA458823:DOA458846 DXW458823:DXW458846 EHS458823:EHS458846 ERO458823:ERO458846 FBK458823:FBK458846 FLG458823:FLG458846 FVC458823:FVC458846 GEY458823:GEY458846 GOU458823:GOU458846 GYQ458823:GYQ458846 HIM458823:HIM458846 HSI458823:HSI458846 ICE458823:ICE458846 IMA458823:IMA458846 IVW458823:IVW458846 JFS458823:JFS458846 JPO458823:JPO458846 JZK458823:JZK458846 KJG458823:KJG458846 KTC458823:KTC458846 LCY458823:LCY458846 LMU458823:LMU458846 LWQ458823:LWQ458846 MGM458823:MGM458846 MQI458823:MQI458846 NAE458823:NAE458846 NKA458823:NKA458846 NTW458823:NTW458846 ODS458823:ODS458846 ONO458823:ONO458846 OXK458823:OXK458846 PHG458823:PHG458846 PRC458823:PRC458846 QAY458823:QAY458846 QKU458823:QKU458846 QUQ458823:QUQ458846 REM458823:REM458846 ROI458823:ROI458846 RYE458823:RYE458846 SIA458823:SIA458846 SRW458823:SRW458846 TBS458823:TBS458846 TLO458823:TLO458846 TVK458823:TVK458846 UFG458823:UFG458846 UPC458823:UPC458846 UYY458823:UYY458846 VIU458823:VIU458846 VSQ458823:VSQ458846 WCM458823:WCM458846 WMI458823:WMI458846 WWE458823:WWE458846 W524359:W524382 JS524359:JS524382 TO524359:TO524382 ADK524359:ADK524382 ANG524359:ANG524382 AXC524359:AXC524382 BGY524359:BGY524382 BQU524359:BQU524382 CAQ524359:CAQ524382 CKM524359:CKM524382 CUI524359:CUI524382 DEE524359:DEE524382 DOA524359:DOA524382 DXW524359:DXW524382 EHS524359:EHS524382 ERO524359:ERO524382 FBK524359:FBK524382 FLG524359:FLG524382 FVC524359:FVC524382 GEY524359:GEY524382 GOU524359:GOU524382 GYQ524359:GYQ524382 HIM524359:HIM524382 HSI524359:HSI524382 ICE524359:ICE524382 IMA524359:IMA524382 IVW524359:IVW524382 JFS524359:JFS524382 JPO524359:JPO524382 JZK524359:JZK524382 KJG524359:KJG524382 KTC524359:KTC524382 LCY524359:LCY524382 LMU524359:LMU524382 LWQ524359:LWQ524382 MGM524359:MGM524382 MQI524359:MQI524382 NAE524359:NAE524382 NKA524359:NKA524382 NTW524359:NTW524382 ODS524359:ODS524382 ONO524359:ONO524382 OXK524359:OXK524382 PHG524359:PHG524382 PRC524359:PRC524382 QAY524359:QAY524382 QKU524359:QKU524382 QUQ524359:QUQ524382 REM524359:REM524382 ROI524359:ROI524382 RYE524359:RYE524382 SIA524359:SIA524382 SRW524359:SRW524382 TBS524359:TBS524382 TLO524359:TLO524382 TVK524359:TVK524382 UFG524359:UFG524382 UPC524359:UPC524382 UYY524359:UYY524382 VIU524359:VIU524382 VSQ524359:VSQ524382 WCM524359:WCM524382 WMI524359:WMI524382 WWE524359:WWE524382 W589895:W589918 JS589895:JS589918 TO589895:TO589918 ADK589895:ADK589918 ANG589895:ANG589918 AXC589895:AXC589918 BGY589895:BGY589918 BQU589895:BQU589918 CAQ589895:CAQ589918 CKM589895:CKM589918 CUI589895:CUI589918 DEE589895:DEE589918 DOA589895:DOA589918 DXW589895:DXW589918 EHS589895:EHS589918 ERO589895:ERO589918 FBK589895:FBK589918 FLG589895:FLG589918 FVC589895:FVC589918 GEY589895:GEY589918 GOU589895:GOU589918 GYQ589895:GYQ589918 HIM589895:HIM589918 HSI589895:HSI589918 ICE589895:ICE589918 IMA589895:IMA589918 IVW589895:IVW589918 JFS589895:JFS589918 JPO589895:JPO589918 JZK589895:JZK589918 KJG589895:KJG589918 KTC589895:KTC589918 LCY589895:LCY589918 LMU589895:LMU589918 LWQ589895:LWQ589918 MGM589895:MGM589918 MQI589895:MQI589918 NAE589895:NAE589918 NKA589895:NKA589918 NTW589895:NTW589918 ODS589895:ODS589918 ONO589895:ONO589918 OXK589895:OXK589918 PHG589895:PHG589918 PRC589895:PRC589918 QAY589895:QAY589918 QKU589895:QKU589918 QUQ589895:QUQ589918 REM589895:REM589918 ROI589895:ROI589918 RYE589895:RYE589918 SIA589895:SIA589918 SRW589895:SRW589918 TBS589895:TBS589918 TLO589895:TLO589918 TVK589895:TVK589918 UFG589895:UFG589918 UPC589895:UPC589918 UYY589895:UYY589918 VIU589895:VIU589918 VSQ589895:VSQ589918 WCM589895:WCM589918 WMI589895:WMI589918 WWE589895:WWE589918 W655431:W655454 JS655431:JS655454 TO655431:TO655454 ADK655431:ADK655454 ANG655431:ANG655454 AXC655431:AXC655454 BGY655431:BGY655454 BQU655431:BQU655454 CAQ655431:CAQ655454 CKM655431:CKM655454 CUI655431:CUI655454 DEE655431:DEE655454 DOA655431:DOA655454 DXW655431:DXW655454 EHS655431:EHS655454 ERO655431:ERO655454 FBK655431:FBK655454 FLG655431:FLG655454 FVC655431:FVC655454 GEY655431:GEY655454 GOU655431:GOU655454 GYQ655431:GYQ655454 HIM655431:HIM655454 HSI655431:HSI655454 ICE655431:ICE655454 IMA655431:IMA655454 IVW655431:IVW655454 JFS655431:JFS655454 JPO655431:JPO655454 JZK655431:JZK655454 KJG655431:KJG655454 KTC655431:KTC655454 LCY655431:LCY655454 LMU655431:LMU655454 LWQ655431:LWQ655454 MGM655431:MGM655454 MQI655431:MQI655454 NAE655431:NAE655454 NKA655431:NKA655454 NTW655431:NTW655454 ODS655431:ODS655454 ONO655431:ONO655454 OXK655431:OXK655454 PHG655431:PHG655454 PRC655431:PRC655454 QAY655431:QAY655454 QKU655431:QKU655454 QUQ655431:QUQ655454 REM655431:REM655454 ROI655431:ROI655454 RYE655431:RYE655454 SIA655431:SIA655454 SRW655431:SRW655454 TBS655431:TBS655454 TLO655431:TLO655454 TVK655431:TVK655454 UFG655431:UFG655454 UPC655431:UPC655454 UYY655431:UYY655454 VIU655431:VIU655454 VSQ655431:VSQ655454 WCM655431:WCM655454 WMI655431:WMI655454 WWE655431:WWE655454 W720967:W720990 JS720967:JS720990 TO720967:TO720990 ADK720967:ADK720990 ANG720967:ANG720990 AXC720967:AXC720990 BGY720967:BGY720990 BQU720967:BQU720990 CAQ720967:CAQ720990 CKM720967:CKM720990 CUI720967:CUI720990 DEE720967:DEE720990 DOA720967:DOA720990 DXW720967:DXW720990 EHS720967:EHS720990 ERO720967:ERO720990 FBK720967:FBK720990 FLG720967:FLG720990 FVC720967:FVC720990 GEY720967:GEY720990 GOU720967:GOU720990 GYQ720967:GYQ720990 HIM720967:HIM720990 HSI720967:HSI720990 ICE720967:ICE720990 IMA720967:IMA720990 IVW720967:IVW720990 JFS720967:JFS720990 JPO720967:JPO720990 JZK720967:JZK720990 KJG720967:KJG720990 KTC720967:KTC720990 LCY720967:LCY720990 LMU720967:LMU720990 LWQ720967:LWQ720990 MGM720967:MGM720990 MQI720967:MQI720990 NAE720967:NAE720990 NKA720967:NKA720990 NTW720967:NTW720990 ODS720967:ODS720990 ONO720967:ONO720990 OXK720967:OXK720990 PHG720967:PHG720990 PRC720967:PRC720990 QAY720967:QAY720990 QKU720967:QKU720990 QUQ720967:QUQ720990 REM720967:REM720990 ROI720967:ROI720990 RYE720967:RYE720990 SIA720967:SIA720990 SRW720967:SRW720990 TBS720967:TBS720990 TLO720967:TLO720990 TVK720967:TVK720990 UFG720967:UFG720990 UPC720967:UPC720990 UYY720967:UYY720990 VIU720967:VIU720990 VSQ720967:VSQ720990 WCM720967:WCM720990 WMI720967:WMI720990 WWE720967:WWE720990 W786503:W786526 JS786503:JS786526 TO786503:TO786526 ADK786503:ADK786526 ANG786503:ANG786526 AXC786503:AXC786526 BGY786503:BGY786526 BQU786503:BQU786526 CAQ786503:CAQ786526 CKM786503:CKM786526 CUI786503:CUI786526 DEE786503:DEE786526 DOA786503:DOA786526 DXW786503:DXW786526 EHS786503:EHS786526 ERO786503:ERO786526 FBK786503:FBK786526 FLG786503:FLG786526 FVC786503:FVC786526 GEY786503:GEY786526 GOU786503:GOU786526 GYQ786503:GYQ786526 HIM786503:HIM786526 HSI786503:HSI786526 ICE786503:ICE786526 IMA786503:IMA786526 IVW786503:IVW786526 JFS786503:JFS786526 JPO786503:JPO786526 JZK786503:JZK786526 KJG786503:KJG786526 KTC786503:KTC786526 LCY786503:LCY786526 LMU786503:LMU786526 LWQ786503:LWQ786526 MGM786503:MGM786526 MQI786503:MQI786526 NAE786503:NAE786526 NKA786503:NKA786526 NTW786503:NTW786526 ODS786503:ODS786526 ONO786503:ONO786526 OXK786503:OXK786526 PHG786503:PHG786526 PRC786503:PRC786526 QAY786503:QAY786526 QKU786503:QKU786526 QUQ786503:QUQ786526 REM786503:REM786526 ROI786503:ROI786526 RYE786503:RYE786526 SIA786503:SIA786526 SRW786503:SRW786526 TBS786503:TBS786526 TLO786503:TLO786526 TVK786503:TVK786526 UFG786503:UFG786526 UPC786503:UPC786526 UYY786503:UYY786526 VIU786503:VIU786526 VSQ786503:VSQ786526 WCM786503:WCM786526 WMI786503:WMI786526 WWE786503:WWE786526 W852039:W852062 JS852039:JS852062 TO852039:TO852062 ADK852039:ADK852062 ANG852039:ANG852062 AXC852039:AXC852062 BGY852039:BGY852062 BQU852039:BQU852062 CAQ852039:CAQ852062 CKM852039:CKM852062 CUI852039:CUI852062 DEE852039:DEE852062 DOA852039:DOA852062 DXW852039:DXW852062 EHS852039:EHS852062 ERO852039:ERO852062 FBK852039:FBK852062 FLG852039:FLG852062 FVC852039:FVC852062 GEY852039:GEY852062 GOU852039:GOU852062 GYQ852039:GYQ852062 HIM852039:HIM852062 HSI852039:HSI852062 ICE852039:ICE852062 IMA852039:IMA852062 IVW852039:IVW852062 JFS852039:JFS852062 JPO852039:JPO852062 JZK852039:JZK852062 KJG852039:KJG852062 KTC852039:KTC852062 LCY852039:LCY852062 LMU852039:LMU852062 LWQ852039:LWQ852062 MGM852039:MGM852062 MQI852039:MQI852062 NAE852039:NAE852062 NKA852039:NKA852062 NTW852039:NTW852062 ODS852039:ODS852062 ONO852039:ONO852062 OXK852039:OXK852062 PHG852039:PHG852062 PRC852039:PRC852062 QAY852039:QAY852062 QKU852039:QKU852062 QUQ852039:QUQ852062 REM852039:REM852062 ROI852039:ROI852062 RYE852039:RYE852062 SIA852039:SIA852062 SRW852039:SRW852062 TBS852039:TBS852062 TLO852039:TLO852062 TVK852039:TVK852062 UFG852039:UFG852062 UPC852039:UPC852062 UYY852039:UYY852062 VIU852039:VIU852062 VSQ852039:VSQ852062 WCM852039:WCM852062 WMI852039:WMI852062 WWE852039:WWE852062 W917575:W917598 JS917575:JS917598 TO917575:TO917598 ADK917575:ADK917598 ANG917575:ANG917598 AXC917575:AXC917598 BGY917575:BGY917598 BQU917575:BQU917598 CAQ917575:CAQ917598 CKM917575:CKM917598 CUI917575:CUI917598 DEE917575:DEE917598 DOA917575:DOA917598 DXW917575:DXW917598 EHS917575:EHS917598 ERO917575:ERO917598 FBK917575:FBK917598 FLG917575:FLG917598 FVC917575:FVC917598 GEY917575:GEY917598 GOU917575:GOU917598 GYQ917575:GYQ917598 HIM917575:HIM917598 HSI917575:HSI917598 ICE917575:ICE917598 IMA917575:IMA917598 IVW917575:IVW917598 JFS917575:JFS917598 JPO917575:JPO917598 JZK917575:JZK917598 KJG917575:KJG917598 KTC917575:KTC917598 LCY917575:LCY917598 LMU917575:LMU917598 LWQ917575:LWQ917598 MGM917575:MGM917598 MQI917575:MQI917598 NAE917575:NAE917598 NKA917575:NKA917598 NTW917575:NTW917598 ODS917575:ODS917598 ONO917575:ONO917598 OXK917575:OXK917598 PHG917575:PHG917598 PRC917575:PRC917598 QAY917575:QAY917598 QKU917575:QKU917598 QUQ917575:QUQ917598 REM917575:REM917598 ROI917575:ROI917598 RYE917575:RYE917598 SIA917575:SIA917598 SRW917575:SRW917598 TBS917575:TBS917598 TLO917575:TLO917598 TVK917575:TVK917598 UFG917575:UFG917598 UPC917575:UPC917598 UYY917575:UYY917598 VIU917575:VIU917598 VSQ917575:VSQ917598 WCM917575:WCM917598 WMI917575:WMI917598 WWE917575:WWE917598 W983111:W983134 JS983111:JS983134 TO983111:TO983134 ADK983111:ADK983134 ANG983111:ANG983134 AXC983111:AXC983134 BGY983111:BGY983134 BQU983111:BQU983134 CAQ983111:CAQ983134 CKM983111:CKM983134 CUI983111:CUI983134 DEE983111:DEE983134 DOA983111:DOA983134 DXW983111:DXW983134 EHS983111:EHS983134 ERO983111:ERO983134 FBK983111:FBK983134 FLG983111:FLG983134 FVC983111:FVC983134 GEY983111:GEY983134 GOU983111:GOU983134 GYQ983111:GYQ983134 HIM983111:HIM983134 HSI983111:HSI983134 ICE983111:ICE983134 IMA983111:IMA983134 IVW983111:IVW983134 JFS983111:JFS983134 JPO983111:JPO983134 JZK983111:JZK983134 KJG983111:KJG983134 KTC983111:KTC983134 LCY983111:LCY983134 LMU983111:LMU983134 LWQ983111:LWQ983134 MGM983111:MGM983134 MQI983111:MQI983134 NAE983111:NAE983134 NKA983111:NKA983134 NTW983111:NTW983134 ODS983111:ODS983134 ONO983111:ONO983134 OXK983111:OXK983134 PHG983111:PHG983134 PRC983111:PRC983134 QAY983111:QAY983134 QKU983111:QKU983134 QUQ983111:QUQ983134 REM983111:REM983134 ROI983111:ROI983134 RYE983111:RYE983134 SIA983111:SIA983134 SRW983111:SRW983134 TBS983111:TBS983134 TLO983111:TLO983134 TVK983111:TVK983134 UFG983111:UFG983134 UPC983111:UPC983134 UYY983111:UYY983134 VIU983111:VIU983134 VSQ983111:VSQ983134 WCM983111:WCM983134 WMI983111:WMI983134 WWE983111:WWE983134</xm:sqref>
        </x14:dataValidation>
        <x14:dataValidation allowBlank="1" showInputMessage="1">
          <xm:sqref>E9:E11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E65545:E65547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E131081:E131083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E196617:E196619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E262153:E262155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E327689:E327691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E393225:E393227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E458761:E458763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E524297:E524299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E589833:E589835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E655369:E655371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E720905:E720907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E786441:E786443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E851977:E851979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E917513:E917515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E983049:E983051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E14:E17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E65550:E65553 JA65550:JA65553 SW65550:SW65553 ACS65550:ACS65553 AMO65550:AMO65553 AWK65550:AWK65553 BGG65550:BGG65553 BQC65550:BQC65553 BZY65550:BZY65553 CJU65550:CJU65553 CTQ65550:CTQ65553 DDM65550:DDM65553 DNI65550:DNI65553 DXE65550:DXE65553 EHA65550:EHA65553 EQW65550:EQW65553 FAS65550:FAS65553 FKO65550:FKO65553 FUK65550:FUK65553 GEG65550:GEG65553 GOC65550:GOC65553 GXY65550:GXY65553 HHU65550:HHU65553 HRQ65550:HRQ65553 IBM65550:IBM65553 ILI65550:ILI65553 IVE65550:IVE65553 JFA65550:JFA65553 JOW65550:JOW65553 JYS65550:JYS65553 KIO65550:KIO65553 KSK65550:KSK65553 LCG65550:LCG65553 LMC65550:LMC65553 LVY65550:LVY65553 MFU65550:MFU65553 MPQ65550:MPQ65553 MZM65550:MZM65553 NJI65550:NJI65553 NTE65550:NTE65553 ODA65550:ODA65553 OMW65550:OMW65553 OWS65550:OWS65553 PGO65550:PGO65553 PQK65550:PQK65553 QAG65550:QAG65553 QKC65550:QKC65553 QTY65550:QTY65553 RDU65550:RDU65553 RNQ65550:RNQ65553 RXM65550:RXM65553 SHI65550:SHI65553 SRE65550:SRE65553 TBA65550:TBA65553 TKW65550:TKW65553 TUS65550:TUS65553 UEO65550:UEO65553 UOK65550:UOK65553 UYG65550:UYG65553 VIC65550:VIC65553 VRY65550:VRY65553 WBU65550:WBU65553 WLQ65550:WLQ65553 WVM65550:WVM65553 E131086:E131089 JA131086:JA131089 SW131086:SW131089 ACS131086:ACS131089 AMO131086:AMO131089 AWK131086:AWK131089 BGG131086:BGG131089 BQC131086:BQC131089 BZY131086:BZY131089 CJU131086:CJU131089 CTQ131086:CTQ131089 DDM131086:DDM131089 DNI131086:DNI131089 DXE131086:DXE131089 EHA131086:EHA131089 EQW131086:EQW131089 FAS131086:FAS131089 FKO131086:FKO131089 FUK131086:FUK131089 GEG131086:GEG131089 GOC131086:GOC131089 GXY131086:GXY131089 HHU131086:HHU131089 HRQ131086:HRQ131089 IBM131086:IBM131089 ILI131086:ILI131089 IVE131086:IVE131089 JFA131086:JFA131089 JOW131086:JOW131089 JYS131086:JYS131089 KIO131086:KIO131089 KSK131086:KSK131089 LCG131086:LCG131089 LMC131086:LMC131089 LVY131086:LVY131089 MFU131086:MFU131089 MPQ131086:MPQ131089 MZM131086:MZM131089 NJI131086:NJI131089 NTE131086:NTE131089 ODA131086:ODA131089 OMW131086:OMW131089 OWS131086:OWS131089 PGO131086:PGO131089 PQK131086:PQK131089 QAG131086:QAG131089 QKC131086:QKC131089 QTY131086:QTY131089 RDU131086:RDU131089 RNQ131086:RNQ131089 RXM131086:RXM131089 SHI131086:SHI131089 SRE131086:SRE131089 TBA131086:TBA131089 TKW131086:TKW131089 TUS131086:TUS131089 UEO131086:UEO131089 UOK131086:UOK131089 UYG131086:UYG131089 VIC131086:VIC131089 VRY131086:VRY131089 WBU131086:WBU131089 WLQ131086:WLQ131089 WVM131086:WVM131089 E196622:E196625 JA196622:JA196625 SW196622:SW196625 ACS196622:ACS196625 AMO196622:AMO196625 AWK196622:AWK196625 BGG196622:BGG196625 BQC196622:BQC196625 BZY196622:BZY196625 CJU196622:CJU196625 CTQ196622:CTQ196625 DDM196622:DDM196625 DNI196622:DNI196625 DXE196622:DXE196625 EHA196622:EHA196625 EQW196622:EQW196625 FAS196622:FAS196625 FKO196622:FKO196625 FUK196622:FUK196625 GEG196622:GEG196625 GOC196622:GOC196625 GXY196622:GXY196625 HHU196622:HHU196625 HRQ196622:HRQ196625 IBM196622:IBM196625 ILI196622:ILI196625 IVE196622:IVE196625 JFA196622:JFA196625 JOW196622:JOW196625 JYS196622:JYS196625 KIO196622:KIO196625 KSK196622:KSK196625 LCG196622:LCG196625 LMC196622:LMC196625 LVY196622:LVY196625 MFU196622:MFU196625 MPQ196622:MPQ196625 MZM196622:MZM196625 NJI196622:NJI196625 NTE196622:NTE196625 ODA196622:ODA196625 OMW196622:OMW196625 OWS196622:OWS196625 PGO196622:PGO196625 PQK196622:PQK196625 QAG196622:QAG196625 QKC196622:QKC196625 QTY196622:QTY196625 RDU196622:RDU196625 RNQ196622:RNQ196625 RXM196622:RXM196625 SHI196622:SHI196625 SRE196622:SRE196625 TBA196622:TBA196625 TKW196622:TKW196625 TUS196622:TUS196625 UEO196622:UEO196625 UOK196622:UOK196625 UYG196622:UYG196625 VIC196622:VIC196625 VRY196622:VRY196625 WBU196622:WBU196625 WLQ196622:WLQ196625 WVM196622:WVM196625 E262158:E262161 JA262158:JA262161 SW262158:SW262161 ACS262158:ACS262161 AMO262158:AMO262161 AWK262158:AWK262161 BGG262158:BGG262161 BQC262158:BQC262161 BZY262158:BZY262161 CJU262158:CJU262161 CTQ262158:CTQ262161 DDM262158:DDM262161 DNI262158:DNI262161 DXE262158:DXE262161 EHA262158:EHA262161 EQW262158:EQW262161 FAS262158:FAS262161 FKO262158:FKO262161 FUK262158:FUK262161 GEG262158:GEG262161 GOC262158:GOC262161 GXY262158:GXY262161 HHU262158:HHU262161 HRQ262158:HRQ262161 IBM262158:IBM262161 ILI262158:ILI262161 IVE262158:IVE262161 JFA262158:JFA262161 JOW262158:JOW262161 JYS262158:JYS262161 KIO262158:KIO262161 KSK262158:KSK262161 LCG262158:LCG262161 LMC262158:LMC262161 LVY262158:LVY262161 MFU262158:MFU262161 MPQ262158:MPQ262161 MZM262158:MZM262161 NJI262158:NJI262161 NTE262158:NTE262161 ODA262158:ODA262161 OMW262158:OMW262161 OWS262158:OWS262161 PGO262158:PGO262161 PQK262158:PQK262161 QAG262158:QAG262161 QKC262158:QKC262161 QTY262158:QTY262161 RDU262158:RDU262161 RNQ262158:RNQ262161 RXM262158:RXM262161 SHI262158:SHI262161 SRE262158:SRE262161 TBA262158:TBA262161 TKW262158:TKW262161 TUS262158:TUS262161 UEO262158:UEO262161 UOK262158:UOK262161 UYG262158:UYG262161 VIC262158:VIC262161 VRY262158:VRY262161 WBU262158:WBU262161 WLQ262158:WLQ262161 WVM262158:WVM262161 E327694:E327697 JA327694:JA327697 SW327694:SW327697 ACS327694:ACS327697 AMO327694:AMO327697 AWK327694:AWK327697 BGG327694:BGG327697 BQC327694:BQC327697 BZY327694:BZY327697 CJU327694:CJU327697 CTQ327694:CTQ327697 DDM327694:DDM327697 DNI327694:DNI327697 DXE327694:DXE327697 EHA327694:EHA327697 EQW327694:EQW327697 FAS327694:FAS327697 FKO327694:FKO327697 FUK327694:FUK327697 GEG327694:GEG327697 GOC327694:GOC327697 GXY327694:GXY327697 HHU327694:HHU327697 HRQ327694:HRQ327697 IBM327694:IBM327697 ILI327694:ILI327697 IVE327694:IVE327697 JFA327694:JFA327697 JOW327694:JOW327697 JYS327694:JYS327697 KIO327694:KIO327697 KSK327694:KSK327697 LCG327694:LCG327697 LMC327694:LMC327697 LVY327694:LVY327697 MFU327694:MFU327697 MPQ327694:MPQ327697 MZM327694:MZM327697 NJI327694:NJI327697 NTE327694:NTE327697 ODA327694:ODA327697 OMW327694:OMW327697 OWS327694:OWS327697 PGO327694:PGO327697 PQK327694:PQK327697 QAG327694:QAG327697 QKC327694:QKC327697 QTY327694:QTY327697 RDU327694:RDU327697 RNQ327694:RNQ327697 RXM327694:RXM327697 SHI327694:SHI327697 SRE327694:SRE327697 TBA327694:TBA327697 TKW327694:TKW327697 TUS327694:TUS327697 UEO327694:UEO327697 UOK327694:UOK327697 UYG327694:UYG327697 VIC327694:VIC327697 VRY327694:VRY327697 WBU327694:WBU327697 WLQ327694:WLQ327697 WVM327694:WVM327697 E393230:E393233 JA393230:JA393233 SW393230:SW393233 ACS393230:ACS393233 AMO393230:AMO393233 AWK393230:AWK393233 BGG393230:BGG393233 BQC393230:BQC393233 BZY393230:BZY393233 CJU393230:CJU393233 CTQ393230:CTQ393233 DDM393230:DDM393233 DNI393230:DNI393233 DXE393230:DXE393233 EHA393230:EHA393233 EQW393230:EQW393233 FAS393230:FAS393233 FKO393230:FKO393233 FUK393230:FUK393233 GEG393230:GEG393233 GOC393230:GOC393233 GXY393230:GXY393233 HHU393230:HHU393233 HRQ393230:HRQ393233 IBM393230:IBM393233 ILI393230:ILI393233 IVE393230:IVE393233 JFA393230:JFA393233 JOW393230:JOW393233 JYS393230:JYS393233 KIO393230:KIO393233 KSK393230:KSK393233 LCG393230:LCG393233 LMC393230:LMC393233 LVY393230:LVY393233 MFU393230:MFU393233 MPQ393230:MPQ393233 MZM393230:MZM393233 NJI393230:NJI393233 NTE393230:NTE393233 ODA393230:ODA393233 OMW393230:OMW393233 OWS393230:OWS393233 PGO393230:PGO393233 PQK393230:PQK393233 QAG393230:QAG393233 QKC393230:QKC393233 QTY393230:QTY393233 RDU393230:RDU393233 RNQ393230:RNQ393233 RXM393230:RXM393233 SHI393230:SHI393233 SRE393230:SRE393233 TBA393230:TBA393233 TKW393230:TKW393233 TUS393230:TUS393233 UEO393230:UEO393233 UOK393230:UOK393233 UYG393230:UYG393233 VIC393230:VIC393233 VRY393230:VRY393233 WBU393230:WBU393233 WLQ393230:WLQ393233 WVM393230:WVM393233 E458766:E458769 JA458766:JA458769 SW458766:SW458769 ACS458766:ACS458769 AMO458766:AMO458769 AWK458766:AWK458769 BGG458766:BGG458769 BQC458766:BQC458769 BZY458766:BZY458769 CJU458766:CJU458769 CTQ458766:CTQ458769 DDM458766:DDM458769 DNI458766:DNI458769 DXE458766:DXE458769 EHA458766:EHA458769 EQW458766:EQW458769 FAS458766:FAS458769 FKO458766:FKO458769 FUK458766:FUK458769 GEG458766:GEG458769 GOC458766:GOC458769 GXY458766:GXY458769 HHU458766:HHU458769 HRQ458766:HRQ458769 IBM458766:IBM458769 ILI458766:ILI458769 IVE458766:IVE458769 JFA458766:JFA458769 JOW458766:JOW458769 JYS458766:JYS458769 KIO458766:KIO458769 KSK458766:KSK458769 LCG458766:LCG458769 LMC458766:LMC458769 LVY458766:LVY458769 MFU458766:MFU458769 MPQ458766:MPQ458769 MZM458766:MZM458769 NJI458766:NJI458769 NTE458766:NTE458769 ODA458766:ODA458769 OMW458766:OMW458769 OWS458766:OWS458769 PGO458766:PGO458769 PQK458766:PQK458769 QAG458766:QAG458769 QKC458766:QKC458769 QTY458766:QTY458769 RDU458766:RDU458769 RNQ458766:RNQ458769 RXM458766:RXM458769 SHI458766:SHI458769 SRE458766:SRE458769 TBA458766:TBA458769 TKW458766:TKW458769 TUS458766:TUS458769 UEO458766:UEO458769 UOK458766:UOK458769 UYG458766:UYG458769 VIC458766:VIC458769 VRY458766:VRY458769 WBU458766:WBU458769 WLQ458766:WLQ458769 WVM458766:WVM458769 E524302:E524305 JA524302:JA524305 SW524302:SW524305 ACS524302:ACS524305 AMO524302:AMO524305 AWK524302:AWK524305 BGG524302:BGG524305 BQC524302:BQC524305 BZY524302:BZY524305 CJU524302:CJU524305 CTQ524302:CTQ524305 DDM524302:DDM524305 DNI524302:DNI524305 DXE524302:DXE524305 EHA524302:EHA524305 EQW524302:EQW524305 FAS524302:FAS524305 FKO524302:FKO524305 FUK524302:FUK524305 GEG524302:GEG524305 GOC524302:GOC524305 GXY524302:GXY524305 HHU524302:HHU524305 HRQ524302:HRQ524305 IBM524302:IBM524305 ILI524302:ILI524305 IVE524302:IVE524305 JFA524302:JFA524305 JOW524302:JOW524305 JYS524302:JYS524305 KIO524302:KIO524305 KSK524302:KSK524305 LCG524302:LCG524305 LMC524302:LMC524305 LVY524302:LVY524305 MFU524302:MFU524305 MPQ524302:MPQ524305 MZM524302:MZM524305 NJI524302:NJI524305 NTE524302:NTE524305 ODA524302:ODA524305 OMW524302:OMW524305 OWS524302:OWS524305 PGO524302:PGO524305 PQK524302:PQK524305 QAG524302:QAG524305 QKC524302:QKC524305 QTY524302:QTY524305 RDU524302:RDU524305 RNQ524302:RNQ524305 RXM524302:RXM524305 SHI524302:SHI524305 SRE524302:SRE524305 TBA524302:TBA524305 TKW524302:TKW524305 TUS524302:TUS524305 UEO524302:UEO524305 UOK524302:UOK524305 UYG524302:UYG524305 VIC524302:VIC524305 VRY524302:VRY524305 WBU524302:WBU524305 WLQ524302:WLQ524305 WVM524302:WVM524305 E589838:E589841 JA589838:JA589841 SW589838:SW589841 ACS589838:ACS589841 AMO589838:AMO589841 AWK589838:AWK589841 BGG589838:BGG589841 BQC589838:BQC589841 BZY589838:BZY589841 CJU589838:CJU589841 CTQ589838:CTQ589841 DDM589838:DDM589841 DNI589838:DNI589841 DXE589838:DXE589841 EHA589838:EHA589841 EQW589838:EQW589841 FAS589838:FAS589841 FKO589838:FKO589841 FUK589838:FUK589841 GEG589838:GEG589841 GOC589838:GOC589841 GXY589838:GXY589841 HHU589838:HHU589841 HRQ589838:HRQ589841 IBM589838:IBM589841 ILI589838:ILI589841 IVE589838:IVE589841 JFA589838:JFA589841 JOW589838:JOW589841 JYS589838:JYS589841 KIO589838:KIO589841 KSK589838:KSK589841 LCG589838:LCG589841 LMC589838:LMC589841 LVY589838:LVY589841 MFU589838:MFU589841 MPQ589838:MPQ589841 MZM589838:MZM589841 NJI589838:NJI589841 NTE589838:NTE589841 ODA589838:ODA589841 OMW589838:OMW589841 OWS589838:OWS589841 PGO589838:PGO589841 PQK589838:PQK589841 QAG589838:QAG589841 QKC589838:QKC589841 QTY589838:QTY589841 RDU589838:RDU589841 RNQ589838:RNQ589841 RXM589838:RXM589841 SHI589838:SHI589841 SRE589838:SRE589841 TBA589838:TBA589841 TKW589838:TKW589841 TUS589838:TUS589841 UEO589838:UEO589841 UOK589838:UOK589841 UYG589838:UYG589841 VIC589838:VIC589841 VRY589838:VRY589841 WBU589838:WBU589841 WLQ589838:WLQ589841 WVM589838:WVM589841 E655374:E655377 JA655374:JA655377 SW655374:SW655377 ACS655374:ACS655377 AMO655374:AMO655377 AWK655374:AWK655377 BGG655374:BGG655377 BQC655374:BQC655377 BZY655374:BZY655377 CJU655374:CJU655377 CTQ655374:CTQ655377 DDM655374:DDM655377 DNI655374:DNI655377 DXE655374:DXE655377 EHA655374:EHA655377 EQW655374:EQW655377 FAS655374:FAS655377 FKO655374:FKO655377 FUK655374:FUK655377 GEG655374:GEG655377 GOC655374:GOC655377 GXY655374:GXY655377 HHU655374:HHU655377 HRQ655374:HRQ655377 IBM655374:IBM655377 ILI655374:ILI655377 IVE655374:IVE655377 JFA655374:JFA655377 JOW655374:JOW655377 JYS655374:JYS655377 KIO655374:KIO655377 KSK655374:KSK655377 LCG655374:LCG655377 LMC655374:LMC655377 LVY655374:LVY655377 MFU655374:MFU655377 MPQ655374:MPQ655377 MZM655374:MZM655377 NJI655374:NJI655377 NTE655374:NTE655377 ODA655374:ODA655377 OMW655374:OMW655377 OWS655374:OWS655377 PGO655374:PGO655377 PQK655374:PQK655377 QAG655374:QAG655377 QKC655374:QKC655377 QTY655374:QTY655377 RDU655374:RDU655377 RNQ655374:RNQ655377 RXM655374:RXM655377 SHI655374:SHI655377 SRE655374:SRE655377 TBA655374:TBA655377 TKW655374:TKW655377 TUS655374:TUS655377 UEO655374:UEO655377 UOK655374:UOK655377 UYG655374:UYG655377 VIC655374:VIC655377 VRY655374:VRY655377 WBU655374:WBU655377 WLQ655374:WLQ655377 WVM655374:WVM655377 E720910:E720913 JA720910:JA720913 SW720910:SW720913 ACS720910:ACS720913 AMO720910:AMO720913 AWK720910:AWK720913 BGG720910:BGG720913 BQC720910:BQC720913 BZY720910:BZY720913 CJU720910:CJU720913 CTQ720910:CTQ720913 DDM720910:DDM720913 DNI720910:DNI720913 DXE720910:DXE720913 EHA720910:EHA720913 EQW720910:EQW720913 FAS720910:FAS720913 FKO720910:FKO720913 FUK720910:FUK720913 GEG720910:GEG720913 GOC720910:GOC720913 GXY720910:GXY720913 HHU720910:HHU720913 HRQ720910:HRQ720913 IBM720910:IBM720913 ILI720910:ILI720913 IVE720910:IVE720913 JFA720910:JFA720913 JOW720910:JOW720913 JYS720910:JYS720913 KIO720910:KIO720913 KSK720910:KSK720913 LCG720910:LCG720913 LMC720910:LMC720913 LVY720910:LVY720913 MFU720910:MFU720913 MPQ720910:MPQ720913 MZM720910:MZM720913 NJI720910:NJI720913 NTE720910:NTE720913 ODA720910:ODA720913 OMW720910:OMW720913 OWS720910:OWS720913 PGO720910:PGO720913 PQK720910:PQK720913 QAG720910:QAG720913 QKC720910:QKC720913 QTY720910:QTY720913 RDU720910:RDU720913 RNQ720910:RNQ720913 RXM720910:RXM720913 SHI720910:SHI720913 SRE720910:SRE720913 TBA720910:TBA720913 TKW720910:TKW720913 TUS720910:TUS720913 UEO720910:UEO720913 UOK720910:UOK720913 UYG720910:UYG720913 VIC720910:VIC720913 VRY720910:VRY720913 WBU720910:WBU720913 WLQ720910:WLQ720913 WVM720910:WVM720913 E786446:E786449 JA786446:JA786449 SW786446:SW786449 ACS786446:ACS786449 AMO786446:AMO786449 AWK786446:AWK786449 BGG786446:BGG786449 BQC786446:BQC786449 BZY786446:BZY786449 CJU786446:CJU786449 CTQ786446:CTQ786449 DDM786446:DDM786449 DNI786446:DNI786449 DXE786446:DXE786449 EHA786446:EHA786449 EQW786446:EQW786449 FAS786446:FAS786449 FKO786446:FKO786449 FUK786446:FUK786449 GEG786446:GEG786449 GOC786446:GOC786449 GXY786446:GXY786449 HHU786446:HHU786449 HRQ786446:HRQ786449 IBM786446:IBM786449 ILI786446:ILI786449 IVE786446:IVE786449 JFA786446:JFA786449 JOW786446:JOW786449 JYS786446:JYS786449 KIO786446:KIO786449 KSK786446:KSK786449 LCG786446:LCG786449 LMC786446:LMC786449 LVY786446:LVY786449 MFU786446:MFU786449 MPQ786446:MPQ786449 MZM786446:MZM786449 NJI786446:NJI786449 NTE786446:NTE786449 ODA786446:ODA786449 OMW786446:OMW786449 OWS786446:OWS786449 PGO786446:PGO786449 PQK786446:PQK786449 QAG786446:QAG786449 QKC786446:QKC786449 QTY786446:QTY786449 RDU786446:RDU786449 RNQ786446:RNQ786449 RXM786446:RXM786449 SHI786446:SHI786449 SRE786446:SRE786449 TBA786446:TBA786449 TKW786446:TKW786449 TUS786446:TUS786449 UEO786446:UEO786449 UOK786446:UOK786449 UYG786446:UYG786449 VIC786446:VIC786449 VRY786446:VRY786449 WBU786446:WBU786449 WLQ786446:WLQ786449 WVM786446:WVM786449 E851982:E851985 JA851982:JA851985 SW851982:SW851985 ACS851982:ACS851985 AMO851982:AMO851985 AWK851982:AWK851985 BGG851982:BGG851985 BQC851982:BQC851985 BZY851982:BZY851985 CJU851982:CJU851985 CTQ851982:CTQ851985 DDM851982:DDM851985 DNI851982:DNI851985 DXE851982:DXE851985 EHA851982:EHA851985 EQW851982:EQW851985 FAS851982:FAS851985 FKO851982:FKO851985 FUK851982:FUK851985 GEG851982:GEG851985 GOC851982:GOC851985 GXY851982:GXY851985 HHU851982:HHU851985 HRQ851982:HRQ851985 IBM851982:IBM851985 ILI851982:ILI851985 IVE851982:IVE851985 JFA851982:JFA851985 JOW851982:JOW851985 JYS851982:JYS851985 KIO851982:KIO851985 KSK851982:KSK851985 LCG851982:LCG851985 LMC851982:LMC851985 LVY851982:LVY851985 MFU851982:MFU851985 MPQ851982:MPQ851985 MZM851982:MZM851985 NJI851982:NJI851985 NTE851982:NTE851985 ODA851982:ODA851985 OMW851982:OMW851985 OWS851982:OWS851985 PGO851982:PGO851985 PQK851982:PQK851985 QAG851982:QAG851985 QKC851982:QKC851985 QTY851982:QTY851985 RDU851982:RDU851985 RNQ851982:RNQ851985 RXM851982:RXM851985 SHI851982:SHI851985 SRE851982:SRE851985 TBA851982:TBA851985 TKW851982:TKW851985 TUS851982:TUS851985 UEO851982:UEO851985 UOK851982:UOK851985 UYG851982:UYG851985 VIC851982:VIC851985 VRY851982:VRY851985 WBU851982:WBU851985 WLQ851982:WLQ851985 WVM851982:WVM851985 E917518:E917521 JA917518:JA917521 SW917518:SW917521 ACS917518:ACS917521 AMO917518:AMO917521 AWK917518:AWK917521 BGG917518:BGG917521 BQC917518:BQC917521 BZY917518:BZY917521 CJU917518:CJU917521 CTQ917518:CTQ917521 DDM917518:DDM917521 DNI917518:DNI917521 DXE917518:DXE917521 EHA917518:EHA917521 EQW917518:EQW917521 FAS917518:FAS917521 FKO917518:FKO917521 FUK917518:FUK917521 GEG917518:GEG917521 GOC917518:GOC917521 GXY917518:GXY917521 HHU917518:HHU917521 HRQ917518:HRQ917521 IBM917518:IBM917521 ILI917518:ILI917521 IVE917518:IVE917521 JFA917518:JFA917521 JOW917518:JOW917521 JYS917518:JYS917521 KIO917518:KIO917521 KSK917518:KSK917521 LCG917518:LCG917521 LMC917518:LMC917521 LVY917518:LVY917521 MFU917518:MFU917521 MPQ917518:MPQ917521 MZM917518:MZM917521 NJI917518:NJI917521 NTE917518:NTE917521 ODA917518:ODA917521 OMW917518:OMW917521 OWS917518:OWS917521 PGO917518:PGO917521 PQK917518:PQK917521 QAG917518:QAG917521 QKC917518:QKC917521 QTY917518:QTY917521 RDU917518:RDU917521 RNQ917518:RNQ917521 RXM917518:RXM917521 SHI917518:SHI917521 SRE917518:SRE917521 TBA917518:TBA917521 TKW917518:TKW917521 TUS917518:TUS917521 UEO917518:UEO917521 UOK917518:UOK917521 UYG917518:UYG917521 VIC917518:VIC917521 VRY917518:VRY917521 WBU917518:WBU917521 WLQ917518:WLQ917521 WVM917518:WVM917521 E983054:E983057 JA983054:JA983057 SW983054:SW983057 ACS983054:ACS983057 AMO983054:AMO983057 AWK983054:AWK983057 BGG983054:BGG983057 BQC983054:BQC983057 BZY983054:BZY983057 CJU983054:CJU983057 CTQ983054:CTQ983057 DDM983054:DDM983057 DNI983054:DNI983057 DXE983054:DXE983057 EHA983054:EHA983057 EQW983054:EQW983057 FAS983054:FAS983057 FKO983054:FKO983057 FUK983054:FUK983057 GEG983054:GEG983057 GOC983054:GOC983057 GXY983054:GXY983057 HHU983054:HHU983057 HRQ983054:HRQ983057 IBM983054:IBM983057 ILI983054:ILI983057 IVE983054:IVE983057 JFA983054:JFA983057 JOW983054:JOW983057 JYS983054:JYS983057 KIO983054:KIO983057 KSK983054:KSK983057 LCG983054:LCG983057 LMC983054:LMC983057 LVY983054:LVY983057 MFU983054:MFU983057 MPQ983054:MPQ983057 MZM983054:MZM983057 NJI983054:NJI983057 NTE983054:NTE983057 ODA983054:ODA983057 OMW983054:OMW983057 OWS983054:OWS983057 PGO983054:PGO983057 PQK983054:PQK983057 QAG983054:QAG983057 QKC983054:QKC983057 QTY983054:QTY983057 RDU983054:RDU983057 RNQ983054:RNQ983057 RXM983054:RXM983057 SHI983054:SHI983057 SRE983054:SRE983057 TBA983054:TBA983057 TKW983054:TKW983057 TUS983054:TUS983057 UEO983054:UEO983057 UOK983054:UOK983057 UYG983054:UYG983057 VIC983054:VIC983057 VRY983054:VRY983057 WBU983054:WBU983057 WLQ983054:WLQ983057 WVM983054:WVM983057 E21:E24 JA21:JA24 SW21:SW24 ACS21:ACS24 AMO21:AMO24 AWK21:AWK24 BGG21:BGG24 BQC21:BQC24 BZY21:BZY24 CJU21:CJU24 CTQ21:CTQ24 DDM21:DDM24 DNI21:DNI24 DXE21:DXE24 EHA21:EHA24 EQW21:EQW24 FAS21:FAS24 FKO21:FKO24 FUK21:FUK24 GEG21:GEG24 GOC21:GOC24 GXY21:GXY24 HHU21:HHU24 HRQ21:HRQ24 IBM21:IBM24 ILI21:ILI24 IVE21:IVE24 JFA21:JFA24 JOW21:JOW24 JYS21:JYS24 KIO21:KIO24 KSK21:KSK24 LCG21:LCG24 LMC21:LMC24 LVY21:LVY24 MFU21:MFU24 MPQ21:MPQ24 MZM21:MZM24 NJI21:NJI24 NTE21:NTE24 ODA21:ODA24 OMW21:OMW24 OWS21:OWS24 PGO21:PGO24 PQK21:PQK24 QAG21:QAG24 QKC21:QKC24 QTY21:QTY24 RDU21:RDU24 RNQ21:RNQ24 RXM21:RXM24 SHI21:SHI24 SRE21:SRE24 TBA21:TBA24 TKW21:TKW24 TUS21:TUS24 UEO21:UEO24 UOK21:UOK24 UYG21:UYG24 VIC21:VIC24 VRY21:VRY24 WBU21:WBU24 WLQ21:WLQ24 WVM21:WVM24 E65557:E65560 JA65557:JA65560 SW65557:SW65560 ACS65557:ACS65560 AMO65557:AMO65560 AWK65557:AWK65560 BGG65557:BGG65560 BQC65557:BQC65560 BZY65557:BZY65560 CJU65557:CJU65560 CTQ65557:CTQ65560 DDM65557:DDM65560 DNI65557:DNI65560 DXE65557:DXE65560 EHA65557:EHA65560 EQW65557:EQW65560 FAS65557:FAS65560 FKO65557:FKO65560 FUK65557:FUK65560 GEG65557:GEG65560 GOC65557:GOC65560 GXY65557:GXY65560 HHU65557:HHU65560 HRQ65557:HRQ65560 IBM65557:IBM65560 ILI65557:ILI65560 IVE65557:IVE65560 JFA65557:JFA65560 JOW65557:JOW65560 JYS65557:JYS65560 KIO65557:KIO65560 KSK65557:KSK65560 LCG65557:LCG65560 LMC65557:LMC65560 LVY65557:LVY65560 MFU65557:MFU65560 MPQ65557:MPQ65560 MZM65557:MZM65560 NJI65557:NJI65560 NTE65557:NTE65560 ODA65557:ODA65560 OMW65557:OMW65560 OWS65557:OWS65560 PGO65557:PGO65560 PQK65557:PQK65560 QAG65557:QAG65560 QKC65557:QKC65560 QTY65557:QTY65560 RDU65557:RDU65560 RNQ65557:RNQ65560 RXM65557:RXM65560 SHI65557:SHI65560 SRE65557:SRE65560 TBA65557:TBA65560 TKW65557:TKW65560 TUS65557:TUS65560 UEO65557:UEO65560 UOK65557:UOK65560 UYG65557:UYG65560 VIC65557:VIC65560 VRY65557:VRY65560 WBU65557:WBU65560 WLQ65557:WLQ65560 WVM65557:WVM65560 E131093:E131096 JA131093:JA131096 SW131093:SW131096 ACS131093:ACS131096 AMO131093:AMO131096 AWK131093:AWK131096 BGG131093:BGG131096 BQC131093:BQC131096 BZY131093:BZY131096 CJU131093:CJU131096 CTQ131093:CTQ131096 DDM131093:DDM131096 DNI131093:DNI131096 DXE131093:DXE131096 EHA131093:EHA131096 EQW131093:EQW131096 FAS131093:FAS131096 FKO131093:FKO131096 FUK131093:FUK131096 GEG131093:GEG131096 GOC131093:GOC131096 GXY131093:GXY131096 HHU131093:HHU131096 HRQ131093:HRQ131096 IBM131093:IBM131096 ILI131093:ILI131096 IVE131093:IVE131096 JFA131093:JFA131096 JOW131093:JOW131096 JYS131093:JYS131096 KIO131093:KIO131096 KSK131093:KSK131096 LCG131093:LCG131096 LMC131093:LMC131096 LVY131093:LVY131096 MFU131093:MFU131096 MPQ131093:MPQ131096 MZM131093:MZM131096 NJI131093:NJI131096 NTE131093:NTE131096 ODA131093:ODA131096 OMW131093:OMW131096 OWS131093:OWS131096 PGO131093:PGO131096 PQK131093:PQK131096 QAG131093:QAG131096 QKC131093:QKC131096 QTY131093:QTY131096 RDU131093:RDU131096 RNQ131093:RNQ131096 RXM131093:RXM131096 SHI131093:SHI131096 SRE131093:SRE131096 TBA131093:TBA131096 TKW131093:TKW131096 TUS131093:TUS131096 UEO131093:UEO131096 UOK131093:UOK131096 UYG131093:UYG131096 VIC131093:VIC131096 VRY131093:VRY131096 WBU131093:WBU131096 WLQ131093:WLQ131096 WVM131093:WVM131096 E196629:E196632 JA196629:JA196632 SW196629:SW196632 ACS196629:ACS196632 AMO196629:AMO196632 AWK196629:AWK196632 BGG196629:BGG196632 BQC196629:BQC196632 BZY196629:BZY196632 CJU196629:CJU196632 CTQ196629:CTQ196632 DDM196629:DDM196632 DNI196629:DNI196632 DXE196629:DXE196632 EHA196629:EHA196632 EQW196629:EQW196632 FAS196629:FAS196632 FKO196629:FKO196632 FUK196629:FUK196632 GEG196629:GEG196632 GOC196629:GOC196632 GXY196629:GXY196632 HHU196629:HHU196632 HRQ196629:HRQ196632 IBM196629:IBM196632 ILI196629:ILI196632 IVE196629:IVE196632 JFA196629:JFA196632 JOW196629:JOW196632 JYS196629:JYS196632 KIO196629:KIO196632 KSK196629:KSK196632 LCG196629:LCG196632 LMC196629:LMC196632 LVY196629:LVY196632 MFU196629:MFU196632 MPQ196629:MPQ196632 MZM196629:MZM196632 NJI196629:NJI196632 NTE196629:NTE196632 ODA196629:ODA196632 OMW196629:OMW196632 OWS196629:OWS196632 PGO196629:PGO196632 PQK196629:PQK196632 QAG196629:QAG196632 QKC196629:QKC196632 QTY196629:QTY196632 RDU196629:RDU196632 RNQ196629:RNQ196632 RXM196629:RXM196632 SHI196629:SHI196632 SRE196629:SRE196632 TBA196629:TBA196632 TKW196629:TKW196632 TUS196629:TUS196632 UEO196629:UEO196632 UOK196629:UOK196632 UYG196629:UYG196632 VIC196629:VIC196632 VRY196629:VRY196632 WBU196629:WBU196632 WLQ196629:WLQ196632 WVM196629:WVM196632 E262165:E262168 JA262165:JA262168 SW262165:SW262168 ACS262165:ACS262168 AMO262165:AMO262168 AWK262165:AWK262168 BGG262165:BGG262168 BQC262165:BQC262168 BZY262165:BZY262168 CJU262165:CJU262168 CTQ262165:CTQ262168 DDM262165:DDM262168 DNI262165:DNI262168 DXE262165:DXE262168 EHA262165:EHA262168 EQW262165:EQW262168 FAS262165:FAS262168 FKO262165:FKO262168 FUK262165:FUK262168 GEG262165:GEG262168 GOC262165:GOC262168 GXY262165:GXY262168 HHU262165:HHU262168 HRQ262165:HRQ262168 IBM262165:IBM262168 ILI262165:ILI262168 IVE262165:IVE262168 JFA262165:JFA262168 JOW262165:JOW262168 JYS262165:JYS262168 KIO262165:KIO262168 KSK262165:KSK262168 LCG262165:LCG262168 LMC262165:LMC262168 LVY262165:LVY262168 MFU262165:MFU262168 MPQ262165:MPQ262168 MZM262165:MZM262168 NJI262165:NJI262168 NTE262165:NTE262168 ODA262165:ODA262168 OMW262165:OMW262168 OWS262165:OWS262168 PGO262165:PGO262168 PQK262165:PQK262168 QAG262165:QAG262168 QKC262165:QKC262168 QTY262165:QTY262168 RDU262165:RDU262168 RNQ262165:RNQ262168 RXM262165:RXM262168 SHI262165:SHI262168 SRE262165:SRE262168 TBA262165:TBA262168 TKW262165:TKW262168 TUS262165:TUS262168 UEO262165:UEO262168 UOK262165:UOK262168 UYG262165:UYG262168 VIC262165:VIC262168 VRY262165:VRY262168 WBU262165:WBU262168 WLQ262165:WLQ262168 WVM262165:WVM262168 E327701:E327704 JA327701:JA327704 SW327701:SW327704 ACS327701:ACS327704 AMO327701:AMO327704 AWK327701:AWK327704 BGG327701:BGG327704 BQC327701:BQC327704 BZY327701:BZY327704 CJU327701:CJU327704 CTQ327701:CTQ327704 DDM327701:DDM327704 DNI327701:DNI327704 DXE327701:DXE327704 EHA327701:EHA327704 EQW327701:EQW327704 FAS327701:FAS327704 FKO327701:FKO327704 FUK327701:FUK327704 GEG327701:GEG327704 GOC327701:GOC327704 GXY327701:GXY327704 HHU327701:HHU327704 HRQ327701:HRQ327704 IBM327701:IBM327704 ILI327701:ILI327704 IVE327701:IVE327704 JFA327701:JFA327704 JOW327701:JOW327704 JYS327701:JYS327704 KIO327701:KIO327704 KSK327701:KSK327704 LCG327701:LCG327704 LMC327701:LMC327704 LVY327701:LVY327704 MFU327701:MFU327704 MPQ327701:MPQ327704 MZM327701:MZM327704 NJI327701:NJI327704 NTE327701:NTE327704 ODA327701:ODA327704 OMW327701:OMW327704 OWS327701:OWS327704 PGO327701:PGO327704 PQK327701:PQK327704 QAG327701:QAG327704 QKC327701:QKC327704 QTY327701:QTY327704 RDU327701:RDU327704 RNQ327701:RNQ327704 RXM327701:RXM327704 SHI327701:SHI327704 SRE327701:SRE327704 TBA327701:TBA327704 TKW327701:TKW327704 TUS327701:TUS327704 UEO327701:UEO327704 UOK327701:UOK327704 UYG327701:UYG327704 VIC327701:VIC327704 VRY327701:VRY327704 WBU327701:WBU327704 WLQ327701:WLQ327704 WVM327701:WVM327704 E393237:E393240 JA393237:JA393240 SW393237:SW393240 ACS393237:ACS393240 AMO393237:AMO393240 AWK393237:AWK393240 BGG393237:BGG393240 BQC393237:BQC393240 BZY393237:BZY393240 CJU393237:CJU393240 CTQ393237:CTQ393240 DDM393237:DDM393240 DNI393237:DNI393240 DXE393237:DXE393240 EHA393237:EHA393240 EQW393237:EQW393240 FAS393237:FAS393240 FKO393237:FKO393240 FUK393237:FUK393240 GEG393237:GEG393240 GOC393237:GOC393240 GXY393237:GXY393240 HHU393237:HHU393240 HRQ393237:HRQ393240 IBM393237:IBM393240 ILI393237:ILI393240 IVE393237:IVE393240 JFA393237:JFA393240 JOW393237:JOW393240 JYS393237:JYS393240 KIO393237:KIO393240 KSK393237:KSK393240 LCG393237:LCG393240 LMC393237:LMC393240 LVY393237:LVY393240 MFU393237:MFU393240 MPQ393237:MPQ393240 MZM393237:MZM393240 NJI393237:NJI393240 NTE393237:NTE393240 ODA393237:ODA393240 OMW393237:OMW393240 OWS393237:OWS393240 PGO393237:PGO393240 PQK393237:PQK393240 QAG393237:QAG393240 QKC393237:QKC393240 QTY393237:QTY393240 RDU393237:RDU393240 RNQ393237:RNQ393240 RXM393237:RXM393240 SHI393237:SHI393240 SRE393237:SRE393240 TBA393237:TBA393240 TKW393237:TKW393240 TUS393237:TUS393240 UEO393237:UEO393240 UOK393237:UOK393240 UYG393237:UYG393240 VIC393237:VIC393240 VRY393237:VRY393240 WBU393237:WBU393240 WLQ393237:WLQ393240 WVM393237:WVM393240 E458773:E458776 JA458773:JA458776 SW458773:SW458776 ACS458773:ACS458776 AMO458773:AMO458776 AWK458773:AWK458776 BGG458773:BGG458776 BQC458773:BQC458776 BZY458773:BZY458776 CJU458773:CJU458776 CTQ458773:CTQ458776 DDM458773:DDM458776 DNI458773:DNI458776 DXE458773:DXE458776 EHA458773:EHA458776 EQW458773:EQW458776 FAS458773:FAS458776 FKO458773:FKO458776 FUK458773:FUK458776 GEG458773:GEG458776 GOC458773:GOC458776 GXY458773:GXY458776 HHU458773:HHU458776 HRQ458773:HRQ458776 IBM458773:IBM458776 ILI458773:ILI458776 IVE458773:IVE458776 JFA458773:JFA458776 JOW458773:JOW458776 JYS458773:JYS458776 KIO458773:KIO458776 KSK458773:KSK458776 LCG458773:LCG458776 LMC458773:LMC458776 LVY458773:LVY458776 MFU458773:MFU458776 MPQ458773:MPQ458776 MZM458773:MZM458776 NJI458773:NJI458776 NTE458773:NTE458776 ODA458773:ODA458776 OMW458773:OMW458776 OWS458773:OWS458776 PGO458773:PGO458776 PQK458773:PQK458776 QAG458773:QAG458776 QKC458773:QKC458776 QTY458773:QTY458776 RDU458773:RDU458776 RNQ458773:RNQ458776 RXM458773:RXM458776 SHI458773:SHI458776 SRE458773:SRE458776 TBA458773:TBA458776 TKW458773:TKW458776 TUS458773:TUS458776 UEO458773:UEO458776 UOK458773:UOK458776 UYG458773:UYG458776 VIC458773:VIC458776 VRY458773:VRY458776 WBU458773:WBU458776 WLQ458773:WLQ458776 WVM458773:WVM458776 E524309:E524312 JA524309:JA524312 SW524309:SW524312 ACS524309:ACS524312 AMO524309:AMO524312 AWK524309:AWK524312 BGG524309:BGG524312 BQC524309:BQC524312 BZY524309:BZY524312 CJU524309:CJU524312 CTQ524309:CTQ524312 DDM524309:DDM524312 DNI524309:DNI524312 DXE524309:DXE524312 EHA524309:EHA524312 EQW524309:EQW524312 FAS524309:FAS524312 FKO524309:FKO524312 FUK524309:FUK524312 GEG524309:GEG524312 GOC524309:GOC524312 GXY524309:GXY524312 HHU524309:HHU524312 HRQ524309:HRQ524312 IBM524309:IBM524312 ILI524309:ILI524312 IVE524309:IVE524312 JFA524309:JFA524312 JOW524309:JOW524312 JYS524309:JYS524312 KIO524309:KIO524312 KSK524309:KSK524312 LCG524309:LCG524312 LMC524309:LMC524312 LVY524309:LVY524312 MFU524309:MFU524312 MPQ524309:MPQ524312 MZM524309:MZM524312 NJI524309:NJI524312 NTE524309:NTE524312 ODA524309:ODA524312 OMW524309:OMW524312 OWS524309:OWS524312 PGO524309:PGO524312 PQK524309:PQK524312 QAG524309:QAG524312 QKC524309:QKC524312 QTY524309:QTY524312 RDU524309:RDU524312 RNQ524309:RNQ524312 RXM524309:RXM524312 SHI524309:SHI524312 SRE524309:SRE524312 TBA524309:TBA524312 TKW524309:TKW524312 TUS524309:TUS524312 UEO524309:UEO524312 UOK524309:UOK524312 UYG524309:UYG524312 VIC524309:VIC524312 VRY524309:VRY524312 WBU524309:WBU524312 WLQ524309:WLQ524312 WVM524309:WVM524312 E589845:E589848 JA589845:JA589848 SW589845:SW589848 ACS589845:ACS589848 AMO589845:AMO589848 AWK589845:AWK589848 BGG589845:BGG589848 BQC589845:BQC589848 BZY589845:BZY589848 CJU589845:CJU589848 CTQ589845:CTQ589848 DDM589845:DDM589848 DNI589845:DNI589848 DXE589845:DXE589848 EHA589845:EHA589848 EQW589845:EQW589848 FAS589845:FAS589848 FKO589845:FKO589848 FUK589845:FUK589848 GEG589845:GEG589848 GOC589845:GOC589848 GXY589845:GXY589848 HHU589845:HHU589848 HRQ589845:HRQ589848 IBM589845:IBM589848 ILI589845:ILI589848 IVE589845:IVE589848 JFA589845:JFA589848 JOW589845:JOW589848 JYS589845:JYS589848 KIO589845:KIO589848 KSK589845:KSK589848 LCG589845:LCG589848 LMC589845:LMC589848 LVY589845:LVY589848 MFU589845:MFU589848 MPQ589845:MPQ589848 MZM589845:MZM589848 NJI589845:NJI589848 NTE589845:NTE589848 ODA589845:ODA589848 OMW589845:OMW589848 OWS589845:OWS589848 PGO589845:PGO589848 PQK589845:PQK589848 QAG589845:QAG589848 QKC589845:QKC589848 QTY589845:QTY589848 RDU589845:RDU589848 RNQ589845:RNQ589848 RXM589845:RXM589848 SHI589845:SHI589848 SRE589845:SRE589848 TBA589845:TBA589848 TKW589845:TKW589848 TUS589845:TUS589848 UEO589845:UEO589848 UOK589845:UOK589848 UYG589845:UYG589848 VIC589845:VIC589848 VRY589845:VRY589848 WBU589845:WBU589848 WLQ589845:WLQ589848 WVM589845:WVM589848 E655381:E655384 JA655381:JA655384 SW655381:SW655384 ACS655381:ACS655384 AMO655381:AMO655384 AWK655381:AWK655384 BGG655381:BGG655384 BQC655381:BQC655384 BZY655381:BZY655384 CJU655381:CJU655384 CTQ655381:CTQ655384 DDM655381:DDM655384 DNI655381:DNI655384 DXE655381:DXE655384 EHA655381:EHA655384 EQW655381:EQW655384 FAS655381:FAS655384 FKO655381:FKO655384 FUK655381:FUK655384 GEG655381:GEG655384 GOC655381:GOC655384 GXY655381:GXY655384 HHU655381:HHU655384 HRQ655381:HRQ655384 IBM655381:IBM655384 ILI655381:ILI655384 IVE655381:IVE655384 JFA655381:JFA655384 JOW655381:JOW655384 JYS655381:JYS655384 KIO655381:KIO655384 KSK655381:KSK655384 LCG655381:LCG655384 LMC655381:LMC655384 LVY655381:LVY655384 MFU655381:MFU655384 MPQ655381:MPQ655384 MZM655381:MZM655384 NJI655381:NJI655384 NTE655381:NTE655384 ODA655381:ODA655384 OMW655381:OMW655384 OWS655381:OWS655384 PGO655381:PGO655384 PQK655381:PQK655384 QAG655381:QAG655384 QKC655381:QKC655384 QTY655381:QTY655384 RDU655381:RDU655384 RNQ655381:RNQ655384 RXM655381:RXM655384 SHI655381:SHI655384 SRE655381:SRE655384 TBA655381:TBA655384 TKW655381:TKW655384 TUS655381:TUS655384 UEO655381:UEO655384 UOK655381:UOK655384 UYG655381:UYG655384 VIC655381:VIC655384 VRY655381:VRY655384 WBU655381:WBU655384 WLQ655381:WLQ655384 WVM655381:WVM655384 E720917:E720920 JA720917:JA720920 SW720917:SW720920 ACS720917:ACS720920 AMO720917:AMO720920 AWK720917:AWK720920 BGG720917:BGG720920 BQC720917:BQC720920 BZY720917:BZY720920 CJU720917:CJU720920 CTQ720917:CTQ720920 DDM720917:DDM720920 DNI720917:DNI720920 DXE720917:DXE720920 EHA720917:EHA720920 EQW720917:EQW720920 FAS720917:FAS720920 FKO720917:FKO720920 FUK720917:FUK720920 GEG720917:GEG720920 GOC720917:GOC720920 GXY720917:GXY720920 HHU720917:HHU720920 HRQ720917:HRQ720920 IBM720917:IBM720920 ILI720917:ILI720920 IVE720917:IVE720920 JFA720917:JFA720920 JOW720917:JOW720920 JYS720917:JYS720920 KIO720917:KIO720920 KSK720917:KSK720920 LCG720917:LCG720920 LMC720917:LMC720920 LVY720917:LVY720920 MFU720917:MFU720920 MPQ720917:MPQ720920 MZM720917:MZM720920 NJI720917:NJI720920 NTE720917:NTE720920 ODA720917:ODA720920 OMW720917:OMW720920 OWS720917:OWS720920 PGO720917:PGO720920 PQK720917:PQK720920 QAG720917:QAG720920 QKC720917:QKC720920 QTY720917:QTY720920 RDU720917:RDU720920 RNQ720917:RNQ720920 RXM720917:RXM720920 SHI720917:SHI720920 SRE720917:SRE720920 TBA720917:TBA720920 TKW720917:TKW720920 TUS720917:TUS720920 UEO720917:UEO720920 UOK720917:UOK720920 UYG720917:UYG720920 VIC720917:VIC720920 VRY720917:VRY720920 WBU720917:WBU720920 WLQ720917:WLQ720920 WVM720917:WVM720920 E786453:E786456 JA786453:JA786456 SW786453:SW786456 ACS786453:ACS786456 AMO786453:AMO786456 AWK786453:AWK786456 BGG786453:BGG786456 BQC786453:BQC786456 BZY786453:BZY786456 CJU786453:CJU786456 CTQ786453:CTQ786456 DDM786453:DDM786456 DNI786453:DNI786456 DXE786453:DXE786456 EHA786453:EHA786456 EQW786453:EQW786456 FAS786453:FAS786456 FKO786453:FKO786456 FUK786453:FUK786456 GEG786453:GEG786456 GOC786453:GOC786456 GXY786453:GXY786456 HHU786453:HHU786456 HRQ786453:HRQ786456 IBM786453:IBM786456 ILI786453:ILI786456 IVE786453:IVE786456 JFA786453:JFA786456 JOW786453:JOW786456 JYS786453:JYS786456 KIO786453:KIO786456 KSK786453:KSK786456 LCG786453:LCG786456 LMC786453:LMC786456 LVY786453:LVY786456 MFU786453:MFU786456 MPQ786453:MPQ786456 MZM786453:MZM786456 NJI786453:NJI786456 NTE786453:NTE786456 ODA786453:ODA786456 OMW786453:OMW786456 OWS786453:OWS786456 PGO786453:PGO786456 PQK786453:PQK786456 QAG786453:QAG786456 QKC786453:QKC786456 QTY786453:QTY786456 RDU786453:RDU786456 RNQ786453:RNQ786456 RXM786453:RXM786456 SHI786453:SHI786456 SRE786453:SRE786456 TBA786453:TBA786456 TKW786453:TKW786456 TUS786453:TUS786456 UEO786453:UEO786456 UOK786453:UOK786456 UYG786453:UYG786456 VIC786453:VIC786456 VRY786453:VRY786456 WBU786453:WBU786456 WLQ786453:WLQ786456 WVM786453:WVM786456 E851989:E851992 JA851989:JA851992 SW851989:SW851992 ACS851989:ACS851992 AMO851989:AMO851992 AWK851989:AWK851992 BGG851989:BGG851992 BQC851989:BQC851992 BZY851989:BZY851992 CJU851989:CJU851992 CTQ851989:CTQ851992 DDM851989:DDM851992 DNI851989:DNI851992 DXE851989:DXE851992 EHA851989:EHA851992 EQW851989:EQW851992 FAS851989:FAS851992 FKO851989:FKO851992 FUK851989:FUK851992 GEG851989:GEG851992 GOC851989:GOC851992 GXY851989:GXY851992 HHU851989:HHU851992 HRQ851989:HRQ851992 IBM851989:IBM851992 ILI851989:ILI851992 IVE851989:IVE851992 JFA851989:JFA851992 JOW851989:JOW851992 JYS851989:JYS851992 KIO851989:KIO851992 KSK851989:KSK851992 LCG851989:LCG851992 LMC851989:LMC851992 LVY851989:LVY851992 MFU851989:MFU851992 MPQ851989:MPQ851992 MZM851989:MZM851992 NJI851989:NJI851992 NTE851989:NTE851992 ODA851989:ODA851992 OMW851989:OMW851992 OWS851989:OWS851992 PGO851989:PGO851992 PQK851989:PQK851992 QAG851989:QAG851992 QKC851989:QKC851992 QTY851989:QTY851992 RDU851989:RDU851992 RNQ851989:RNQ851992 RXM851989:RXM851992 SHI851989:SHI851992 SRE851989:SRE851992 TBA851989:TBA851992 TKW851989:TKW851992 TUS851989:TUS851992 UEO851989:UEO851992 UOK851989:UOK851992 UYG851989:UYG851992 VIC851989:VIC851992 VRY851989:VRY851992 WBU851989:WBU851992 WLQ851989:WLQ851992 WVM851989:WVM851992 E917525:E917528 JA917525:JA917528 SW917525:SW917528 ACS917525:ACS917528 AMO917525:AMO917528 AWK917525:AWK917528 BGG917525:BGG917528 BQC917525:BQC917528 BZY917525:BZY917528 CJU917525:CJU917528 CTQ917525:CTQ917528 DDM917525:DDM917528 DNI917525:DNI917528 DXE917525:DXE917528 EHA917525:EHA917528 EQW917525:EQW917528 FAS917525:FAS917528 FKO917525:FKO917528 FUK917525:FUK917528 GEG917525:GEG917528 GOC917525:GOC917528 GXY917525:GXY917528 HHU917525:HHU917528 HRQ917525:HRQ917528 IBM917525:IBM917528 ILI917525:ILI917528 IVE917525:IVE917528 JFA917525:JFA917528 JOW917525:JOW917528 JYS917525:JYS917528 KIO917525:KIO917528 KSK917525:KSK917528 LCG917525:LCG917528 LMC917525:LMC917528 LVY917525:LVY917528 MFU917525:MFU917528 MPQ917525:MPQ917528 MZM917525:MZM917528 NJI917525:NJI917528 NTE917525:NTE917528 ODA917525:ODA917528 OMW917525:OMW917528 OWS917525:OWS917528 PGO917525:PGO917528 PQK917525:PQK917528 QAG917525:QAG917528 QKC917525:QKC917528 QTY917525:QTY917528 RDU917525:RDU917528 RNQ917525:RNQ917528 RXM917525:RXM917528 SHI917525:SHI917528 SRE917525:SRE917528 TBA917525:TBA917528 TKW917525:TKW917528 TUS917525:TUS917528 UEO917525:UEO917528 UOK917525:UOK917528 UYG917525:UYG917528 VIC917525:VIC917528 VRY917525:VRY917528 WBU917525:WBU917528 WLQ917525:WLQ917528 WVM917525:WVM917528 E983061:E983064 JA983061:JA983064 SW983061:SW983064 ACS983061:ACS983064 AMO983061:AMO983064 AWK983061:AWK983064 BGG983061:BGG983064 BQC983061:BQC983064 BZY983061:BZY983064 CJU983061:CJU983064 CTQ983061:CTQ983064 DDM983061:DDM983064 DNI983061:DNI983064 DXE983061:DXE983064 EHA983061:EHA983064 EQW983061:EQW983064 FAS983061:FAS983064 FKO983061:FKO983064 FUK983061:FUK983064 GEG983061:GEG983064 GOC983061:GOC983064 GXY983061:GXY983064 HHU983061:HHU983064 HRQ983061:HRQ983064 IBM983061:IBM983064 ILI983061:ILI983064 IVE983061:IVE983064 JFA983061:JFA983064 JOW983061:JOW983064 JYS983061:JYS983064 KIO983061:KIO983064 KSK983061:KSK983064 LCG983061:LCG983064 LMC983061:LMC983064 LVY983061:LVY983064 MFU983061:MFU983064 MPQ983061:MPQ983064 MZM983061:MZM983064 NJI983061:NJI983064 NTE983061:NTE983064 ODA983061:ODA983064 OMW983061:OMW983064 OWS983061:OWS983064 PGO983061:PGO983064 PQK983061:PQK983064 QAG983061:QAG983064 QKC983061:QKC983064 QTY983061:QTY983064 RDU983061:RDU983064 RNQ983061:RNQ983064 RXM983061:RXM983064 SHI983061:SHI983064 SRE983061:SRE983064 TBA983061:TBA983064 TKW983061:TKW983064 TUS983061:TUS983064 UEO983061:UEO983064 UOK983061:UOK983064 UYG983061:UYG983064 VIC983061:VIC983064 VRY983061:VRY983064 WBU983061:WBU983064 WLQ983061:WLQ983064 WVM983061:WVM983064 E88:E94 JA88:JA94 SW88:SW94 ACS88:ACS94 AMO88:AMO94 AWK88:AWK94 BGG88:BGG94 BQC88:BQC94 BZY88:BZY94 CJU88:CJU94 CTQ88:CTQ94 DDM88:DDM94 DNI88:DNI94 DXE88:DXE94 EHA88:EHA94 EQW88:EQW94 FAS88:FAS94 FKO88:FKO94 FUK88:FUK94 GEG88:GEG94 GOC88:GOC94 GXY88:GXY94 HHU88:HHU94 HRQ88:HRQ94 IBM88:IBM94 ILI88:ILI94 IVE88:IVE94 JFA88:JFA94 JOW88:JOW94 JYS88:JYS94 KIO88:KIO94 KSK88:KSK94 LCG88:LCG94 LMC88:LMC94 LVY88:LVY94 MFU88:MFU94 MPQ88:MPQ94 MZM88:MZM94 NJI88:NJI94 NTE88:NTE94 ODA88:ODA94 OMW88:OMW94 OWS88:OWS94 PGO88:PGO94 PQK88:PQK94 QAG88:QAG94 QKC88:QKC94 QTY88:QTY94 RDU88:RDU94 RNQ88:RNQ94 RXM88:RXM94 SHI88:SHI94 SRE88:SRE94 TBA88:TBA94 TKW88:TKW94 TUS88:TUS94 UEO88:UEO94 UOK88:UOK94 UYG88:UYG94 VIC88:VIC94 VRY88:VRY94 WBU88:WBU94 WLQ88:WLQ94 WVM88:WVM94 E65624:E65630 JA65624:JA65630 SW65624:SW65630 ACS65624:ACS65630 AMO65624:AMO65630 AWK65624:AWK65630 BGG65624:BGG65630 BQC65624:BQC65630 BZY65624:BZY65630 CJU65624:CJU65630 CTQ65624:CTQ65630 DDM65624:DDM65630 DNI65624:DNI65630 DXE65624:DXE65630 EHA65624:EHA65630 EQW65624:EQW65630 FAS65624:FAS65630 FKO65624:FKO65630 FUK65624:FUK65630 GEG65624:GEG65630 GOC65624:GOC65630 GXY65624:GXY65630 HHU65624:HHU65630 HRQ65624:HRQ65630 IBM65624:IBM65630 ILI65624:ILI65630 IVE65624:IVE65630 JFA65624:JFA65630 JOW65624:JOW65630 JYS65624:JYS65630 KIO65624:KIO65630 KSK65624:KSK65630 LCG65624:LCG65630 LMC65624:LMC65630 LVY65624:LVY65630 MFU65624:MFU65630 MPQ65624:MPQ65630 MZM65624:MZM65630 NJI65624:NJI65630 NTE65624:NTE65630 ODA65624:ODA65630 OMW65624:OMW65630 OWS65624:OWS65630 PGO65624:PGO65630 PQK65624:PQK65630 QAG65624:QAG65630 QKC65624:QKC65630 QTY65624:QTY65630 RDU65624:RDU65630 RNQ65624:RNQ65630 RXM65624:RXM65630 SHI65624:SHI65630 SRE65624:SRE65630 TBA65624:TBA65630 TKW65624:TKW65630 TUS65624:TUS65630 UEO65624:UEO65630 UOK65624:UOK65630 UYG65624:UYG65630 VIC65624:VIC65630 VRY65624:VRY65630 WBU65624:WBU65630 WLQ65624:WLQ65630 WVM65624:WVM65630 E131160:E131166 JA131160:JA131166 SW131160:SW131166 ACS131160:ACS131166 AMO131160:AMO131166 AWK131160:AWK131166 BGG131160:BGG131166 BQC131160:BQC131166 BZY131160:BZY131166 CJU131160:CJU131166 CTQ131160:CTQ131166 DDM131160:DDM131166 DNI131160:DNI131166 DXE131160:DXE131166 EHA131160:EHA131166 EQW131160:EQW131166 FAS131160:FAS131166 FKO131160:FKO131166 FUK131160:FUK131166 GEG131160:GEG131166 GOC131160:GOC131166 GXY131160:GXY131166 HHU131160:HHU131166 HRQ131160:HRQ131166 IBM131160:IBM131166 ILI131160:ILI131166 IVE131160:IVE131166 JFA131160:JFA131166 JOW131160:JOW131166 JYS131160:JYS131166 KIO131160:KIO131166 KSK131160:KSK131166 LCG131160:LCG131166 LMC131160:LMC131166 LVY131160:LVY131166 MFU131160:MFU131166 MPQ131160:MPQ131166 MZM131160:MZM131166 NJI131160:NJI131166 NTE131160:NTE131166 ODA131160:ODA131166 OMW131160:OMW131166 OWS131160:OWS131166 PGO131160:PGO131166 PQK131160:PQK131166 QAG131160:QAG131166 QKC131160:QKC131166 QTY131160:QTY131166 RDU131160:RDU131166 RNQ131160:RNQ131166 RXM131160:RXM131166 SHI131160:SHI131166 SRE131160:SRE131166 TBA131160:TBA131166 TKW131160:TKW131166 TUS131160:TUS131166 UEO131160:UEO131166 UOK131160:UOK131166 UYG131160:UYG131166 VIC131160:VIC131166 VRY131160:VRY131166 WBU131160:WBU131166 WLQ131160:WLQ131166 WVM131160:WVM131166 E196696:E196702 JA196696:JA196702 SW196696:SW196702 ACS196696:ACS196702 AMO196696:AMO196702 AWK196696:AWK196702 BGG196696:BGG196702 BQC196696:BQC196702 BZY196696:BZY196702 CJU196696:CJU196702 CTQ196696:CTQ196702 DDM196696:DDM196702 DNI196696:DNI196702 DXE196696:DXE196702 EHA196696:EHA196702 EQW196696:EQW196702 FAS196696:FAS196702 FKO196696:FKO196702 FUK196696:FUK196702 GEG196696:GEG196702 GOC196696:GOC196702 GXY196696:GXY196702 HHU196696:HHU196702 HRQ196696:HRQ196702 IBM196696:IBM196702 ILI196696:ILI196702 IVE196696:IVE196702 JFA196696:JFA196702 JOW196696:JOW196702 JYS196696:JYS196702 KIO196696:KIO196702 KSK196696:KSK196702 LCG196696:LCG196702 LMC196696:LMC196702 LVY196696:LVY196702 MFU196696:MFU196702 MPQ196696:MPQ196702 MZM196696:MZM196702 NJI196696:NJI196702 NTE196696:NTE196702 ODA196696:ODA196702 OMW196696:OMW196702 OWS196696:OWS196702 PGO196696:PGO196702 PQK196696:PQK196702 QAG196696:QAG196702 QKC196696:QKC196702 QTY196696:QTY196702 RDU196696:RDU196702 RNQ196696:RNQ196702 RXM196696:RXM196702 SHI196696:SHI196702 SRE196696:SRE196702 TBA196696:TBA196702 TKW196696:TKW196702 TUS196696:TUS196702 UEO196696:UEO196702 UOK196696:UOK196702 UYG196696:UYG196702 VIC196696:VIC196702 VRY196696:VRY196702 WBU196696:WBU196702 WLQ196696:WLQ196702 WVM196696:WVM196702 E262232:E262238 JA262232:JA262238 SW262232:SW262238 ACS262232:ACS262238 AMO262232:AMO262238 AWK262232:AWK262238 BGG262232:BGG262238 BQC262232:BQC262238 BZY262232:BZY262238 CJU262232:CJU262238 CTQ262232:CTQ262238 DDM262232:DDM262238 DNI262232:DNI262238 DXE262232:DXE262238 EHA262232:EHA262238 EQW262232:EQW262238 FAS262232:FAS262238 FKO262232:FKO262238 FUK262232:FUK262238 GEG262232:GEG262238 GOC262232:GOC262238 GXY262232:GXY262238 HHU262232:HHU262238 HRQ262232:HRQ262238 IBM262232:IBM262238 ILI262232:ILI262238 IVE262232:IVE262238 JFA262232:JFA262238 JOW262232:JOW262238 JYS262232:JYS262238 KIO262232:KIO262238 KSK262232:KSK262238 LCG262232:LCG262238 LMC262232:LMC262238 LVY262232:LVY262238 MFU262232:MFU262238 MPQ262232:MPQ262238 MZM262232:MZM262238 NJI262232:NJI262238 NTE262232:NTE262238 ODA262232:ODA262238 OMW262232:OMW262238 OWS262232:OWS262238 PGO262232:PGO262238 PQK262232:PQK262238 QAG262232:QAG262238 QKC262232:QKC262238 QTY262232:QTY262238 RDU262232:RDU262238 RNQ262232:RNQ262238 RXM262232:RXM262238 SHI262232:SHI262238 SRE262232:SRE262238 TBA262232:TBA262238 TKW262232:TKW262238 TUS262232:TUS262238 UEO262232:UEO262238 UOK262232:UOK262238 UYG262232:UYG262238 VIC262232:VIC262238 VRY262232:VRY262238 WBU262232:WBU262238 WLQ262232:WLQ262238 WVM262232:WVM262238 E327768:E327774 JA327768:JA327774 SW327768:SW327774 ACS327768:ACS327774 AMO327768:AMO327774 AWK327768:AWK327774 BGG327768:BGG327774 BQC327768:BQC327774 BZY327768:BZY327774 CJU327768:CJU327774 CTQ327768:CTQ327774 DDM327768:DDM327774 DNI327768:DNI327774 DXE327768:DXE327774 EHA327768:EHA327774 EQW327768:EQW327774 FAS327768:FAS327774 FKO327768:FKO327774 FUK327768:FUK327774 GEG327768:GEG327774 GOC327768:GOC327774 GXY327768:GXY327774 HHU327768:HHU327774 HRQ327768:HRQ327774 IBM327768:IBM327774 ILI327768:ILI327774 IVE327768:IVE327774 JFA327768:JFA327774 JOW327768:JOW327774 JYS327768:JYS327774 KIO327768:KIO327774 KSK327768:KSK327774 LCG327768:LCG327774 LMC327768:LMC327774 LVY327768:LVY327774 MFU327768:MFU327774 MPQ327768:MPQ327774 MZM327768:MZM327774 NJI327768:NJI327774 NTE327768:NTE327774 ODA327768:ODA327774 OMW327768:OMW327774 OWS327768:OWS327774 PGO327768:PGO327774 PQK327768:PQK327774 QAG327768:QAG327774 QKC327768:QKC327774 QTY327768:QTY327774 RDU327768:RDU327774 RNQ327768:RNQ327774 RXM327768:RXM327774 SHI327768:SHI327774 SRE327768:SRE327774 TBA327768:TBA327774 TKW327768:TKW327774 TUS327768:TUS327774 UEO327768:UEO327774 UOK327768:UOK327774 UYG327768:UYG327774 VIC327768:VIC327774 VRY327768:VRY327774 WBU327768:WBU327774 WLQ327768:WLQ327774 WVM327768:WVM327774 E393304:E393310 JA393304:JA393310 SW393304:SW393310 ACS393304:ACS393310 AMO393304:AMO393310 AWK393304:AWK393310 BGG393304:BGG393310 BQC393304:BQC393310 BZY393304:BZY393310 CJU393304:CJU393310 CTQ393304:CTQ393310 DDM393304:DDM393310 DNI393304:DNI393310 DXE393304:DXE393310 EHA393304:EHA393310 EQW393304:EQW393310 FAS393304:FAS393310 FKO393304:FKO393310 FUK393304:FUK393310 GEG393304:GEG393310 GOC393304:GOC393310 GXY393304:GXY393310 HHU393304:HHU393310 HRQ393304:HRQ393310 IBM393304:IBM393310 ILI393304:ILI393310 IVE393304:IVE393310 JFA393304:JFA393310 JOW393304:JOW393310 JYS393304:JYS393310 KIO393304:KIO393310 KSK393304:KSK393310 LCG393304:LCG393310 LMC393304:LMC393310 LVY393304:LVY393310 MFU393304:MFU393310 MPQ393304:MPQ393310 MZM393304:MZM393310 NJI393304:NJI393310 NTE393304:NTE393310 ODA393304:ODA393310 OMW393304:OMW393310 OWS393304:OWS393310 PGO393304:PGO393310 PQK393304:PQK393310 QAG393304:QAG393310 QKC393304:QKC393310 QTY393304:QTY393310 RDU393304:RDU393310 RNQ393304:RNQ393310 RXM393304:RXM393310 SHI393304:SHI393310 SRE393304:SRE393310 TBA393304:TBA393310 TKW393304:TKW393310 TUS393304:TUS393310 UEO393304:UEO393310 UOK393304:UOK393310 UYG393304:UYG393310 VIC393304:VIC393310 VRY393304:VRY393310 WBU393304:WBU393310 WLQ393304:WLQ393310 WVM393304:WVM393310 E458840:E458846 JA458840:JA458846 SW458840:SW458846 ACS458840:ACS458846 AMO458840:AMO458846 AWK458840:AWK458846 BGG458840:BGG458846 BQC458840:BQC458846 BZY458840:BZY458846 CJU458840:CJU458846 CTQ458840:CTQ458846 DDM458840:DDM458846 DNI458840:DNI458846 DXE458840:DXE458846 EHA458840:EHA458846 EQW458840:EQW458846 FAS458840:FAS458846 FKO458840:FKO458846 FUK458840:FUK458846 GEG458840:GEG458846 GOC458840:GOC458846 GXY458840:GXY458846 HHU458840:HHU458846 HRQ458840:HRQ458846 IBM458840:IBM458846 ILI458840:ILI458846 IVE458840:IVE458846 JFA458840:JFA458846 JOW458840:JOW458846 JYS458840:JYS458846 KIO458840:KIO458846 KSK458840:KSK458846 LCG458840:LCG458846 LMC458840:LMC458846 LVY458840:LVY458846 MFU458840:MFU458846 MPQ458840:MPQ458846 MZM458840:MZM458846 NJI458840:NJI458846 NTE458840:NTE458846 ODA458840:ODA458846 OMW458840:OMW458846 OWS458840:OWS458846 PGO458840:PGO458846 PQK458840:PQK458846 QAG458840:QAG458846 QKC458840:QKC458846 QTY458840:QTY458846 RDU458840:RDU458846 RNQ458840:RNQ458846 RXM458840:RXM458846 SHI458840:SHI458846 SRE458840:SRE458846 TBA458840:TBA458846 TKW458840:TKW458846 TUS458840:TUS458846 UEO458840:UEO458846 UOK458840:UOK458846 UYG458840:UYG458846 VIC458840:VIC458846 VRY458840:VRY458846 WBU458840:WBU458846 WLQ458840:WLQ458846 WVM458840:WVM458846 E524376:E524382 JA524376:JA524382 SW524376:SW524382 ACS524376:ACS524382 AMO524376:AMO524382 AWK524376:AWK524382 BGG524376:BGG524382 BQC524376:BQC524382 BZY524376:BZY524382 CJU524376:CJU524382 CTQ524376:CTQ524382 DDM524376:DDM524382 DNI524376:DNI524382 DXE524376:DXE524382 EHA524376:EHA524382 EQW524376:EQW524382 FAS524376:FAS524382 FKO524376:FKO524382 FUK524376:FUK524382 GEG524376:GEG524382 GOC524376:GOC524382 GXY524376:GXY524382 HHU524376:HHU524382 HRQ524376:HRQ524382 IBM524376:IBM524382 ILI524376:ILI524382 IVE524376:IVE524382 JFA524376:JFA524382 JOW524376:JOW524382 JYS524376:JYS524382 KIO524376:KIO524382 KSK524376:KSK524382 LCG524376:LCG524382 LMC524376:LMC524382 LVY524376:LVY524382 MFU524376:MFU524382 MPQ524376:MPQ524382 MZM524376:MZM524382 NJI524376:NJI524382 NTE524376:NTE524382 ODA524376:ODA524382 OMW524376:OMW524382 OWS524376:OWS524382 PGO524376:PGO524382 PQK524376:PQK524382 QAG524376:QAG524382 QKC524376:QKC524382 QTY524376:QTY524382 RDU524376:RDU524382 RNQ524376:RNQ524382 RXM524376:RXM524382 SHI524376:SHI524382 SRE524376:SRE524382 TBA524376:TBA524382 TKW524376:TKW524382 TUS524376:TUS524382 UEO524376:UEO524382 UOK524376:UOK524382 UYG524376:UYG524382 VIC524376:VIC524382 VRY524376:VRY524382 WBU524376:WBU524382 WLQ524376:WLQ524382 WVM524376:WVM524382 E589912:E589918 JA589912:JA589918 SW589912:SW589918 ACS589912:ACS589918 AMO589912:AMO589918 AWK589912:AWK589918 BGG589912:BGG589918 BQC589912:BQC589918 BZY589912:BZY589918 CJU589912:CJU589918 CTQ589912:CTQ589918 DDM589912:DDM589918 DNI589912:DNI589918 DXE589912:DXE589918 EHA589912:EHA589918 EQW589912:EQW589918 FAS589912:FAS589918 FKO589912:FKO589918 FUK589912:FUK589918 GEG589912:GEG589918 GOC589912:GOC589918 GXY589912:GXY589918 HHU589912:HHU589918 HRQ589912:HRQ589918 IBM589912:IBM589918 ILI589912:ILI589918 IVE589912:IVE589918 JFA589912:JFA589918 JOW589912:JOW589918 JYS589912:JYS589918 KIO589912:KIO589918 KSK589912:KSK589918 LCG589912:LCG589918 LMC589912:LMC589918 LVY589912:LVY589918 MFU589912:MFU589918 MPQ589912:MPQ589918 MZM589912:MZM589918 NJI589912:NJI589918 NTE589912:NTE589918 ODA589912:ODA589918 OMW589912:OMW589918 OWS589912:OWS589918 PGO589912:PGO589918 PQK589912:PQK589918 QAG589912:QAG589918 QKC589912:QKC589918 QTY589912:QTY589918 RDU589912:RDU589918 RNQ589912:RNQ589918 RXM589912:RXM589918 SHI589912:SHI589918 SRE589912:SRE589918 TBA589912:TBA589918 TKW589912:TKW589918 TUS589912:TUS589918 UEO589912:UEO589918 UOK589912:UOK589918 UYG589912:UYG589918 VIC589912:VIC589918 VRY589912:VRY589918 WBU589912:WBU589918 WLQ589912:WLQ589918 WVM589912:WVM589918 E655448:E655454 JA655448:JA655454 SW655448:SW655454 ACS655448:ACS655454 AMO655448:AMO655454 AWK655448:AWK655454 BGG655448:BGG655454 BQC655448:BQC655454 BZY655448:BZY655454 CJU655448:CJU655454 CTQ655448:CTQ655454 DDM655448:DDM655454 DNI655448:DNI655454 DXE655448:DXE655454 EHA655448:EHA655454 EQW655448:EQW655454 FAS655448:FAS655454 FKO655448:FKO655454 FUK655448:FUK655454 GEG655448:GEG655454 GOC655448:GOC655454 GXY655448:GXY655454 HHU655448:HHU655454 HRQ655448:HRQ655454 IBM655448:IBM655454 ILI655448:ILI655454 IVE655448:IVE655454 JFA655448:JFA655454 JOW655448:JOW655454 JYS655448:JYS655454 KIO655448:KIO655454 KSK655448:KSK655454 LCG655448:LCG655454 LMC655448:LMC655454 LVY655448:LVY655454 MFU655448:MFU655454 MPQ655448:MPQ655454 MZM655448:MZM655454 NJI655448:NJI655454 NTE655448:NTE655454 ODA655448:ODA655454 OMW655448:OMW655454 OWS655448:OWS655454 PGO655448:PGO655454 PQK655448:PQK655454 QAG655448:QAG655454 QKC655448:QKC655454 QTY655448:QTY655454 RDU655448:RDU655454 RNQ655448:RNQ655454 RXM655448:RXM655454 SHI655448:SHI655454 SRE655448:SRE655454 TBA655448:TBA655454 TKW655448:TKW655454 TUS655448:TUS655454 UEO655448:UEO655454 UOK655448:UOK655454 UYG655448:UYG655454 VIC655448:VIC655454 VRY655448:VRY655454 WBU655448:WBU655454 WLQ655448:WLQ655454 WVM655448:WVM655454 E720984:E720990 JA720984:JA720990 SW720984:SW720990 ACS720984:ACS720990 AMO720984:AMO720990 AWK720984:AWK720990 BGG720984:BGG720990 BQC720984:BQC720990 BZY720984:BZY720990 CJU720984:CJU720990 CTQ720984:CTQ720990 DDM720984:DDM720990 DNI720984:DNI720990 DXE720984:DXE720990 EHA720984:EHA720990 EQW720984:EQW720990 FAS720984:FAS720990 FKO720984:FKO720990 FUK720984:FUK720990 GEG720984:GEG720990 GOC720984:GOC720990 GXY720984:GXY720990 HHU720984:HHU720990 HRQ720984:HRQ720990 IBM720984:IBM720990 ILI720984:ILI720990 IVE720984:IVE720990 JFA720984:JFA720990 JOW720984:JOW720990 JYS720984:JYS720990 KIO720984:KIO720990 KSK720984:KSK720990 LCG720984:LCG720990 LMC720984:LMC720990 LVY720984:LVY720990 MFU720984:MFU720990 MPQ720984:MPQ720990 MZM720984:MZM720990 NJI720984:NJI720990 NTE720984:NTE720990 ODA720984:ODA720990 OMW720984:OMW720990 OWS720984:OWS720990 PGO720984:PGO720990 PQK720984:PQK720990 QAG720984:QAG720990 QKC720984:QKC720990 QTY720984:QTY720990 RDU720984:RDU720990 RNQ720984:RNQ720990 RXM720984:RXM720990 SHI720984:SHI720990 SRE720984:SRE720990 TBA720984:TBA720990 TKW720984:TKW720990 TUS720984:TUS720990 UEO720984:UEO720990 UOK720984:UOK720990 UYG720984:UYG720990 VIC720984:VIC720990 VRY720984:VRY720990 WBU720984:WBU720990 WLQ720984:WLQ720990 WVM720984:WVM720990 E786520:E786526 JA786520:JA786526 SW786520:SW786526 ACS786520:ACS786526 AMO786520:AMO786526 AWK786520:AWK786526 BGG786520:BGG786526 BQC786520:BQC786526 BZY786520:BZY786526 CJU786520:CJU786526 CTQ786520:CTQ786526 DDM786520:DDM786526 DNI786520:DNI786526 DXE786520:DXE786526 EHA786520:EHA786526 EQW786520:EQW786526 FAS786520:FAS786526 FKO786520:FKO786526 FUK786520:FUK786526 GEG786520:GEG786526 GOC786520:GOC786526 GXY786520:GXY786526 HHU786520:HHU786526 HRQ786520:HRQ786526 IBM786520:IBM786526 ILI786520:ILI786526 IVE786520:IVE786526 JFA786520:JFA786526 JOW786520:JOW786526 JYS786520:JYS786526 KIO786520:KIO786526 KSK786520:KSK786526 LCG786520:LCG786526 LMC786520:LMC786526 LVY786520:LVY786526 MFU786520:MFU786526 MPQ786520:MPQ786526 MZM786520:MZM786526 NJI786520:NJI786526 NTE786520:NTE786526 ODA786520:ODA786526 OMW786520:OMW786526 OWS786520:OWS786526 PGO786520:PGO786526 PQK786520:PQK786526 QAG786520:QAG786526 QKC786520:QKC786526 QTY786520:QTY786526 RDU786520:RDU786526 RNQ786520:RNQ786526 RXM786520:RXM786526 SHI786520:SHI786526 SRE786520:SRE786526 TBA786520:TBA786526 TKW786520:TKW786526 TUS786520:TUS786526 UEO786520:UEO786526 UOK786520:UOK786526 UYG786520:UYG786526 VIC786520:VIC786526 VRY786520:VRY786526 WBU786520:WBU786526 WLQ786520:WLQ786526 WVM786520:WVM786526 E852056:E852062 JA852056:JA852062 SW852056:SW852062 ACS852056:ACS852062 AMO852056:AMO852062 AWK852056:AWK852062 BGG852056:BGG852062 BQC852056:BQC852062 BZY852056:BZY852062 CJU852056:CJU852062 CTQ852056:CTQ852062 DDM852056:DDM852062 DNI852056:DNI852062 DXE852056:DXE852062 EHA852056:EHA852062 EQW852056:EQW852062 FAS852056:FAS852062 FKO852056:FKO852062 FUK852056:FUK852062 GEG852056:GEG852062 GOC852056:GOC852062 GXY852056:GXY852062 HHU852056:HHU852062 HRQ852056:HRQ852062 IBM852056:IBM852062 ILI852056:ILI852062 IVE852056:IVE852062 JFA852056:JFA852062 JOW852056:JOW852062 JYS852056:JYS852062 KIO852056:KIO852062 KSK852056:KSK852062 LCG852056:LCG852062 LMC852056:LMC852062 LVY852056:LVY852062 MFU852056:MFU852062 MPQ852056:MPQ852062 MZM852056:MZM852062 NJI852056:NJI852062 NTE852056:NTE852062 ODA852056:ODA852062 OMW852056:OMW852062 OWS852056:OWS852062 PGO852056:PGO852062 PQK852056:PQK852062 QAG852056:QAG852062 QKC852056:QKC852062 QTY852056:QTY852062 RDU852056:RDU852062 RNQ852056:RNQ852062 RXM852056:RXM852062 SHI852056:SHI852062 SRE852056:SRE852062 TBA852056:TBA852062 TKW852056:TKW852062 TUS852056:TUS852062 UEO852056:UEO852062 UOK852056:UOK852062 UYG852056:UYG852062 VIC852056:VIC852062 VRY852056:VRY852062 WBU852056:WBU852062 WLQ852056:WLQ852062 WVM852056:WVM852062 E917592:E917598 JA917592:JA917598 SW917592:SW917598 ACS917592:ACS917598 AMO917592:AMO917598 AWK917592:AWK917598 BGG917592:BGG917598 BQC917592:BQC917598 BZY917592:BZY917598 CJU917592:CJU917598 CTQ917592:CTQ917598 DDM917592:DDM917598 DNI917592:DNI917598 DXE917592:DXE917598 EHA917592:EHA917598 EQW917592:EQW917598 FAS917592:FAS917598 FKO917592:FKO917598 FUK917592:FUK917598 GEG917592:GEG917598 GOC917592:GOC917598 GXY917592:GXY917598 HHU917592:HHU917598 HRQ917592:HRQ917598 IBM917592:IBM917598 ILI917592:ILI917598 IVE917592:IVE917598 JFA917592:JFA917598 JOW917592:JOW917598 JYS917592:JYS917598 KIO917592:KIO917598 KSK917592:KSK917598 LCG917592:LCG917598 LMC917592:LMC917598 LVY917592:LVY917598 MFU917592:MFU917598 MPQ917592:MPQ917598 MZM917592:MZM917598 NJI917592:NJI917598 NTE917592:NTE917598 ODA917592:ODA917598 OMW917592:OMW917598 OWS917592:OWS917598 PGO917592:PGO917598 PQK917592:PQK917598 QAG917592:QAG917598 QKC917592:QKC917598 QTY917592:QTY917598 RDU917592:RDU917598 RNQ917592:RNQ917598 RXM917592:RXM917598 SHI917592:SHI917598 SRE917592:SRE917598 TBA917592:TBA917598 TKW917592:TKW917598 TUS917592:TUS917598 UEO917592:UEO917598 UOK917592:UOK917598 UYG917592:UYG917598 VIC917592:VIC917598 VRY917592:VRY917598 WBU917592:WBU917598 WLQ917592:WLQ917598 WVM917592:WVM917598 E983128:E983134 JA983128:JA983134 SW983128:SW983134 ACS983128:ACS983134 AMO983128:AMO983134 AWK983128:AWK983134 BGG983128:BGG983134 BQC983128:BQC983134 BZY983128:BZY983134 CJU983128:CJU983134 CTQ983128:CTQ983134 DDM983128:DDM983134 DNI983128:DNI983134 DXE983128:DXE983134 EHA983128:EHA983134 EQW983128:EQW983134 FAS983128:FAS983134 FKO983128:FKO983134 FUK983128:FUK983134 GEG983128:GEG983134 GOC983128:GOC983134 GXY983128:GXY983134 HHU983128:HHU983134 HRQ983128:HRQ983134 IBM983128:IBM983134 ILI983128:ILI983134 IVE983128:IVE983134 JFA983128:JFA983134 JOW983128:JOW983134 JYS983128:JYS983134 KIO983128:KIO983134 KSK983128:KSK983134 LCG983128:LCG983134 LMC983128:LMC983134 LVY983128:LVY983134 MFU983128:MFU983134 MPQ983128:MPQ983134 MZM983128:MZM983134 NJI983128:NJI983134 NTE983128:NTE983134 ODA983128:ODA983134 OMW983128:OMW983134 OWS983128:OWS983134 PGO983128:PGO983134 PQK983128:PQK983134 QAG983128:QAG983134 QKC983128:QKC983134 QTY983128:QTY983134 RDU983128:RDU983134 RNQ983128:RNQ983134 RXM983128:RXM983134 SHI983128:SHI983134 SRE983128:SRE983134 TBA983128:TBA983134 TKW983128:TKW983134 TUS983128:TUS983134 UEO983128:UEO983134 UOK983128:UOK983134 UYG983128:UYG983134 VIC983128:VIC983134 VRY983128:VRY983134 WBU983128:WBU983134 WLQ983128:WLQ983134 WVM983128:WVM983134 E30:E40 JA30:JA40 SW30:SW40 ACS30:ACS40 AMO30:AMO40 AWK30:AWK40 BGG30:BGG40 BQC30:BQC40 BZY30:BZY40 CJU30:CJU40 CTQ30:CTQ40 DDM30:DDM40 DNI30:DNI40 DXE30:DXE40 EHA30:EHA40 EQW30:EQW40 FAS30:FAS40 FKO30:FKO40 FUK30:FUK40 GEG30:GEG40 GOC30:GOC40 GXY30:GXY40 HHU30:HHU40 HRQ30:HRQ40 IBM30:IBM40 ILI30:ILI40 IVE30:IVE40 JFA30:JFA40 JOW30:JOW40 JYS30:JYS40 KIO30:KIO40 KSK30:KSK40 LCG30:LCG40 LMC30:LMC40 LVY30:LVY40 MFU30:MFU40 MPQ30:MPQ40 MZM30:MZM40 NJI30:NJI40 NTE30:NTE40 ODA30:ODA40 OMW30:OMW40 OWS30:OWS40 PGO30:PGO40 PQK30:PQK40 QAG30:QAG40 QKC30:QKC40 QTY30:QTY40 RDU30:RDU40 RNQ30:RNQ40 RXM30:RXM40 SHI30:SHI40 SRE30:SRE40 TBA30:TBA40 TKW30:TKW40 TUS30:TUS40 UEO30:UEO40 UOK30:UOK40 UYG30:UYG40 VIC30:VIC40 VRY30:VRY40 WBU30:WBU40 WLQ30:WLQ40 WVM30:WVM40 E65566:E65576 JA65566:JA65576 SW65566:SW65576 ACS65566:ACS65576 AMO65566:AMO65576 AWK65566:AWK65576 BGG65566:BGG65576 BQC65566:BQC65576 BZY65566:BZY65576 CJU65566:CJU65576 CTQ65566:CTQ65576 DDM65566:DDM65576 DNI65566:DNI65576 DXE65566:DXE65576 EHA65566:EHA65576 EQW65566:EQW65576 FAS65566:FAS65576 FKO65566:FKO65576 FUK65566:FUK65576 GEG65566:GEG65576 GOC65566:GOC65576 GXY65566:GXY65576 HHU65566:HHU65576 HRQ65566:HRQ65576 IBM65566:IBM65576 ILI65566:ILI65576 IVE65566:IVE65576 JFA65566:JFA65576 JOW65566:JOW65576 JYS65566:JYS65576 KIO65566:KIO65576 KSK65566:KSK65576 LCG65566:LCG65576 LMC65566:LMC65576 LVY65566:LVY65576 MFU65566:MFU65576 MPQ65566:MPQ65576 MZM65566:MZM65576 NJI65566:NJI65576 NTE65566:NTE65576 ODA65566:ODA65576 OMW65566:OMW65576 OWS65566:OWS65576 PGO65566:PGO65576 PQK65566:PQK65576 QAG65566:QAG65576 QKC65566:QKC65576 QTY65566:QTY65576 RDU65566:RDU65576 RNQ65566:RNQ65576 RXM65566:RXM65576 SHI65566:SHI65576 SRE65566:SRE65576 TBA65566:TBA65576 TKW65566:TKW65576 TUS65566:TUS65576 UEO65566:UEO65576 UOK65566:UOK65576 UYG65566:UYG65576 VIC65566:VIC65576 VRY65566:VRY65576 WBU65566:WBU65576 WLQ65566:WLQ65576 WVM65566:WVM65576 E131102:E131112 JA131102:JA131112 SW131102:SW131112 ACS131102:ACS131112 AMO131102:AMO131112 AWK131102:AWK131112 BGG131102:BGG131112 BQC131102:BQC131112 BZY131102:BZY131112 CJU131102:CJU131112 CTQ131102:CTQ131112 DDM131102:DDM131112 DNI131102:DNI131112 DXE131102:DXE131112 EHA131102:EHA131112 EQW131102:EQW131112 FAS131102:FAS131112 FKO131102:FKO131112 FUK131102:FUK131112 GEG131102:GEG131112 GOC131102:GOC131112 GXY131102:GXY131112 HHU131102:HHU131112 HRQ131102:HRQ131112 IBM131102:IBM131112 ILI131102:ILI131112 IVE131102:IVE131112 JFA131102:JFA131112 JOW131102:JOW131112 JYS131102:JYS131112 KIO131102:KIO131112 KSK131102:KSK131112 LCG131102:LCG131112 LMC131102:LMC131112 LVY131102:LVY131112 MFU131102:MFU131112 MPQ131102:MPQ131112 MZM131102:MZM131112 NJI131102:NJI131112 NTE131102:NTE131112 ODA131102:ODA131112 OMW131102:OMW131112 OWS131102:OWS131112 PGO131102:PGO131112 PQK131102:PQK131112 QAG131102:QAG131112 QKC131102:QKC131112 QTY131102:QTY131112 RDU131102:RDU131112 RNQ131102:RNQ131112 RXM131102:RXM131112 SHI131102:SHI131112 SRE131102:SRE131112 TBA131102:TBA131112 TKW131102:TKW131112 TUS131102:TUS131112 UEO131102:UEO131112 UOK131102:UOK131112 UYG131102:UYG131112 VIC131102:VIC131112 VRY131102:VRY131112 WBU131102:WBU131112 WLQ131102:WLQ131112 WVM131102:WVM131112 E196638:E196648 JA196638:JA196648 SW196638:SW196648 ACS196638:ACS196648 AMO196638:AMO196648 AWK196638:AWK196648 BGG196638:BGG196648 BQC196638:BQC196648 BZY196638:BZY196648 CJU196638:CJU196648 CTQ196638:CTQ196648 DDM196638:DDM196648 DNI196638:DNI196648 DXE196638:DXE196648 EHA196638:EHA196648 EQW196638:EQW196648 FAS196638:FAS196648 FKO196638:FKO196648 FUK196638:FUK196648 GEG196638:GEG196648 GOC196638:GOC196648 GXY196638:GXY196648 HHU196638:HHU196648 HRQ196638:HRQ196648 IBM196638:IBM196648 ILI196638:ILI196648 IVE196638:IVE196648 JFA196638:JFA196648 JOW196638:JOW196648 JYS196638:JYS196648 KIO196638:KIO196648 KSK196638:KSK196648 LCG196638:LCG196648 LMC196638:LMC196648 LVY196638:LVY196648 MFU196638:MFU196648 MPQ196638:MPQ196648 MZM196638:MZM196648 NJI196638:NJI196648 NTE196638:NTE196648 ODA196638:ODA196648 OMW196638:OMW196648 OWS196638:OWS196648 PGO196638:PGO196648 PQK196638:PQK196648 QAG196638:QAG196648 QKC196638:QKC196648 QTY196638:QTY196648 RDU196638:RDU196648 RNQ196638:RNQ196648 RXM196638:RXM196648 SHI196638:SHI196648 SRE196638:SRE196648 TBA196638:TBA196648 TKW196638:TKW196648 TUS196638:TUS196648 UEO196638:UEO196648 UOK196638:UOK196648 UYG196638:UYG196648 VIC196638:VIC196648 VRY196638:VRY196648 WBU196638:WBU196648 WLQ196638:WLQ196648 WVM196638:WVM196648 E262174:E262184 JA262174:JA262184 SW262174:SW262184 ACS262174:ACS262184 AMO262174:AMO262184 AWK262174:AWK262184 BGG262174:BGG262184 BQC262174:BQC262184 BZY262174:BZY262184 CJU262174:CJU262184 CTQ262174:CTQ262184 DDM262174:DDM262184 DNI262174:DNI262184 DXE262174:DXE262184 EHA262174:EHA262184 EQW262174:EQW262184 FAS262174:FAS262184 FKO262174:FKO262184 FUK262174:FUK262184 GEG262174:GEG262184 GOC262174:GOC262184 GXY262174:GXY262184 HHU262174:HHU262184 HRQ262174:HRQ262184 IBM262174:IBM262184 ILI262174:ILI262184 IVE262174:IVE262184 JFA262174:JFA262184 JOW262174:JOW262184 JYS262174:JYS262184 KIO262174:KIO262184 KSK262174:KSK262184 LCG262174:LCG262184 LMC262174:LMC262184 LVY262174:LVY262184 MFU262174:MFU262184 MPQ262174:MPQ262184 MZM262174:MZM262184 NJI262174:NJI262184 NTE262174:NTE262184 ODA262174:ODA262184 OMW262174:OMW262184 OWS262174:OWS262184 PGO262174:PGO262184 PQK262174:PQK262184 QAG262174:QAG262184 QKC262174:QKC262184 QTY262174:QTY262184 RDU262174:RDU262184 RNQ262174:RNQ262184 RXM262174:RXM262184 SHI262174:SHI262184 SRE262174:SRE262184 TBA262174:TBA262184 TKW262174:TKW262184 TUS262174:TUS262184 UEO262174:UEO262184 UOK262174:UOK262184 UYG262174:UYG262184 VIC262174:VIC262184 VRY262174:VRY262184 WBU262174:WBU262184 WLQ262174:WLQ262184 WVM262174:WVM262184 E327710:E327720 JA327710:JA327720 SW327710:SW327720 ACS327710:ACS327720 AMO327710:AMO327720 AWK327710:AWK327720 BGG327710:BGG327720 BQC327710:BQC327720 BZY327710:BZY327720 CJU327710:CJU327720 CTQ327710:CTQ327720 DDM327710:DDM327720 DNI327710:DNI327720 DXE327710:DXE327720 EHA327710:EHA327720 EQW327710:EQW327720 FAS327710:FAS327720 FKO327710:FKO327720 FUK327710:FUK327720 GEG327710:GEG327720 GOC327710:GOC327720 GXY327710:GXY327720 HHU327710:HHU327720 HRQ327710:HRQ327720 IBM327710:IBM327720 ILI327710:ILI327720 IVE327710:IVE327720 JFA327710:JFA327720 JOW327710:JOW327720 JYS327710:JYS327720 KIO327710:KIO327720 KSK327710:KSK327720 LCG327710:LCG327720 LMC327710:LMC327720 LVY327710:LVY327720 MFU327710:MFU327720 MPQ327710:MPQ327720 MZM327710:MZM327720 NJI327710:NJI327720 NTE327710:NTE327720 ODA327710:ODA327720 OMW327710:OMW327720 OWS327710:OWS327720 PGO327710:PGO327720 PQK327710:PQK327720 QAG327710:QAG327720 QKC327710:QKC327720 QTY327710:QTY327720 RDU327710:RDU327720 RNQ327710:RNQ327720 RXM327710:RXM327720 SHI327710:SHI327720 SRE327710:SRE327720 TBA327710:TBA327720 TKW327710:TKW327720 TUS327710:TUS327720 UEO327710:UEO327720 UOK327710:UOK327720 UYG327710:UYG327720 VIC327710:VIC327720 VRY327710:VRY327720 WBU327710:WBU327720 WLQ327710:WLQ327720 WVM327710:WVM327720 E393246:E393256 JA393246:JA393256 SW393246:SW393256 ACS393246:ACS393256 AMO393246:AMO393256 AWK393246:AWK393256 BGG393246:BGG393256 BQC393246:BQC393256 BZY393246:BZY393256 CJU393246:CJU393256 CTQ393246:CTQ393256 DDM393246:DDM393256 DNI393246:DNI393256 DXE393246:DXE393256 EHA393246:EHA393256 EQW393246:EQW393256 FAS393246:FAS393256 FKO393246:FKO393256 FUK393246:FUK393256 GEG393246:GEG393256 GOC393246:GOC393256 GXY393246:GXY393256 HHU393246:HHU393256 HRQ393246:HRQ393256 IBM393246:IBM393256 ILI393246:ILI393256 IVE393246:IVE393256 JFA393246:JFA393256 JOW393246:JOW393256 JYS393246:JYS393256 KIO393246:KIO393256 KSK393246:KSK393256 LCG393246:LCG393256 LMC393246:LMC393256 LVY393246:LVY393256 MFU393246:MFU393256 MPQ393246:MPQ393256 MZM393246:MZM393256 NJI393246:NJI393256 NTE393246:NTE393256 ODA393246:ODA393256 OMW393246:OMW393256 OWS393246:OWS393256 PGO393246:PGO393256 PQK393246:PQK393256 QAG393246:QAG393256 QKC393246:QKC393256 QTY393246:QTY393256 RDU393246:RDU393256 RNQ393246:RNQ393256 RXM393246:RXM393256 SHI393246:SHI393256 SRE393246:SRE393256 TBA393246:TBA393256 TKW393246:TKW393256 TUS393246:TUS393256 UEO393246:UEO393256 UOK393246:UOK393256 UYG393246:UYG393256 VIC393246:VIC393256 VRY393246:VRY393256 WBU393246:WBU393256 WLQ393246:WLQ393256 WVM393246:WVM393256 E458782:E458792 JA458782:JA458792 SW458782:SW458792 ACS458782:ACS458792 AMO458782:AMO458792 AWK458782:AWK458792 BGG458782:BGG458792 BQC458782:BQC458792 BZY458782:BZY458792 CJU458782:CJU458792 CTQ458782:CTQ458792 DDM458782:DDM458792 DNI458782:DNI458792 DXE458782:DXE458792 EHA458782:EHA458792 EQW458782:EQW458792 FAS458782:FAS458792 FKO458782:FKO458792 FUK458782:FUK458792 GEG458782:GEG458792 GOC458782:GOC458792 GXY458782:GXY458792 HHU458782:HHU458792 HRQ458782:HRQ458792 IBM458782:IBM458792 ILI458782:ILI458792 IVE458782:IVE458792 JFA458782:JFA458792 JOW458782:JOW458792 JYS458782:JYS458792 KIO458782:KIO458792 KSK458782:KSK458792 LCG458782:LCG458792 LMC458782:LMC458792 LVY458782:LVY458792 MFU458782:MFU458792 MPQ458782:MPQ458792 MZM458782:MZM458792 NJI458782:NJI458792 NTE458782:NTE458792 ODA458782:ODA458792 OMW458782:OMW458792 OWS458782:OWS458792 PGO458782:PGO458792 PQK458782:PQK458792 QAG458782:QAG458792 QKC458782:QKC458792 QTY458782:QTY458792 RDU458782:RDU458792 RNQ458782:RNQ458792 RXM458782:RXM458792 SHI458782:SHI458792 SRE458782:SRE458792 TBA458782:TBA458792 TKW458782:TKW458792 TUS458782:TUS458792 UEO458782:UEO458792 UOK458782:UOK458792 UYG458782:UYG458792 VIC458782:VIC458792 VRY458782:VRY458792 WBU458782:WBU458792 WLQ458782:WLQ458792 WVM458782:WVM458792 E524318:E524328 JA524318:JA524328 SW524318:SW524328 ACS524318:ACS524328 AMO524318:AMO524328 AWK524318:AWK524328 BGG524318:BGG524328 BQC524318:BQC524328 BZY524318:BZY524328 CJU524318:CJU524328 CTQ524318:CTQ524328 DDM524318:DDM524328 DNI524318:DNI524328 DXE524318:DXE524328 EHA524318:EHA524328 EQW524318:EQW524328 FAS524318:FAS524328 FKO524318:FKO524328 FUK524318:FUK524328 GEG524318:GEG524328 GOC524318:GOC524328 GXY524318:GXY524328 HHU524318:HHU524328 HRQ524318:HRQ524328 IBM524318:IBM524328 ILI524318:ILI524328 IVE524318:IVE524328 JFA524318:JFA524328 JOW524318:JOW524328 JYS524318:JYS524328 KIO524318:KIO524328 KSK524318:KSK524328 LCG524318:LCG524328 LMC524318:LMC524328 LVY524318:LVY524328 MFU524318:MFU524328 MPQ524318:MPQ524328 MZM524318:MZM524328 NJI524318:NJI524328 NTE524318:NTE524328 ODA524318:ODA524328 OMW524318:OMW524328 OWS524318:OWS524328 PGO524318:PGO524328 PQK524318:PQK524328 QAG524318:QAG524328 QKC524318:QKC524328 QTY524318:QTY524328 RDU524318:RDU524328 RNQ524318:RNQ524328 RXM524318:RXM524328 SHI524318:SHI524328 SRE524318:SRE524328 TBA524318:TBA524328 TKW524318:TKW524328 TUS524318:TUS524328 UEO524318:UEO524328 UOK524318:UOK524328 UYG524318:UYG524328 VIC524318:VIC524328 VRY524318:VRY524328 WBU524318:WBU524328 WLQ524318:WLQ524328 WVM524318:WVM524328 E589854:E589864 JA589854:JA589864 SW589854:SW589864 ACS589854:ACS589864 AMO589854:AMO589864 AWK589854:AWK589864 BGG589854:BGG589864 BQC589854:BQC589864 BZY589854:BZY589864 CJU589854:CJU589864 CTQ589854:CTQ589864 DDM589854:DDM589864 DNI589854:DNI589864 DXE589854:DXE589864 EHA589854:EHA589864 EQW589854:EQW589864 FAS589854:FAS589864 FKO589854:FKO589864 FUK589854:FUK589864 GEG589854:GEG589864 GOC589854:GOC589864 GXY589854:GXY589864 HHU589854:HHU589864 HRQ589854:HRQ589864 IBM589854:IBM589864 ILI589854:ILI589864 IVE589854:IVE589864 JFA589854:JFA589864 JOW589854:JOW589864 JYS589854:JYS589864 KIO589854:KIO589864 KSK589854:KSK589864 LCG589854:LCG589864 LMC589854:LMC589864 LVY589854:LVY589864 MFU589854:MFU589864 MPQ589854:MPQ589864 MZM589854:MZM589864 NJI589854:NJI589864 NTE589854:NTE589864 ODA589854:ODA589864 OMW589854:OMW589864 OWS589854:OWS589864 PGO589854:PGO589864 PQK589854:PQK589864 QAG589854:QAG589864 QKC589854:QKC589864 QTY589854:QTY589864 RDU589854:RDU589864 RNQ589854:RNQ589864 RXM589854:RXM589864 SHI589854:SHI589864 SRE589854:SRE589864 TBA589854:TBA589864 TKW589854:TKW589864 TUS589854:TUS589864 UEO589854:UEO589864 UOK589854:UOK589864 UYG589854:UYG589864 VIC589854:VIC589864 VRY589854:VRY589864 WBU589854:WBU589864 WLQ589854:WLQ589864 WVM589854:WVM589864 E655390:E655400 JA655390:JA655400 SW655390:SW655400 ACS655390:ACS655400 AMO655390:AMO655400 AWK655390:AWK655400 BGG655390:BGG655400 BQC655390:BQC655400 BZY655390:BZY655400 CJU655390:CJU655400 CTQ655390:CTQ655400 DDM655390:DDM655400 DNI655390:DNI655400 DXE655390:DXE655400 EHA655390:EHA655400 EQW655390:EQW655400 FAS655390:FAS655400 FKO655390:FKO655400 FUK655390:FUK655400 GEG655390:GEG655400 GOC655390:GOC655400 GXY655390:GXY655400 HHU655390:HHU655400 HRQ655390:HRQ655400 IBM655390:IBM655400 ILI655390:ILI655400 IVE655390:IVE655400 JFA655390:JFA655400 JOW655390:JOW655400 JYS655390:JYS655400 KIO655390:KIO655400 KSK655390:KSK655400 LCG655390:LCG655400 LMC655390:LMC655400 LVY655390:LVY655400 MFU655390:MFU655400 MPQ655390:MPQ655400 MZM655390:MZM655400 NJI655390:NJI655400 NTE655390:NTE655400 ODA655390:ODA655400 OMW655390:OMW655400 OWS655390:OWS655400 PGO655390:PGO655400 PQK655390:PQK655400 QAG655390:QAG655400 QKC655390:QKC655400 QTY655390:QTY655400 RDU655390:RDU655400 RNQ655390:RNQ655400 RXM655390:RXM655400 SHI655390:SHI655400 SRE655390:SRE655400 TBA655390:TBA655400 TKW655390:TKW655400 TUS655390:TUS655400 UEO655390:UEO655400 UOK655390:UOK655400 UYG655390:UYG655400 VIC655390:VIC655400 VRY655390:VRY655400 WBU655390:WBU655400 WLQ655390:WLQ655400 WVM655390:WVM655400 E720926:E720936 JA720926:JA720936 SW720926:SW720936 ACS720926:ACS720936 AMO720926:AMO720936 AWK720926:AWK720936 BGG720926:BGG720936 BQC720926:BQC720936 BZY720926:BZY720936 CJU720926:CJU720936 CTQ720926:CTQ720936 DDM720926:DDM720936 DNI720926:DNI720936 DXE720926:DXE720936 EHA720926:EHA720936 EQW720926:EQW720936 FAS720926:FAS720936 FKO720926:FKO720936 FUK720926:FUK720936 GEG720926:GEG720936 GOC720926:GOC720936 GXY720926:GXY720936 HHU720926:HHU720936 HRQ720926:HRQ720936 IBM720926:IBM720936 ILI720926:ILI720936 IVE720926:IVE720936 JFA720926:JFA720936 JOW720926:JOW720936 JYS720926:JYS720936 KIO720926:KIO720936 KSK720926:KSK720936 LCG720926:LCG720936 LMC720926:LMC720936 LVY720926:LVY720936 MFU720926:MFU720936 MPQ720926:MPQ720936 MZM720926:MZM720936 NJI720926:NJI720936 NTE720926:NTE720936 ODA720926:ODA720936 OMW720926:OMW720936 OWS720926:OWS720936 PGO720926:PGO720936 PQK720926:PQK720936 QAG720926:QAG720936 QKC720926:QKC720936 QTY720926:QTY720936 RDU720926:RDU720936 RNQ720926:RNQ720936 RXM720926:RXM720936 SHI720926:SHI720936 SRE720926:SRE720936 TBA720926:TBA720936 TKW720926:TKW720936 TUS720926:TUS720936 UEO720926:UEO720936 UOK720926:UOK720936 UYG720926:UYG720936 VIC720926:VIC720936 VRY720926:VRY720936 WBU720926:WBU720936 WLQ720926:WLQ720936 WVM720926:WVM720936 E786462:E786472 JA786462:JA786472 SW786462:SW786472 ACS786462:ACS786472 AMO786462:AMO786472 AWK786462:AWK786472 BGG786462:BGG786472 BQC786462:BQC786472 BZY786462:BZY786472 CJU786462:CJU786472 CTQ786462:CTQ786472 DDM786462:DDM786472 DNI786462:DNI786472 DXE786462:DXE786472 EHA786462:EHA786472 EQW786462:EQW786472 FAS786462:FAS786472 FKO786462:FKO786472 FUK786462:FUK786472 GEG786462:GEG786472 GOC786462:GOC786472 GXY786462:GXY786472 HHU786462:HHU786472 HRQ786462:HRQ786472 IBM786462:IBM786472 ILI786462:ILI786472 IVE786462:IVE786472 JFA786462:JFA786472 JOW786462:JOW786472 JYS786462:JYS786472 KIO786462:KIO786472 KSK786462:KSK786472 LCG786462:LCG786472 LMC786462:LMC786472 LVY786462:LVY786472 MFU786462:MFU786472 MPQ786462:MPQ786472 MZM786462:MZM786472 NJI786462:NJI786472 NTE786462:NTE786472 ODA786462:ODA786472 OMW786462:OMW786472 OWS786462:OWS786472 PGO786462:PGO786472 PQK786462:PQK786472 QAG786462:QAG786472 QKC786462:QKC786472 QTY786462:QTY786472 RDU786462:RDU786472 RNQ786462:RNQ786472 RXM786462:RXM786472 SHI786462:SHI786472 SRE786462:SRE786472 TBA786462:TBA786472 TKW786462:TKW786472 TUS786462:TUS786472 UEO786462:UEO786472 UOK786462:UOK786472 UYG786462:UYG786472 VIC786462:VIC786472 VRY786462:VRY786472 WBU786462:WBU786472 WLQ786462:WLQ786472 WVM786462:WVM786472 E851998:E852008 JA851998:JA852008 SW851998:SW852008 ACS851998:ACS852008 AMO851998:AMO852008 AWK851998:AWK852008 BGG851998:BGG852008 BQC851998:BQC852008 BZY851998:BZY852008 CJU851998:CJU852008 CTQ851998:CTQ852008 DDM851998:DDM852008 DNI851998:DNI852008 DXE851998:DXE852008 EHA851998:EHA852008 EQW851998:EQW852008 FAS851998:FAS852008 FKO851998:FKO852008 FUK851998:FUK852008 GEG851998:GEG852008 GOC851998:GOC852008 GXY851998:GXY852008 HHU851998:HHU852008 HRQ851998:HRQ852008 IBM851998:IBM852008 ILI851998:ILI852008 IVE851998:IVE852008 JFA851998:JFA852008 JOW851998:JOW852008 JYS851998:JYS852008 KIO851998:KIO852008 KSK851998:KSK852008 LCG851998:LCG852008 LMC851998:LMC852008 LVY851998:LVY852008 MFU851998:MFU852008 MPQ851998:MPQ852008 MZM851998:MZM852008 NJI851998:NJI852008 NTE851998:NTE852008 ODA851998:ODA852008 OMW851998:OMW852008 OWS851998:OWS852008 PGO851998:PGO852008 PQK851998:PQK852008 QAG851998:QAG852008 QKC851998:QKC852008 QTY851998:QTY852008 RDU851998:RDU852008 RNQ851998:RNQ852008 RXM851998:RXM852008 SHI851998:SHI852008 SRE851998:SRE852008 TBA851998:TBA852008 TKW851998:TKW852008 TUS851998:TUS852008 UEO851998:UEO852008 UOK851998:UOK852008 UYG851998:UYG852008 VIC851998:VIC852008 VRY851998:VRY852008 WBU851998:WBU852008 WLQ851998:WLQ852008 WVM851998:WVM852008 E917534:E917544 JA917534:JA917544 SW917534:SW917544 ACS917534:ACS917544 AMO917534:AMO917544 AWK917534:AWK917544 BGG917534:BGG917544 BQC917534:BQC917544 BZY917534:BZY917544 CJU917534:CJU917544 CTQ917534:CTQ917544 DDM917534:DDM917544 DNI917534:DNI917544 DXE917534:DXE917544 EHA917534:EHA917544 EQW917534:EQW917544 FAS917534:FAS917544 FKO917534:FKO917544 FUK917534:FUK917544 GEG917534:GEG917544 GOC917534:GOC917544 GXY917534:GXY917544 HHU917534:HHU917544 HRQ917534:HRQ917544 IBM917534:IBM917544 ILI917534:ILI917544 IVE917534:IVE917544 JFA917534:JFA917544 JOW917534:JOW917544 JYS917534:JYS917544 KIO917534:KIO917544 KSK917534:KSK917544 LCG917534:LCG917544 LMC917534:LMC917544 LVY917534:LVY917544 MFU917534:MFU917544 MPQ917534:MPQ917544 MZM917534:MZM917544 NJI917534:NJI917544 NTE917534:NTE917544 ODA917534:ODA917544 OMW917534:OMW917544 OWS917534:OWS917544 PGO917534:PGO917544 PQK917534:PQK917544 QAG917534:QAG917544 QKC917534:QKC917544 QTY917534:QTY917544 RDU917534:RDU917544 RNQ917534:RNQ917544 RXM917534:RXM917544 SHI917534:SHI917544 SRE917534:SRE917544 TBA917534:TBA917544 TKW917534:TKW917544 TUS917534:TUS917544 UEO917534:UEO917544 UOK917534:UOK917544 UYG917534:UYG917544 VIC917534:VIC917544 VRY917534:VRY917544 WBU917534:WBU917544 WLQ917534:WLQ917544 WVM917534:WVM917544 E983070:E983080 JA983070:JA983080 SW983070:SW983080 ACS983070:ACS983080 AMO983070:AMO983080 AWK983070:AWK983080 BGG983070:BGG983080 BQC983070:BQC983080 BZY983070:BZY983080 CJU983070:CJU983080 CTQ983070:CTQ983080 DDM983070:DDM983080 DNI983070:DNI983080 DXE983070:DXE983080 EHA983070:EHA983080 EQW983070:EQW983080 FAS983070:FAS983080 FKO983070:FKO983080 FUK983070:FUK983080 GEG983070:GEG983080 GOC983070:GOC983080 GXY983070:GXY983080 HHU983070:HHU983080 HRQ983070:HRQ983080 IBM983070:IBM983080 ILI983070:ILI983080 IVE983070:IVE983080 JFA983070:JFA983080 JOW983070:JOW983080 JYS983070:JYS983080 KIO983070:KIO983080 KSK983070:KSK983080 LCG983070:LCG983080 LMC983070:LMC983080 LVY983070:LVY983080 MFU983070:MFU983080 MPQ983070:MPQ983080 MZM983070:MZM983080 NJI983070:NJI983080 NTE983070:NTE983080 ODA983070:ODA983080 OMW983070:OMW983080 OWS983070:OWS983080 PGO983070:PGO983080 PQK983070:PQK983080 QAG983070:QAG983080 QKC983070:QKC983080 QTY983070:QTY983080 RDU983070:RDU983080 RNQ983070:RNQ983080 RXM983070:RXM983080 SHI983070:SHI983080 SRE983070:SRE983080 TBA983070:TBA983080 TKW983070:TKW983080 TUS983070:TUS983080 UEO983070:UEO983080 UOK983070:UOK983080 UYG983070:UYG983080 VIC983070:VIC983080 VRY983070:VRY983080 WBU983070:WBU983080 WLQ983070:WLQ983080 WVM983070:WVM983080 E42:E45 JA42:JA45 SW42:SW45 ACS42:ACS45 AMO42:AMO45 AWK42:AWK45 BGG42:BGG45 BQC42:BQC45 BZY42:BZY45 CJU42:CJU45 CTQ42:CTQ45 DDM42:DDM45 DNI42:DNI45 DXE42:DXE45 EHA42:EHA45 EQW42:EQW45 FAS42:FAS45 FKO42:FKO45 FUK42:FUK45 GEG42:GEG45 GOC42:GOC45 GXY42:GXY45 HHU42:HHU45 HRQ42:HRQ45 IBM42:IBM45 ILI42:ILI45 IVE42:IVE45 JFA42:JFA45 JOW42:JOW45 JYS42:JYS45 KIO42:KIO45 KSK42:KSK45 LCG42:LCG45 LMC42:LMC45 LVY42:LVY45 MFU42:MFU45 MPQ42:MPQ45 MZM42:MZM45 NJI42:NJI45 NTE42:NTE45 ODA42:ODA45 OMW42:OMW45 OWS42:OWS45 PGO42:PGO45 PQK42:PQK45 QAG42:QAG45 QKC42:QKC45 QTY42:QTY45 RDU42:RDU45 RNQ42:RNQ45 RXM42:RXM45 SHI42:SHI45 SRE42:SRE45 TBA42:TBA45 TKW42:TKW45 TUS42:TUS45 UEO42:UEO45 UOK42:UOK45 UYG42:UYG45 VIC42:VIC45 VRY42:VRY45 WBU42:WBU45 WLQ42:WLQ45 WVM42:WVM45 E65578:E65581 JA65578:JA65581 SW65578:SW65581 ACS65578:ACS65581 AMO65578:AMO65581 AWK65578:AWK65581 BGG65578:BGG65581 BQC65578:BQC65581 BZY65578:BZY65581 CJU65578:CJU65581 CTQ65578:CTQ65581 DDM65578:DDM65581 DNI65578:DNI65581 DXE65578:DXE65581 EHA65578:EHA65581 EQW65578:EQW65581 FAS65578:FAS65581 FKO65578:FKO65581 FUK65578:FUK65581 GEG65578:GEG65581 GOC65578:GOC65581 GXY65578:GXY65581 HHU65578:HHU65581 HRQ65578:HRQ65581 IBM65578:IBM65581 ILI65578:ILI65581 IVE65578:IVE65581 JFA65578:JFA65581 JOW65578:JOW65581 JYS65578:JYS65581 KIO65578:KIO65581 KSK65578:KSK65581 LCG65578:LCG65581 LMC65578:LMC65581 LVY65578:LVY65581 MFU65578:MFU65581 MPQ65578:MPQ65581 MZM65578:MZM65581 NJI65578:NJI65581 NTE65578:NTE65581 ODA65578:ODA65581 OMW65578:OMW65581 OWS65578:OWS65581 PGO65578:PGO65581 PQK65578:PQK65581 QAG65578:QAG65581 QKC65578:QKC65581 QTY65578:QTY65581 RDU65578:RDU65581 RNQ65578:RNQ65581 RXM65578:RXM65581 SHI65578:SHI65581 SRE65578:SRE65581 TBA65578:TBA65581 TKW65578:TKW65581 TUS65578:TUS65581 UEO65578:UEO65581 UOK65578:UOK65581 UYG65578:UYG65581 VIC65578:VIC65581 VRY65578:VRY65581 WBU65578:WBU65581 WLQ65578:WLQ65581 WVM65578:WVM65581 E131114:E131117 JA131114:JA131117 SW131114:SW131117 ACS131114:ACS131117 AMO131114:AMO131117 AWK131114:AWK131117 BGG131114:BGG131117 BQC131114:BQC131117 BZY131114:BZY131117 CJU131114:CJU131117 CTQ131114:CTQ131117 DDM131114:DDM131117 DNI131114:DNI131117 DXE131114:DXE131117 EHA131114:EHA131117 EQW131114:EQW131117 FAS131114:FAS131117 FKO131114:FKO131117 FUK131114:FUK131117 GEG131114:GEG131117 GOC131114:GOC131117 GXY131114:GXY131117 HHU131114:HHU131117 HRQ131114:HRQ131117 IBM131114:IBM131117 ILI131114:ILI131117 IVE131114:IVE131117 JFA131114:JFA131117 JOW131114:JOW131117 JYS131114:JYS131117 KIO131114:KIO131117 KSK131114:KSK131117 LCG131114:LCG131117 LMC131114:LMC131117 LVY131114:LVY131117 MFU131114:MFU131117 MPQ131114:MPQ131117 MZM131114:MZM131117 NJI131114:NJI131117 NTE131114:NTE131117 ODA131114:ODA131117 OMW131114:OMW131117 OWS131114:OWS131117 PGO131114:PGO131117 PQK131114:PQK131117 QAG131114:QAG131117 QKC131114:QKC131117 QTY131114:QTY131117 RDU131114:RDU131117 RNQ131114:RNQ131117 RXM131114:RXM131117 SHI131114:SHI131117 SRE131114:SRE131117 TBA131114:TBA131117 TKW131114:TKW131117 TUS131114:TUS131117 UEO131114:UEO131117 UOK131114:UOK131117 UYG131114:UYG131117 VIC131114:VIC131117 VRY131114:VRY131117 WBU131114:WBU131117 WLQ131114:WLQ131117 WVM131114:WVM131117 E196650:E196653 JA196650:JA196653 SW196650:SW196653 ACS196650:ACS196653 AMO196650:AMO196653 AWK196650:AWK196653 BGG196650:BGG196653 BQC196650:BQC196653 BZY196650:BZY196653 CJU196650:CJU196653 CTQ196650:CTQ196653 DDM196650:DDM196653 DNI196650:DNI196653 DXE196650:DXE196653 EHA196650:EHA196653 EQW196650:EQW196653 FAS196650:FAS196653 FKO196650:FKO196653 FUK196650:FUK196653 GEG196650:GEG196653 GOC196650:GOC196653 GXY196650:GXY196653 HHU196650:HHU196653 HRQ196650:HRQ196653 IBM196650:IBM196653 ILI196650:ILI196653 IVE196650:IVE196653 JFA196650:JFA196653 JOW196650:JOW196653 JYS196650:JYS196653 KIO196650:KIO196653 KSK196650:KSK196653 LCG196650:LCG196653 LMC196650:LMC196653 LVY196650:LVY196653 MFU196650:MFU196653 MPQ196650:MPQ196653 MZM196650:MZM196653 NJI196650:NJI196653 NTE196650:NTE196653 ODA196650:ODA196653 OMW196650:OMW196653 OWS196650:OWS196653 PGO196650:PGO196653 PQK196650:PQK196653 QAG196650:QAG196653 QKC196650:QKC196653 QTY196650:QTY196653 RDU196650:RDU196653 RNQ196650:RNQ196653 RXM196650:RXM196653 SHI196650:SHI196653 SRE196650:SRE196653 TBA196650:TBA196653 TKW196650:TKW196653 TUS196650:TUS196653 UEO196650:UEO196653 UOK196650:UOK196653 UYG196650:UYG196653 VIC196650:VIC196653 VRY196650:VRY196653 WBU196650:WBU196653 WLQ196650:WLQ196653 WVM196650:WVM196653 E262186:E262189 JA262186:JA262189 SW262186:SW262189 ACS262186:ACS262189 AMO262186:AMO262189 AWK262186:AWK262189 BGG262186:BGG262189 BQC262186:BQC262189 BZY262186:BZY262189 CJU262186:CJU262189 CTQ262186:CTQ262189 DDM262186:DDM262189 DNI262186:DNI262189 DXE262186:DXE262189 EHA262186:EHA262189 EQW262186:EQW262189 FAS262186:FAS262189 FKO262186:FKO262189 FUK262186:FUK262189 GEG262186:GEG262189 GOC262186:GOC262189 GXY262186:GXY262189 HHU262186:HHU262189 HRQ262186:HRQ262189 IBM262186:IBM262189 ILI262186:ILI262189 IVE262186:IVE262189 JFA262186:JFA262189 JOW262186:JOW262189 JYS262186:JYS262189 KIO262186:KIO262189 KSK262186:KSK262189 LCG262186:LCG262189 LMC262186:LMC262189 LVY262186:LVY262189 MFU262186:MFU262189 MPQ262186:MPQ262189 MZM262186:MZM262189 NJI262186:NJI262189 NTE262186:NTE262189 ODA262186:ODA262189 OMW262186:OMW262189 OWS262186:OWS262189 PGO262186:PGO262189 PQK262186:PQK262189 QAG262186:QAG262189 QKC262186:QKC262189 QTY262186:QTY262189 RDU262186:RDU262189 RNQ262186:RNQ262189 RXM262186:RXM262189 SHI262186:SHI262189 SRE262186:SRE262189 TBA262186:TBA262189 TKW262186:TKW262189 TUS262186:TUS262189 UEO262186:UEO262189 UOK262186:UOK262189 UYG262186:UYG262189 VIC262186:VIC262189 VRY262186:VRY262189 WBU262186:WBU262189 WLQ262186:WLQ262189 WVM262186:WVM262189 E327722:E327725 JA327722:JA327725 SW327722:SW327725 ACS327722:ACS327725 AMO327722:AMO327725 AWK327722:AWK327725 BGG327722:BGG327725 BQC327722:BQC327725 BZY327722:BZY327725 CJU327722:CJU327725 CTQ327722:CTQ327725 DDM327722:DDM327725 DNI327722:DNI327725 DXE327722:DXE327725 EHA327722:EHA327725 EQW327722:EQW327725 FAS327722:FAS327725 FKO327722:FKO327725 FUK327722:FUK327725 GEG327722:GEG327725 GOC327722:GOC327725 GXY327722:GXY327725 HHU327722:HHU327725 HRQ327722:HRQ327725 IBM327722:IBM327725 ILI327722:ILI327725 IVE327722:IVE327725 JFA327722:JFA327725 JOW327722:JOW327725 JYS327722:JYS327725 KIO327722:KIO327725 KSK327722:KSK327725 LCG327722:LCG327725 LMC327722:LMC327725 LVY327722:LVY327725 MFU327722:MFU327725 MPQ327722:MPQ327725 MZM327722:MZM327725 NJI327722:NJI327725 NTE327722:NTE327725 ODA327722:ODA327725 OMW327722:OMW327725 OWS327722:OWS327725 PGO327722:PGO327725 PQK327722:PQK327725 QAG327722:QAG327725 QKC327722:QKC327725 QTY327722:QTY327725 RDU327722:RDU327725 RNQ327722:RNQ327725 RXM327722:RXM327725 SHI327722:SHI327725 SRE327722:SRE327725 TBA327722:TBA327725 TKW327722:TKW327725 TUS327722:TUS327725 UEO327722:UEO327725 UOK327722:UOK327725 UYG327722:UYG327725 VIC327722:VIC327725 VRY327722:VRY327725 WBU327722:WBU327725 WLQ327722:WLQ327725 WVM327722:WVM327725 E393258:E393261 JA393258:JA393261 SW393258:SW393261 ACS393258:ACS393261 AMO393258:AMO393261 AWK393258:AWK393261 BGG393258:BGG393261 BQC393258:BQC393261 BZY393258:BZY393261 CJU393258:CJU393261 CTQ393258:CTQ393261 DDM393258:DDM393261 DNI393258:DNI393261 DXE393258:DXE393261 EHA393258:EHA393261 EQW393258:EQW393261 FAS393258:FAS393261 FKO393258:FKO393261 FUK393258:FUK393261 GEG393258:GEG393261 GOC393258:GOC393261 GXY393258:GXY393261 HHU393258:HHU393261 HRQ393258:HRQ393261 IBM393258:IBM393261 ILI393258:ILI393261 IVE393258:IVE393261 JFA393258:JFA393261 JOW393258:JOW393261 JYS393258:JYS393261 KIO393258:KIO393261 KSK393258:KSK393261 LCG393258:LCG393261 LMC393258:LMC393261 LVY393258:LVY393261 MFU393258:MFU393261 MPQ393258:MPQ393261 MZM393258:MZM393261 NJI393258:NJI393261 NTE393258:NTE393261 ODA393258:ODA393261 OMW393258:OMW393261 OWS393258:OWS393261 PGO393258:PGO393261 PQK393258:PQK393261 QAG393258:QAG393261 QKC393258:QKC393261 QTY393258:QTY393261 RDU393258:RDU393261 RNQ393258:RNQ393261 RXM393258:RXM393261 SHI393258:SHI393261 SRE393258:SRE393261 TBA393258:TBA393261 TKW393258:TKW393261 TUS393258:TUS393261 UEO393258:UEO393261 UOK393258:UOK393261 UYG393258:UYG393261 VIC393258:VIC393261 VRY393258:VRY393261 WBU393258:WBU393261 WLQ393258:WLQ393261 WVM393258:WVM393261 E458794:E458797 JA458794:JA458797 SW458794:SW458797 ACS458794:ACS458797 AMO458794:AMO458797 AWK458794:AWK458797 BGG458794:BGG458797 BQC458794:BQC458797 BZY458794:BZY458797 CJU458794:CJU458797 CTQ458794:CTQ458797 DDM458794:DDM458797 DNI458794:DNI458797 DXE458794:DXE458797 EHA458794:EHA458797 EQW458794:EQW458797 FAS458794:FAS458797 FKO458794:FKO458797 FUK458794:FUK458797 GEG458794:GEG458797 GOC458794:GOC458797 GXY458794:GXY458797 HHU458794:HHU458797 HRQ458794:HRQ458797 IBM458794:IBM458797 ILI458794:ILI458797 IVE458794:IVE458797 JFA458794:JFA458797 JOW458794:JOW458797 JYS458794:JYS458797 KIO458794:KIO458797 KSK458794:KSK458797 LCG458794:LCG458797 LMC458794:LMC458797 LVY458794:LVY458797 MFU458794:MFU458797 MPQ458794:MPQ458797 MZM458794:MZM458797 NJI458794:NJI458797 NTE458794:NTE458797 ODA458794:ODA458797 OMW458794:OMW458797 OWS458794:OWS458797 PGO458794:PGO458797 PQK458794:PQK458797 QAG458794:QAG458797 QKC458794:QKC458797 QTY458794:QTY458797 RDU458794:RDU458797 RNQ458794:RNQ458797 RXM458794:RXM458797 SHI458794:SHI458797 SRE458794:SRE458797 TBA458794:TBA458797 TKW458794:TKW458797 TUS458794:TUS458797 UEO458794:UEO458797 UOK458794:UOK458797 UYG458794:UYG458797 VIC458794:VIC458797 VRY458794:VRY458797 WBU458794:WBU458797 WLQ458794:WLQ458797 WVM458794:WVM458797 E524330:E524333 JA524330:JA524333 SW524330:SW524333 ACS524330:ACS524333 AMO524330:AMO524333 AWK524330:AWK524333 BGG524330:BGG524333 BQC524330:BQC524333 BZY524330:BZY524333 CJU524330:CJU524333 CTQ524330:CTQ524333 DDM524330:DDM524333 DNI524330:DNI524333 DXE524330:DXE524333 EHA524330:EHA524333 EQW524330:EQW524333 FAS524330:FAS524333 FKO524330:FKO524333 FUK524330:FUK524333 GEG524330:GEG524333 GOC524330:GOC524333 GXY524330:GXY524333 HHU524330:HHU524333 HRQ524330:HRQ524333 IBM524330:IBM524333 ILI524330:ILI524333 IVE524330:IVE524333 JFA524330:JFA524333 JOW524330:JOW524333 JYS524330:JYS524333 KIO524330:KIO524333 KSK524330:KSK524333 LCG524330:LCG524333 LMC524330:LMC524333 LVY524330:LVY524333 MFU524330:MFU524333 MPQ524330:MPQ524333 MZM524330:MZM524333 NJI524330:NJI524333 NTE524330:NTE524333 ODA524330:ODA524333 OMW524330:OMW524333 OWS524330:OWS524333 PGO524330:PGO524333 PQK524330:PQK524333 QAG524330:QAG524333 QKC524330:QKC524333 QTY524330:QTY524333 RDU524330:RDU524333 RNQ524330:RNQ524333 RXM524330:RXM524333 SHI524330:SHI524333 SRE524330:SRE524333 TBA524330:TBA524333 TKW524330:TKW524333 TUS524330:TUS524333 UEO524330:UEO524333 UOK524330:UOK524333 UYG524330:UYG524333 VIC524330:VIC524333 VRY524330:VRY524333 WBU524330:WBU524333 WLQ524330:WLQ524333 WVM524330:WVM524333 E589866:E589869 JA589866:JA589869 SW589866:SW589869 ACS589866:ACS589869 AMO589866:AMO589869 AWK589866:AWK589869 BGG589866:BGG589869 BQC589866:BQC589869 BZY589866:BZY589869 CJU589866:CJU589869 CTQ589866:CTQ589869 DDM589866:DDM589869 DNI589866:DNI589869 DXE589866:DXE589869 EHA589866:EHA589869 EQW589866:EQW589869 FAS589866:FAS589869 FKO589866:FKO589869 FUK589866:FUK589869 GEG589866:GEG589869 GOC589866:GOC589869 GXY589866:GXY589869 HHU589866:HHU589869 HRQ589866:HRQ589869 IBM589866:IBM589869 ILI589866:ILI589869 IVE589866:IVE589869 JFA589866:JFA589869 JOW589866:JOW589869 JYS589866:JYS589869 KIO589866:KIO589869 KSK589866:KSK589869 LCG589866:LCG589869 LMC589866:LMC589869 LVY589866:LVY589869 MFU589866:MFU589869 MPQ589866:MPQ589869 MZM589866:MZM589869 NJI589866:NJI589869 NTE589866:NTE589869 ODA589866:ODA589869 OMW589866:OMW589869 OWS589866:OWS589869 PGO589866:PGO589869 PQK589866:PQK589869 QAG589866:QAG589869 QKC589866:QKC589869 QTY589866:QTY589869 RDU589866:RDU589869 RNQ589866:RNQ589869 RXM589866:RXM589869 SHI589866:SHI589869 SRE589866:SRE589869 TBA589866:TBA589869 TKW589866:TKW589869 TUS589866:TUS589869 UEO589866:UEO589869 UOK589866:UOK589869 UYG589866:UYG589869 VIC589866:VIC589869 VRY589866:VRY589869 WBU589866:WBU589869 WLQ589866:WLQ589869 WVM589866:WVM589869 E655402:E655405 JA655402:JA655405 SW655402:SW655405 ACS655402:ACS655405 AMO655402:AMO655405 AWK655402:AWK655405 BGG655402:BGG655405 BQC655402:BQC655405 BZY655402:BZY655405 CJU655402:CJU655405 CTQ655402:CTQ655405 DDM655402:DDM655405 DNI655402:DNI655405 DXE655402:DXE655405 EHA655402:EHA655405 EQW655402:EQW655405 FAS655402:FAS655405 FKO655402:FKO655405 FUK655402:FUK655405 GEG655402:GEG655405 GOC655402:GOC655405 GXY655402:GXY655405 HHU655402:HHU655405 HRQ655402:HRQ655405 IBM655402:IBM655405 ILI655402:ILI655405 IVE655402:IVE655405 JFA655402:JFA655405 JOW655402:JOW655405 JYS655402:JYS655405 KIO655402:KIO655405 KSK655402:KSK655405 LCG655402:LCG655405 LMC655402:LMC655405 LVY655402:LVY655405 MFU655402:MFU655405 MPQ655402:MPQ655405 MZM655402:MZM655405 NJI655402:NJI655405 NTE655402:NTE655405 ODA655402:ODA655405 OMW655402:OMW655405 OWS655402:OWS655405 PGO655402:PGO655405 PQK655402:PQK655405 QAG655402:QAG655405 QKC655402:QKC655405 QTY655402:QTY655405 RDU655402:RDU655405 RNQ655402:RNQ655405 RXM655402:RXM655405 SHI655402:SHI655405 SRE655402:SRE655405 TBA655402:TBA655405 TKW655402:TKW655405 TUS655402:TUS655405 UEO655402:UEO655405 UOK655402:UOK655405 UYG655402:UYG655405 VIC655402:VIC655405 VRY655402:VRY655405 WBU655402:WBU655405 WLQ655402:WLQ655405 WVM655402:WVM655405 E720938:E720941 JA720938:JA720941 SW720938:SW720941 ACS720938:ACS720941 AMO720938:AMO720941 AWK720938:AWK720941 BGG720938:BGG720941 BQC720938:BQC720941 BZY720938:BZY720941 CJU720938:CJU720941 CTQ720938:CTQ720941 DDM720938:DDM720941 DNI720938:DNI720941 DXE720938:DXE720941 EHA720938:EHA720941 EQW720938:EQW720941 FAS720938:FAS720941 FKO720938:FKO720941 FUK720938:FUK720941 GEG720938:GEG720941 GOC720938:GOC720941 GXY720938:GXY720941 HHU720938:HHU720941 HRQ720938:HRQ720941 IBM720938:IBM720941 ILI720938:ILI720941 IVE720938:IVE720941 JFA720938:JFA720941 JOW720938:JOW720941 JYS720938:JYS720941 KIO720938:KIO720941 KSK720938:KSK720941 LCG720938:LCG720941 LMC720938:LMC720941 LVY720938:LVY720941 MFU720938:MFU720941 MPQ720938:MPQ720941 MZM720938:MZM720941 NJI720938:NJI720941 NTE720938:NTE720941 ODA720938:ODA720941 OMW720938:OMW720941 OWS720938:OWS720941 PGO720938:PGO720941 PQK720938:PQK720941 QAG720938:QAG720941 QKC720938:QKC720941 QTY720938:QTY720941 RDU720938:RDU720941 RNQ720938:RNQ720941 RXM720938:RXM720941 SHI720938:SHI720941 SRE720938:SRE720941 TBA720938:TBA720941 TKW720938:TKW720941 TUS720938:TUS720941 UEO720938:UEO720941 UOK720938:UOK720941 UYG720938:UYG720941 VIC720938:VIC720941 VRY720938:VRY720941 WBU720938:WBU720941 WLQ720938:WLQ720941 WVM720938:WVM720941 E786474:E786477 JA786474:JA786477 SW786474:SW786477 ACS786474:ACS786477 AMO786474:AMO786477 AWK786474:AWK786477 BGG786474:BGG786477 BQC786474:BQC786477 BZY786474:BZY786477 CJU786474:CJU786477 CTQ786474:CTQ786477 DDM786474:DDM786477 DNI786474:DNI786477 DXE786474:DXE786477 EHA786474:EHA786477 EQW786474:EQW786477 FAS786474:FAS786477 FKO786474:FKO786477 FUK786474:FUK786477 GEG786474:GEG786477 GOC786474:GOC786477 GXY786474:GXY786477 HHU786474:HHU786477 HRQ786474:HRQ786477 IBM786474:IBM786477 ILI786474:ILI786477 IVE786474:IVE786477 JFA786474:JFA786477 JOW786474:JOW786477 JYS786474:JYS786477 KIO786474:KIO786477 KSK786474:KSK786477 LCG786474:LCG786477 LMC786474:LMC786477 LVY786474:LVY786477 MFU786474:MFU786477 MPQ786474:MPQ786477 MZM786474:MZM786477 NJI786474:NJI786477 NTE786474:NTE786477 ODA786474:ODA786477 OMW786474:OMW786477 OWS786474:OWS786477 PGO786474:PGO786477 PQK786474:PQK786477 QAG786474:QAG786477 QKC786474:QKC786477 QTY786474:QTY786477 RDU786474:RDU786477 RNQ786474:RNQ786477 RXM786474:RXM786477 SHI786474:SHI786477 SRE786474:SRE786477 TBA786474:TBA786477 TKW786474:TKW786477 TUS786474:TUS786477 UEO786474:UEO786477 UOK786474:UOK786477 UYG786474:UYG786477 VIC786474:VIC786477 VRY786474:VRY786477 WBU786474:WBU786477 WLQ786474:WLQ786477 WVM786474:WVM786477 E852010:E852013 JA852010:JA852013 SW852010:SW852013 ACS852010:ACS852013 AMO852010:AMO852013 AWK852010:AWK852013 BGG852010:BGG852013 BQC852010:BQC852013 BZY852010:BZY852013 CJU852010:CJU852013 CTQ852010:CTQ852013 DDM852010:DDM852013 DNI852010:DNI852013 DXE852010:DXE852013 EHA852010:EHA852013 EQW852010:EQW852013 FAS852010:FAS852013 FKO852010:FKO852013 FUK852010:FUK852013 GEG852010:GEG852013 GOC852010:GOC852013 GXY852010:GXY852013 HHU852010:HHU852013 HRQ852010:HRQ852013 IBM852010:IBM852013 ILI852010:ILI852013 IVE852010:IVE852013 JFA852010:JFA852013 JOW852010:JOW852013 JYS852010:JYS852013 KIO852010:KIO852013 KSK852010:KSK852013 LCG852010:LCG852013 LMC852010:LMC852013 LVY852010:LVY852013 MFU852010:MFU852013 MPQ852010:MPQ852013 MZM852010:MZM852013 NJI852010:NJI852013 NTE852010:NTE852013 ODA852010:ODA852013 OMW852010:OMW852013 OWS852010:OWS852013 PGO852010:PGO852013 PQK852010:PQK852013 QAG852010:QAG852013 QKC852010:QKC852013 QTY852010:QTY852013 RDU852010:RDU852013 RNQ852010:RNQ852013 RXM852010:RXM852013 SHI852010:SHI852013 SRE852010:SRE852013 TBA852010:TBA852013 TKW852010:TKW852013 TUS852010:TUS852013 UEO852010:UEO852013 UOK852010:UOK852013 UYG852010:UYG852013 VIC852010:VIC852013 VRY852010:VRY852013 WBU852010:WBU852013 WLQ852010:WLQ852013 WVM852010:WVM852013 E917546:E917549 JA917546:JA917549 SW917546:SW917549 ACS917546:ACS917549 AMO917546:AMO917549 AWK917546:AWK917549 BGG917546:BGG917549 BQC917546:BQC917549 BZY917546:BZY917549 CJU917546:CJU917549 CTQ917546:CTQ917549 DDM917546:DDM917549 DNI917546:DNI917549 DXE917546:DXE917549 EHA917546:EHA917549 EQW917546:EQW917549 FAS917546:FAS917549 FKO917546:FKO917549 FUK917546:FUK917549 GEG917546:GEG917549 GOC917546:GOC917549 GXY917546:GXY917549 HHU917546:HHU917549 HRQ917546:HRQ917549 IBM917546:IBM917549 ILI917546:ILI917549 IVE917546:IVE917549 JFA917546:JFA917549 JOW917546:JOW917549 JYS917546:JYS917549 KIO917546:KIO917549 KSK917546:KSK917549 LCG917546:LCG917549 LMC917546:LMC917549 LVY917546:LVY917549 MFU917546:MFU917549 MPQ917546:MPQ917549 MZM917546:MZM917549 NJI917546:NJI917549 NTE917546:NTE917549 ODA917546:ODA917549 OMW917546:OMW917549 OWS917546:OWS917549 PGO917546:PGO917549 PQK917546:PQK917549 QAG917546:QAG917549 QKC917546:QKC917549 QTY917546:QTY917549 RDU917546:RDU917549 RNQ917546:RNQ917549 RXM917546:RXM917549 SHI917546:SHI917549 SRE917546:SRE917549 TBA917546:TBA917549 TKW917546:TKW917549 TUS917546:TUS917549 UEO917546:UEO917549 UOK917546:UOK917549 UYG917546:UYG917549 VIC917546:VIC917549 VRY917546:VRY917549 WBU917546:WBU917549 WLQ917546:WLQ917549 WVM917546:WVM917549 E983082:E983085 JA983082:JA983085 SW983082:SW983085 ACS983082:ACS983085 AMO983082:AMO983085 AWK983082:AWK983085 BGG983082:BGG983085 BQC983082:BQC983085 BZY983082:BZY983085 CJU983082:CJU983085 CTQ983082:CTQ983085 DDM983082:DDM983085 DNI983082:DNI983085 DXE983082:DXE983085 EHA983082:EHA983085 EQW983082:EQW983085 FAS983082:FAS983085 FKO983082:FKO983085 FUK983082:FUK983085 GEG983082:GEG983085 GOC983082:GOC983085 GXY983082:GXY983085 HHU983082:HHU983085 HRQ983082:HRQ983085 IBM983082:IBM983085 ILI983082:ILI983085 IVE983082:IVE983085 JFA983082:JFA983085 JOW983082:JOW983085 JYS983082:JYS983085 KIO983082:KIO983085 KSK983082:KSK983085 LCG983082:LCG983085 LMC983082:LMC983085 LVY983082:LVY983085 MFU983082:MFU983085 MPQ983082:MPQ983085 MZM983082:MZM983085 NJI983082:NJI983085 NTE983082:NTE983085 ODA983082:ODA983085 OMW983082:OMW983085 OWS983082:OWS983085 PGO983082:PGO983085 PQK983082:PQK983085 QAG983082:QAG983085 QKC983082:QKC983085 QTY983082:QTY983085 RDU983082:RDU983085 RNQ983082:RNQ983085 RXM983082:RXM983085 SHI983082:SHI983085 SRE983082:SRE983085 TBA983082:TBA983085 TKW983082:TKW983085 TUS983082:TUS983085 UEO983082:UEO983085 UOK983082:UOK983085 UYG983082:UYG983085 VIC983082:VIC983085 VRY983082:VRY983085 WBU983082:WBU983085 WLQ983082:WLQ983085 WVM983082:WVM983085 E49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E53:E55 JA53:JA55 SW53:SW55 ACS53:ACS55 AMO53:AMO55 AWK53:AWK55 BGG53:BGG55 BQC53:BQC55 BZY53:BZY55 CJU53:CJU55 CTQ53:CTQ55 DDM53:DDM55 DNI53:DNI55 DXE53:DXE55 EHA53:EHA55 EQW53:EQW55 FAS53:FAS55 FKO53:FKO55 FUK53:FUK55 GEG53:GEG55 GOC53:GOC55 GXY53:GXY55 HHU53:HHU55 HRQ53:HRQ55 IBM53:IBM55 ILI53:ILI55 IVE53:IVE55 JFA53:JFA55 JOW53:JOW55 JYS53:JYS55 KIO53:KIO55 KSK53:KSK55 LCG53:LCG55 LMC53:LMC55 LVY53:LVY55 MFU53:MFU55 MPQ53:MPQ55 MZM53:MZM55 NJI53:NJI55 NTE53:NTE55 ODA53:ODA55 OMW53:OMW55 OWS53:OWS55 PGO53:PGO55 PQK53:PQK55 QAG53:QAG55 QKC53:QKC55 QTY53:QTY55 RDU53:RDU55 RNQ53:RNQ55 RXM53:RXM55 SHI53:SHI55 SRE53:SRE55 TBA53:TBA55 TKW53:TKW55 TUS53:TUS55 UEO53:UEO55 UOK53:UOK55 UYG53:UYG55 VIC53:VIC55 VRY53:VRY55 WBU53:WBU55 WLQ53:WLQ55 WVM53:WVM55 E65589:E65591 JA65589:JA65591 SW65589:SW65591 ACS65589:ACS65591 AMO65589:AMO65591 AWK65589:AWK65591 BGG65589:BGG65591 BQC65589:BQC65591 BZY65589:BZY65591 CJU65589:CJU65591 CTQ65589:CTQ65591 DDM65589:DDM65591 DNI65589:DNI65591 DXE65589:DXE65591 EHA65589:EHA65591 EQW65589:EQW65591 FAS65589:FAS65591 FKO65589:FKO65591 FUK65589:FUK65591 GEG65589:GEG65591 GOC65589:GOC65591 GXY65589:GXY65591 HHU65589:HHU65591 HRQ65589:HRQ65591 IBM65589:IBM65591 ILI65589:ILI65591 IVE65589:IVE65591 JFA65589:JFA65591 JOW65589:JOW65591 JYS65589:JYS65591 KIO65589:KIO65591 KSK65589:KSK65591 LCG65589:LCG65591 LMC65589:LMC65591 LVY65589:LVY65591 MFU65589:MFU65591 MPQ65589:MPQ65591 MZM65589:MZM65591 NJI65589:NJI65591 NTE65589:NTE65591 ODA65589:ODA65591 OMW65589:OMW65591 OWS65589:OWS65591 PGO65589:PGO65591 PQK65589:PQK65591 QAG65589:QAG65591 QKC65589:QKC65591 QTY65589:QTY65591 RDU65589:RDU65591 RNQ65589:RNQ65591 RXM65589:RXM65591 SHI65589:SHI65591 SRE65589:SRE65591 TBA65589:TBA65591 TKW65589:TKW65591 TUS65589:TUS65591 UEO65589:UEO65591 UOK65589:UOK65591 UYG65589:UYG65591 VIC65589:VIC65591 VRY65589:VRY65591 WBU65589:WBU65591 WLQ65589:WLQ65591 WVM65589:WVM65591 E131125:E131127 JA131125:JA131127 SW131125:SW131127 ACS131125:ACS131127 AMO131125:AMO131127 AWK131125:AWK131127 BGG131125:BGG131127 BQC131125:BQC131127 BZY131125:BZY131127 CJU131125:CJU131127 CTQ131125:CTQ131127 DDM131125:DDM131127 DNI131125:DNI131127 DXE131125:DXE131127 EHA131125:EHA131127 EQW131125:EQW131127 FAS131125:FAS131127 FKO131125:FKO131127 FUK131125:FUK131127 GEG131125:GEG131127 GOC131125:GOC131127 GXY131125:GXY131127 HHU131125:HHU131127 HRQ131125:HRQ131127 IBM131125:IBM131127 ILI131125:ILI131127 IVE131125:IVE131127 JFA131125:JFA131127 JOW131125:JOW131127 JYS131125:JYS131127 KIO131125:KIO131127 KSK131125:KSK131127 LCG131125:LCG131127 LMC131125:LMC131127 LVY131125:LVY131127 MFU131125:MFU131127 MPQ131125:MPQ131127 MZM131125:MZM131127 NJI131125:NJI131127 NTE131125:NTE131127 ODA131125:ODA131127 OMW131125:OMW131127 OWS131125:OWS131127 PGO131125:PGO131127 PQK131125:PQK131127 QAG131125:QAG131127 QKC131125:QKC131127 QTY131125:QTY131127 RDU131125:RDU131127 RNQ131125:RNQ131127 RXM131125:RXM131127 SHI131125:SHI131127 SRE131125:SRE131127 TBA131125:TBA131127 TKW131125:TKW131127 TUS131125:TUS131127 UEO131125:UEO131127 UOK131125:UOK131127 UYG131125:UYG131127 VIC131125:VIC131127 VRY131125:VRY131127 WBU131125:WBU131127 WLQ131125:WLQ131127 WVM131125:WVM131127 E196661:E196663 JA196661:JA196663 SW196661:SW196663 ACS196661:ACS196663 AMO196661:AMO196663 AWK196661:AWK196663 BGG196661:BGG196663 BQC196661:BQC196663 BZY196661:BZY196663 CJU196661:CJU196663 CTQ196661:CTQ196663 DDM196661:DDM196663 DNI196661:DNI196663 DXE196661:DXE196663 EHA196661:EHA196663 EQW196661:EQW196663 FAS196661:FAS196663 FKO196661:FKO196663 FUK196661:FUK196663 GEG196661:GEG196663 GOC196661:GOC196663 GXY196661:GXY196663 HHU196661:HHU196663 HRQ196661:HRQ196663 IBM196661:IBM196663 ILI196661:ILI196663 IVE196661:IVE196663 JFA196661:JFA196663 JOW196661:JOW196663 JYS196661:JYS196663 KIO196661:KIO196663 KSK196661:KSK196663 LCG196661:LCG196663 LMC196661:LMC196663 LVY196661:LVY196663 MFU196661:MFU196663 MPQ196661:MPQ196663 MZM196661:MZM196663 NJI196661:NJI196663 NTE196661:NTE196663 ODA196661:ODA196663 OMW196661:OMW196663 OWS196661:OWS196663 PGO196661:PGO196663 PQK196661:PQK196663 QAG196661:QAG196663 QKC196661:QKC196663 QTY196661:QTY196663 RDU196661:RDU196663 RNQ196661:RNQ196663 RXM196661:RXM196663 SHI196661:SHI196663 SRE196661:SRE196663 TBA196661:TBA196663 TKW196661:TKW196663 TUS196661:TUS196663 UEO196661:UEO196663 UOK196661:UOK196663 UYG196661:UYG196663 VIC196661:VIC196663 VRY196661:VRY196663 WBU196661:WBU196663 WLQ196661:WLQ196663 WVM196661:WVM196663 E262197:E262199 JA262197:JA262199 SW262197:SW262199 ACS262197:ACS262199 AMO262197:AMO262199 AWK262197:AWK262199 BGG262197:BGG262199 BQC262197:BQC262199 BZY262197:BZY262199 CJU262197:CJU262199 CTQ262197:CTQ262199 DDM262197:DDM262199 DNI262197:DNI262199 DXE262197:DXE262199 EHA262197:EHA262199 EQW262197:EQW262199 FAS262197:FAS262199 FKO262197:FKO262199 FUK262197:FUK262199 GEG262197:GEG262199 GOC262197:GOC262199 GXY262197:GXY262199 HHU262197:HHU262199 HRQ262197:HRQ262199 IBM262197:IBM262199 ILI262197:ILI262199 IVE262197:IVE262199 JFA262197:JFA262199 JOW262197:JOW262199 JYS262197:JYS262199 KIO262197:KIO262199 KSK262197:KSK262199 LCG262197:LCG262199 LMC262197:LMC262199 LVY262197:LVY262199 MFU262197:MFU262199 MPQ262197:MPQ262199 MZM262197:MZM262199 NJI262197:NJI262199 NTE262197:NTE262199 ODA262197:ODA262199 OMW262197:OMW262199 OWS262197:OWS262199 PGO262197:PGO262199 PQK262197:PQK262199 QAG262197:QAG262199 QKC262197:QKC262199 QTY262197:QTY262199 RDU262197:RDU262199 RNQ262197:RNQ262199 RXM262197:RXM262199 SHI262197:SHI262199 SRE262197:SRE262199 TBA262197:TBA262199 TKW262197:TKW262199 TUS262197:TUS262199 UEO262197:UEO262199 UOK262197:UOK262199 UYG262197:UYG262199 VIC262197:VIC262199 VRY262197:VRY262199 WBU262197:WBU262199 WLQ262197:WLQ262199 WVM262197:WVM262199 E327733:E327735 JA327733:JA327735 SW327733:SW327735 ACS327733:ACS327735 AMO327733:AMO327735 AWK327733:AWK327735 BGG327733:BGG327735 BQC327733:BQC327735 BZY327733:BZY327735 CJU327733:CJU327735 CTQ327733:CTQ327735 DDM327733:DDM327735 DNI327733:DNI327735 DXE327733:DXE327735 EHA327733:EHA327735 EQW327733:EQW327735 FAS327733:FAS327735 FKO327733:FKO327735 FUK327733:FUK327735 GEG327733:GEG327735 GOC327733:GOC327735 GXY327733:GXY327735 HHU327733:HHU327735 HRQ327733:HRQ327735 IBM327733:IBM327735 ILI327733:ILI327735 IVE327733:IVE327735 JFA327733:JFA327735 JOW327733:JOW327735 JYS327733:JYS327735 KIO327733:KIO327735 KSK327733:KSK327735 LCG327733:LCG327735 LMC327733:LMC327735 LVY327733:LVY327735 MFU327733:MFU327735 MPQ327733:MPQ327735 MZM327733:MZM327735 NJI327733:NJI327735 NTE327733:NTE327735 ODA327733:ODA327735 OMW327733:OMW327735 OWS327733:OWS327735 PGO327733:PGO327735 PQK327733:PQK327735 QAG327733:QAG327735 QKC327733:QKC327735 QTY327733:QTY327735 RDU327733:RDU327735 RNQ327733:RNQ327735 RXM327733:RXM327735 SHI327733:SHI327735 SRE327733:SRE327735 TBA327733:TBA327735 TKW327733:TKW327735 TUS327733:TUS327735 UEO327733:UEO327735 UOK327733:UOK327735 UYG327733:UYG327735 VIC327733:VIC327735 VRY327733:VRY327735 WBU327733:WBU327735 WLQ327733:WLQ327735 WVM327733:WVM327735 E393269:E393271 JA393269:JA393271 SW393269:SW393271 ACS393269:ACS393271 AMO393269:AMO393271 AWK393269:AWK393271 BGG393269:BGG393271 BQC393269:BQC393271 BZY393269:BZY393271 CJU393269:CJU393271 CTQ393269:CTQ393271 DDM393269:DDM393271 DNI393269:DNI393271 DXE393269:DXE393271 EHA393269:EHA393271 EQW393269:EQW393271 FAS393269:FAS393271 FKO393269:FKO393271 FUK393269:FUK393271 GEG393269:GEG393271 GOC393269:GOC393271 GXY393269:GXY393271 HHU393269:HHU393271 HRQ393269:HRQ393271 IBM393269:IBM393271 ILI393269:ILI393271 IVE393269:IVE393271 JFA393269:JFA393271 JOW393269:JOW393271 JYS393269:JYS393271 KIO393269:KIO393271 KSK393269:KSK393271 LCG393269:LCG393271 LMC393269:LMC393271 LVY393269:LVY393271 MFU393269:MFU393271 MPQ393269:MPQ393271 MZM393269:MZM393271 NJI393269:NJI393271 NTE393269:NTE393271 ODA393269:ODA393271 OMW393269:OMW393271 OWS393269:OWS393271 PGO393269:PGO393271 PQK393269:PQK393271 QAG393269:QAG393271 QKC393269:QKC393271 QTY393269:QTY393271 RDU393269:RDU393271 RNQ393269:RNQ393271 RXM393269:RXM393271 SHI393269:SHI393271 SRE393269:SRE393271 TBA393269:TBA393271 TKW393269:TKW393271 TUS393269:TUS393271 UEO393269:UEO393271 UOK393269:UOK393271 UYG393269:UYG393271 VIC393269:VIC393271 VRY393269:VRY393271 WBU393269:WBU393271 WLQ393269:WLQ393271 WVM393269:WVM393271 E458805:E458807 JA458805:JA458807 SW458805:SW458807 ACS458805:ACS458807 AMO458805:AMO458807 AWK458805:AWK458807 BGG458805:BGG458807 BQC458805:BQC458807 BZY458805:BZY458807 CJU458805:CJU458807 CTQ458805:CTQ458807 DDM458805:DDM458807 DNI458805:DNI458807 DXE458805:DXE458807 EHA458805:EHA458807 EQW458805:EQW458807 FAS458805:FAS458807 FKO458805:FKO458807 FUK458805:FUK458807 GEG458805:GEG458807 GOC458805:GOC458807 GXY458805:GXY458807 HHU458805:HHU458807 HRQ458805:HRQ458807 IBM458805:IBM458807 ILI458805:ILI458807 IVE458805:IVE458807 JFA458805:JFA458807 JOW458805:JOW458807 JYS458805:JYS458807 KIO458805:KIO458807 KSK458805:KSK458807 LCG458805:LCG458807 LMC458805:LMC458807 LVY458805:LVY458807 MFU458805:MFU458807 MPQ458805:MPQ458807 MZM458805:MZM458807 NJI458805:NJI458807 NTE458805:NTE458807 ODA458805:ODA458807 OMW458805:OMW458807 OWS458805:OWS458807 PGO458805:PGO458807 PQK458805:PQK458807 QAG458805:QAG458807 QKC458805:QKC458807 QTY458805:QTY458807 RDU458805:RDU458807 RNQ458805:RNQ458807 RXM458805:RXM458807 SHI458805:SHI458807 SRE458805:SRE458807 TBA458805:TBA458807 TKW458805:TKW458807 TUS458805:TUS458807 UEO458805:UEO458807 UOK458805:UOK458807 UYG458805:UYG458807 VIC458805:VIC458807 VRY458805:VRY458807 WBU458805:WBU458807 WLQ458805:WLQ458807 WVM458805:WVM458807 E524341:E524343 JA524341:JA524343 SW524341:SW524343 ACS524341:ACS524343 AMO524341:AMO524343 AWK524341:AWK524343 BGG524341:BGG524343 BQC524341:BQC524343 BZY524341:BZY524343 CJU524341:CJU524343 CTQ524341:CTQ524343 DDM524341:DDM524343 DNI524341:DNI524343 DXE524341:DXE524343 EHA524341:EHA524343 EQW524341:EQW524343 FAS524341:FAS524343 FKO524341:FKO524343 FUK524341:FUK524343 GEG524341:GEG524343 GOC524341:GOC524343 GXY524341:GXY524343 HHU524341:HHU524343 HRQ524341:HRQ524343 IBM524341:IBM524343 ILI524341:ILI524343 IVE524341:IVE524343 JFA524341:JFA524343 JOW524341:JOW524343 JYS524341:JYS524343 KIO524341:KIO524343 KSK524341:KSK524343 LCG524341:LCG524343 LMC524341:LMC524343 LVY524341:LVY524343 MFU524341:MFU524343 MPQ524341:MPQ524343 MZM524341:MZM524343 NJI524341:NJI524343 NTE524341:NTE524343 ODA524341:ODA524343 OMW524341:OMW524343 OWS524341:OWS524343 PGO524341:PGO524343 PQK524341:PQK524343 QAG524341:QAG524343 QKC524341:QKC524343 QTY524341:QTY524343 RDU524341:RDU524343 RNQ524341:RNQ524343 RXM524341:RXM524343 SHI524341:SHI524343 SRE524341:SRE524343 TBA524341:TBA524343 TKW524341:TKW524343 TUS524341:TUS524343 UEO524341:UEO524343 UOK524341:UOK524343 UYG524341:UYG524343 VIC524341:VIC524343 VRY524341:VRY524343 WBU524341:WBU524343 WLQ524341:WLQ524343 WVM524341:WVM524343 E589877:E589879 JA589877:JA589879 SW589877:SW589879 ACS589877:ACS589879 AMO589877:AMO589879 AWK589877:AWK589879 BGG589877:BGG589879 BQC589877:BQC589879 BZY589877:BZY589879 CJU589877:CJU589879 CTQ589877:CTQ589879 DDM589877:DDM589879 DNI589877:DNI589879 DXE589877:DXE589879 EHA589877:EHA589879 EQW589877:EQW589879 FAS589877:FAS589879 FKO589877:FKO589879 FUK589877:FUK589879 GEG589877:GEG589879 GOC589877:GOC589879 GXY589877:GXY589879 HHU589877:HHU589879 HRQ589877:HRQ589879 IBM589877:IBM589879 ILI589877:ILI589879 IVE589877:IVE589879 JFA589877:JFA589879 JOW589877:JOW589879 JYS589877:JYS589879 KIO589877:KIO589879 KSK589877:KSK589879 LCG589877:LCG589879 LMC589877:LMC589879 LVY589877:LVY589879 MFU589877:MFU589879 MPQ589877:MPQ589879 MZM589877:MZM589879 NJI589877:NJI589879 NTE589877:NTE589879 ODA589877:ODA589879 OMW589877:OMW589879 OWS589877:OWS589879 PGO589877:PGO589879 PQK589877:PQK589879 QAG589877:QAG589879 QKC589877:QKC589879 QTY589877:QTY589879 RDU589877:RDU589879 RNQ589877:RNQ589879 RXM589877:RXM589879 SHI589877:SHI589879 SRE589877:SRE589879 TBA589877:TBA589879 TKW589877:TKW589879 TUS589877:TUS589879 UEO589877:UEO589879 UOK589877:UOK589879 UYG589877:UYG589879 VIC589877:VIC589879 VRY589877:VRY589879 WBU589877:WBU589879 WLQ589877:WLQ589879 WVM589877:WVM589879 E655413:E655415 JA655413:JA655415 SW655413:SW655415 ACS655413:ACS655415 AMO655413:AMO655415 AWK655413:AWK655415 BGG655413:BGG655415 BQC655413:BQC655415 BZY655413:BZY655415 CJU655413:CJU655415 CTQ655413:CTQ655415 DDM655413:DDM655415 DNI655413:DNI655415 DXE655413:DXE655415 EHA655413:EHA655415 EQW655413:EQW655415 FAS655413:FAS655415 FKO655413:FKO655415 FUK655413:FUK655415 GEG655413:GEG655415 GOC655413:GOC655415 GXY655413:GXY655415 HHU655413:HHU655415 HRQ655413:HRQ655415 IBM655413:IBM655415 ILI655413:ILI655415 IVE655413:IVE655415 JFA655413:JFA655415 JOW655413:JOW655415 JYS655413:JYS655415 KIO655413:KIO655415 KSK655413:KSK655415 LCG655413:LCG655415 LMC655413:LMC655415 LVY655413:LVY655415 MFU655413:MFU655415 MPQ655413:MPQ655415 MZM655413:MZM655415 NJI655413:NJI655415 NTE655413:NTE655415 ODA655413:ODA655415 OMW655413:OMW655415 OWS655413:OWS655415 PGO655413:PGO655415 PQK655413:PQK655415 QAG655413:QAG655415 QKC655413:QKC655415 QTY655413:QTY655415 RDU655413:RDU655415 RNQ655413:RNQ655415 RXM655413:RXM655415 SHI655413:SHI655415 SRE655413:SRE655415 TBA655413:TBA655415 TKW655413:TKW655415 TUS655413:TUS655415 UEO655413:UEO655415 UOK655413:UOK655415 UYG655413:UYG655415 VIC655413:VIC655415 VRY655413:VRY655415 WBU655413:WBU655415 WLQ655413:WLQ655415 WVM655413:WVM655415 E720949:E720951 JA720949:JA720951 SW720949:SW720951 ACS720949:ACS720951 AMO720949:AMO720951 AWK720949:AWK720951 BGG720949:BGG720951 BQC720949:BQC720951 BZY720949:BZY720951 CJU720949:CJU720951 CTQ720949:CTQ720951 DDM720949:DDM720951 DNI720949:DNI720951 DXE720949:DXE720951 EHA720949:EHA720951 EQW720949:EQW720951 FAS720949:FAS720951 FKO720949:FKO720951 FUK720949:FUK720951 GEG720949:GEG720951 GOC720949:GOC720951 GXY720949:GXY720951 HHU720949:HHU720951 HRQ720949:HRQ720951 IBM720949:IBM720951 ILI720949:ILI720951 IVE720949:IVE720951 JFA720949:JFA720951 JOW720949:JOW720951 JYS720949:JYS720951 KIO720949:KIO720951 KSK720949:KSK720951 LCG720949:LCG720951 LMC720949:LMC720951 LVY720949:LVY720951 MFU720949:MFU720951 MPQ720949:MPQ720951 MZM720949:MZM720951 NJI720949:NJI720951 NTE720949:NTE720951 ODA720949:ODA720951 OMW720949:OMW720951 OWS720949:OWS720951 PGO720949:PGO720951 PQK720949:PQK720951 QAG720949:QAG720951 QKC720949:QKC720951 QTY720949:QTY720951 RDU720949:RDU720951 RNQ720949:RNQ720951 RXM720949:RXM720951 SHI720949:SHI720951 SRE720949:SRE720951 TBA720949:TBA720951 TKW720949:TKW720951 TUS720949:TUS720951 UEO720949:UEO720951 UOK720949:UOK720951 UYG720949:UYG720951 VIC720949:VIC720951 VRY720949:VRY720951 WBU720949:WBU720951 WLQ720949:WLQ720951 WVM720949:WVM720951 E786485:E786487 JA786485:JA786487 SW786485:SW786487 ACS786485:ACS786487 AMO786485:AMO786487 AWK786485:AWK786487 BGG786485:BGG786487 BQC786485:BQC786487 BZY786485:BZY786487 CJU786485:CJU786487 CTQ786485:CTQ786487 DDM786485:DDM786487 DNI786485:DNI786487 DXE786485:DXE786487 EHA786485:EHA786487 EQW786485:EQW786487 FAS786485:FAS786487 FKO786485:FKO786487 FUK786485:FUK786487 GEG786485:GEG786487 GOC786485:GOC786487 GXY786485:GXY786487 HHU786485:HHU786487 HRQ786485:HRQ786487 IBM786485:IBM786487 ILI786485:ILI786487 IVE786485:IVE786487 JFA786485:JFA786487 JOW786485:JOW786487 JYS786485:JYS786487 KIO786485:KIO786487 KSK786485:KSK786487 LCG786485:LCG786487 LMC786485:LMC786487 LVY786485:LVY786487 MFU786485:MFU786487 MPQ786485:MPQ786487 MZM786485:MZM786487 NJI786485:NJI786487 NTE786485:NTE786487 ODA786485:ODA786487 OMW786485:OMW786487 OWS786485:OWS786487 PGO786485:PGO786487 PQK786485:PQK786487 QAG786485:QAG786487 QKC786485:QKC786487 QTY786485:QTY786487 RDU786485:RDU786487 RNQ786485:RNQ786487 RXM786485:RXM786487 SHI786485:SHI786487 SRE786485:SRE786487 TBA786485:TBA786487 TKW786485:TKW786487 TUS786485:TUS786487 UEO786485:UEO786487 UOK786485:UOK786487 UYG786485:UYG786487 VIC786485:VIC786487 VRY786485:VRY786487 WBU786485:WBU786487 WLQ786485:WLQ786487 WVM786485:WVM786487 E852021:E852023 JA852021:JA852023 SW852021:SW852023 ACS852021:ACS852023 AMO852021:AMO852023 AWK852021:AWK852023 BGG852021:BGG852023 BQC852021:BQC852023 BZY852021:BZY852023 CJU852021:CJU852023 CTQ852021:CTQ852023 DDM852021:DDM852023 DNI852021:DNI852023 DXE852021:DXE852023 EHA852021:EHA852023 EQW852021:EQW852023 FAS852021:FAS852023 FKO852021:FKO852023 FUK852021:FUK852023 GEG852021:GEG852023 GOC852021:GOC852023 GXY852021:GXY852023 HHU852021:HHU852023 HRQ852021:HRQ852023 IBM852021:IBM852023 ILI852021:ILI852023 IVE852021:IVE852023 JFA852021:JFA852023 JOW852021:JOW852023 JYS852021:JYS852023 KIO852021:KIO852023 KSK852021:KSK852023 LCG852021:LCG852023 LMC852021:LMC852023 LVY852021:LVY852023 MFU852021:MFU852023 MPQ852021:MPQ852023 MZM852021:MZM852023 NJI852021:NJI852023 NTE852021:NTE852023 ODA852021:ODA852023 OMW852021:OMW852023 OWS852021:OWS852023 PGO852021:PGO852023 PQK852021:PQK852023 QAG852021:QAG852023 QKC852021:QKC852023 QTY852021:QTY852023 RDU852021:RDU852023 RNQ852021:RNQ852023 RXM852021:RXM852023 SHI852021:SHI852023 SRE852021:SRE852023 TBA852021:TBA852023 TKW852021:TKW852023 TUS852021:TUS852023 UEO852021:UEO852023 UOK852021:UOK852023 UYG852021:UYG852023 VIC852021:VIC852023 VRY852021:VRY852023 WBU852021:WBU852023 WLQ852021:WLQ852023 WVM852021:WVM852023 E917557:E917559 JA917557:JA917559 SW917557:SW917559 ACS917557:ACS917559 AMO917557:AMO917559 AWK917557:AWK917559 BGG917557:BGG917559 BQC917557:BQC917559 BZY917557:BZY917559 CJU917557:CJU917559 CTQ917557:CTQ917559 DDM917557:DDM917559 DNI917557:DNI917559 DXE917557:DXE917559 EHA917557:EHA917559 EQW917557:EQW917559 FAS917557:FAS917559 FKO917557:FKO917559 FUK917557:FUK917559 GEG917557:GEG917559 GOC917557:GOC917559 GXY917557:GXY917559 HHU917557:HHU917559 HRQ917557:HRQ917559 IBM917557:IBM917559 ILI917557:ILI917559 IVE917557:IVE917559 JFA917557:JFA917559 JOW917557:JOW917559 JYS917557:JYS917559 KIO917557:KIO917559 KSK917557:KSK917559 LCG917557:LCG917559 LMC917557:LMC917559 LVY917557:LVY917559 MFU917557:MFU917559 MPQ917557:MPQ917559 MZM917557:MZM917559 NJI917557:NJI917559 NTE917557:NTE917559 ODA917557:ODA917559 OMW917557:OMW917559 OWS917557:OWS917559 PGO917557:PGO917559 PQK917557:PQK917559 QAG917557:QAG917559 QKC917557:QKC917559 QTY917557:QTY917559 RDU917557:RDU917559 RNQ917557:RNQ917559 RXM917557:RXM917559 SHI917557:SHI917559 SRE917557:SRE917559 TBA917557:TBA917559 TKW917557:TKW917559 TUS917557:TUS917559 UEO917557:UEO917559 UOK917557:UOK917559 UYG917557:UYG917559 VIC917557:VIC917559 VRY917557:VRY917559 WBU917557:WBU917559 WLQ917557:WLQ917559 WVM917557:WVM917559 E983093:E983095 JA983093:JA983095 SW983093:SW983095 ACS983093:ACS983095 AMO983093:AMO983095 AWK983093:AWK983095 BGG983093:BGG983095 BQC983093:BQC983095 BZY983093:BZY983095 CJU983093:CJU983095 CTQ983093:CTQ983095 DDM983093:DDM983095 DNI983093:DNI983095 DXE983093:DXE983095 EHA983093:EHA983095 EQW983093:EQW983095 FAS983093:FAS983095 FKO983093:FKO983095 FUK983093:FUK983095 GEG983093:GEG983095 GOC983093:GOC983095 GXY983093:GXY983095 HHU983093:HHU983095 HRQ983093:HRQ983095 IBM983093:IBM983095 ILI983093:ILI983095 IVE983093:IVE983095 JFA983093:JFA983095 JOW983093:JOW983095 JYS983093:JYS983095 KIO983093:KIO983095 KSK983093:KSK983095 LCG983093:LCG983095 LMC983093:LMC983095 LVY983093:LVY983095 MFU983093:MFU983095 MPQ983093:MPQ983095 MZM983093:MZM983095 NJI983093:NJI983095 NTE983093:NTE983095 ODA983093:ODA983095 OMW983093:OMW983095 OWS983093:OWS983095 PGO983093:PGO983095 PQK983093:PQK983095 QAG983093:QAG983095 QKC983093:QKC983095 QTY983093:QTY983095 RDU983093:RDU983095 RNQ983093:RNQ983095 RXM983093:RXM983095 SHI983093:SHI983095 SRE983093:SRE983095 TBA983093:TBA983095 TKW983093:TKW983095 TUS983093:TUS983095 UEO983093:UEO983095 UOK983093:UOK983095 UYG983093:UYG983095 VIC983093:VIC983095 VRY983093:VRY983095 WBU983093:WBU983095 WLQ983093:WLQ983095 WVM983093:WVM983095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E57:E58 JA57:JA58 SW57:SW58 ACS57:ACS58 AMO57:AMO58 AWK57:AWK58 BGG57:BGG58 BQC57:BQC58 BZY57:BZY58 CJU57:CJU58 CTQ57:CTQ58 DDM57:DDM58 DNI57:DNI58 DXE57:DXE58 EHA57:EHA58 EQW57:EQW58 FAS57:FAS58 FKO57:FKO58 FUK57:FUK58 GEG57:GEG58 GOC57:GOC58 GXY57:GXY58 HHU57:HHU58 HRQ57:HRQ58 IBM57:IBM58 ILI57:ILI58 IVE57:IVE58 JFA57:JFA58 JOW57:JOW58 JYS57:JYS58 KIO57:KIO58 KSK57:KSK58 LCG57:LCG58 LMC57:LMC58 LVY57:LVY58 MFU57:MFU58 MPQ57:MPQ58 MZM57:MZM58 NJI57:NJI58 NTE57:NTE58 ODA57:ODA58 OMW57:OMW58 OWS57:OWS58 PGO57:PGO58 PQK57:PQK58 QAG57:QAG58 QKC57:QKC58 QTY57:QTY58 RDU57:RDU58 RNQ57:RNQ58 RXM57:RXM58 SHI57:SHI58 SRE57:SRE58 TBA57:TBA58 TKW57:TKW58 TUS57:TUS58 UEO57:UEO58 UOK57:UOK58 UYG57:UYG58 VIC57:VIC58 VRY57:VRY58 WBU57:WBU58 WLQ57:WLQ58 WVM57:WVM58 E65593:E65594 JA65593:JA65594 SW65593:SW65594 ACS65593:ACS65594 AMO65593:AMO65594 AWK65593:AWK65594 BGG65593:BGG65594 BQC65593:BQC65594 BZY65593:BZY65594 CJU65593:CJU65594 CTQ65593:CTQ65594 DDM65593:DDM65594 DNI65593:DNI65594 DXE65593:DXE65594 EHA65593:EHA65594 EQW65593:EQW65594 FAS65593:FAS65594 FKO65593:FKO65594 FUK65593:FUK65594 GEG65593:GEG65594 GOC65593:GOC65594 GXY65593:GXY65594 HHU65593:HHU65594 HRQ65593:HRQ65594 IBM65593:IBM65594 ILI65593:ILI65594 IVE65593:IVE65594 JFA65593:JFA65594 JOW65593:JOW65594 JYS65593:JYS65594 KIO65593:KIO65594 KSK65593:KSK65594 LCG65593:LCG65594 LMC65593:LMC65594 LVY65593:LVY65594 MFU65593:MFU65594 MPQ65593:MPQ65594 MZM65593:MZM65594 NJI65593:NJI65594 NTE65593:NTE65594 ODA65593:ODA65594 OMW65593:OMW65594 OWS65593:OWS65594 PGO65593:PGO65594 PQK65593:PQK65594 QAG65593:QAG65594 QKC65593:QKC65594 QTY65593:QTY65594 RDU65593:RDU65594 RNQ65593:RNQ65594 RXM65593:RXM65594 SHI65593:SHI65594 SRE65593:SRE65594 TBA65593:TBA65594 TKW65593:TKW65594 TUS65593:TUS65594 UEO65593:UEO65594 UOK65593:UOK65594 UYG65593:UYG65594 VIC65593:VIC65594 VRY65593:VRY65594 WBU65593:WBU65594 WLQ65593:WLQ65594 WVM65593:WVM65594 E131129:E131130 JA131129:JA131130 SW131129:SW131130 ACS131129:ACS131130 AMO131129:AMO131130 AWK131129:AWK131130 BGG131129:BGG131130 BQC131129:BQC131130 BZY131129:BZY131130 CJU131129:CJU131130 CTQ131129:CTQ131130 DDM131129:DDM131130 DNI131129:DNI131130 DXE131129:DXE131130 EHA131129:EHA131130 EQW131129:EQW131130 FAS131129:FAS131130 FKO131129:FKO131130 FUK131129:FUK131130 GEG131129:GEG131130 GOC131129:GOC131130 GXY131129:GXY131130 HHU131129:HHU131130 HRQ131129:HRQ131130 IBM131129:IBM131130 ILI131129:ILI131130 IVE131129:IVE131130 JFA131129:JFA131130 JOW131129:JOW131130 JYS131129:JYS131130 KIO131129:KIO131130 KSK131129:KSK131130 LCG131129:LCG131130 LMC131129:LMC131130 LVY131129:LVY131130 MFU131129:MFU131130 MPQ131129:MPQ131130 MZM131129:MZM131130 NJI131129:NJI131130 NTE131129:NTE131130 ODA131129:ODA131130 OMW131129:OMW131130 OWS131129:OWS131130 PGO131129:PGO131130 PQK131129:PQK131130 QAG131129:QAG131130 QKC131129:QKC131130 QTY131129:QTY131130 RDU131129:RDU131130 RNQ131129:RNQ131130 RXM131129:RXM131130 SHI131129:SHI131130 SRE131129:SRE131130 TBA131129:TBA131130 TKW131129:TKW131130 TUS131129:TUS131130 UEO131129:UEO131130 UOK131129:UOK131130 UYG131129:UYG131130 VIC131129:VIC131130 VRY131129:VRY131130 WBU131129:WBU131130 WLQ131129:WLQ131130 WVM131129:WVM131130 E196665:E196666 JA196665:JA196666 SW196665:SW196666 ACS196665:ACS196666 AMO196665:AMO196666 AWK196665:AWK196666 BGG196665:BGG196666 BQC196665:BQC196666 BZY196665:BZY196666 CJU196665:CJU196666 CTQ196665:CTQ196666 DDM196665:DDM196666 DNI196665:DNI196666 DXE196665:DXE196666 EHA196665:EHA196666 EQW196665:EQW196666 FAS196665:FAS196666 FKO196665:FKO196666 FUK196665:FUK196666 GEG196665:GEG196666 GOC196665:GOC196666 GXY196665:GXY196666 HHU196665:HHU196666 HRQ196665:HRQ196666 IBM196665:IBM196666 ILI196665:ILI196666 IVE196665:IVE196666 JFA196665:JFA196666 JOW196665:JOW196666 JYS196665:JYS196666 KIO196665:KIO196666 KSK196665:KSK196666 LCG196665:LCG196666 LMC196665:LMC196666 LVY196665:LVY196666 MFU196665:MFU196666 MPQ196665:MPQ196666 MZM196665:MZM196666 NJI196665:NJI196666 NTE196665:NTE196666 ODA196665:ODA196666 OMW196665:OMW196666 OWS196665:OWS196666 PGO196665:PGO196666 PQK196665:PQK196666 QAG196665:QAG196666 QKC196665:QKC196666 QTY196665:QTY196666 RDU196665:RDU196666 RNQ196665:RNQ196666 RXM196665:RXM196666 SHI196665:SHI196666 SRE196665:SRE196666 TBA196665:TBA196666 TKW196665:TKW196666 TUS196665:TUS196666 UEO196665:UEO196666 UOK196665:UOK196666 UYG196665:UYG196666 VIC196665:VIC196666 VRY196665:VRY196666 WBU196665:WBU196666 WLQ196665:WLQ196666 WVM196665:WVM196666 E262201:E262202 JA262201:JA262202 SW262201:SW262202 ACS262201:ACS262202 AMO262201:AMO262202 AWK262201:AWK262202 BGG262201:BGG262202 BQC262201:BQC262202 BZY262201:BZY262202 CJU262201:CJU262202 CTQ262201:CTQ262202 DDM262201:DDM262202 DNI262201:DNI262202 DXE262201:DXE262202 EHA262201:EHA262202 EQW262201:EQW262202 FAS262201:FAS262202 FKO262201:FKO262202 FUK262201:FUK262202 GEG262201:GEG262202 GOC262201:GOC262202 GXY262201:GXY262202 HHU262201:HHU262202 HRQ262201:HRQ262202 IBM262201:IBM262202 ILI262201:ILI262202 IVE262201:IVE262202 JFA262201:JFA262202 JOW262201:JOW262202 JYS262201:JYS262202 KIO262201:KIO262202 KSK262201:KSK262202 LCG262201:LCG262202 LMC262201:LMC262202 LVY262201:LVY262202 MFU262201:MFU262202 MPQ262201:MPQ262202 MZM262201:MZM262202 NJI262201:NJI262202 NTE262201:NTE262202 ODA262201:ODA262202 OMW262201:OMW262202 OWS262201:OWS262202 PGO262201:PGO262202 PQK262201:PQK262202 QAG262201:QAG262202 QKC262201:QKC262202 QTY262201:QTY262202 RDU262201:RDU262202 RNQ262201:RNQ262202 RXM262201:RXM262202 SHI262201:SHI262202 SRE262201:SRE262202 TBA262201:TBA262202 TKW262201:TKW262202 TUS262201:TUS262202 UEO262201:UEO262202 UOK262201:UOK262202 UYG262201:UYG262202 VIC262201:VIC262202 VRY262201:VRY262202 WBU262201:WBU262202 WLQ262201:WLQ262202 WVM262201:WVM262202 E327737:E327738 JA327737:JA327738 SW327737:SW327738 ACS327737:ACS327738 AMO327737:AMO327738 AWK327737:AWK327738 BGG327737:BGG327738 BQC327737:BQC327738 BZY327737:BZY327738 CJU327737:CJU327738 CTQ327737:CTQ327738 DDM327737:DDM327738 DNI327737:DNI327738 DXE327737:DXE327738 EHA327737:EHA327738 EQW327737:EQW327738 FAS327737:FAS327738 FKO327737:FKO327738 FUK327737:FUK327738 GEG327737:GEG327738 GOC327737:GOC327738 GXY327737:GXY327738 HHU327737:HHU327738 HRQ327737:HRQ327738 IBM327737:IBM327738 ILI327737:ILI327738 IVE327737:IVE327738 JFA327737:JFA327738 JOW327737:JOW327738 JYS327737:JYS327738 KIO327737:KIO327738 KSK327737:KSK327738 LCG327737:LCG327738 LMC327737:LMC327738 LVY327737:LVY327738 MFU327737:MFU327738 MPQ327737:MPQ327738 MZM327737:MZM327738 NJI327737:NJI327738 NTE327737:NTE327738 ODA327737:ODA327738 OMW327737:OMW327738 OWS327737:OWS327738 PGO327737:PGO327738 PQK327737:PQK327738 QAG327737:QAG327738 QKC327737:QKC327738 QTY327737:QTY327738 RDU327737:RDU327738 RNQ327737:RNQ327738 RXM327737:RXM327738 SHI327737:SHI327738 SRE327737:SRE327738 TBA327737:TBA327738 TKW327737:TKW327738 TUS327737:TUS327738 UEO327737:UEO327738 UOK327737:UOK327738 UYG327737:UYG327738 VIC327737:VIC327738 VRY327737:VRY327738 WBU327737:WBU327738 WLQ327737:WLQ327738 WVM327737:WVM327738 E393273:E393274 JA393273:JA393274 SW393273:SW393274 ACS393273:ACS393274 AMO393273:AMO393274 AWK393273:AWK393274 BGG393273:BGG393274 BQC393273:BQC393274 BZY393273:BZY393274 CJU393273:CJU393274 CTQ393273:CTQ393274 DDM393273:DDM393274 DNI393273:DNI393274 DXE393273:DXE393274 EHA393273:EHA393274 EQW393273:EQW393274 FAS393273:FAS393274 FKO393273:FKO393274 FUK393273:FUK393274 GEG393273:GEG393274 GOC393273:GOC393274 GXY393273:GXY393274 HHU393273:HHU393274 HRQ393273:HRQ393274 IBM393273:IBM393274 ILI393273:ILI393274 IVE393273:IVE393274 JFA393273:JFA393274 JOW393273:JOW393274 JYS393273:JYS393274 KIO393273:KIO393274 KSK393273:KSK393274 LCG393273:LCG393274 LMC393273:LMC393274 LVY393273:LVY393274 MFU393273:MFU393274 MPQ393273:MPQ393274 MZM393273:MZM393274 NJI393273:NJI393274 NTE393273:NTE393274 ODA393273:ODA393274 OMW393273:OMW393274 OWS393273:OWS393274 PGO393273:PGO393274 PQK393273:PQK393274 QAG393273:QAG393274 QKC393273:QKC393274 QTY393273:QTY393274 RDU393273:RDU393274 RNQ393273:RNQ393274 RXM393273:RXM393274 SHI393273:SHI393274 SRE393273:SRE393274 TBA393273:TBA393274 TKW393273:TKW393274 TUS393273:TUS393274 UEO393273:UEO393274 UOK393273:UOK393274 UYG393273:UYG393274 VIC393273:VIC393274 VRY393273:VRY393274 WBU393273:WBU393274 WLQ393273:WLQ393274 WVM393273:WVM393274 E458809:E458810 JA458809:JA458810 SW458809:SW458810 ACS458809:ACS458810 AMO458809:AMO458810 AWK458809:AWK458810 BGG458809:BGG458810 BQC458809:BQC458810 BZY458809:BZY458810 CJU458809:CJU458810 CTQ458809:CTQ458810 DDM458809:DDM458810 DNI458809:DNI458810 DXE458809:DXE458810 EHA458809:EHA458810 EQW458809:EQW458810 FAS458809:FAS458810 FKO458809:FKO458810 FUK458809:FUK458810 GEG458809:GEG458810 GOC458809:GOC458810 GXY458809:GXY458810 HHU458809:HHU458810 HRQ458809:HRQ458810 IBM458809:IBM458810 ILI458809:ILI458810 IVE458809:IVE458810 JFA458809:JFA458810 JOW458809:JOW458810 JYS458809:JYS458810 KIO458809:KIO458810 KSK458809:KSK458810 LCG458809:LCG458810 LMC458809:LMC458810 LVY458809:LVY458810 MFU458809:MFU458810 MPQ458809:MPQ458810 MZM458809:MZM458810 NJI458809:NJI458810 NTE458809:NTE458810 ODA458809:ODA458810 OMW458809:OMW458810 OWS458809:OWS458810 PGO458809:PGO458810 PQK458809:PQK458810 QAG458809:QAG458810 QKC458809:QKC458810 QTY458809:QTY458810 RDU458809:RDU458810 RNQ458809:RNQ458810 RXM458809:RXM458810 SHI458809:SHI458810 SRE458809:SRE458810 TBA458809:TBA458810 TKW458809:TKW458810 TUS458809:TUS458810 UEO458809:UEO458810 UOK458809:UOK458810 UYG458809:UYG458810 VIC458809:VIC458810 VRY458809:VRY458810 WBU458809:WBU458810 WLQ458809:WLQ458810 WVM458809:WVM458810 E524345:E524346 JA524345:JA524346 SW524345:SW524346 ACS524345:ACS524346 AMO524345:AMO524346 AWK524345:AWK524346 BGG524345:BGG524346 BQC524345:BQC524346 BZY524345:BZY524346 CJU524345:CJU524346 CTQ524345:CTQ524346 DDM524345:DDM524346 DNI524345:DNI524346 DXE524345:DXE524346 EHA524345:EHA524346 EQW524345:EQW524346 FAS524345:FAS524346 FKO524345:FKO524346 FUK524345:FUK524346 GEG524345:GEG524346 GOC524345:GOC524346 GXY524345:GXY524346 HHU524345:HHU524346 HRQ524345:HRQ524346 IBM524345:IBM524346 ILI524345:ILI524346 IVE524345:IVE524346 JFA524345:JFA524346 JOW524345:JOW524346 JYS524345:JYS524346 KIO524345:KIO524346 KSK524345:KSK524346 LCG524345:LCG524346 LMC524345:LMC524346 LVY524345:LVY524346 MFU524345:MFU524346 MPQ524345:MPQ524346 MZM524345:MZM524346 NJI524345:NJI524346 NTE524345:NTE524346 ODA524345:ODA524346 OMW524345:OMW524346 OWS524345:OWS524346 PGO524345:PGO524346 PQK524345:PQK524346 QAG524345:QAG524346 QKC524345:QKC524346 QTY524345:QTY524346 RDU524345:RDU524346 RNQ524345:RNQ524346 RXM524345:RXM524346 SHI524345:SHI524346 SRE524345:SRE524346 TBA524345:TBA524346 TKW524345:TKW524346 TUS524345:TUS524346 UEO524345:UEO524346 UOK524345:UOK524346 UYG524345:UYG524346 VIC524345:VIC524346 VRY524345:VRY524346 WBU524345:WBU524346 WLQ524345:WLQ524346 WVM524345:WVM524346 E589881:E589882 JA589881:JA589882 SW589881:SW589882 ACS589881:ACS589882 AMO589881:AMO589882 AWK589881:AWK589882 BGG589881:BGG589882 BQC589881:BQC589882 BZY589881:BZY589882 CJU589881:CJU589882 CTQ589881:CTQ589882 DDM589881:DDM589882 DNI589881:DNI589882 DXE589881:DXE589882 EHA589881:EHA589882 EQW589881:EQW589882 FAS589881:FAS589882 FKO589881:FKO589882 FUK589881:FUK589882 GEG589881:GEG589882 GOC589881:GOC589882 GXY589881:GXY589882 HHU589881:HHU589882 HRQ589881:HRQ589882 IBM589881:IBM589882 ILI589881:ILI589882 IVE589881:IVE589882 JFA589881:JFA589882 JOW589881:JOW589882 JYS589881:JYS589882 KIO589881:KIO589882 KSK589881:KSK589882 LCG589881:LCG589882 LMC589881:LMC589882 LVY589881:LVY589882 MFU589881:MFU589882 MPQ589881:MPQ589882 MZM589881:MZM589882 NJI589881:NJI589882 NTE589881:NTE589882 ODA589881:ODA589882 OMW589881:OMW589882 OWS589881:OWS589882 PGO589881:PGO589882 PQK589881:PQK589882 QAG589881:QAG589882 QKC589881:QKC589882 QTY589881:QTY589882 RDU589881:RDU589882 RNQ589881:RNQ589882 RXM589881:RXM589882 SHI589881:SHI589882 SRE589881:SRE589882 TBA589881:TBA589882 TKW589881:TKW589882 TUS589881:TUS589882 UEO589881:UEO589882 UOK589881:UOK589882 UYG589881:UYG589882 VIC589881:VIC589882 VRY589881:VRY589882 WBU589881:WBU589882 WLQ589881:WLQ589882 WVM589881:WVM589882 E655417:E655418 JA655417:JA655418 SW655417:SW655418 ACS655417:ACS655418 AMO655417:AMO655418 AWK655417:AWK655418 BGG655417:BGG655418 BQC655417:BQC655418 BZY655417:BZY655418 CJU655417:CJU655418 CTQ655417:CTQ655418 DDM655417:DDM655418 DNI655417:DNI655418 DXE655417:DXE655418 EHA655417:EHA655418 EQW655417:EQW655418 FAS655417:FAS655418 FKO655417:FKO655418 FUK655417:FUK655418 GEG655417:GEG655418 GOC655417:GOC655418 GXY655417:GXY655418 HHU655417:HHU655418 HRQ655417:HRQ655418 IBM655417:IBM655418 ILI655417:ILI655418 IVE655417:IVE655418 JFA655417:JFA655418 JOW655417:JOW655418 JYS655417:JYS655418 KIO655417:KIO655418 KSK655417:KSK655418 LCG655417:LCG655418 LMC655417:LMC655418 LVY655417:LVY655418 MFU655417:MFU655418 MPQ655417:MPQ655418 MZM655417:MZM655418 NJI655417:NJI655418 NTE655417:NTE655418 ODA655417:ODA655418 OMW655417:OMW655418 OWS655417:OWS655418 PGO655417:PGO655418 PQK655417:PQK655418 QAG655417:QAG655418 QKC655417:QKC655418 QTY655417:QTY655418 RDU655417:RDU655418 RNQ655417:RNQ655418 RXM655417:RXM655418 SHI655417:SHI655418 SRE655417:SRE655418 TBA655417:TBA655418 TKW655417:TKW655418 TUS655417:TUS655418 UEO655417:UEO655418 UOK655417:UOK655418 UYG655417:UYG655418 VIC655417:VIC655418 VRY655417:VRY655418 WBU655417:WBU655418 WLQ655417:WLQ655418 WVM655417:WVM655418 E720953:E720954 JA720953:JA720954 SW720953:SW720954 ACS720953:ACS720954 AMO720953:AMO720954 AWK720953:AWK720954 BGG720953:BGG720954 BQC720953:BQC720954 BZY720953:BZY720954 CJU720953:CJU720954 CTQ720953:CTQ720954 DDM720953:DDM720954 DNI720953:DNI720954 DXE720953:DXE720954 EHA720953:EHA720954 EQW720953:EQW720954 FAS720953:FAS720954 FKO720953:FKO720954 FUK720953:FUK720954 GEG720953:GEG720954 GOC720953:GOC720954 GXY720953:GXY720954 HHU720953:HHU720954 HRQ720953:HRQ720954 IBM720953:IBM720954 ILI720953:ILI720954 IVE720953:IVE720954 JFA720953:JFA720954 JOW720953:JOW720954 JYS720953:JYS720954 KIO720953:KIO720954 KSK720953:KSK720954 LCG720953:LCG720954 LMC720953:LMC720954 LVY720953:LVY720954 MFU720953:MFU720954 MPQ720953:MPQ720954 MZM720953:MZM720954 NJI720953:NJI720954 NTE720953:NTE720954 ODA720953:ODA720954 OMW720953:OMW720954 OWS720953:OWS720954 PGO720953:PGO720954 PQK720953:PQK720954 QAG720953:QAG720954 QKC720953:QKC720954 QTY720953:QTY720954 RDU720953:RDU720954 RNQ720953:RNQ720954 RXM720953:RXM720954 SHI720953:SHI720954 SRE720953:SRE720954 TBA720953:TBA720954 TKW720953:TKW720954 TUS720953:TUS720954 UEO720953:UEO720954 UOK720953:UOK720954 UYG720953:UYG720954 VIC720953:VIC720954 VRY720953:VRY720954 WBU720953:WBU720954 WLQ720953:WLQ720954 WVM720953:WVM720954 E786489:E786490 JA786489:JA786490 SW786489:SW786490 ACS786489:ACS786490 AMO786489:AMO786490 AWK786489:AWK786490 BGG786489:BGG786490 BQC786489:BQC786490 BZY786489:BZY786490 CJU786489:CJU786490 CTQ786489:CTQ786490 DDM786489:DDM786490 DNI786489:DNI786490 DXE786489:DXE786490 EHA786489:EHA786490 EQW786489:EQW786490 FAS786489:FAS786490 FKO786489:FKO786490 FUK786489:FUK786490 GEG786489:GEG786490 GOC786489:GOC786490 GXY786489:GXY786490 HHU786489:HHU786490 HRQ786489:HRQ786490 IBM786489:IBM786490 ILI786489:ILI786490 IVE786489:IVE786490 JFA786489:JFA786490 JOW786489:JOW786490 JYS786489:JYS786490 KIO786489:KIO786490 KSK786489:KSK786490 LCG786489:LCG786490 LMC786489:LMC786490 LVY786489:LVY786490 MFU786489:MFU786490 MPQ786489:MPQ786490 MZM786489:MZM786490 NJI786489:NJI786490 NTE786489:NTE786490 ODA786489:ODA786490 OMW786489:OMW786490 OWS786489:OWS786490 PGO786489:PGO786490 PQK786489:PQK786490 QAG786489:QAG786490 QKC786489:QKC786490 QTY786489:QTY786490 RDU786489:RDU786490 RNQ786489:RNQ786490 RXM786489:RXM786490 SHI786489:SHI786490 SRE786489:SRE786490 TBA786489:TBA786490 TKW786489:TKW786490 TUS786489:TUS786490 UEO786489:UEO786490 UOK786489:UOK786490 UYG786489:UYG786490 VIC786489:VIC786490 VRY786489:VRY786490 WBU786489:WBU786490 WLQ786489:WLQ786490 WVM786489:WVM786490 E852025:E852026 JA852025:JA852026 SW852025:SW852026 ACS852025:ACS852026 AMO852025:AMO852026 AWK852025:AWK852026 BGG852025:BGG852026 BQC852025:BQC852026 BZY852025:BZY852026 CJU852025:CJU852026 CTQ852025:CTQ852026 DDM852025:DDM852026 DNI852025:DNI852026 DXE852025:DXE852026 EHA852025:EHA852026 EQW852025:EQW852026 FAS852025:FAS852026 FKO852025:FKO852026 FUK852025:FUK852026 GEG852025:GEG852026 GOC852025:GOC852026 GXY852025:GXY852026 HHU852025:HHU852026 HRQ852025:HRQ852026 IBM852025:IBM852026 ILI852025:ILI852026 IVE852025:IVE852026 JFA852025:JFA852026 JOW852025:JOW852026 JYS852025:JYS852026 KIO852025:KIO852026 KSK852025:KSK852026 LCG852025:LCG852026 LMC852025:LMC852026 LVY852025:LVY852026 MFU852025:MFU852026 MPQ852025:MPQ852026 MZM852025:MZM852026 NJI852025:NJI852026 NTE852025:NTE852026 ODA852025:ODA852026 OMW852025:OMW852026 OWS852025:OWS852026 PGO852025:PGO852026 PQK852025:PQK852026 QAG852025:QAG852026 QKC852025:QKC852026 QTY852025:QTY852026 RDU852025:RDU852026 RNQ852025:RNQ852026 RXM852025:RXM852026 SHI852025:SHI852026 SRE852025:SRE852026 TBA852025:TBA852026 TKW852025:TKW852026 TUS852025:TUS852026 UEO852025:UEO852026 UOK852025:UOK852026 UYG852025:UYG852026 VIC852025:VIC852026 VRY852025:VRY852026 WBU852025:WBU852026 WLQ852025:WLQ852026 WVM852025:WVM852026 E917561:E917562 JA917561:JA917562 SW917561:SW917562 ACS917561:ACS917562 AMO917561:AMO917562 AWK917561:AWK917562 BGG917561:BGG917562 BQC917561:BQC917562 BZY917561:BZY917562 CJU917561:CJU917562 CTQ917561:CTQ917562 DDM917561:DDM917562 DNI917561:DNI917562 DXE917561:DXE917562 EHA917561:EHA917562 EQW917561:EQW917562 FAS917561:FAS917562 FKO917561:FKO917562 FUK917561:FUK917562 GEG917561:GEG917562 GOC917561:GOC917562 GXY917561:GXY917562 HHU917561:HHU917562 HRQ917561:HRQ917562 IBM917561:IBM917562 ILI917561:ILI917562 IVE917561:IVE917562 JFA917561:JFA917562 JOW917561:JOW917562 JYS917561:JYS917562 KIO917561:KIO917562 KSK917561:KSK917562 LCG917561:LCG917562 LMC917561:LMC917562 LVY917561:LVY917562 MFU917561:MFU917562 MPQ917561:MPQ917562 MZM917561:MZM917562 NJI917561:NJI917562 NTE917561:NTE917562 ODA917561:ODA917562 OMW917561:OMW917562 OWS917561:OWS917562 PGO917561:PGO917562 PQK917561:PQK917562 QAG917561:QAG917562 QKC917561:QKC917562 QTY917561:QTY917562 RDU917561:RDU917562 RNQ917561:RNQ917562 RXM917561:RXM917562 SHI917561:SHI917562 SRE917561:SRE917562 TBA917561:TBA917562 TKW917561:TKW917562 TUS917561:TUS917562 UEO917561:UEO917562 UOK917561:UOK917562 UYG917561:UYG917562 VIC917561:VIC917562 VRY917561:VRY917562 WBU917561:WBU917562 WLQ917561:WLQ917562 WVM917561:WVM917562 E983097:E983098 JA983097:JA983098 SW983097:SW983098 ACS983097:ACS983098 AMO983097:AMO983098 AWK983097:AWK983098 BGG983097:BGG983098 BQC983097:BQC983098 BZY983097:BZY983098 CJU983097:CJU983098 CTQ983097:CTQ983098 DDM983097:DDM983098 DNI983097:DNI983098 DXE983097:DXE983098 EHA983097:EHA983098 EQW983097:EQW983098 FAS983097:FAS983098 FKO983097:FKO983098 FUK983097:FUK983098 GEG983097:GEG983098 GOC983097:GOC983098 GXY983097:GXY983098 HHU983097:HHU983098 HRQ983097:HRQ983098 IBM983097:IBM983098 ILI983097:ILI983098 IVE983097:IVE983098 JFA983097:JFA983098 JOW983097:JOW983098 JYS983097:JYS983098 KIO983097:KIO983098 KSK983097:KSK983098 LCG983097:LCG983098 LMC983097:LMC983098 LVY983097:LVY983098 MFU983097:MFU983098 MPQ983097:MPQ983098 MZM983097:MZM983098 NJI983097:NJI983098 NTE983097:NTE983098 ODA983097:ODA983098 OMW983097:OMW983098 OWS983097:OWS983098 PGO983097:PGO983098 PQK983097:PQK983098 QAG983097:QAG983098 QKC983097:QKC983098 QTY983097:QTY983098 RDU983097:RDU983098 RNQ983097:RNQ983098 RXM983097:RXM983098 SHI983097:SHI983098 SRE983097:SRE983098 TBA983097:TBA983098 TKW983097:TKW983098 TUS983097:TUS983098 UEO983097:UEO983098 UOK983097:UOK983098 UYG983097:UYG983098 VIC983097:VIC983098 VRY983097:VRY983098 WBU983097:WBU983098 WLQ983097:WLQ983098 WVM983097:WVM983098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E62:E63 JA62:JA63 SW62:SW63 ACS62:ACS63 AMO62:AMO63 AWK62:AWK63 BGG62:BGG63 BQC62:BQC63 BZY62:BZY63 CJU62:CJU63 CTQ62:CTQ63 DDM62:DDM63 DNI62:DNI63 DXE62:DXE63 EHA62:EHA63 EQW62:EQW63 FAS62:FAS63 FKO62:FKO63 FUK62:FUK63 GEG62:GEG63 GOC62:GOC63 GXY62:GXY63 HHU62:HHU63 HRQ62:HRQ63 IBM62:IBM63 ILI62:ILI63 IVE62:IVE63 JFA62:JFA63 JOW62:JOW63 JYS62:JYS63 KIO62:KIO63 KSK62:KSK63 LCG62:LCG63 LMC62:LMC63 LVY62:LVY63 MFU62:MFU63 MPQ62:MPQ63 MZM62:MZM63 NJI62:NJI63 NTE62:NTE63 ODA62:ODA63 OMW62:OMW63 OWS62:OWS63 PGO62:PGO63 PQK62:PQK63 QAG62:QAG63 QKC62:QKC63 QTY62:QTY63 RDU62:RDU63 RNQ62:RNQ63 RXM62:RXM63 SHI62:SHI63 SRE62:SRE63 TBA62:TBA63 TKW62:TKW63 TUS62:TUS63 UEO62:UEO63 UOK62:UOK63 UYG62:UYG63 VIC62:VIC63 VRY62:VRY63 WBU62:WBU63 WLQ62:WLQ63 WVM62:WVM63 E65598:E65599 JA65598:JA65599 SW65598:SW65599 ACS65598:ACS65599 AMO65598:AMO65599 AWK65598:AWK65599 BGG65598:BGG65599 BQC65598:BQC65599 BZY65598:BZY65599 CJU65598:CJU65599 CTQ65598:CTQ65599 DDM65598:DDM65599 DNI65598:DNI65599 DXE65598:DXE65599 EHA65598:EHA65599 EQW65598:EQW65599 FAS65598:FAS65599 FKO65598:FKO65599 FUK65598:FUK65599 GEG65598:GEG65599 GOC65598:GOC65599 GXY65598:GXY65599 HHU65598:HHU65599 HRQ65598:HRQ65599 IBM65598:IBM65599 ILI65598:ILI65599 IVE65598:IVE65599 JFA65598:JFA65599 JOW65598:JOW65599 JYS65598:JYS65599 KIO65598:KIO65599 KSK65598:KSK65599 LCG65598:LCG65599 LMC65598:LMC65599 LVY65598:LVY65599 MFU65598:MFU65599 MPQ65598:MPQ65599 MZM65598:MZM65599 NJI65598:NJI65599 NTE65598:NTE65599 ODA65598:ODA65599 OMW65598:OMW65599 OWS65598:OWS65599 PGO65598:PGO65599 PQK65598:PQK65599 QAG65598:QAG65599 QKC65598:QKC65599 QTY65598:QTY65599 RDU65598:RDU65599 RNQ65598:RNQ65599 RXM65598:RXM65599 SHI65598:SHI65599 SRE65598:SRE65599 TBA65598:TBA65599 TKW65598:TKW65599 TUS65598:TUS65599 UEO65598:UEO65599 UOK65598:UOK65599 UYG65598:UYG65599 VIC65598:VIC65599 VRY65598:VRY65599 WBU65598:WBU65599 WLQ65598:WLQ65599 WVM65598:WVM65599 E131134:E131135 JA131134:JA131135 SW131134:SW131135 ACS131134:ACS131135 AMO131134:AMO131135 AWK131134:AWK131135 BGG131134:BGG131135 BQC131134:BQC131135 BZY131134:BZY131135 CJU131134:CJU131135 CTQ131134:CTQ131135 DDM131134:DDM131135 DNI131134:DNI131135 DXE131134:DXE131135 EHA131134:EHA131135 EQW131134:EQW131135 FAS131134:FAS131135 FKO131134:FKO131135 FUK131134:FUK131135 GEG131134:GEG131135 GOC131134:GOC131135 GXY131134:GXY131135 HHU131134:HHU131135 HRQ131134:HRQ131135 IBM131134:IBM131135 ILI131134:ILI131135 IVE131134:IVE131135 JFA131134:JFA131135 JOW131134:JOW131135 JYS131134:JYS131135 KIO131134:KIO131135 KSK131134:KSK131135 LCG131134:LCG131135 LMC131134:LMC131135 LVY131134:LVY131135 MFU131134:MFU131135 MPQ131134:MPQ131135 MZM131134:MZM131135 NJI131134:NJI131135 NTE131134:NTE131135 ODA131134:ODA131135 OMW131134:OMW131135 OWS131134:OWS131135 PGO131134:PGO131135 PQK131134:PQK131135 QAG131134:QAG131135 QKC131134:QKC131135 QTY131134:QTY131135 RDU131134:RDU131135 RNQ131134:RNQ131135 RXM131134:RXM131135 SHI131134:SHI131135 SRE131134:SRE131135 TBA131134:TBA131135 TKW131134:TKW131135 TUS131134:TUS131135 UEO131134:UEO131135 UOK131134:UOK131135 UYG131134:UYG131135 VIC131134:VIC131135 VRY131134:VRY131135 WBU131134:WBU131135 WLQ131134:WLQ131135 WVM131134:WVM131135 E196670:E196671 JA196670:JA196671 SW196670:SW196671 ACS196670:ACS196671 AMO196670:AMO196671 AWK196670:AWK196671 BGG196670:BGG196671 BQC196670:BQC196671 BZY196670:BZY196671 CJU196670:CJU196671 CTQ196670:CTQ196671 DDM196670:DDM196671 DNI196670:DNI196671 DXE196670:DXE196671 EHA196670:EHA196671 EQW196670:EQW196671 FAS196670:FAS196671 FKO196670:FKO196671 FUK196670:FUK196671 GEG196670:GEG196671 GOC196670:GOC196671 GXY196670:GXY196671 HHU196670:HHU196671 HRQ196670:HRQ196671 IBM196670:IBM196671 ILI196670:ILI196671 IVE196670:IVE196671 JFA196670:JFA196671 JOW196670:JOW196671 JYS196670:JYS196671 KIO196670:KIO196671 KSK196670:KSK196671 LCG196670:LCG196671 LMC196670:LMC196671 LVY196670:LVY196671 MFU196670:MFU196671 MPQ196670:MPQ196671 MZM196670:MZM196671 NJI196670:NJI196671 NTE196670:NTE196671 ODA196670:ODA196671 OMW196670:OMW196671 OWS196670:OWS196671 PGO196670:PGO196671 PQK196670:PQK196671 QAG196670:QAG196671 QKC196670:QKC196671 QTY196670:QTY196671 RDU196670:RDU196671 RNQ196670:RNQ196671 RXM196670:RXM196671 SHI196670:SHI196671 SRE196670:SRE196671 TBA196670:TBA196671 TKW196670:TKW196671 TUS196670:TUS196671 UEO196670:UEO196671 UOK196670:UOK196671 UYG196670:UYG196671 VIC196670:VIC196671 VRY196670:VRY196671 WBU196670:WBU196671 WLQ196670:WLQ196671 WVM196670:WVM196671 E262206:E262207 JA262206:JA262207 SW262206:SW262207 ACS262206:ACS262207 AMO262206:AMO262207 AWK262206:AWK262207 BGG262206:BGG262207 BQC262206:BQC262207 BZY262206:BZY262207 CJU262206:CJU262207 CTQ262206:CTQ262207 DDM262206:DDM262207 DNI262206:DNI262207 DXE262206:DXE262207 EHA262206:EHA262207 EQW262206:EQW262207 FAS262206:FAS262207 FKO262206:FKO262207 FUK262206:FUK262207 GEG262206:GEG262207 GOC262206:GOC262207 GXY262206:GXY262207 HHU262206:HHU262207 HRQ262206:HRQ262207 IBM262206:IBM262207 ILI262206:ILI262207 IVE262206:IVE262207 JFA262206:JFA262207 JOW262206:JOW262207 JYS262206:JYS262207 KIO262206:KIO262207 KSK262206:KSK262207 LCG262206:LCG262207 LMC262206:LMC262207 LVY262206:LVY262207 MFU262206:MFU262207 MPQ262206:MPQ262207 MZM262206:MZM262207 NJI262206:NJI262207 NTE262206:NTE262207 ODA262206:ODA262207 OMW262206:OMW262207 OWS262206:OWS262207 PGO262206:PGO262207 PQK262206:PQK262207 QAG262206:QAG262207 QKC262206:QKC262207 QTY262206:QTY262207 RDU262206:RDU262207 RNQ262206:RNQ262207 RXM262206:RXM262207 SHI262206:SHI262207 SRE262206:SRE262207 TBA262206:TBA262207 TKW262206:TKW262207 TUS262206:TUS262207 UEO262206:UEO262207 UOK262206:UOK262207 UYG262206:UYG262207 VIC262206:VIC262207 VRY262206:VRY262207 WBU262206:WBU262207 WLQ262206:WLQ262207 WVM262206:WVM262207 E327742:E327743 JA327742:JA327743 SW327742:SW327743 ACS327742:ACS327743 AMO327742:AMO327743 AWK327742:AWK327743 BGG327742:BGG327743 BQC327742:BQC327743 BZY327742:BZY327743 CJU327742:CJU327743 CTQ327742:CTQ327743 DDM327742:DDM327743 DNI327742:DNI327743 DXE327742:DXE327743 EHA327742:EHA327743 EQW327742:EQW327743 FAS327742:FAS327743 FKO327742:FKO327743 FUK327742:FUK327743 GEG327742:GEG327743 GOC327742:GOC327743 GXY327742:GXY327743 HHU327742:HHU327743 HRQ327742:HRQ327743 IBM327742:IBM327743 ILI327742:ILI327743 IVE327742:IVE327743 JFA327742:JFA327743 JOW327742:JOW327743 JYS327742:JYS327743 KIO327742:KIO327743 KSK327742:KSK327743 LCG327742:LCG327743 LMC327742:LMC327743 LVY327742:LVY327743 MFU327742:MFU327743 MPQ327742:MPQ327743 MZM327742:MZM327743 NJI327742:NJI327743 NTE327742:NTE327743 ODA327742:ODA327743 OMW327742:OMW327743 OWS327742:OWS327743 PGO327742:PGO327743 PQK327742:PQK327743 QAG327742:QAG327743 QKC327742:QKC327743 QTY327742:QTY327743 RDU327742:RDU327743 RNQ327742:RNQ327743 RXM327742:RXM327743 SHI327742:SHI327743 SRE327742:SRE327743 TBA327742:TBA327743 TKW327742:TKW327743 TUS327742:TUS327743 UEO327742:UEO327743 UOK327742:UOK327743 UYG327742:UYG327743 VIC327742:VIC327743 VRY327742:VRY327743 WBU327742:WBU327743 WLQ327742:WLQ327743 WVM327742:WVM327743 E393278:E393279 JA393278:JA393279 SW393278:SW393279 ACS393278:ACS393279 AMO393278:AMO393279 AWK393278:AWK393279 BGG393278:BGG393279 BQC393278:BQC393279 BZY393278:BZY393279 CJU393278:CJU393279 CTQ393278:CTQ393279 DDM393278:DDM393279 DNI393278:DNI393279 DXE393278:DXE393279 EHA393278:EHA393279 EQW393278:EQW393279 FAS393278:FAS393279 FKO393278:FKO393279 FUK393278:FUK393279 GEG393278:GEG393279 GOC393278:GOC393279 GXY393278:GXY393279 HHU393278:HHU393279 HRQ393278:HRQ393279 IBM393278:IBM393279 ILI393278:ILI393279 IVE393278:IVE393279 JFA393278:JFA393279 JOW393278:JOW393279 JYS393278:JYS393279 KIO393278:KIO393279 KSK393278:KSK393279 LCG393278:LCG393279 LMC393278:LMC393279 LVY393278:LVY393279 MFU393278:MFU393279 MPQ393278:MPQ393279 MZM393278:MZM393279 NJI393278:NJI393279 NTE393278:NTE393279 ODA393278:ODA393279 OMW393278:OMW393279 OWS393278:OWS393279 PGO393278:PGO393279 PQK393278:PQK393279 QAG393278:QAG393279 QKC393278:QKC393279 QTY393278:QTY393279 RDU393278:RDU393279 RNQ393278:RNQ393279 RXM393278:RXM393279 SHI393278:SHI393279 SRE393278:SRE393279 TBA393278:TBA393279 TKW393278:TKW393279 TUS393278:TUS393279 UEO393278:UEO393279 UOK393278:UOK393279 UYG393278:UYG393279 VIC393278:VIC393279 VRY393278:VRY393279 WBU393278:WBU393279 WLQ393278:WLQ393279 WVM393278:WVM393279 E458814:E458815 JA458814:JA458815 SW458814:SW458815 ACS458814:ACS458815 AMO458814:AMO458815 AWK458814:AWK458815 BGG458814:BGG458815 BQC458814:BQC458815 BZY458814:BZY458815 CJU458814:CJU458815 CTQ458814:CTQ458815 DDM458814:DDM458815 DNI458814:DNI458815 DXE458814:DXE458815 EHA458814:EHA458815 EQW458814:EQW458815 FAS458814:FAS458815 FKO458814:FKO458815 FUK458814:FUK458815 GEG458814:GEG458815 GOC458814:GOC458815 GXY458814:GXY458815 HHU458814:HHU458815 HRQ458814:HRQ458815 IBM458814:IBM458815 ILI458814:ILI458815 IVE458814:IVE458815 JFA458814:JFA458815 JOW458814:JOW458815 JYS458814:JYS458815 KIO458814:KIO458815 KSK458814:KSK458815 LCG458814:LCG458815 LMC458814:LMC458815 LVY458814:LVY458815 MFU458814:MFU458815 MPQ458814:MPQ458815 MZM458814:MZM458815 NJI458814:NJI458815 NTE458814:NTE458815 ODA458814:ODA458815 OMW458814:OMW458815 OWS458814:OWS458815 PGO458814:PGO458815 PQK458814:PQK458815 QAG458814:QAG458815 QKC458814:QKC458815 QTY458814:QTY458815 RDU458814:RDU458815 RNQ458814:RNQ458815 RXM458814:RXM458815 SHI458814:SHI458815 SRE458814:SRE458815 TBA458814:TBA458815 TKW458814:TKW458815 TUS458814:TUS458815 UEO458814:UEO458815 UOK458814:UOK458815 UYG458814:UYG458815 VIC458814:VIC458815 VRY458814:VRY458815 WBU458814:WBU458815 WLQ458814:WLQ458815 WVM458814:WVM458815 E524350:E524351 JA524350:JA524351 SW524350:SW524351 ACS524350:ACS524351 AMO524350:AMO524351 AWK524350:AWK524351 BGG524350:BGG524351 BQC524350:BQC524351 BZY524350:BZY524351 CJU524350:CJU524351 CTQ524350:CTQ524351 DDM524350:DDM524351 DNI524350:DNI524351 DXE524350:DXE524351 EHA524350:EHA524351 EQW524350:EQW524351 FAS524350:FAS524351 FKO524350:FKO524351 FUK524350:FUK524351 GEG524350:GEG524351 GOC524350:GOC524351 GXY524350:GXY524351 HHU524350:HHU524351 HRQ524350:HRQ524351 IBM524350:IBM524351 ILI524350:ILI524351 IVE524350:IVE524351 JFA524350:JFA524351 JOW524350:JOW524351 JYS524350:JYS524351 KIO524350:KIO524351 KSK524350:KSK524351 LCG524350:LCG524351 LMC524350:LMC524351 LVY524350:LVY524351 MFU524350:MFU524351 MPQ524350:MPQ524351 MZM524350:MZM524351 NJI524350:NJI524351 NTE524350:NTE524351 ODA524350:ODA524351 OMW524350:OMW524351 OWS524350:OWS524351 PGO524350:PGO524351 PQK524350:PQK524351 QAG524350:QAG524351 QKC524350:QKC524351 QTY524350:QTY524351 RDU524350:RDU524351 RNQ524350:RNQ524351 RXM524350:RXM524351 SHI524350:SHI524351 SRE524350:SRE524351 TBA524350:TBA524351 TKW524350:TKW524351 TUS524350:TUS524351 UEO524350:UEO524351 UOK524350:UOK524351 UYG524350:UYG524351 VIC524350:VIC524351 VRY524350:VRY524351 WBU524350:WBU524351 WLQ524350:WLQ524351 WVM524350:WVM524351 E589886:E589887 JA589886:JA589887 SW589886:SW589887 ACS589886:ACS589887 AMO589886:AMO589887 AWK589886:AWK589887 BGG589886:BGG589887 BQC589886:BQC589887 BZY589886:BZY589887 CJU589886:CJU589887 CTQ589886:CTQ589887 DDM589886:DDM589887 DNI589886:DNI589887 DXE589886:DXE589887 EHA589886:EHA589887 EQW589886:EQW589887 FAS589886:FAS589887 FKO589886:FKO589887 FUK589886:FUK589887 GEG589886:GEG589887 GOC589886:GOC589887 GXY589886:GXY589887 HHU589886:HHU589887 HRQ589886:HRQ589887 IBM589886:IBM589887 ILI589886:ILI589887 IVE589886:IVE589887 JFA589886:JFA589887 JOW589886:JOW589887 JYS589886:JYS589887 KIO589886:KIO589887 KSK589886:KSK589887 LCG589886:LCG589887 LMC589886:LMC589887 LVY589886:LVY589887 MFU589886:MFU589887 MPQ589886:MPQ589887 MZM589886:MZM589887 NJI589886:NJI589887 NTE589886:NTE589887 ODA589886:ODA589887 OMW589886:OMW589887 OWS589886:OWS589887 PGO589886:PGO589887 PQK589886:PQK589887 QAG589886:QAG589887 QKC589886:QKC589887 QTY589886:QTY589887 RDU589886:RDU589887 RNQ589886:RNQ589887 RXM589886:RXM589887 SHI589886:SHI589887 SRE589886:SRE589887 TBA589886:TBA589887 TKW589886:TKW589887 TUS589886:TUS589887 UEO589886:UEO589887 UOK589886:UOK589887 UYG589886:UYG589887 VIC589886:VIC589887 VRY589886:VRY589887 WBU589886:WBU589887 WLQ589886:WLQ589887 WVM589886:WVM589887 E655422:E655423 JA655422:JA655423 SW655422:SW655423 ACS655422:ACS655423 AMO655422:AMO655423 AWK655422:AWK655423 BGG655422:BGG655423 BQC655422:BQC655423 BZY655422:BZY655423 CJU655422:CJU655423 CTQ655422:CTQ655423 DDM655422:DDM655423 DNI655422:DNI655423 DXE655422:DXE655423 EHA655422:EHA655423 EQW655422:EQW655423 FAS655422:FAS655423 FKO655422:FKO655423 FUK655422:FUK655423 GEG655422:GEG655423 GOC655422:GOC655423 GXY655422:GXY655423 HHU655422:HHU655423 HRQ655422:HRQ655423 IBM655422:IBM655423 ILI655422:ILI655423 IVE655422:IVE655423 JFA655422:JFA655423 JOW655422:JOW655423 JYS655422:JYS655423 KIO655422:KIO655423 KSK655422:KSK655423 LCG655422:LCG655423 LMC655422:LMC655423 LVY655422:LVY655423 MFU655422:MFU655423 MPQ655422:MPQ655423 MZM655422:MZM655423 NJI655422:NJI655423 NTE655422:NTE655423 ODA655422:ODA655423 OMW655422:OMW655423 OWS655422:OWS655423 PGO655422:PGO655423 PQK655422:PQK655423 QAG655422:QAG655423 QKC655422:QKC655423 QTY655422:QTY655423 RDU655422:RDU655423 RNQ655422:RNQ655423 RXM655422:RXM655423 SHI655422:SHI655423 SRE655422:SRE655423 TBA655422:TBA655423 TKW655422:TKW655423 TUS655422:TUS655423 UEO655422:UEO655423 UOK655422:UOK655423 UYG655422:UYG655423 VIC655422:VIC655423 VRY655422:VRY655423 WBU655422:WBU655423 WLQ655422:WLQ655423 WVM655422:WVM655423 E720958:E720959 JA720958:JA720959 SW720958:SW720959 ACS720958:ACS720959 AMO720958:AMO720959 AWK720958:AWK720959 BGG720958:BGG720959 BQC720958:BQC720959 BZY720958:BZY720959 CJU720958:CJU720959 CTQ720958:CTQ720959 DDM720958:DDM720959 DNI720958:DNI720959 DXE720958:DXE720959 EHA720958:EHA720959 EQW720958:EQW720959 FAS720958:FAS720959 FKO720958:FKO720959 FUK720958:FUK720959 GEG720958:GEG720959 GOC720958:GOC720959 GXY720958:GXY720959 HHU720958:HHU720959 HRQ720958:HRQ720959 IBM720958:IBM720959 ILI720958:ILI720959 IVE720958:IVE720959 JFA720958:JFA720959 JOW720958:JOW720959 JYS720958:JYS720959 KIO720958:KIO720959 KSK720958:KSK720959 LCG720958:LCG720959 LMC720958:LMC720959 LVY720958:LVY720959 MFU720958:MFU720959 MPQ720958:MPQ720959 MZM720958:MZM720959 NJI720958:NJI720959 NTE720958:NTE720959 ODA720958:ODA720959 OMW720958:OMW720959 OWS720958:OWS720959 PGO720958:PGO720959 PQK720958:PQK720959 QAG720958:QAG720959 QKC720958:QKC720959 QTY720958:QTY720959 RDU720958:RDU720959 RNQ720958:RNQ720959 RXM720958:RXM720959 SHI720958:SHI720959 SRE720958:SRE720959 TBA720958:TBA720959 TKW720958:TKW720959 TUS720958:TUS720959 UEO720958:UEO720959 UOK720958:UOK720959 UYG720958:UYG720959 VIC720958:VIC720959 VRY720958:VRY720959 WBU720958:WBU720959 WLQ720958:WLQ720959 WVM720958:WVM720959 E786494:E786495 JA786494:JA786495 SW786494:SW786495 ACS786494:ACS786495 AMO786494:AMO786495 AWK786494:AWK786495 BGG786494:BGG786495 BQC786494:BQC786495 BZY786494:BZY786495 CJU786494:CJU786495 CTQ786494:CTQ786495 DDM786494:DDM786495 DNI786494:DNI786495 DXE786494:DXE786495 EHA786494:EHA786495 EQW786494:EQW786495 FAS786494:FAS786495 FKO786494:FKO786495 FUK786494:FUK786495 GEG786494:GEG786495 GOC786494:GOC786495 GXY786494:GXY786495 HHU786494:HHU786495 HRQ786494:HRQ786495 IBM786494:IBM786495 ILI786494:ILI786495 IVE786494:IVE786495 JFA786494:JFA786495 JOW786494:JOW786495 JYS786494:JYS786495 KIO786494:KIO786495 KSK786494:KSK786495 LCG786494:LCG786495 LMC786494:LMC786495 LVY786494:LVY786495 MFU786494:MFU786495 MPQ786494:MPQ786495 MZM786494:MZM786495 NJI786494:NJI786495 NTE786494:NTE786495 ODA786494:ODA786495 OMW786494:OMW786495 OWS786494:OWS786495 PGO786494:PGO786495 PQK786494:PQK786495 QAG786494:QAG786495 QKC786494:QKC786495 QTY786494:QTY786495 RDU786494:RDU786495 RNQ786494:RNQ786495 RXM786494:RXM786495 SHI786494:SHI786495 SRE786494:SRE786495 TBA786494:TBA786495 TKW786494:TKW786495 TUS786494:TUS786495 UEO786494:UEO786495 UOK786494:UOK786495 UYG786494:UYG786495 VIC786494:VIC786495 VRY786494:VRY786495 WBU786494:WBU786495 WLQ786494:WLQ786495 WVM786494:WVM786495 E852030:E852031 JA852030:JA852031 SW852030:SW852031 ACS852030:ACS852031 AMO852030:AMO852031 AWK852030:AWK852031 BGG852030:BGG852031 BQC852030:BQC852031 BZY852030:BZY852031 CJU852030:CJU852031 CTQ852030:CTQ852031 DDM852030:DDM852031 DNI852030:DNI852031 DXE852030:DXE852031 EHA852030:EHA852031 EQW852030:EQW852031 FAS852030:FAS852031 FKO852030:FKO852031 FUK852030:FUK852031 GEG852030:GEG852031 GOC852030:GOC852031 GXY852030:GXY852031 HHU852030:HHU852031 HRQ852030:HRQ852031 IBM852030:IBM852031 ILI852030:ILI852031 IVE852030:IVE852031 JFA852030:JFA852031 JOW852030:JOW852031 JYS852030:JYS852031 KIO852030:KIO852031 KSK852030:KSK852031 LCG852030:LCG852031 LMC852030:LMC852031 LVY852030:LVY852031 MFU852030:MFU852031 MPQ852030:MPQ852031 MZM852030:MZM852031 NJI852030:NJI852031 NTE852030:NTE852031 ODA852030:ODA852031 OMW852030:OMW852031 OWS852030:OWS852031 PGO852030:PGO852031 PQK852030:PQK852031 QAG852030:QAG852031 QKC852030:QKC852031 QTY852030:QTY852031 RDU852030:RDU852031 RNQ852030:RNQ852031 RXM852030:RXM852031 SHI852030:SHI852031 SRE852030:SRE852031 TBA852030:TBA852031 TKW852030:TKW852031 TUS852030:TUS852031 UEO852030:UEO852031 UOK852030:UOK852031 UYG852030:UYG852031 VIC852030:VIC852031 VRY852030:VRY852031 WBU852030:WBU852031 WLQ852030:WLQ852031 WVM852030:WVM852031 E917566:E917567 JA917566:JA917567 SW917566:SW917567 ACS917566:ACS917567 AMO917566:AMO917567 AWK917566:AWK917567 BGG917566:BGG917567 BQC917566:BQC917567 BZY917566:BZY917567 CJU917566:CJU917567 CTQ917566:CTQ917567 DDM917566:DDM917567 DNI917566:DNI917567 DXE917566:DXE917567 EHA917566:EHA917567 EQW917566:EQW917567 FAS917566:FAS917567 FKO917566:FKO917567 FUK917566:FUK917567 GEG917566:GEG917567 GOC917566:GOC917567 GXY917566:GXY917567 HHU917566:HHU917567 HRQ917566:HRQ917567 IBM917566:IBM917567 ILI917566:ILI917567 IVE917566:IVE917567 JFA917566:JFA917567 JOW917566:JOW917567 JYS917566:JYS917567 KIO917566:KIO917567 KSK917566:KSK917567 LCG917566:LCG917567 LMC917566:LMC917567 LVY917566:LVY917567 MFU917566:MFU917567 MPQ917566:MPQ917567 MZM917566:MZM917567 NJI917566:NJI917567 NTE917566:NTE917567 ODA917566:ODA917567 OMW917566:OMW917567 OWS917566:OWS917567 PGO917566:PGO917567 PQK917566:PQK917567 QAG917566:QAG917567 QKC917566:QKC917567 QTY917566:QTY917567 RDU917566:RDU917567 RNQ917566:RNQ917567 RXM917566:RXM917567 SHI917566:SHI917567 SRE917566:SRE917567 TBA917566:TBA917567 TKW917566:TKW917567 TUS917566:TUS917567 UEO917566:UEO917567 UOK917566:UOK917567 UYG917566:UYG917567 VIC917566:VIC917567 VRY917566:VRY917567 WBU917566:WBU917567 WLQ917566:WLQ917567 WVM917566:WVM917567 E983102:E983103 JA983102:JA983103 SW983102:SW983103 ACS983102:ACS983103 AMO983102:AMO983103 AWK983102:AWK983103 BGG983102:BGG983103 BQC983102:BQC983103 BZY983102:BZY983103 CJU983102:CJU983103 CTQ983102:CTQ983103 DDM983102:DDM983103 DNI983102:DNI983103 DXE983102:DXE983103 EHA983102:EHA983103 EQW983102:EQW983103 FAS983102:FAS983103 FKO983102:FKO983103 FUK983102:FUK983103 GEG983102:GEG983103 GOC983102:GOC983103 GXY983102:GXY983103 HHU983102:HHU983103 HRQ983102:HRQ983103 IBM983102:IBM983103 ILI983102:ILI983103 IVE983102:IVE983103 JFA983102:JFA983103 JOW983102:JOW983103 JYS983102:JYS983103 KIO983102:KIO983103 KSK983102:KSK983103 LCG983102:LCG983103 LMC983102:LMC983103 LVY983102:LVY983103 MFU983102:MFU983103 MPQ983102:MPQ983103 MZM983102:MZM983103 NJI983102:NJI983103 NTE983102:NTE983103 ODA983102:ODA983103 OMW983102:OMW983103 OWS983102:OWS983103 PGO983102:PGO983103 PQK983102:PQK983103 QAG983102:QAG983103 QKC983102:QKC983103 QTY983102:QTY983103 RDU983102:RDU983103 RNQ983102:RNQ983103 RXM983102:RXM983103 SHI983102:SHI983103 SRE983102:SRE983103 TBA983102:TBA983103 TKW983102:TKW983103 TUS983102:TUS983103 UEO983102:UEO983103 UOK983102:UOK983103 UYG983102:UYG983103 VIC983102:VIC983103 VRY983102:VRY983103 WBU983102:WBU983103 WLQ983102:WLQ983103 WVM983102:WVM983103 E78:E86 JA78:JA86 SW78:SW86 ACS78:ACS86 AMO78:AMO86 AWK78:AWK86 BGG78:BGG86 BQC78:BQC86 BZY78:BZY86 CJU78:CJU86 CTQ78:CTQ86 DDM78:DDM86 DNI78:DNI86 DXE78:DXE86 EHA78:EHA86 EQW78:EQW86 FAS78:FAS86 FKO78:FKO86 FUK78:FUK86 GEG78:GEG86 GOC78:GOC86 GXY78:GXY86 HHU78:HHU86 HRQ78:HRQ86 IBM78:IBM86 ILI78:ILI86 IVE78:IVE86 JFA78:JFA86 JOW78:JOW86 JYS78:JYS86 KIO78:KIO86 KSK78:KSK86 LCG78:LCG86 LMC78:LMC86 LVY78:LVY86 MFU78:MFU86 MPQ78:MPQ86 MZM78:MZM86 NJI78:NJI86 NTE78:NTE86 ODA78:ODA86 OMW78:OMW86 OWS78:OWS86 PGO78:PGO86 PQK78:PQK86 QAG78:QAG86 QKC78:QKC86 QTY78:QTY86 RDU78:RDU86 RNQ78:RNQ86 RXM78:RXM86 SHI78:SHI86 SRE78:SRE86 TBA78:TBA86 TKW78:TKW86 TUS78:TUS86 UEO78:UEO86 UOK78:UOK86 UYG78:UYG86 VIC78:VIC86 VRY78:VRY86 WBU78:WBU86 WLQ78:WLQ86 WVM78:WVM86 E65614:E65622 JA65614:JA65622 SW65614:SW65622 ACS65614:ACS65622 AMO65614:AMO65622 AWK65614:AWK65622 BGG65614:BGG65622 BQC65614:BQC65622 BZY65614:BZY65622 CJU65614:CJU65622 CTQ65614:CTQ65622 DDM65614:DDM65622 DNI65614:DNI65622 DXE65614:DXE65622 EHA65614:EHA65622 EQW65614:EQW65622 FAS65614:FAS65622 FKO65614:FKO65622 FUK65614:FUK65622 GEG65614:GEG65622 GOC65614:GOC65622 GXY65614:GXY65622 HHU65614:HHU65622 HRQ65614:HRQ65622 IBM65614:IBM65622 ILI65614:ILI65622 IVE65614:IVE65622 JFA65614:JFA65622 JOW65614:JOW65622 JYS65614:JYS65622 KIO65614:KIO65622 KSK65614:KSK65622 LCG65614:LCG65622 LMC65614:LMC65622 LVY65614:LVY65622 MFU65614:MFU65622 MPQ65614:MPQ65622 MZM65614:MZM65622 NJI65614:NJI65622 NTE65614:NTE65622 ODA65614:ODA65622 OMW65614:OMW65622 OWS65614:OWS65622 PGO65614:PGO65622 PQK65614:PQK65622 QAG65614:QAG65622 QKC65614:QKC65622 QTY65614:QTY65622 RDU65614:RDU65622 RNQ65614:RNQ65622 RXM65614:RXM65622 SHI65614:SHI65622 SRE65614:SRE65622 TBA65614:TBA65622 TKW65614:TKW65622 TUS65614:TUS65622 UEO65614:UEO65622 UOK65614:UOK65622 UYG65614:UYG65622 VIC65614:VIC65622 VRY65614:VRY65622 WBU65614:WBU65622 WLQ65614:WLQ65622 WVM65614:WVM65622 E131150:E131158 JA131150:JA131158 SW131150:SW131158 ACS131150:ACS131158 AMO131150:AMO131158 AWK131150:AWK131158 BGG131150:BGG131158 BQC131150:BQC131158 BZY131150:BZY131158 CJU131150:CJU131158 CTQ131150:CTQ131158 DDM131150:DDM131158 DNI131150:DNI131158 DXE131150:DXE131158 EHA131150:EHA131158 EQW131150:EQW131158 FAS131150:FAS131158 FKO131150:FKO131158 FUK131150:FUK131158 GEG131150:GEG131158 GOC131150:GOC131158 GXY131150:GXY131158 HHU131150:HHU131158 HRQ131150:HRQ131158 IBM131150:IBM131158 ILI131150:ILI131158 IVE131150:IVE131158 JFA131150:JFA131158 JOW131150:JOW131158 JYS131150:JYS131158 KIO131150:KIO131158 KSK131150:KSK131158 LCG131150:LCG131158 LMC131150:LMC131158 LVY131150:LVY131158 MFU131150:MFU131158 MPQ131150:MPQ131158 MZM131150:MZM131158 NJI131150:NJI131158 NTE131150:NTE131158 ODA131150:ODA131158 OMW131150:OMW131158 OWS131150:OWS131158 PGO131150:PGO131158 PQK131150:PQK131158 QAG131150:QAG131158 QKC131150:QKC131158 QTY131150:QTY131158 RDU131150:RDU131158 RNQ131150:RNQ131158 RXM131150:RXM131158 SHI131150:SHI131158 SRE131150:SRE131158 TBA131150:TBA131158 TKW131150:TKW131158 TUS131150:TUS131158 UEO131150:UEO131158 UOK131150:UOK131158 UYG131150:UYG131158 VIC131150:VIC131158 VRY131150:VRY131158 WBU131150:WBU131158 WLQ131150:WLQ131158 WVM131150:WVM131158 E196686:E196694 JA196686:JA196694 SW196686:SW196694 ACS196686:ACS196694 AMO196686:AMO196694 AWK196686:AWK196694 BGG196686:BGG196694 BQC196686:BQC196694 BZY196686:BZY196694 CJU196686:CJU196694 CTQ196686:CTQ196694 DDM196686:DDM196694 DNI196686:DNI196694 DXE196686:DXE196694 EHA196686:EHA196694 EQW196686:EQW196694 FAS196686:FAS196694 FKO196686:FKO196694 FUK196686:FUK196694 GEG196686:GEG196694 GOC196686:GOC196694 GXY196686:GXY196694 HHU196686:HHU196694 HRQ196686:HRQ196694 IBM196686:IBM196694 ILI196686:ILI196694 IVE196686:IVE196694 JFA196686:JFA196694 JOW196686:JOW196694 JYS196686:JYS196694 KIO196686:KIO196694 KSK196686:KSK196694 LCG196686:LCG196694 LMC196686:LMC196694 LVY196686:LVY196694 MFU196686:MFU196694 MPQ196686:MPQ196694 MZM196686:MZM196694 NJI196686:NJI196694 NTE196686:NTE196694 ODA196686:ODA196694 OMW196686:OMW196694 OWS196686:OWS196694 PGO196686:PGO196694 PQK196686:PQK196694 QAG196686:QAG196694 QKC196686:QKC196694 QTY196686:QTY196694 RDU196686:RDU196694 RNQ196686:RNQ196694 RXM196686:RXM196694 SHI196686:SHI196694 SRE196686:SRE196694 TBA196686:TBA196694 TKW196686:TKW196694 TUS196686:TUS196694 UEO196686:UEO196694 UOK196686:UOK196694 UYG196686:UYG196694 VIC196686:VIC196694 VRY196686:VRY196694 WBU196686:WBU196694 WLQ196686:WLQ196694 WVM196686:WVM196694 E262222:E262230 JA262222:JA262230 SW262222:SW262230 ACS262222:ACS262230 AMO262222:AMO262230 AWK262222:AWK262230 BGG262222:BGG262230 BQC262222:BQC262230 BZY262222:BZY262230 CJU262222:CJU262230 CTQ262222:CTQ262230 DDM262222:DDM262230 DNI262222:DNI262230 DXE262222:DXE262230 EHA262222:EHA262230 EQW262222:EQW262230 FAS262222:FAS262230 FKO262222:FKO262230 FUK262222:FUK262230 GEG262222:GEG262230 GOC262222:GOC262230 GXY262222:GXY262230 HHU262222:HHU262230 HRQ262222:HRQ262230 IBM262222:IBM262230 ILI262222:ILI262230 IVE262222:IVE262230 JFA262222:JFA262230 JOW262222:JOW262230 JYS262222:JYS262230 KIO262222:KIO262230 KSK262222:KSK262230 LCG262222:LCG262230 LMC262222:LMC262230 LVY262222:LVY262230 MFU262222:MFU262230 MPQ262222:MPQ262230 MZM262222:MZM262230 NJI262222:NJI262230 NTE262222:NTE262230 ODA262222:ODA262230 OMW262222:OMW262230 OWS262222:OWS262230 PGO262222:PGO262230 PQK262222:PQK262230 QAG262222:QAG262230 QKC262222:QKC262230 QTY262222:QTY262230 RDU262222:RDU262230 RNQ262222:RNQ262230 RXM262222:RXM262230 SHI262222:SHI262230 SRE262222:SRE262230 TBA262222:TBA262230 TKW262222:TKW262230 TUS262222:TUS262230 UEO262222:UEO262230 UOK262222:UOK262230 UYG262222:UYG262230 VIC262222:VIC262230 VRY262222:VRY262230 WBU262222:WBU262230 WLQ262222:WLQ262230 WVM262222:WVM262230 E327758:E327766 JA327758:JA327766 SW327758:SW327766 ACS327758:ACS327766 AMO327758:AMO327766 AWK327758:AWK327766 BGG327758:BGG327766 BQC327758:BQC327766 BZY327758:BZY327766 CJU327758:CJU327766 CTQ327758:CTQ327766 DDM327758:DDM327766 DNI327758:DNI327766 DXE327758:DXE327766 EHA327758:EHA327766 EQW327758:EQW327766 FAS327758:FAS327766 FKO327758:FKO327766 FUK327758:FUK327766 GEG327758:GEG327766 GOC327758:GOC327766 GXY327758:GXY327766 HHU327758:HHU327766 HRQ327758:HRQ327766 IBM327758:IBM327766 ILI327758:ILI327766 IVE327758:IVE327766 JFA327758:JFA327766 JOW327758:JOW327766 JYS327758:JYS327766 KIO327758:KIO327766 KSK327758:KSK327766 LCG327758:LCG327766 LMC327758:LMC327766 LVY327758:LVY327766 MFU327758:MFU327766 MPQ327758:MPQ327766 MZM327758:MZM327766 NJI327758:NJI327766 NTE327758:NTE327766 ODA327758:ODA327766 OMW327758:OMW327766 OWS327758:OWS327766 PGO327758:PGO327766 PQK327758:PQK327766 QAG327758:QAG327766 QKC327758:QKC327766 QTY327758:QTY327766 RDU327758:RDU327766 RNQ327758:RNQ327766 RXM327758:RXM327766 SHI327758:SHI327766 SRE327758:SRE327766 TBA327758:TBA327766 TKW327758:TKW327766 TUS327758:TUS327766 UEO327758:UEO327766 UOK327758:UOK327766 UYG327758:UYG327766 VIC327758:VIC327766 VRY327758:VRY327766 WBU327758:WBU327766 WLQ327758:WLQ327766 WVM327758:WVM327766 E393294:E393302 JA393294:JA393302 SW393294:SW393302 ACS393294:ACS393302 AMO393294:AMO393302 AWK393294:AWK393302 BGG393294:BGG393302 BQC393294:BQC393302 BZY393294:BZY393302 CJU393294:CJU393302 CTQ393294:CTQ393302 DDM393294:DDM393302 DNI393294:DNI393302 DXE393294:DXE393302 EHA393294:EHA393302 EQW393294:EQW393302 FAS393294:FAS393302 FKO393294:FKO393302 FUK393294:FUK393302 GEG393294:GEG393302 GOC393294:GOC393302 GXY393294:GXY393302 HHU393294:HHU393302 HRQ393294:HRQ393302 IBM393294:IBM393302 ILI393294:ILI393302 IVE393294:IVE393302 JFA393294:JFA393302 JOW393294:JOW393302 JYS393294:JYS393302 KIO393294:KIO393302 KSK393294:KSK393302 LCG393294:LCG393302 LMC393294:LMC393302 LVY393294:LVY393302 MFU393294:MFU393302 MPQ393294:MPQ393302 MZM393294:MZM393302 NJI393294:NJI393302 NTE393294:NTE393302 ODA393294:ODA393302 OMW393294:OMW393302 OWS393294:OWS393302 PGO393294:PGO393302 PQK393294:PQK393302 QAG393294:QAG393302 QKC393294:QKC393302 QTY393294:QTY393302 RDU393294:RDU393302 RNQ393294:RNQ393302 RXM393294:RXM393302 SHI393294:SHI393302 SRE393294:SRE393302 TBA393294:TBA393302 TKW393294:TKW393302 TUS393294:TUS393302 UEO393294:UEO393302 UOK393294:UOK393302 UYG393294:UYG393302 VIC393294:VIC393302 VRY393294:VRY393302 WBU393294:WBU393302 WLQ393294:WLQ393302 WVM393294:WVM393302 E458830:E458838 JA458830:JA458838 SW458830:SW458838 ACS458830:ACS458838 AMO458830:AMO458838 AWK458830:AWK458838 BGG458830:BGG458838 BQC458830:BQC458838 BZY458830:BZY458838 CJU458830:CJU458838 CTQ458830:CTQ458838 DDM458830:DDM458838 DNI458830:DNI458838 DXE458830:DXE458838 EHA458830:EHA458838 EQW458830:EQW458838 FAS458830:FAS458838 FKO458830:FKO458838 FUK458830:FUK458838 GEG458830:GEG458838 GOC458830:GOC458838 GXY458830:GXY458838 HHU458830:HHU458838 HRQ458830:HRQ458838 IBM458830:IBM458838 ILI458830:ILI458838 IVE458830:IVE458838 JFA458830:JFA458838 JOW458830:JOW458838 JYS458830:JYS458838 KIO458830:KIO458838 KSK458830:KSK458838 LCG458830:LCG458838 LMC458830:LMC458838 LVY458830:LVY458838 MFU458830:MFU458838 MPQ458830:MPQ458838 MZM458830:MZM458838 NJI458830:NJI458838 NTE458830:NTE458838 ODA458830:ODA458838 OMW458830:OMW458838 OWS458830:OWS458838 PGO458830:PGO458838 PQK458830:PQK458838 QAG458830:QAG458838 QKC458830:QKC458838 QTY458830:QTY458838 RDU458830:RDU458838 RNQ458830:RNQ458838 RXM458830:RXM458838 SHI458830:SHI458838 SRE458830:SRE458838 TBA458830:TBA458838 TKW458830:TKW458838 TUS458830:TUS458838 UEO458830:UEO458838 UOK458830:UOK458838 UYG458830:UYG458838 VIC458830:VIC458838 VRY458830:VRY458838 WBU458830:WBU458838 WLQ458830:WLQ458838 WVM458830:WVM458838 E524366:E524374 JA524366:JA524374 SW524366:SW524374 ACS524366:ACS524374 AMO524366:AMO524374 AWK524366:AWK524374 BGG524366:BGG524374 BQC524366:BQC524374 BZY524366:BZY524374 CJU524366:CJU524374 CTQ524366:CTQ524374 DDM524366:DDM524374 DNI524366:DNI524374 DXE524366:DXE524374 EHA524366:EHA524374 EQW524366:EQW524374 FAS524366:FAS524374 FKO524366:FKO524374 FUK524366:FUK524374 GEG524366:GEG524374 GOC524366:GOC524374 GXY524366:GXY524374 HHU524366:HHU524374 HRQ524366:HRQ524374 IBM524366:IBM524374 ILI524366:ILI524374 IVE524366:IVE524374 JFA524366:JFA524374 JOW524366:JOW524374 JYS524366:JYS524374 KIO524366:KIO524374 KSK524366:KSK524374 LCG524366:LCG524374 LMC524366:LMC524374 LVY524366:LVY524374 MFU524366:MFU524374 MPQ524366:MPQ524374 MZM524366:MZM524374 NJI524366:NJI524374 NTE524366:NTE524374 ODA524366:ODA524374 OMW524366:OMW524374 OWS524366:OWS524374 PGO524366:PGO524374 PQK524366:PQK524374 QAG524366:QAG524374 QKC524366:QKC524374 QTY524366:QTY524374 RDU524366:RDU524374 RNQ524366:RNQ524374 RXM524366:RXM524374 SHI524366:SHI524374 SRE524366:SRE524374 TBA524366:TBA524374 TKW524366:TKW524374 TUS524366:TUS524374 UEO524366:UEO524374 UOK524366:UOK524374 UYG524366:UYG524374 VIC524366:VIC524374 VRY524366:VRY524374 WBU524366:WBU524374 WLQ524366:WLQ524374 WVM524366:WVM524374 E589902:E589910 JA589902:JA589910 SW589902:SW589910 ACS589902:ACS589910 AMO589902:AMO589910 AWK589902:AWK589910 BGG589902:BGG589910 BQC589902:BQC589910 BZY589902:BZY589910 CJU589902:CJU589910 CTQ589902:CTQ589910 DDM589902:DDM589910 DNI589902:DNI589910 DXE589902:DXE589910 EHA589902:EHA589910 EQW589902:EQW589910 FAS589902:FAS589910 FKO589902:FKO589910 FUK589902:FUK589910 GEG589902:GEG589910 GOC589902:GOC589910 GXY589902:GXY589910 HHU589902:HHU589910 HRQ589902:HRQ589910 IBM589902:IBM589910 ILI589902:ILI589910 IVE589902:IVE589910 JFA589902:JFA589910 JOW589902:JOW589910 JYS589902:JYS589910 KIO589902:KIO589910 KSK589902:KSK589910 LCG589902:LCG589910 LMC589902:LMC589910 LVY589902:LVY589910 MFU589902:MFU589910 MPQ589902:MPQ589910 MZM589902:MZM589910 NJI589902:NJI589910 NTE589902:NTE589910 ODA589902:ODA589910 OMW589902:OMW589910 OWS589902:OWS589910 PGO589902:PGO589910 PQK589902:PQK589910 QAG589902:QAG589910 QKC589902:QKC589910 QTY589902:QTY589910 RDU589902:RDU589910 RNQ589902:RNQ589910 RXM589902:RXM589910 SHI589902:SHI589910 SRE589902:SRE589910 TBA589902:TBA589910 TKW589902:TKW589910 TUS589902:TUS589910 UEO589902:UEO589910 UOK589902:UOK589910 UYG589902:UYG589910 VIC589902:VIC589910 VRY589902:VRY589910 WBU589902:WBU589910 WLQ589902:WLQ589910 WVM589902:WVM589910 E655438:E655446 JA655438:JA655446 SW655438:SW655446 ACS655438:ACS655446 AMO655438:AMO655446 AWK655438:AWK655446 BGG655438:BGG655446 BQC655438:BQC655446 BZY655438:BZY655446 CJU655438:CJU655446 CTQ655438:CTQ655446 DDM655438:DDM655446 DNI655438:DNI655446 DXE655438:DXE655446 EHA655438:EHA655446 EQW655438:EQW655446 FAS655438:FAS655446 FKO655438:FKO655446 FUK655438:FUK655446 GEG655438:GEG655446 GOC655438:GOC655446 GXY655438:GXY655446 HHU655438:HHU655446 HRQ655438:HRQ655446 IBM655438:IBM655446 ILI655438:ILI655446 IVE655438:IVE655446 JFA655438:JFA655446 JOW655438:JOW655446 JYS655438:JYS655446 KIO655438:KIO655446 KSK655438:KSK655446 LCG655438:LCG655446 LMC655438:LMC655446 LVY655438:LVY655446 MFU655438:MFU655446 MPQ655438:MPQ655446 MZM655438:MZM655446 NJI655438:NJI655446 NTE655438:NTE655446 ODA655438:ODA655446 OMW655438:OMW655446 OWS655438:OWS655446 PGO655438:PGO655446 PQK655438:PQK655446 QAG655438:QAG655446 QKC655438:QKC655446 QTY655438:QTY655446 RDU655438:RDU655446 RNQ655438:RNQ655446 RXM655438:RXM655446 SHI655438:SHI655446 SRE655438:SRE655446 TBA655438:TBA655446 TKW655438:TKW655446 TUS655438:TUS655446 UEO655438:UEO655446 UOK655438:UOK655446 UYG655438:UYG655446 VIC655438:VIC655446 VRY655438:VRY655446 WBU655438:WBU655446 WLQ655438:WLQ655446 WVM655438:WVM655446 E720974:E720982 JA720974:JA720982 SW720974:SW720982 ACS720974:ACS720982 AMO720974:AMO720982 AWK720974:AWK720982 BGG720974:BGG720982 BQC720974:BQC720982 BZY720974:BZY720982 CJU720974:CJU720982 CTQ720974:CTQ720982 DDM720974:DDM720982 DNI720974:DNI720982 DXE720974:DXE720982 EHA720974:EHA720982 EQW720974:EQW720982 FAS720974:FAS720982 FKO720974:FKO720982 FUK720974:FUK720982 GEG720974:GEG720982 GOC720974:GOC720982 GXY720974:GXY720982 HHU720974:HHU720982 HRQ720974:HRQ720982 IBM720974:IBM720982 ILI720974:ILI720982 IVE720974:IVE720982 JFA720974:JFA720982 JOW720974:JOW720982 JYS720974:JYS720982 KIO720974:KIO720982 KSK720974:KSK720982 LCG720974:LCG720982 LMC720974:LMC720982 LVY720974:LVY720982 MFU720974:MFU720982 MPQ720974:MPQ720982 MZM720974:MZM720982 NJI720974:NJI720982 NTE720974:NTE720982 ODA720974:ODA720982 OMW720974:OMW720982 OWS720974:OWS720982 PGO720974:PGO720982 PQK720974:PQK720982 QAG720974:QAG720982 QKC720974:QKC720982 QTY720974:QTY720982 RDU720974:RDU720982 RNQ720974:RNQ720982 RXM720974:RXM720982 SHI720974:SHI720982 SRE720974:SRE720982 TBA720974:TBA720982 TKW720974:TKW720982 TUS720974:TUS720982 UEO720974:UEO720982 UOK720974:UOK720982 UYG720974:UYG720982 VIC720974:VIC720982 VRY720974:VRY720982 WBU720974:WBU720982 WLQ720974:WLQ720982 WVM720974:WVM720982 E786510:E786518 JA786510:JA786518 SW786510:SW786518 ACS786510:ACS786518 AMO786510:AMO786518 AWK786510:AWK786518 BGG786510:BGG786518 BQC786510:BQC786518 BZY786510:BZY786518 CJU786510:CJU786518 CTQ786510:CTQ786518 DDM786510:DDM786518 DNI786510:DNI786518 DXE786510:DXE786518 EHA786510:EHA786518 EQW786510:EQW786518 FAS786510:FAS786518 FKO786510:FKO786518 FUK786510:FUK786518 GEG786510:GEG786518 GOC786510:GOC786518 GXY786510:GXY786518 HHU786510:HHU786518 HRQ786510:HRQ786518 IBM786510:IBM786518 ILI786510:ILI786518 IVE786510:IVE786518 JFA786510:JFA786518 JOW786510:JOW786518 JYS786510:JYS786518 KIO786510:KIO786518 KSK786510:KSK786518 LCG786510:LCG786518 LMC786510:LMC786518 LVY786510:LVY786518 MFU786510:MFU786518 MPQ786510:MPQ786518 MZM786510:MZM786518 NJI786510:NJI786518 NTE786510:NTE786518 ODA786510:ODA786518 OMW786510:OMW786518 OWS786510:OWS786518 PGO786510:PGO786518 PQK786510:PQK786518 QAG786510:QAG786518 QKC786510:QKC786518 QTY786510:QTY786518 RDU786510:RDU786518 RNQ786510:RNQ786518 RXM786510:RXM786518 SHI786510:SHI786518 SRE786510:SRE786518 TBA786510:TBA786518 TKW786510:TKW786518 TUS786510:TUS786518 UEO786510:UEO786518 UOK786510:UOK786518 UYG786510:UYG786518 VIC786510:VIC786518 VRY786510:VRY786518 WBU786510:WBU786518 WLQ786510:WLQ786518 WVM786510:WVM786518 E852046:E852054 JA852046:JA852054 SW852046:SW852054 ACS852046:ACS852054 AMO852046:AMO852054 AWK852046:AWK852054 BGG852046:BGG852054 BQC852046:BQC852054 BZY852046:BZY852054 CJU852046:CJU852054 CTQ852046:CTQ852054 DDM852046:DDM852054 DNI852046:DNI852054 DXE852046:DXE852054 EHA852046:EHA852054 EQW852046:EQW852054 FAS852046:FAS852054 FKO852046:FKO852054 FUK852046:FUK852054 GEG852046:GEG852054 GOC852046:GOC852054 GXY852046:GXY852054 HHU852046:HHU852054 HRQ852046:HRQ852054 IBM852046:IBM852054 ILI852046:ILI852054 IVE852046:IVE852054 JFA852046:JFA852054 JOW852046:JOW852054 JYS852046:JYS852054 KIO852046:KIO852054 KSK852046:KSK852054 LCG852046:LCG852054 LMC852046:LMC852054 LVY852046:LVY852054 MFU852046:MFU852054 MPQ852046:MPQ852054 MZM852046:MZM852054 NJI852046:NJI852054 NTE852046:NTE852054 ODA852046:ODA852054 OMW852046:OMW852054 OWS852046:OWS852054 PGO852046:PGO852054 PQK852046:PQK852054 QAG852046:QAG852054 QKC852046:QKC852054 QTY852046:QTY852054 RDU852046:RDU852054 RNQ852046:RNQ852054 RXM852046:RXM852054 SHI852046:SHI852054 SRE852046:SRE852054 TBA852046:TBA852054 TKW852046:TKW852054 TUS852046:TUS852054 UEO852046:UEO852054 UOK852046:UOK852054 UYG852046:UYG852054 VIC852046:VIC852054 VRY852046:VRY852054 WBU852046:WBU852054 WLQ852046:WLQ852054 WVM852046:WVM852054 E917582:E917590 JA917582:JA917590 SW917582:SW917590 ACS917582:ACS917590 AMO917582:AMO917590 AWK917582:AWK917590 BGG917582:BGG917590 BQC917582:BQC917590 BZY917582:BZY917590 CJU917582:CJU917590 CTQ917582:CTQ917590 DDM917582:DDM917590 DNI917582:DNI917590 DXE917582:DXE917590 EHA917582:EHA917590 EQW917582:EQW917590 FAS917582:FAS917590 FKO917582:FKO917590 FUK917582:FUK917590 GEG917582:GEG917590 GOC917582:GOC917590 GXY917582:GXY917590 HHU917582:HHU917590 HRQ917582:HRQ917590 IBM917582:IBM917590 ILI917582:ILI917590 IVE917582:IVE917590 JFA917582:JFA917590 JOW917582:JOW917590 JYS917582:JYS917590 KIO917582:KIO917590 KSK917582:KSK917590 LCG917582:LCG917590 LMC917582:LMC917590 LVY917582:LVY917590 MFU917582:MFU917590 MPQ917582:MPQ917590 MZM917582:MZM917590 NJI917582:NJI917590 NTE917582:NTE917590 ODA917582:ODA917590 OMW917582:OMW917590 OWS917582:OWS917590 PGO917582:PGO917590 PQK917582:PQK917590 QAG917582:QAG917590 QKC917582:QKC917590 QTY917582:QTY917590 RDU917582:RDU917590 RNQ917582:RNQ917590 RXM917582:RXM917590 SHI917582:SHI917590 SRE917582:SRE917590 TBA917582:TBA917590 TKW917582:TKW917590 TUS917582:TUS917590 UEO917582:UEO917590 UOK917582:UOK917590 UYG917582:UYG917590 VIC917582:VIC917590 VRY917582:VRY917590 WBU917582:WBU917590 WLQ917582:WLQ917590 WVM917582:WVM917590 E983118:E983126 JA983118:JA983126 SW983118:SW983126 ACS983118:ACS983126 AMO983118:AMO983126 AWK983118:AWK983126 BGG983118:BGG983126 BQC983118:BQC983126 BZY983118:BZY983126 CJU983118:CJU983126 CTQ983118:CTQ983126 DDM983118:DDM983126 DNI983118:DNI983126 DXE983118:DXE983126 EHA983118:EHA983126 EQW983118:EQW983126 FAS983118:FAS983126 FKO983118:FKO983126 FUK983118:FUK983126 GEG983118:GEG983126 GOC983118:GOC983126 GXY983118:GXY983126 HHU983118:HHU983126 HRQ983118:HRQ983126 IBM983118:IBM983126 ILI983118:ILI983126 IVE983118:IVE983126 JFA983118:JFA983126 JOW983118:JOW983126 JYS983118:JYS983126 KIO983118:KIO983126 KSK983118:KSK983126 LCG983118:LCG983126 LMC983118:LMC983126 LVY983118:LVY983126 MFU983118:MFU983126 MPQ983118:MPQ983126 MZM983118:MZM983126 NJI983118:NJI983126 NTE983118:NTE983126 ODA983118:ODA983126 OMW983118:OMW983126 OWS983118:OWS983126 PGO983118:PGO983126 PQK983118:PQK983126 QAG983118:QAG983126 QKC983118:QKC983126 QTY983118:QTY983126 RDU983118:RDU983126 RNQ983118:RNQ983126 RXM983118:RXM983126 SHI983118:SHI983126 SRE983118:SRE983126 TBA983118:TBA983126 TKW983118:TKW983126 TUS983118:TUS983126 UEO983118:UEO983126 UOK983118:UOK983126 UYG983118:UYG983126 VIC983118:VIC983126 VRY983118:VRY983126 WBU983118:WBU983126 WLQ983118:WLQ983126 WVM983118:WVM983126 E66:E76 JA66:JA76 SW66:SW76 ACS66:ACS76 AMO66:AMO76 AWK66:AWK76 BGG66:BGG76 BQC66:BQC76 BZY66:BZY76 CJU66:CJU76 CTQ66:CTQ76 DDM66:DDM76 DNI66:DNI76 DXE66:DXE76 EHA66:EHA76 EQW66:EQW76 FAS66:FAS76 FKO66:FKO76 FUK66:FUK76 GEG66:GEG76 GOC66:GOC76 GXY66:GXY76 HHU66:HHU76 HRQ66:HRQ76 IBM66:IBM76 ILI66:ILI76 IVE66:IVE76 JFA66:JFA76 JOW66:JOW76 JYS66:JYS76 KIO66:KIO76 KSK66:KSK76 LCG66:LCG76 LMC66:LMC76 LVY66:LVY76 MFU66:MFU76 MPQ66:MPQ76 MZM66:MZM76 NJI66:NJI76 NTE66:NTE76 ODA66:ODA76 OMW66:OMW76 OWS66:OWS76 PGO66:PGO76 PQK66:PQK76 QAG66:QAG76 QKC66:QKC76 QTY66:QTY76 RDU66:RDU76 RNQ66:RNQ76 RXM66:RXM76 SHI66:SHI76 SRE66:SRE76 TBA66:TBA76 TKW66:TKW76 TUS66:TUS76 UEO66:UEO76 UOK66:UOK76 UYG66:UYG76 VIC66:VIC76 VRY66:VRY76 WBU66:WBU76 WLQ66:WLQ76 WVM66:WVM76 E65602:E65612 JA65602:JA65612 SW65602:SW65612 ACS65602:ACS65612 AMO65602:AMO65612 AWK65602:AWK65612 BGG65602:BGG65612 BQC65602:BQC65612 BZY65602:BZY65612 CJU65602:CJU65612 CTQ65602:CTQ65612 DDM65602:DDM65612 DNI65602:DNI65612 DXE65602:DXE65612 EHA65602:EHA65612 EQW65602:EQW65612 FAS65602:FAS65612 FKO65602:FKO65612 FUK65602:FUK65612 GEG65602:GEG65612 GOC65602:GOC65612 GXY65602:GXY65612 HHU65602:HHU65612 HRQ65602:HRQ65612 IBM65602:IBM65612 ILI65602:ILI65612 IVE65602:IVE65612 JFA65602:JFA65612 JOW65602:JOW65612 JYS65602:JYS65612 KIO65602:KIO65612 KSK65602:KSK65612 LCG65602:LCG65612 LMC65602:LMC65612 LVY65602:LVY65612 MFU65602:MFU65612 MPQ65602:MPQ65612 MZM65602:MZM65612 NJI65602:NJI65612 NTE65602:NTE65612 ODA65602:ODA65612 OMW65602:OMW65612 OWS65602:OWS65612 PGO65602:PGO65612 PQK65602:PQK65612 QAG65602:QAG65612 QKC65602:QKC65612 QTY65602:QTY65612 RDU65602:RDU65612 RNQ65602:RNQ65612 RXM65602:RXM65612 SHI65602:SHI65612 SRE65602:SRE65612 TBA65602:TBA65612 TKW65602:TKW65612 TUS65602:TUS65612 UEO65602:UEO65612 UOK65602:UOK65612 UYG65602:UYG65612 VIC65602:VIC65612 VRY65602:VRY65612 WBU65602:WBU65612 WLQ65602:WLQ65612 WVM65602:WVM65612 E131138:E131148 JA131138:JA131148 SW131138:SW131148 ACS131138:ACS131148 AMO131138:AMO131148 AWK131138:AWK131148 BGG131138:BGG131148 BQC131138:BQC131148 BZY131138:BZY131148 CJU131138:CJU131148 CTQ131138:CTQ131148 DDM131138:DDM131148 DNI131138:DNI131148 DXE131138:DXE131148 EHA131138:EHA131148 EQW131138:EQW131148 FAS131138:FAS131148 FKO131138:FKO131148 FUK131138:FUK131148 GEG131138:GEG131148 GOC131138:GOC131148 GXY131138:GXY131148 HHU131138:HHU131148 HRQ131138:HRQ131148 IBM131138:IBM131148 ILI131138:ILI131148 IVE131138:IVE131148 JFA131138:JFA131148 JOW131138:JOW131148 JYS131138:JYS131148 KIO131138:KIO131148 KSK131138:KSK131148 LCG131138:LCG131148 LMC131138:LMC131148 LVY131138:LVY131148 MFU131138:MFU131148 MPQ131138:MPQ131148 MZM131138:MZM131148 NJI131138:NJI131148 NTE131138:NTE131148 ODA131138:ODA131148 OMW131138:OMW131148 OWS131138:OWS131148 PGO131138:PGO131148 PQK131138:PQK131148 QAG131138:QAG131148 QKC131138:QKC131148 QTY131138:QTY131148 RDU131138:RDU131148 RNQ131138:RNQ131148 RXM131138:RXM131148 SHI131138:SHI131148 SRE131138:SRE131148 TBA131138:TBA131148 TKW131138:TKW131148 TUS131138:TUS131148 UEO131138:UEO131148 UOK131138:UOK131148 UYG131138:UYG131148 VIC131138:VIC131148 VRY131138:VRY131148 WBU131138:WBU131148 WLQ131138:WLQ131148 WVM131138:WVM131148 E196674:E196684 JA196674:JA196684 SW196674:SW196684 ACS196674:ACS196684 AMO196674:AMO196684 AWK196674:AWK196684 BGG196674:BGG196684 BQC196674:BQC196684 BZY196674:BZY196684 CJU196674:CJU196684 CTQ196674:CTQ196684 DDM196674:DDM196684 DNI196674:DNI196684 DXE196674:DXE196684 EHA196674:EHA196684 EQW196674:EQW196684 FAS196674:FAS196684 FKO196674:FKO196684 FUK196674:FUK196684 GEG196674:GEG196684 GOC196674:GOC196684 GXY196674:GXY196684 HHU196674:HHU196684 HRQ196674:HRQ196684 IBM196674:IBM196684 ILI196674:ILI196684 IVE196674:IVE196684 JFA196674:JFA196684 JOW196674:JOW196684 JYS196674:JYS196684 KIO196674:KIO196684 KSK196674:KSK196684 LCG196674:LCG196684 LMC196674:LMC196684 LVY196674:LVY196684 MFU196674:MFU196684 MPQ196674:MPQ196684 MZM196674:MZM196684 NJI196674:NJI196684 NTE196674:NTE196684 ODA196674:ODA196684 OMW196674:OMW196684 OWS196674:OWS196684 PGO196674:PGO196684 PQK196674:PQK196684 QAG196674:QAG196684 QKC196674:QKC196684 QTY196674:QTY196684 RDU196674:RDU196684 RNQ196674:RNQ196684 RXM196674:RXM196684 SHI196674:SHI196684 SRE196674:SRE196684 TBA196674:TBA196684 TKW196674:TKW196684 TUS196674:TUS196684 UEO196674:UEO196684 UOK196674:UOK196684 UYG196674:UYG196684 VIC196674:VIC196684 VRY196674:VRY196684 WBU196674:WBU196684 WLQ196674:WLQ196684 WVM196674:WVM196684 E262210:E262220 JA262210:JA262220 SW262210:SW262220 ACS262210:ACS262220 AMO262210:AMO262220 AWK262210:AWK262220 BGG262210:BGG262220 BQC262210:BQC262220 BZY262210:BZY262220 CJU262210:CJU262220 CTQ262210:CTQ262220 DDM262210:DDM262220 DNI262210:DNI262220 DXE262210:DXE262220 EHA262210:EHA262220 EQW262210:EQW262220 FAS262210:FAS262220 FKO262210:FKO262220 FUK262210:FUK262220 GEG262210:GEG262220 GOC262210:GOC262220 GXY262210:GXY262220 HHU262210:HHU262220 HRQ262210:HRQ262220 IBM262210:IBM262220 ILI262210:ILI262220 IVE262210:IVE262220 JFA262210:JFA262220 JOW262210:JOW262220 JYS262210:JYS262220 KIO262210:KIO262220 KSK262210:KSK262220 LCG262210:LCG262220 LMC262210:LMC262220 LVY262210:LVY262220 MFU262210:MFU262220 MPQ262210:MPQ262220 MZM262210:MZM262220 NJI262210:NJI262220 NTE262210:NTE262220 ODA262210:ODA262220 OMW262210:OMW262220 OWS262210:OWS262220 PGO262210:PGO262220 PQK262210:PQK262220 QAG262210:QAG262220 QKC262210:QKC262220 QTY262210:QTY262220 RDU262210:RDU262220 RNQ262210:RNQ262220 RXM262210:RXM262220 SHI262210:SHI262220 SRE262210:SRE262220 TBA262210:TBA262220 TKW262210:TKW262220 TUS262210:TUS262220 UEO262210:UEO262220 UOK262210:UOK262220 UYG262210:UYG262220 VIC262210:VIC262220 VRY262210:VRY262220 WBU262210:WBU262220 WLQ262210:WLQ262220 WVM262210:WVM262220 E327746:E327756 JA327746:JA327756 SW327746:SW327756 ACS327746:ACS327756 AMO327746:AMO327756 AWK327746:AWK327756 BGG327746:BGG327756 BQC327746:BQC327756 BZY327746:BZY327756 CJU327746:CJU327756 CTQ327746:CTQ327756 DDM327746:DDM327756 DNI327746:DNI327756 DXE327746:DXE327756 EHA327746:EHA327756 EQW327746:EQW327756 FAS327746:FAS327756 FKO327746:FKO327756 FUK327746:FUK327756 GEG327746:GEG327756 GOC327746:GOC327756 GXY327746:GXY327756 HHU327746:HHU327756 HRQ327746:HRQ327756 IBM327746:IBM327756 ILI327746:ILI327756 IVE327746:IVE327756 JFA327746:JFA327756 JOW327746:JOW327756 JYS327746:JYS327756 KIO327746:KIO327756 KSK327746:KSK327756 LCG327746:LCG327756 LMC327746:LMC327756 LVY327746:LVY327756 MFU327746:MFU327756 MPQ327746:MPQ327756 MZM327746:MZM327756 NJI327746:NJI327756 NTE327746:NTE327756 ODA327746:ODA327756 OMW327746:OMW327756 OWS327746:OWS327756 PGO327746:PGO327756 PQK327746:PQK327756 QAG327746:QAG327756 QKC327746:QKC327756 QTY327746:QTY327756 RDU327746:RDU327756 RNQ327746:RNQ327756 RXM327746:RXM327756 SHI327746:SHI327756 SRE327746:SRE327756 TBA327746:TBA327756 TKW327746:TKW327756 TUS327746:TUS327756 UEO327746:UEO327756 UOK327746:UOK327756 UYG327746:UYG327756 VIC327746:VIC327756 VRY327746:VRY327756 WBU327746:WBU327756 WLQ327746:WLQ327756 WVM327746:WVM327756 E393282:E393292 JA393282:JA393292 SW393282:SW393292 ACS393282:ACS393292 AMO393282:AMO393292 AWK393282:AWK393292 BGG393282:BGG393292 BQC393282:BQC393292 BZY393282:BZY393292 CJU393282:CJU393292 CTQ393282:CTQ393292 DDM393282:DDM393292 DNI393282:DNI393292 DXE393282:DXE393292 EHA393282:EHA393292 EQW393282:EQW393292 FAS393282:FAS393292 FKO393282:FKO393292 FUK393282:FUK393292 GEG393282:GEG393292 GOC393282:GOC393292 GXY393282:GXY393292 HHU393282:HHU393292 HRQ393282:HRQ393292 IBM393282:IBM393292 ILI393282:ILI393292 IVE393282:IVE393292 JFA393282:JFA393292 JOW393282:JOW393292 JYS393282:JYS393292 KIO393282:KIO393292 KSK393282:KSK393292 LCG393282:LCG393292 LMC393282:LMC393292 LVY393282:LVY393292 MFU393282:MFU393292 MPQ393282:MPQ393292 MZM393282:MZM393292 NJI393282:NJI393292 NTE393282:NTE393292 ODA393282:ODA393292 OMW393282:OMW393292 OWS393282:OWS393292 PGO393282:PGO393292 PQK393282:PQK393292 QAG393282:QAG393292 QKC393282:QKC393292 QTY393282:QTY393292 RDU393282:RDU393292 RNQ393282:RNQ393292 RXM393282:RXM393292 SHI393282:SHI393292 SRE393282:SRE393292 TBA393282:TBA393292 TKW393282:TKW393292 TUS393282:TUS393292 UEO393282:UEO393292 UOK393282:UOK393292 UYG393282:UYG393292 VIC393282:VIC393292 VRY393282:VRY393292 WBU393282:WBU393292 WLQ393282:WLQ393292 WVM393282:WVM393292 E458818:E458828 JA458818:JA458828 SW458818:SW458828 ACS458818:ACS458828 AMO458818:AMO458828 AWK458818:AWK458828 BGG458818:BGG458828 BQC458818:BQC458828 BZY458818:BZY458828 CJU458818:CJU458828 CTQ458818:CTQ458828 DDM458818:DDM458828 DNI458818:DNI458828 DXE458818:DXE458828 EHA458818:EHA458828 EQW458818:EQW458828 FAS458818:FAS458828 FKO458818:FKO458828 FUK458818:FUK458828 GEG458818:GEG458828 GOC458818:GOC458828 GXY458818:GXY458828 HHU458818:HHU458828 HRQ458818:HRQ458828 IBM458818:IBM458828 ILI458818:ILI458828 IVE458818:IVE458828 JFA458818:JFA458828 JOW458818:JOW458828 JYS458818:JYS458828 KIO458818:KIO458828 KSK458818:KSK458828 LCG458818:LCG458828 LMC458818:LMC458828 LVY458818:LVY458828 MFU458818:MFU458828 MPQ458818:MPQ458828 MZM458818:MZM458828 NJI458818:NJI458828 NTE458818:NTE458828 ODA458818:ODA458828 OMW458818:OMW458828 OWS458818:OWS458828 PGO458818:PGO458828 PQK458818:PQK458828 QAG458818:QAG458828 QKC458818:QKC458828 QTY458818:QTY458828 RDU458818:RDU458828 RNQ458818:RNQ458828 RXM458818:RXM458828 SHI458818:SHI458828 SRE458818:SRE458828 TBA458818:TBA458828 TKW458818:TKW458828 TUS458818:TUS458828 UEO458818:UEO458828 UOK458818:UOK458828 UYG458818:UYG458828 VIC458818:VIC458828 VRY458818:VRY458828 WBU458818:WBU458828 WLQ458818:WLQ458828 WVM458818:WVM458828 E524354:E524364 JA524354:JA524364 SW524354:SW524364 ACS524354:ACS524364 AMO524354:AMO524364 AWK524354:AWK524364 BGG524354:BGG524364 BQC524354:BQC524364 BZY524354:BZY524364 CJU524354:CJU524364 CTQ524354:CTQ524364 DDM524354:DDM524364 DNI524354:DNI524364 DXE524354:DXE524364 EHA524354:EHA524364 EQW524354:EQW524364 FAS524354:FAS524364 FKO524354:FKO524364 FUK524354:FUK524364 GEG524354:GEG524364 GOC524354:GOC524364 GXY524354:GXY524364 HHU524354:HHU524364 HRQ524354:HRQ524364 IBM524354:IBM524364 ILI524354:ILI524364 IVE524354:IVE524364 JFA524354:JFA524364 JOW524354:JOW524364 JYS524354:JYS524364 KIO524354:KIO524364 KSK524354:KSK524364 LCG524354:LCG524364 LMC524354:LMC524364 LVY524354:LVY524364 MFU524354:MFU524364 MPQ524354:MPQ524364 MZM524354:MZM524364 NJI524354:NJI524364 NTE524354:NTE524364 ODA524354:ODA524364 OMW524354:OMW524364 OWS524354:OWS524364 PGO524354:PGO524364 PQK524354:PQK524364 QAG524354:QAG524364 QKC524354:QKC524364 QTY524354:QTY524364 RDU524354:RDU524364 RNQ524354:RNQ524364 RXM524354:RXM524364 SHI524354:SHI524364 SRE524354:SRE524364 TBA524354:TBA524364 TKW524354:TKW524364 TUS524354:TUS524364 UEO524354:UEO524364 UOK524354:UOK524364 UYG524354:UYG524364 VIC524354:VIC524364 VRY524354:VRY524364 WBU524354:WBU524364 WLQ524354:WLQ524364 WVM524354:WVM524364 E589890:E589900 JA589890:JA589900 SW589890:SW589900 ACS589890:ACS589900 AMO589890:AMO589900 AWK589890:AWK589900 BGG589890:BGG589900 BQC589890:BQC589900 BZY589890:BZY589900 CJU589890:CJU589900 CTQ589890:CTQ589900 DDM589890:DDM589900 DNI589890:DNI589900 DXE589890:DXE589900 EHA589890:EHA589900 EQW589890:EQW589900 FAS589890:FAS589900 FKO589890:FKO589900 FUK589890:FUK589900 GEG589890:GEG589900 GOC589890:GOC589900 GXY589890:GXY589900 HHU589890:HHU589900 HRQ589890:HRQ589900 IBM589890:IBM589900 ILI589890:ILI589900 IVE589890:IVE589900 JFA589890:JFA589900 JOW589890:JOW589900 JYS589890:JYS589900 KIO589890:KIO589900 KSK589890:KSK589900 LCG589890:LCG589900 LMC589890:LMC589900 LVY589890:LVY589900 MFU589890:MFU589900 MPQ589890:MPQ589900 MZM589890:MZM589900 NJI589890:NJI589900 NTE589890:NTE589900 ODA589890:ODA589900 OMW589890:OMW589900 OWS589890:OWS589900 PGO589890:PGO589900 PQK589890:PQK589900 QAG589890:QAG589900 QKC589890:QKC589900 QTY589890:QTY589900 RDU589890:RDU589900 RNQ589890:RNQ589900 RXM589890:RXM589900 SHI589890:SHI589900 SRE589890:SRE589900 TBA589890:TBA589900 TKW589890:TKW589900 TUS589890:TUS589900 UEO589890:UEO589900 UOK589890:UOK589900 UYG589890:UYG589900 VIC589890:VIC589900 VRY589890:VRY589900 WBU589890:WBU589900 WLQ589890:WLQ589900 WVM589890:WVM589900 E655426:E655436 JA655426:JA655436 SW655426:SW655436 ACS655426:ACS655436 AMO655426:AMO655436 AWK655426:AWK655436 BGG655426:BGG655436 BQC655426:BQC655436 BZY655426:BZY655436 CJU655426:CJU655436 CTQ655426:CTQ655436 DDM655426:DDM655436 DNI655426:DNI655436 DXE655426:DXE655436 EHA655426:EHA655436 EQW655426:EQW655436 FAS655426:FAS655436 FKO655426:FKO655436 FUK655426:FUK655436 GEG655426:GEG655436 GOC655426:GOC655436 GXY655426:GXY655436 HHU655426:HHU655436 HRQ655426:HRQ655436 IBM655426:IBM655436 ILI655426:ILI655436 IVE655426:IVE655436 JFA655426:JFA655436 JOW655426:JOW655436 JYS655426:JYS655436 KIO655426:KIO655436 KSK655426:KSK655436 LCG655426:LCG655436 LMC655426:LMC655436 LVY655426:LVY655436 MFU655426:MFU655436 MPQ655426:MPQ655436 MZM655426:MZM655436 NJI655426:NJI655436 NTE655426:NTE655436 ODA655426:ODA655436 OMW655426:OMW655436 OWS655426:OWS655436 PGO655426:PGO655436 PQK655426:PQK655436 QAG655426:QAG655436 QKC655426:QKC655436 QTY655426:QTY655436 RDU655426:RDU655436 RNQ655426:RNQ655436 RXM655426:RXM655436 SHI655426:SHI655436 SRE655426:SRE655436 TBA655426:TBA655436 TKW655426:TKW655436 TUS655426:TUS655436 UEO655426:UEO655436 UOK655426:UOK655436 UYG655426:UYG655436 VIC655426:VIC655436 VRY655426:VRY655436 WBU655426:WBU655436 WLQ655426:WLQ655436 WVM655426:WVM655436 E720962:E720972 JA720962:JA720972 SW720962:SW720972 ACS720962:ACS720972 AMO720962:AMO720972 AWK720962:AWK720972 BGG720962:BGG720972 BQC720962:BQC720972 BZY720962:BZY720972 CJU720962:CJU720972 CTQ720962:CTQ720972 DDM720962:DDM720972 DNI720962:DNI720972 DXE720962:DXE720972 EHA720962:EHA720972 EQW720962:EQW720972 FAS720962:FAS720972 FKO720962:FKO720972 FUK720962:FUK720972 GEG720962:GEG720972 GOC720962:GOC720972 GXY720962:GXY720972 HHU720962:HHU720972 HRQ720962:HRQ720972 IBM720962:IBM720972 ILI720962:ILI720972 IVE720962:IVE720972 JFA720962:JFA720972 JOW720962:JOW720972 JYS720962:JYS720972 KIO720962:KIO720972 KSK720962:KSK720972 LCG720962:LCG720972 LMC720962:LMC720972 LVY720962:LVY720972 MFU720962:MFU720972 MPQ720962:MPQ720972 MZM720962:MZM720972 NJI720962:NJI720972 NTE720962:NTE720972 ODA720962:ODA720972 OMW720962:OMW720972 OWS720962:OWS720972 PGO720962:PGO720972 PQK720962:PQK720972 QAG720962:QAG720972 QKC720962:QKC720972 QTY720962:QTY720972 RDU720962:RDU720972 RNQ720962:RNQ720972 RXM720962:RXM720972 SHI720962:SHI720972 SRE720962:SRE720972 TBA720962:TBA720972 TKW720962:TKW720972 TUS720962:TUS720972 UEO720962:UEO720972 UOK720962:UOK720972 UYG720962:UYG720972 VIC720962:VIC720972 VRY720962:VRY720972 WBU720962:WBU720972 WLQ720962:WLQ720972 WVM720962:WVM720972 E786498:E786508 JA786498:JA786508 SW786498:SW786508 ACS786498:ACS786508 AMO786498:AMO786508 AWK786498:AWK786508 BGG786498:BGG786508 BQC786498:BQC786508 BZY786498:BZY786508 CJU786498:CJU786508 CTQ786498:CTQ786508 DDM786498:DDM786508 DNI786498:DNI786508 DXE786498:DXE786508 EHA786498:EHA786508 EQW786498:EQW786508 FAS786498:FAS786508 FKO786498:FKO786508 FUK786498:FUK786508 GEG786498:GEG786508 GOC786498:GOC786508 GXY786498:GXY786508 HHU786498:HHU786508 HRQ786498:HRQ786508 IBM786498:IBM786508 ILI786498:ILI786508 IVE786498:IVE786508 JFA786498:JFA786508 JOW786498:JOW786508 JYS786498:JYS786508 KIO786498:KIO786508 KSK786498:KSK786508 LCG786498:LCG786508 LMC786498:LMC786508 LVY786498:LVY786508 MFU786498:MFU786508 MPQ786498:MPQ786508 MZM786498:MZM786508 NJI786498:NJI786508 NTE786498:NTE786508 ODA786498:ODA786508 OMW786498:OMW786508 OWS786498:OWS786508 PGO786498:PGO786508 PQK786498:PQK786508 QAG786498:QAG786508 QKC786498:QKC786508 QTY786498:QTY786508 RDU786498:RDU786508 RNQ786498:RNQ786508 RXM786498:RXM786508 SHI786498:SHI786508 SRE786498:SRE786508 TBA786498:TBA786508 TKW786498:TKW786508 TUS786498:TUS786508 UEO786498:UEO786508 UOK786498:UOK786508 UYG786498:UYG786508 VIC786498:VIC786508 VRY786498:VRY786508 WBU786498:WBU786508 WLQ786498:WLQ786508 WVM786498:WVM786508 E852034:E852044 JA852034:JA852044 SW852034:SW852044 ACS852034:ACS852044 AMO852034:AMO852044 AWK852034:AWK852044 BGG852034:BGG852044 BQC852034:BQC852044 BZY852034:BZY852044 CJU852034:CJU852044 CTQ852034:CTQ852044 DDM852034:DDM852044 DNI852034:DNI852044 DXE852034:DXE852044 EHA852034:EHA852044 EQW852034:EQW852044 FAS852034:FAS852044 FKO852034:FKO852044 FUK852034:FUK852044 GEG852034:GEG852044 GOC852034:GOC852044 GXY852034:GXY852044 HHU852034:HHU852044 HRQ852034:HRQ852044 IBM852034:IBM852044 ILI852034:ILI852044 IVE852034:IVE852044 JFA852034:JFA852044 JOW852034:JOW852044 JYS852034:JYS852044 KIO852034:KIO852044 KSK852034:KSK852044 LCG852034:LCG852044 LMC852034:LMC852044 LVY852034:LVY852044 MFU852034:MFU852044 MPQ852034:MPQ852044 MZM852034:MZM852044 NJI852034:NJI852044 NTE852034:NTE852044 ODA852034:ODA852044 OMW852034:OMW852044 OWS852034:OWS852044 PGO852034:PGO852044 PQK852034:PQK852044 QAG852034:QAG852044 QKC852034:QKC852044 QTY852034:QTY852044 RDU852034:RDU852044 RNQ852034:RNQ852044 RXM852034:RXM852044 SHI852034:SHI852044 SRE852034:SRE852044 TBA852034:TBA852044 TKW852034:TKW852044 TUS852034:TUS852044 UEO852034:UEO852044 UOK852034:UOK852044 UYG852034:UYG852044 VIC852034:VIC852044 VRY852034:VRY852044 WBU852034:WBU852044 WLQ852034:WLQ852044 WVM852034:WVM852044 E917570:E917580 JA917570:JA917580 SW917570:SW917580 ACS917570:ACS917580 AMO917570:AMO917580 AWK917570:AWK917580 BGG917570:BGG917580 BQC917570:BQC917580 BZY917570:BZY917580 CJU917570:CJU917580 CTQ917570:CTQ917580 DDM917570:DDM917580 DNI917570:DNI917580 DXE917570:DXE917580 EHA917570:EHA917580 EQW917570:EQW917580 FAS917570:FAS917580 FKO917570:FKO917580 FUK917570:FUK917580 GEG917570:GEG917580 GOC917570:GOC917580 GXY917570:GXY917580 HHU917570:HHU917580 HRQ917570:HRQ917580 IBM917570:IBM917580 ILI917570:ILI917580 IVE917570:IVE917580 JFA917570:JFA917580 JOW917570:JOW917580 JYS917570:JYS917580 KIO917570:KIO917580 KSK917570:KSK917580 LCG917570:LCG917580 LMC917570:LMC917580 LVY917570:LVY917580 MFU917570:MFU917580 MPQ917570:MPQ917580 MZM917570:MZM917580 NJI917570:NJI917580 NTE917570:NTE917580 ODA917570:ODA917580 OMW917570:OMW917580 OWS917570:OWS917580 PGO917570:PGO917580 PQK917570:PQK917580 QAG917570:QAG917580 QKC917570:QKC917580 QTY917570:QTY917580 RDU917570:RDU917580 RNQ917570:RNQ917580 RXM917570:RXM917580 SHI917570:SHI917580 SRE917570:SRE917580 TBA917570:TBA917580 TKW917570:TKW917580 TUS917570:TUS917580 UEO917570:UEO917580 UOK917570:UOK917580 UYG917570:UYG917580 VIC917570:VIC917580 VRY917570:VRY917580 WBU917570:WBU917580 WLQ917570:WLQ917580 WVM917570:WVM917580 E983106:E983116 JA983106:JA983116 SW983106:SW983116 ACS983106:ACS983116 AMO983106:AMO983116 AWK983106:AWK983116 BGG983106:BGG983116 BQC983106:BQC983116 BZY983106:BZY983116 CJU983106:CJU983116 CTQ983106:CTQ983116 DDM983106:DDM983116 DNI983106:DNI983116 DXE983106:DXE983116 EHA983106:EHA983116 EQW983106:EQW983116 FAS983106:FAS983116 FKO983106:FKO983116 FUK983106:FUK983116 GEG983106:GEG983116 GOC983106:GOC983116 GXY983106:GXY983116 HHU983106:HHU983116 HRQ983106:HRQ983116 IBM983106:IBM983116 ILI983106:ILI983116 IVE983106:IVE983116 JFA983106:JFA983116 JOW983106:JOW983116 JYS983106:JYS983116 KIO983106:KIO983116 KSK983106:KSK983116 LCG983106:LCG983116 LMC983106:LMC983116 LVY983106:LVY983116 MFU983106:MFU983116 MPQ983106:MPQ983116 MZM983106:MZM983116 NJI983106:NJI983116 NTE983106:NTE983116 ODA983106:ODA983116 OMW983106:OMW983116 OWS983106:OWS983116 PGO983106:PGO983116 PQK983106:PQK983116 QAG983106:QAG983116 QKC983106:QKC983116 QTY983106:QTY983116 RDU983106:RDU983116 RNQ983106:RNQ983116 RXM983106:RXM983116 SHI983106:SHI983116 SRE983106:SRE983116 TBA983106:TBA983116 TKW983106:TKW983116 TUS983106:TUS983116 UEO983106:UEO983116 UOK983106:UOK983116 UYG983106:UYG983116 VIC983106:VIC983116 VRY983106:VRY983116 WBU983106:WBU983116 WLQ983106:WLQ983116 WVM983106:WVM983116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DB6B3"/>
  </sheetPr>
  <dimension ref="A1:BJ644"/>
  <sheetViews>
    <sheetView zoomScaleNormal="100" workbookViewId="0">
      <selection activeCell="B13" sqref="B13:E13"/>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69"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73"/>
      <c r="B1" s="174"/>
      <c r="C1" s="422" t="s">
        <v>1699</v>
      </c>
      <c r="D1" s="174"/>
      <c r="E1" s="174"/>
      <c r="F1" s="174"/>
      <c r="G1" s="174"/>
      <c r="H1" s="174"/>
      <c r="I1" s="174"/>
      <c r="J1" s="185" t="s">
        <v>1719</v>
      </c>
      <c r="K1" s="174"/>
      <c r="L1" s="175"/>
      <c r="M1" s="174"/>
      <c r="N1" s="174"/>
      <c r="O1" s="174"/>
      <c r="P1" s="173"/>
      <c r="Q1" s="174"/>
      <c r="R1" s="174"/>
      <c r="S1" s="421" t="s">
        <v>1722</v>
      </c>
      <c r="T1" s="525" t="str">
        <f>IF(Raster_WiKo!J1="","",Raster_WiKo!J1)</f>
        <v/>
      </c>
      <c r="U1" s="525"/>
      <c r="V1" s="525"/>
      <c r="W1" s="525"/>
      <c r="X1" s="313"/>
      <c r="Y1" s="176"/>
      <c r="Z1" s="186"/>
      <c r="AB1" s="177"/>
      <c r="AC1" s="186"/>
      <c r="AD1" s="187"/>
      <c r="AE1" s="526"/>
      <c r="AF1" s="526"/>
      <c r="AG1" s="526"/>
      <c r="AH1" s="526"/>
    </row>
    <row r="2" spans="1:62" ht="5.45" customHeight="1" x14ac:dyDescent="0.25">
      <c r="A2" s="177"/>
      <c r="B2" s="178"/>
      <c r="C2" s="179"/>
      <c r="D2" s="179"/>
      <c r="E2" s="179"/>
      <c r="F2" s="179"/>
      <c r="G2" s="179"/>
      <c r="H2" s="179"/>
      <c r="I2" s="179"/>
      <c r="J2" s="179"/>
      <c r="K2" s="179"/>
      <c r="L2" s="179"/>
      <c r="M2" s="180"/>
      <c r="N2" s="181"/>
      <c r="O2" s="181"/>
      <c r="P2" s="181"/>
      <c r="Q2" s="181"/>
      <c r="R2" s="182"/>
      <c r="S2" s="178"/>
      <c r="T2" s="178"/>
      <c r="U2" s="178"/>
      <c r="V2" s="183"/>
      <c r="W2" s="183"/>
      <c r="X2" s="380"/>
      <c r="Y2" s="183"/>
      <c r="Z2" s="183"/>
      <c r="AA2" s="183"/>
      <c r="AB2" s="183"/>
      <c r="AC2" s="183"/>
      <c r="AD2" s="181"/>
      <c r="AE2" s="183"/>
      <c r="AF2" s="177"/>
      <c r="AG2" s="178"/>
      <c r="AH2" s="178"/>
    </row>
    <row r="3" spans="1:62" x14ac:dyDescent="0.2">
      <c r="A3" s="188"/>
      <c r="B3" s="31"/>
      <c r="C3" s="199"/>
      <c r="D3" s="189"/>
      <c r="E3" s="190" t="s">
        <v>1724</v>
      </c>
      <c r="F3" s="527" t="str">
        <f>IF(Raster_WiKo!B3="","",Raster_WiKo!B3)</f>
        <v/>
      </c>
      <c r="G3" s="527"/>
      <c r="H3" s="527"/>
      <c r="I3" s="274"/>
      <c r="J3" s="190" t="s">
        <v>1730</v>
      </c>
      <c r="K3" s="528" t="str">
        <f>IF(Raster_WiKo!G3="","",Raster_WiKo!G3)</f>
        <v/>
      </c>
      <c r="L3" s="527"/>
      <c r="M3" s="31"/>
      <c r="N3" s="31"/>
      <c r="O3" s="275"/>
      <c r="P3" s="275"/>
      <c r="Q3" s="275"/>
      <c r="R3" s="191" t="s">
        <v>1732</v>
      </c>
      <c r="S3" s="527" t="str">
        <f>IF(Raster_WiKo!I3="","",Raster_WiKo!I3)</f>
        <v/>
      </c>
      <c r="T3" s="529"/>
      <c r="U3" s="527" t="str">
        <f>IF(Raster_WiKo!J3="","",Raster_WiKo!J3)</f>
        <v/>
      </c>
      <c r="V3" s="527"/>
      <c r="W3" s="527"/>
      <c r="X3" s="313"/>
      <c r="Y3" s="31"/>
      <c r="Z3" s="31"/>
      <c r="AA3" s="192"/>
      <c r="AB3" s="31"/>
      <c r="AD3" s="193"/>
      <c r="AE3" s="194"/>
      <c r="AF3" s="31"/>
      <c r="AG3" s="195"/>
      <c r="AH3" s="192"/>
    </row>
    <row r="4" spans="1:62" ht="6.6" customHeight="1" x14ac:dyDescent="0.2">
      <c r="A4" s="188"/>
      <c r="B4" s="188"/>
      <c r="C4" s="31"/>
      <c r="D4" s="31"/>
      <c r="E4" s="31"/>
      <c r="F4" s="31"/>
      <c r="G4" s="31"/>
      <c r="H4" s="31"/>
      <c r="I4" s="31"/>
      <c r="J4" s="31"/>
      <c r="L4" s="31"/>
      <c r="M4" s="190"/>
      <c r="N4" s="196"/>
      <c r="O4" s="196"/>
      <c r="P4" s="196"/>
      <c r="Q4" s="31"/>
      <c r="R4" s="31"/>
      <c r="T4" s="31"/>
      <c r="U4" s="31"/>
      <c r="V4" s="31"/>
      <c r="W4" s="31"/>
      <c r="X4" s="381"/>
      <c r="Y4" s="31"/>
      <c r="Z4" s="31"/>
      <c r="AA4" s="190"/>
      <c r="AB4" s="31"/>
      <c r="AC4" s="31"/>
      <c r="AD4" s="31"/>
      <c r="AE4" s="31"/>
      <c r="AF4" s="31"/>
      <c r="AG4" s="31"/>
      <c r="AH4" s="31"/>
      <c r="AI4" s="6"/>
      <c r="AJ4" s="6"/>
      <c r="AK4" s="6"/>
      <c r="AL4" s="6"/>
      <c r="AM4" s="6"/>
      <c r="AN4" s="150"/>
      <c r="AO4" s="150"/>
      <c r="AP4" s="6"/>
      <c r="AQ4" s="6"/>
      <c r="AR4" s="6"/>
      <c r="AS4" s="150"/>
      <c r="AT4" s="6"/>
      <c r="AU4" s="6"/>
      <c r="AV4" s="6"/>
      <c r="AW4" s="6"/>
      <c r="AX4" s="6"/>
      <c r="AY4" s="6"/>
      <c r="AZ4" s="6"/>
      <c r="BA4" s="6"/>
      <c r="BB4" s="6"/>
      <c r="BC4" s="6"/>
      <c r="BD4" s="6"/>
      <c r="BE4" s="6"/>
      <c r="BF4" s="6"/>
      <c r="BG4" s="6"/>
      <c r="BH4" s="6"/>
      <c r="BI4" s="6"/>
      <c r="BJ4" s="6"/>
    </row>
    <row r="5" spans="1:62" x14ac:dyDescent="0.2">
      <c r="A5" s="188"/>
      <c r="B5" s="31"/>
      <c r="C5" s="199"/>
      <c r="D5" s="190" t="s">
        <v>1725</v>
      </c>
      <c r="E5" s="527" t="str">
        <f>IF(Raster_WiKo!B5="","",Raster_WiKo!B5)</f>
        <v/>
      </c>
      <c r="F5" s="527"/>
      <c r="G5" s="274"/>
      <c r="H5" s="274"/>
      <c r="I5" s="274"/>
      <c r="J5" s="197" t="s">
        <v>1731</v>
      </c>
      <c r="K5" s="527" t="str">
        <f>IF(Raster_WiKo!G5="","",Raster_WiKo!G5)</f>
        <v/>
      </c>
      <c r="L5" s="527"/>
      <c r="M5" s="527"/>
      <c r="N5" s="31"/>
      <c r="O5" s="31"/>
      <c r="Q5" s="31"/>
      <c r="R5" s="190" t="s">
        <v>1733</v>
      </c>
      <c r="S5" s="530"/>
      <c r="T5" s="530"/>
      <c r="U5" s="530"/>
      <c r="V5" s="530"/>
      <c r="W5" s="530"/>
      <c r="X5" s="315"/>
      <c r="Y5" s="190"/>
      <c r="Z5" s="31"/>
      <c r="AA5" s="31"/>
      <c r="AC5" s="198"/>
      <c r="AD5" s="198"/>
      <c r="AE5" s="198"/>
      <c r="AF5" s="198"/>
      <c r="AG5" s="198"/>
      <c r="AH5" s="198"/>
      <c r="AI5" s="6"/>
      <c r="AJ5" s="6"/>
      <c r="AK5" s="6"/>
      <c r="AL5" s="6"/>
      <c r="AM5" s="6"/>
      <c r="AN5" s="150"/>
      <c r="AO5" s="6"/>
      <c r="AP5" s="6"/>
      <c r="AQ5" s="6"/>
      <c r="AR5" s="6"/>
      <c r="AS5" s="6"/>
      <c r="AU5" s="6"/>
      <c r="AV5" s="6"/>
      <c r="AW5" s="6"/>
      <c r="AX5" s="6"/>
      <c r="AZ5" s="6"/>
      <c r="BA5" s="6"/>
      <c r="BB5" s="6"/>
      <c r="BC5" s="6"/>
      <c r="BD5" s="6"/>
      <c r="BE5" s="6"/>
      <c r="BF5" s="6"/>
      <c r="BG5" s="6"/>
      <c r="BH5" s="6"/>
      <c r="BI5" s="6"/>
      <c r="BJ5" s="6"/>
    </row>
    <row r="6" spans="1:62" ht="8.1" customHeight="1" x14ac:dyDescent="0.2">
      <c r="A6" s="23"/>
      <c r="C6" s="206" t="s">
        <v>1726</v>
      </c>
      <c r="D6" s="150"/>
      <c r="E6" s="276"/>
      <c r="F6" s="6"/>
      <c r="N6" s="277"/>
      <c r="R6" s="277"/>
      <c r="S6" s="29"/>
      <c r="T6" s="11"/>
      <c r="U6" s="40"/>
      <c r="V6" s="29"/>
      <c r="W6" s="29"/>
      <c r="X6" s="382"/>
    </row>
    <row r="7" spans="1:62" ht="18" customHeight="1" x14ac:dyDescent="0.2">
      <c r="A7" s="23"/>
      <c r="H7" s="6"/>
      <c r="K7" s="6"/>
      <c r="L7" s="6"/>
      <c r="P7" s="278"/>
      <c r="Q7" s="35"/>
      <c r="R7" s="196" t="s">
        <v>1734</v>
      </c>
      <c r="S7" s="518"/>
      <c r="T7" s="518"/>
      <c r="U7" s="518"/>
      <c r="V7" s="518"/>
      <c r="W7" s="518"/>
      <c r="X7" s="317"/>
    </row>
    <row r="8" spans="1:62" ht="12.75" customHeight="1" x14ac:dyDescent="0.2">
      <c r="A8" s="23"/>
      <c r="I8" s="205"/>
      <c r="J8" s="205"/>
      <c r="K8" s="205"/>
      <c r="L8" s="205"/>
      <c r="M8" s="200"/>
      <c r="N8" s="200"/>
      <c r="O8" s="200"/>
      <c r="P8" s="200"/>
      <c r="Q8" s="200"/>
      <c r="R8" s="35"/>
      <c r="S8" s="35"/>
      <c r="T8" s="35"/>
      <c r="U8" s="35"/>
      <c r="V8" s="35"/>
      <c r="W8" s="35"/>
      <c r="X8" s="383"/>
      <c r="Y8" s="6"/>
      <c r="AA8" s="6"/>
      <c r="AB8" s="6"/>
      <c r="AC8" s="6"/>
      <c r="AD8" s="6"/>
      <c r="AE8" s="6"/>
      <c r="AF8" s="6"/>
      <c r="AG8" s="6"/>
      <c r="AI8" s="6"/>
      <c r="AJ8" s="6"/>
      <c r="AK8" s="6"/>
      <c r="AL8" s="6"/>
      <c r="AM8" s="6"/>
      <c r="AN8" s="6"/>
      <c r="AO8" s="6"/>
      <c r="AP8" s="6"/>
      <c r="AQ8" s="6"/>
      <c r="AR8" s="6"/>
      <c r="AS8" s="6"/>
      <c r="AT8" s="6"/>
      <c r="AU8" s="6"/>
      <c r="AV8" s="6"/>
      <c r="AW8" s="6"/>
      <c r="AX8" s="6"/>
      <c r="AY8" s="148"/>
      <c r="AZ8" s="184"/>
    </row>
    <row r="9" spans="1:62" ht="13.15" customHeight="1" x14ac:dyDescent="0.2">
      <c r="A9" s="23"/>
      <c r="E9" s="531" t="s">
        <v>1723</v>
      </c>
      <c r="F9" s="531"/>
      <c r="G9" s="531"/>
      <c r="H9" s="531"/>
      <c r="I9" s="531"/>
      <c r="J9" s="531"/>
      <c r="K9" s="531"/>
      <c r="L9" s="531"/>
      <c r="M9" s="531"/>
      <c r="N9" s="531"/>
      <c r="O9" s="531"/>
      <c r="S9" s="6"/>
      <c r="T9" s="21"/>
      <c r="U9" s="22"/>
      <c r="V9" s="22"/>
      <c r="W9" s="22"/>
      <c r="X9" s="384"/>
      <c r="Y9" s="6"/>
      <c r="AA9" s="6"/>
      <c r="AB9" s="6"/>
      <c r="AC9" s="6"/>
      <c r="AD9" s="6"/>
      <c r="AE9" s="6"/>
      <c r="AF9" s="6"/>
      <c r="AG9" s="6"/>
      <c r="AI9" s="6"/>
      <c r="AJ9" s="6"/>
      <c r="AK9" s="6"/>
      <c r="AL9" s="6"/>
      <c r="AM9" s="6"/>
      <c r="AN9" s="6"/>
      <c r="AO9" s="6"/>
      <c r="AP9" s="6"/>
      <c r="AQ9" s="6"/>
      <c r="AR9" s="6"/>
      <c r="AS9" s="6"/>
      <c r="AT9" s="6"/>
      <c r="AU9" s="6"/>
      <c r="AV9" s="6"/>
      <c r="AW9" s="6"/>
      <c r="AX9" s="6"/>
      <c r="AY9" s="148"/>
      <c r="AZ9" s="184"/>
    </row>
    <row r="10" spans="1:62" ht="10.9" customHeight="1" x14ac:dyDescent="0.2">
      <c r="A10" s="23"/>
      <c r="B10" s="150"/>
      <c r="E10" s="531"/>
      <c r="F10" s="531"/>
      <c r="G10" s="531"/>
      <c r="H10" s="531"/>
      <c r="I10" s="531"/>
      <c r="J10" s="531"/>
      <c r="K10" s="531"/>
      <c r="L10" s="531"/>
      <c r="M10" s="531"/>
      <c r="N10" s="531"/>
      <c r="O10" s="531"/>
      <c r="T10" s="23"/>
      <c r="U10" s="20"/>
      <c r="V10" s="20"/>
      <c r="W10" s="20"/>
      <c r="X10" s="385"/>
    </row>
    <row r="11" spans="1:62" ht="51.75" customHeight="1" x14ac:dyDescent="0.3">
      <c r="A11" s="23"/>
      <c r="B11" s="535" t="s">
        <v>1727</v>
      </c>
      <c r="C11" s="535"/>
      <c r="D11" s="535"/>
      <c r="E11" s="535"/>
      <c r="F11" s="7" t="s">
        <v>41</v>
      </c>
      <c r="G11" s="41">
        <v>1</v>
      </c>
      <c r="H11" s="8">
        <v>2</v>
      </c>
      <c r="I11" s="8">
        <v>3</v>
      </c>
      <c r="J11" s="8">
        <v>4</v>
      </c>
      <c r="K11" s="8">
        <v>5</v>
      </c>
      <c r="L11" s="8">
        <v>6</v>
      </c>
      <c r="M11" s="8">
        <v>7</v>
      </c>
      <c r="N11" s="41">
        <v>8</v>
      </c>
      <c r="O11" s="41"/>
      <c r="P11" s="536" t="s">
        <v>1675</v>
      </c>
      <c r="Q11" s="537"/>
      <c r="R11" s="537"/>
      <c r="S11" s="537"/>
      <c r="T11" s="24" t="s">
        <v>1674</v>
      </c>
      <c r="U11" s="25" t="s">
        <v>1728</v>
      </c>
      <c r="V11" s="25" t="s">
        <v>1677</v>
      </c>
      <c r="W11" s="25" t="s">
        <v>1729</v>
      </c>
      <c r="X11" s="400" t="s">
        <v>1718</v>
      </c>
      <c r="Y11" s="17" t="s">
        <v>483</v>
      </c>
    </row>
    <row r="12" spans="1:62" ht="18.75" x14ac:dyDescent="0.3">
      <c r="A12" s="23"/>
      <c r="B12" s="151" t="s">
        <v>1779</v>
      </c>
      <c r="C12" s="152"/>
      <c r="D12" s="152"/>
      <c r="E12" s="152"/>
      <c r="F12" s="153"/>
      <c r="G12" s="154"/>
      <c r="H12" s="154"/>
      <c r="I12" s="154"/>
      <c r="J12" s="154"/>
      <c r="K12" s="154"/>
      <c r="L12" s="154"/>
      <c r="M12" s="154"/>
      <c r="N12" s="154"/>
      <c r="O12" s="154"/>
      <c r="P12" s="154"/>
      <c r="Q12" s="154"/>
      <c r="R12" s="154"/>
      <c r="S12" s="154"/>
      <c r="T12" s="155"/>
      <c r="U12" s="156"/>
      <c r="V12" s="156"/>
      <c r="W12" s="157"/>
      <c r="X12" s="392"/>
      <c r="Y12" s="17"/>
    </row>
    <row r="13" spans="1:62" x14ac:dyDescent="0.2">
      <c r="A13" s="19">
        <v>1</v>
      </c>
      <c r="B13" s="520"/>
      <c r="C13" s="521"/>
      <c r="D13" s="521"/>
      <c r="E13" s="522"/>
      <c r="F13" s="30" t="str">
        <f t="shared" ref="F13:F21" si="0">IF(O13&gt;0,O13,"")</f>
        <v/>
      </c>
      <c r="G13" s="3"/>
      <c r="H13" s="4"/>
      <c r="I13" s="4"/>
      <c r="J13" s="4"/>
      <c r="K13" s="4"/>
      <c r="L13" s="4"/>
      <c r="M13" s="4"/>
      <c r="N13" s="5"/>
      <c r="O13" s="29">
        <f t="shared" ref="O13:O15" si="1">SUM(G13:N13)</f>
        <v>0</v>
      </c>
      <c r="P13" s="523"/>
      <c r="Q13" s="524"/>
      <c r="R13" s="524"/>
      <c r="S13" s="524"/>
      <c r="T13" s="158" t="str">
        <f t="shared" ref="T13:T44" si="2">IF($B13&lt;&gt;"",IF(VLOOKUP($B13,$B$127:$H$507,2,FALSE)&lt;&gt;"",VLOOKUP($B13,$B$127:$H$507,2,FALSE),""),"")</f>
        <v/>
      </c>
      <c r="U13" s="159" t="str">
        <f t="shared" ref="U13:U44" si="3">IF($B13&lt;&gt;"",IF(VLOOKUP($B13,$B$127:$H$507,3,FALSE)&lt;&gt;"",VLOOKUP($B13,$B$127:$H$507,3,FALSE),""),"")</f>
        <v/>
      </c>
      <c r="V13" s="159" t="str">
        <f t="shared" ref="V13:V44" si="4">IF($B13&lt;&gt;"",IF(VLOOKUP($B13,$B$127:$H$507,4,FALSE)&lt;&gt;"",VLOOKUP($B13,$B$127:$H$507,4,FALSE),""),"")</f>
        <v/>
      </c>
      <c r="W13" s="159" t="str">
        <f t="shared" ref="W13:W44" si="5">IF($B13&lt;&gt;"",IF(VLOOKUP($B13,$B$127:$H$507,5,FALSE)&lt;&gt;"",VLOOKUP($B13,$B$127:$H$507,5,FALSE),""),"")</f>
        <v/>
      </c>
      <c r="X13" s="372"/>
      <c r="Y13" s="18" t="str">
        <f t="shared" ref="Y13:Y44" si="6">IF($B13&lt;&gt;"",IF(VLOOKUP($B13,$B$127:$H$645,6,FALSE)&lt;&gt;"",VLOOKUP($B13,$B$127:$H$645,6,FALSE),""),"")</f>
        <v/>
      </c>
    </row>
    <row r="14" spans="1:62" x14ac:dyDescent="0.2">
      <c r="A14" s="19">
        <v>2</v>
      </c>
      <c r="B14" s="520"/>
      <c r="C14" s="521"/>
      <c r="D14" s="521"/>
      <c r="E14" s="522"/>
      <c r="F14" s="30" t="str">
        <f t="shared" si="0"/>
        <v/>
      </c>
      <c r="G14" s="3"/>
      <c r="H14" s="4"/>
      <c r="I14" s="4"/>
      <c r="J14" s="4"/>
      <c r="K14" s="4"/>
      <c r="L14" s="4"/>
      <c r="M14" s="4"/>
      <c r="N14" s="5"/>
      <c r="O14" s="29">
        <f t="shared" si="1"/>
        <v>0</v>
      </c>
      <c r="P14" s="523"/>
      <c r="Q14" s="524"/>
      <c r="R14" s="524"/>
      <c r="S14" s="524"/>
      <c r="T14" s="158" t="str">
        <f t="shared" si="2"/>
        <v/>
      </c>
      <c r="U14" s="159" t="str">
        <f t="shared" si="3"/>
        <v/>
      </c>
      <c r="V14" s="159" t="str">
        <f t="shared" si="4"/>
        <v/>
      </c>
      <c r="W14" s="159" t="str">
        <f t="shared" si="5"/>
        <v/>
      </c>
      <c r="X14" s="391"/>
      <c r="Y14" s="18" t="str">
        <f t="shared" si="6"/>
        <v/>
      </c>
    </row>
    <row r="15" spans="1:62" x14ac:dyDescent="0.2">
      <c r="A15" s="19">
        <v>3</v>
      </c>
      <c r="B15" s="520"/>
      <c r="C15" s="521"/>
      <c r="D15" s="521"/>
      <c r="E15" s="522"/>
      <c r="F15" s="30" t="str">
        <f t="shared" si="0"/>
        <v/>
      </c>
      <c r="G15" s="3"/>
      <c r="H15" s="4"/>
      <c r="I15" s="4"/>
      <c r="J15" s="4"/>
      <c r="K15" s="4"/>
      <c r="L15" s="4"/>
      <c r="M15" s="4"/>
      <c r="N15" s="5"/>
      <c r="O15" s="29">
        <f t="shared" si="1"/>
        <v>0</v>
      </c>
      <c r="P15" s="523"/>
      <c r="Q15" s="524"/>
      <c r="R15" s="524"/>
      <c r="S15" s="524"/>
      <c r="T15" s="158" t="str">
        <f t="shared" si="2"/>
        <v/>
      </c>
      <c r="U15" s="159" t="str">
        <f t="shared" si="3"/>
        <v/>
      </c>
      <c r="V15" s="159" t="str">
        <f t="shared" si="4"/>
        <v/>
      </c>
      <c r="W15" s="159" t="str">
        <f t="shared" si="5"/>
        <v/>
      </c>
      <c r="X15" s="391"/>
      <c r="Y15" s="18" t="str">
        <f t="shared" si="6"/>
        <v/>
      </c>
    </row>
    <row r="16" spans="1:62" x14ac:dyDescent="0.2">
      <c r="A16" s="19">
        <v>4</v>
      </c>
      <c r="B16" s="520"/>
      <c r="C16" s="521"/>
      <c r="D16" s="521"/>
      <c r="E16" s="522"/>
      <c r="F16" s="30" t="str">
        <f t="shared" si="0"/>
        <v/>
      </c>
      <c r="G16" s="3"/>
      <c r="H16" s="4"/>
      <c r="I16" s="4"/>
      <c r="J16" s="4"/>
      <c r="K16" s="4"/>
      <c r="L16" s="4"/>
      <c r="M16" s="4"/>
      <c r="N16" s="5"/>
      <c r="O16" s="29">
        <f t="shared" ref="O16:O21" si="7">SUM(G16:N16)</f>
        <v>0</v>
      </c>
      <c r="P16" s="523"/>
      <c r="Q16" s="524"/>
      <c r="R16" s="524"/>
      <c r="S16" s="524"/>
      <c r="T16" s="158" t="str">
        <f t="shared" si="2"/>
        <v/>
      </c>
      <c r="U16" s="159" t="str">
        <f t="shared" si="3"/>
        <v/>
      </c>
      <c r="V16" s="159" t="str">
        <f t="shared" si="4"/>
        <v/>
      </c>
      <c r="W16" s="159" t="str">
        <f t="shared" si="5"/>
        <v/>
      </c>
      <c r="X16" s="391"/>
      <c r="Y16" s="18" t="str">
        <f t="shared" si="6"/>
        <v/>
      </c>
    </row>
    <row r="17" spans="1:25" x14ac:dyDescent="0.2">
      <c r="A17" s="19">
        <v>5</v>
      </c>
      <c r="B17" s="520"/>
      <c r="C17" s="521"/>
      <c r="D17" s="521"/>
      <c r="E17" s="522"/>
      <c r="F17" s="30" t="str">
        <f t="shared" si="0"/>
        <v/>
      </c>
      <c r="G17" s="3"/>
      <c r="H17" s="4"/>
      <c r="I17" s="4"/>
      <c r="J17" s="4"/>
      <c r="K17" s="4"/>
      <c r="L17" s="4"/>
      <c r="M17" s="4"/>
      <c r="N17" s="5"/>
      <c r="O17" s="29">
        <f t="shared" si="7"/>
        <v>0</v>
      </c>
      <c r="P17" s="523"/>
      <c r="Q17" s="524"/>
      <c r="R17" s="524"/>
      <c r="S17" s="524"/>
      <c r="T17" s="158" t="str">
        <f t="shared" si="2"/>
        <v/>
      </c>
      <c r="U17" s="159" t="str">
        <f t="shared" si="3"/>
        <v/>
      </c>
      <c r="V17" s="159" t="str">
        <f t="shared" si="4"/>
        <v/>
      </c>
      <c r="W17" s="159" t="str">
        <f t="shared" si="5"/>
        <v/>
      </c>
      <c r="X17" s="391"/>
      <c r="Y17" s="18" t="str">
        <f t="shared" si="6"/>
        <v/>
      </c>
    </row>
    <row r="18" spans="1:25" x14ac:dyDescent="0.2">
      <c r="A18" s="19">
        <v>6</v>
      </c>
      <c r="B18" s="520"/>
      <c r="C18" s="521"/>
      <c r="D18" s="521"/>
      <c r="E18" s="522"/>
      <c r="F18" s="30" t="str">
        <f t="shared" si="0"/>
        <v/>
      </c>
      <c r="G18" s="3"/>
      <c r="H18" s="4"/>
      <c r="I18" s="4"/>
      <c r="J18" s="4"/>
      <c r="K18" s="4"/>
      <c r="L18" s="4"/>
      <c r="M18" s="4"/>
      <c r="N18" s="5"/>
      <c r="O18" s="29">
        <f t="shared" si="7"/>
        <v>0</v>
      </c>
      <c r="P18" s="523"/>
      <c r="Q18" s="524"/>
      <c r="R18" s="524"/>
      <c r="S18" s="524"/>
      <c r="T18" s="158" t="str">
        <f t="shared" si="2"/>
        <v/>
      </c>
      <c r="U18" s="159" t="str">
        <f t="shared" si="3"/>
        <v/>
      </c>
      <c r="V18" s="159" t="str">
        <f t="shared" si="4"/>
        <v/>
      </c>
      <c r="W18" s="159" t="str">
        <f t="shared" si="5"/>
        <v/>
      </c>
      <c r="X18" s="391"/>
      <c r="Y18" s="18" t="str">
        <f t="shared" si="6"/>
        <v/>
      </c>
    </row>
    <row r="19" spans="1:25" x14ac:dyDescent="0.2">
      <c r="A19" s="19">
        <v>7</v>
      </c>
      <c r="B19" s="520"/>
      <c r="C19" s="521"/>
      <c r="D19" s="521"/>
      <c r="E19" s="522"/>
      <c r="F19" s="30" t="str">
        <f t="shared" si="0"/>
        <v/>
      </c>
      <c r="G19" s="3"/>
      <c r="H19" s="4"/>
      <c r="I19" s="4"/>
      <c r="J19" s="4"/>
      <c r="K19" s="4"/>
      <c r="L19" s="4"/>
      <c r="M19" s="4"/>
      <c r="N19" s="5"/>
      <c r="O19" s="29">
        <f t="shared" si="7"/>
        <v>0</v>
      </c>
      <c r="P19" s="523"/>
      <c r="Q19" s="524"/>
      <c r="R19" s="524"/>
      <c r="S19" s="524"/>
      <c r="T19" s="158" t="str">
        <f t="shared" si="2"/>
        <v/>
      </c>
      <c r="U19" s="159" t="str">
        <f t="shared" si="3"/>
        <v/>
      </c>
      <c r="V19" s="159" t="str">
        <f t="shared" si="4"/>
        <v/>
      </c>
      <c r="W19" s="159" t="str">
        <f t="shared" si="5"/>
        <v/>
      </c>
      <c r="X19" s="391"/>
      <c r="Y19" s="18" t="str">
        <f t="shared" si="6"/>
        <v/>
      </c>
    </row>
    <row r="20" spans="1:25" x14ac:dyDescent="0.2">
      <c r="A20" s="19">
        <v>8</v>
      </c>
      <c r="B20" s="520"/>
      <c r="C20" s="521"/>
      <c r="D20" s="521"/>
      <c r="E20" s="522"/>
      <c r="F20" s="30" t="str">
        <f t="shared" si="0"/>
        <v/>
      </c>
      <c r="G20" s="3"/>
      <c r="H20" s="4"/>
      <c r="I20" s="4"/>
      <c r="J20" s="4"/>
      <c r="K20" s="4"/>
      <c r="L20" s="4"/>
      <c r="M20" s="4"/>
      <c r="N20" s="5"/>
      <c r="O20" s="29">
        <f t="shared" si="7"/>
        <v>0</v>
      </c>
      <c r="P20" s="523"/>
      <c r="Q20" s="524"/>
      <c r="R20" s="524"/>
      <c r="S20" s="524"/>
      <c r="T20" s="158" t="str">
        <f t="shared" si="2"/>
        <v/>
      </c>
      <c r="U20" s="159" t="str">
        <f t="shared" si="3"/>
        <v/>
      </c>
      <c r="V20" s="159" t="str">
        <f t="shared" si="4"/>
        <v/>
      </c>
      <c r="W20" s="159" t="str">
        <f t="shared" si="5"/>
        <v/>
      </c>
      <c r="X20" s="391"/>
      <c r="Y20" s="18" t="str">
        <f t="shared" si="6"/>
        <v/>
      </c>
    </row>
    <row r="21" spans="1:25" x14ac:dyDescent="0.2">
      <c r="A21" s="19">
        <v>9</v>
      </c>
      <c r="B21" s="520"/>
      <c r="C21" s="521"/>
      <c r="D21" s="521"/>
      <c r="E21" s="522"/>
      <c r="F21" s="30" t="str">
        <f t="shared" si="0"/>
        <v/>
      </c>
      <c r="G21" s="3"/>
      <c r="H21" s="4"/>
      <c r="I21" s="4"/>
      <c r="J21" s="4"/>
      <c r="K21" s="4"/>
      <c r="L21" s="4"/>
      <c r="M21" s="4"/>
      <c r="N21" s="5"/>
      <c r="O21" s="29">
        <f t="shared" si="7"/>
        <v>0</v>
      </c>
      <c r="P21" s="523"/>
      <c r="Q21" s="524"/>
      <c r="R21" s="524"/>
      <c r="S21" s="524"/>
      <c r="T21" s="158" t="str">
        <f t="shared" si="2"/>
        <v/>
      </c>
      <c r="U21" s="159" t="str">
        <f t="shared" si="3"/>
        <v/>
      </c>
      <c r="V21" s="159" t="str">
        <f t="shared" si="4"/>
        <v/>
      </c>
      <c r="W21" s="159" t="str">
        <f t="shared" si="5"/>
        <v/>
      </c>
      <c r="X21" s="391"/>
      <c r="Y21" s="18" t="str">
        <f t="shared" si="6"/>
        <v/>
      </c>
    </row>
    <row r="22" spans="1:25" x14ac:dyDescent="0.2">
      <c r="A22" s="19">
        <v>10</v>
      </c>
      <c r="B22" s="520"/>
      <c r="C22" s="521"/>
      <c r="D22" s="521"/>
      <c r="E22" s="522"/>
      <c r="F22" s="30" t="str">
        <f t="shared" ref="F22:F77" si="8">IF(O22&gt;0,O22,"")</f>
        <v/>
      </c>
      <c r="G22" s="3"/>
      <c r="H22" s="4"/>
      <c r="I22" s="4"/>
      <c r="J22" s="4"/>
      <c r="K22" s="4"/>
      <c r="L22" s="4"/>
      <c r="M22" s="4"/>
      <c r="N22" s="5"/>
      <c r="O22" s="29">
        <f t="shared" ref="O22:O77" si="9">SUM(G22:N22)</f>
        <v>0</v>
      </c>
      <c r="P22" s="523"/>
      <c r="Q22" s="524"/>
      <c r="R22" s="524"/>
      <c r="S22" s="524"/>
      <c r="T22" s="158" t="str">
        <f t="shared" si="2"/>
        <v/>
      </c>
      <c r="U22" s="159" t="str">
        <f t="shared" si="3"/>
        <v/>
      </c>
      <c r="V22" s="159" t="str">
        <f t="shared" si="4"/>
        <v/>
      </c>
      <c r="W22" s="159" t="str">
        <f t="shared" si="5"/>
        <v/>
      </c>
      <c r="X22" s="391"/>
      <c r="Y22" s="18" t="str">
        <f t="shared" si="6"/>
        <v/>
      </c>
    </row>
    <row r="23" spans="1:25" x14ac:dyDescent="0.2">
      <c r="A23" s="19">
        <v>11</v>
      </c>
      <c r="B23" s="520"/>
      <c r="C23" s="521"/>
      <c r="D23" s="521"/>
      <c r="E23" s="522"/>
      <c r="F23" s="30" t="str">
        <f t="shared" si="8"/>
        <v/>
      </c>
      <c r="G23" s="3"/>
      <c r="H23" s="4"/>
      <c r="I23" s="4"/>
      <c r="J23" s="4"/>
      <c r="K23" s="4"/>
      <c r="L23" s="4"/>
      <c r="M23" s="4"/>
      <c r="N23" s="5"/>
      <c r="O23" s="29">
        <f t="shared" si="9"/>
        <v>0</v>
      </c>
      <c r="P23" s="523"/>
      <c r="Q23" s="524"/>
      <c r="R23" s="524"/>
      <c r="S23" s="524"/>
      <c r="T23" s="158" t="str">
        <f t="shared" si="2"/>
        <v/>
      </c>
      <c r="U23" s="159" t="str">
        <f t="shared" si="3"/>
        <v/>
      </c>
      <c r="V23" s="159" t="str">
        <f t="shared" si="4"/>
        <v/>
      </c>
      <c r="W23" s="159" t="str">
        <f t="shared" si="5"/>
        <v/>
      </c>
      <c r="X23" s="391"/>
      <c r="Y23" s="18" t="str">
        <f t="shared" si="6"/>
        <v/>
      </c>
    </row>
    <row r="24" spans="1:25" x14ac:dyDescent="0.2">
      <c r="A24" s="19">
        <v>12</v>
      </c>
      <c r="B24" s="520"/>
      <c r="C24" s="521"/>
      <c r="D24" s="521"/>
      <c r="E24" s="522"/>
      <c r="F24" s="30" t="str">
        <f t="shared" si="8"/>
        <v/>
      </c>
      <c r="G24" s="3"/>
      <c r="H24" s="4"/>
      <c r="I24" s="4"/>
      <c r="J24" s="4"/>
      <c r="K24" s="4"/>
      <c r="L24" s="4"/>
      <c r="M24" s="4"/>
      <c r="N24" s="5"/>
      <c r="O24" s="29">
        <f t="shared" si="9"/>
        <v>0</v>
      </c>
      <c r="P24" s="523"/>
      <c r="Q24" s="524"/>
      <c r="R24" s="524"/>
      <c r="S24" s="524"/>
      <c r="T24" s="158" t="str">
        <f t="shared" si="2"/>
        <v/>
      </c>
      <c r="U24" s="159" t="str">
        <f t="shared" si="3"/>
        <v/>
      </c>
      <c r="V24" s="159" t="str">
        <f t="shared" si="4"/>
        <v/>
      </c>
      <c r="W24" s="159" t="str">
        <f t="shared" si="5"/>
        <v/>
      </c>
      <c r="X24" s="391"/>
      <c r="Y24" s="18" t="str">
        <f t="shared" si="6"/>
        <v/>
      </c>
    </row>
    <row r="25" spans="1:25" x14ac:dyDescent="0.2">
      <c r="A25" s="19">
        <v>13</v>
      </c>
      <c r="B25" s="520"/>
      <c r="C25" s="521"/>
      <c r="D25" s="521"/>
      <c r="E25" s="522"/>
      <c r="F25" s="30" t="str">
        <f t="shared" si="8"/>
        <v/>
      </c>
      <c r="G25" s="3"/>
      <c r="H25" s="4"/>
      <c r="I25" s="4"/>
      <c r="J25" s="4"/>
      <c r="K25" s="4"/>
      <c r="L25" s="4"/>
      <c r="M25" s="4"/>
      <c r="N25" s="5"/>
      <c r="O25" s="29">
        <f t="shared" si="9"/>
        <v>0</v>
      </c>
      <c r="P25" s="523"/>
      <c r="Q25" s="524"/>
      <c r="R25" s="524"/>
      <c r="S25" s="524"/>
      <c r="T25" s="158" t="str">
        <f t="shared" si="2"/>
        <v/>
      </c>
      <c r="U25" s="159" t="str">
        <f t="shared" si="3"/>
        <v/>
      </c>
      <c r="V25" s="159" t="str">
        <f t="shared" si="4"/>
        <v/>
      </c>
      <c r="W25" s="159" t="str">
        <f t="shared" si="5"/>
        <v/>
      </c>
      <c r="X25" s="391"/>
      <c r="Y25" s="18" t="str">
        <f t="shared" si="6"/>
        <v/>
      </c>
    </row>
    <row r="26" spans="1:25" x14ac:dyDescent="0.2">
      <c r="A26" s="19">
        <v>14</v>
      </c>
      <c r="B26" s="520"/>
      <c r="C26" s="521"/>
      <c r="D26" s="521"/>
      <c r="E26" s="522"/>
      <c r="F26" s="30" t="str">
        <f t="shared" si="8"/>
        <v/>
      </c>
      <c r="G26" s="3"/>
      <c r="H26" s="4"/>
      <c r="I26" s="4"/>
      <c r="J26" s="4"/>
      <c r="K26" s="4"/>
      <c r="L26" s="4"/>
      <c r="M26" s="4"/>
      <c r="N26" s="5"/>
      <c r="O26" s="29">
        <f t="shared" si="9"/>
        <v>0</v>
      </c>
      <c r="P26" s="523"/>
      <c r="Q26" s="524"/>
      <c r="R26" s="524"/>
      <c r="S26" s="524"/>
      <c r="T26" s="158" t="str">
        <f t="shared" si="2"/>
        <v/>
      </c>
      <c r="U26" s="159" t="str">
        <f t="shared" si="3"/>
        <v/>
      </c>
      <c r="V26" s="159" t="str">
        <f t="shared" si="4"/>
        <v/>
      </c>
      <c r="W26" s="159" t="str">
        <f t="shared" si="5"/>
        <v/>
      </c>
      <c r="X26" s="391"/>
      <c r="Y26" s="18" t="str">
        <f t="shared" si="6"/>
        <v/>
      </c>
    </row>
    <row r="27" spans="1:25" x14ac:dyDescent="0.2">
      <c r="A27" s="19">
        <v>15</v>
      </c>
      <c r="B27" s="520"/>
      <c r="C27" s="521"/>
      <c r="D27" s="521"/>
      <c r="E27" s="522"/>
      <c r="F27" s="30" t="str">
        <f t="shared" si="8"/>
        <v/>
      </c>
      <c r="G27" s="3"/>
      <c r="H27" s="4"/>
      <c r="I27" s="4"/>
      <c r="J27" s="4"/>
      <c r="K27" s="4"/>
      <c r="L27" s="4"/>
      <c r="M27" s="4"/>
      <c r="N27" s="5"/>
      <c r="O27" s="29">
        <f t="shared" si="9"/>
        <v>0</v>
      </c>
      <c r="P27" s="523"/>
      <c r="Q27" s="524"/>
      <c r="R27" s="524"/>
      <c r="S27" s="524"/>
      <c r="T27" s="158" t="str">
        <f t="shared" si="2"/>
        <v/>
      </c>
      <c r="U27" s="159" t="str">
        <f t="shared" si="3"/>
        <v/>
      </c>
      <c r="V27" s="159" t="str">
        <f t="shared" si="4"/>
        <v/>
      </c>
      <c r="W27" s="159" t="str">
        <f t="shared" si="5"/>
        <v/>
      </c>
      <c r="X27" s="391"/>
      <c r="Y27" s="18" t="str">
        <f t="shared" si="6"/>
        <v/>
      </c>
    </row>
    <row r="28" spans="1:25" x14ac:dyDescent="0.2">
      <c r="A28" s="19">
        <v>16</v>
      </c>
      <c r="B28" s="520"/>
      <c r="C28" s="521"/>
      <c r="D28" s="521"/>
      <c r="E28" s="522"/>
      <c r="F28" s="30" t="str">
        <f t="shared" si="8"/>
        <v/>
      </c>
      <c r="G28" s="3"/>
      <c r="H28" s="4"/>
      <c r="I28" s="4"/>
      <c r="J28" s="4"/>
      <c r="K28" s="4"/>
      <c r="L28" s="4"/>
      <c r="M28" s="4"/>
      <c r="N28" s="5"/>
      <c r="O28" s="29">
        <f t="shared" si="9"/>
        <v>0</v>
      </c>
      <c r="P28" s="523"/>
      <c r="Q28" s="524"/>
      <c r="R28" s="524"/>
      <c r="S28" s="524"/>
      <c r="T28" s="158" t="str">
        <f t="shared" si="2"/>
        <v/>
      </c>
      <c r="U28" s="159" t="str">
        <f t="shared" si="3"/>
        <v/>
      </c>
      <c r="V28" s="159" t="str">
        <f t="shared" si="4"/>
        <v/>
      </c>
      <c r="W28" s="159" t="str">
        <f t="shared" si="5"/>
        <v/>
      </c>
      <c r="X28" s="391"/>
      <c r="Y28" s="18" t="str">
        <f t="shared" si="6"/>
        <v/>
      </c>
    </row>
    <row r="29" spans="1:25" x14ac:dyDescent="0.2">
      <c r="A29" s="19">
        <v>17</v>
      </c>
      <c r="B29" s="520"/>
      <c r="C29" s="521"/>
      <c r="D29" s="521"/>
      <c r="E29" s="522"/>
      <c r="F29" s="30" t="str">
        <f t="shared" si="8"/>
        <v/>
      </c>
      <c r="G29" s="3"/>
      <c r="H29" s="4"/>
      <c r="I29" s="4"/>
      <c r="J29" s="4"/>
      <c r="K29" s="4"/>
      <c r="L29" s="4"/>
      <c r="M29" s="4"/>
      <c r="N29" s="5"/>
      <c r="O29" s="29">
        <f t="shared" si="9"/>
        <v>0</v>
      </c>
      <c r="P29" s="523"/>
      <c r="Q29" s="524"/>
      <c r="R29" s="524"/>
      <c r="S29" s="524"/>
      <c r="T29" s="158" t="str">
        <f t="shared" si="2"/>
        <v/>
      </c>
      <c r="U29" s="159" t="str">
        <f t="shared" si="3"/>
        <v/>
      </c>
      <c r="V29" s="159" t="str">
        <f t="shared" si="4"/>
        <v/>
      </c>
      <c r="W29" s="159" t="str">
        <f t="shared" si="5"/>
        <v/>
      </c>
      <c r="X29" s="391"/>
      <c r="Y29" s="18" t="str">
        <f t="shared" si="6"/>
        <v/>
      </c>
    </row>
    <row r="30" spans="1:25" x14ac:dyDescent="0.2">
      <c r="A30" s="19">
        <v>18</v>
      </c>
      <c r="B30" s="520"/>
      <c r="C30" s="521"/>
      <c r="D30" s="521"/>
      <c r="E30" s="522"/>
      <c r="F30" s="30" t="str">
        <f t="shared" si="8"/>
        <v/>
      </c>
      <c r="G30" s="3"/>
      <c r="H30" s="4"/>
      <c r="I30" s="4"/>
      <c r="J30" s="4"/>
      <c r="K30" s="4"/>
      <c r="L30" s="4"/>
      <c r="M30" s="4"/>
      <c r="N30" s="5"/>
      <c r="O30" s="29">
        <f t="shared" si="9"/>
        <v>0</v>
      </c>
      <c r="P30" s="523"/>
      <c r="Q30" s="524"/>
      <c r="R30" s="524"/>
      <c r="S30" s="524"/>
      <c r="T30" s="158" t="str">
        <f t="shared" si="2"/>
        <v/>
      </c>
      <c r="U30" s="159" t="str">
        <f t="shared" si="3"/>
        <v/>
      </c>
      <c r="V30" s="159" t="str">
        <f t="shared" si="4"/>
        <v/>
      </c>
      <c r="W30" s="159" t="str">
        <f t="shared" si="5"/>
        <v/>
      </c>
      <c r="X30" s="391"/>
      <c r="Y30" s="18" t="str">
        <f t="shared" si="6"/>
        <v/>
      </c>
    </row>
    <row r="31" spans="1:25" x14ac:dyDescent="0.2">
      <c r="A31" s="19">
        <v>19</v>
      </c>
      <c r="B31" s="520"/>
      <c r="C31" s="521"/>
      <c r="D31" s="521"/>
      <c r="E31" s="522"/>
      <c r="F31" s="30" t="str">
        <f t="shared" si="8"/>
        <v/>
      </c>
      <c r="G31" s="3"/>
      <c r="H31" s="4"/>
      <c r="I31" s="4"/>
      <c r="J31" s="4"/>
      <c r="K31" s="4"/>
      <c r="L31" s="4"/>
      <c r="M31" s="4"/>
      <c r="N31" s="5"/>
      <c r="O31" s="29">
        <f t="shared" si="9"/>
        <v>0</v>
      </c>
      <c r="P31" s="523"/>
      <c r="Q31" s="524"/>
      <c r="R31" s="524"/>
      <c r="S31" s="524"/>
      <c r="T31" s="158" t="str">
        <f t="shared" si="2"/>
        <v/>
      </c>
      <c r="U31" s="159" t="str">
        <f t="shared" si="3"/>
        <v/>
      </c>
      <c r="V31" s="159" t="str">
        <f t="shared" si="4"/>
        <v/>
      </c>
      <c r="W31" s="159" t="str">
        <f t="shared" si="5"/>
        <v/>
      </c>
      <c r="X31" s="391"/>
      <c r="Y31" s="18" t="str">
        <f t="shared" si="6"/>
        <v/>
      </c>
    </row>
    <row r="32" spans="1:25" x14ac:dyDescent="0.2">
      <c r="A32" s="19">
        <v>20</v>
      </c>
      <c r="B32" s="520"/>
      <c r="C32" s="521"/>
      <c r="D32" s="521"/>
      <c r="E32" s="522"/>
      <c r="F32" s="30" t="str">
        <f t="shared" si="8"/>
        <v/>
      </c>
      <c r="G32" s="3"/>
      <c r="H32" s="4"/>
      <c r="I32" s="4"/>
      <c r="J32" s="4"/>
      <c r="K32" s="4"/>
      <c r="L32" s="4"/>
      <c r="M32" s="4"/>
      <c r="N32" s="5"/>
      <c r="O32" s="29">
        <f t="shared" si="9"/>
        <v>0</v>
      </c>
      <c r="P32" s="523"/>
      <c r="Q32" s="524"/>
      <c r="R32" s="524"/>
      <c r="S32" s="524"/>
      <c r="T32" s="158" t="str">
        <f t="shared" si="2"/>
        <v/>
      </c>
      <c r="U32" s="159" t="str">
        <f t="shared" si="3"/>
        <v/>
      </c>
      <c r="V32" s="159" t="str">
        <f t="shared" si="4"/>
        <v/>
      </c>
      <c r="W32" s="159" t="str">
        <f t="shared" si="5"/>
        <v/>
      </c>
      <c r="X32" s="391"/>
      <c r="Y32" s="18" t="str">
        <f t="shared" si="6"/>
        <v/>
      </c>
    </row>
    <row r="33" spans="1:25" x14ac:dyDescent="0.2">
      <c r="A33" s="19">
        <v>21</v>
      </c>
      <c r="B33" s="520"/>
      <c r="C33" s="521"/>
      <c r="D33" s="521"/>
      <c r="E33" s="522"/>
      <c r="F33" s="30" t="str">
        <f t="shared" si="8"/>
        <v/>
      </c>
      <c r="G33" s="3"/>
      <c r="H33" s="4"/>
      <c r="I33" s="4"/>
      <c r="J33" s="4"/>
      <c r="K33" s="4"/>
      <c r="L33" s="4"/>
      <c r="M33" s="4"/>
      <c r="N33" s="5"/>
      <c r="O33" s="29">
        <f t="shared" si="9"/>
        <v>0</v>
      </c>
      <c r="P33" s="523"/>
      <c r="Q33" s="524"/>
      <c r="R33" s="524"/>
      <c r="S33" s="524"/>
      <c r="T33" s="158" t="str">
        <f t="shared" si="2"/>
        <v/>
      </c>
      <c r="U33" s="159" t="str">
        <f t="shared" si="3"/>
        <v/>
      </c>
      <c r="V33" s="159" t="str">
        <f t="shared" si="4"/>
        <v/>
      </c>
      <c r="W33" s="159" t="str">
        <f t="shared" si="5"/>
        <v/>
      </c>
      <c r="X33" s="391"/>
      <c r="Y33" s="18" t="str">
        <f t="shared" si="6"/>
        <v/>
      </c>
    </row>
    <row r="34" spans="1:25" x14ac:dyDescent="0.2">
      <c r="A34" s="19">
        <v>22</v>
      </c>
      <c r="B34" s="520"/>
      <c r="C34" s="521"/>
      <c r="D34" s="521"/>
      <c r="E34" s="522"/>
      <c r="F34" s="30" t="str">
        <f t="shared" si="8"/>
        <v/>
      </c>
      <c r="G34" s="3"/>
      <c r="H34" s="4"/>
      <c r="I34" s="4"/>
      <c r="J34" s="4"/>
      <c r="K34" s="4"/>
      <c r="L34" s="4"/>
      <c r="M34" s="4"/>
      <c r="N34" s="5"/>
      <c r="O34" s="29">
        <f t="shared" si="9"/>
        <v>0</v>
      </c>
      <c r="P34" s="523"/>
      <c r="Q34" s="524"/>
      <c r="R34" s="524"/>
      <c r="S34" s="524"/>
      <c r="T34" s="158" t="str">
        <f t="shared" si="2"/>
        <v/>
      </c>
      <c r="U34" s="159" t="str">
        <f t="shared" si="3"/>
        <v/>
      </c>
      <c r="V34" s="159" t="str">
        <f t="shared" si="4"/>
        <v/>
      </c>
      <c r="W34" s="159" t="str">
        <f t="shared" si="5"/>
        <v/>
      </c>
      <c r="X34" s="391"/>
      <c r="Y34" s="18" t="str">
        <f t="shared" si="6"/>
        <v/>
      </c>
    </row>
    <row r="35" spans="1:25" x14ac:dyDescent="0.2">
      <c r="A35" s="19">
        <v>23</v>
      </c>
      <c r="B35" s="520"/>
      <c r="C35" s="521"/>
      <c r="D35" s="521"/>
      <c r="E35" s="522"/>
      <c r="F35" s="30" t="str">
        <f t="shared" si="8"/>
        <v/>
      </c>
      <c r="G35" s="3"/>
      <c r="H35" s="4"/>
      <c r="I35" s="4"/>
      <c r="J35" s="4"/>
      <c r="K35" s="4"/>
      <c r="L35" s="4"/>
      <c r="M35" s="4"/>
      <c r="N35" s="5"/>
      <c r="O35" s="29">
        <f t="shared" si="9"/>
        <v>0</v>
      </c>
      <c r="P35" s="523"/>
      <c r="Q35" s="524"/>
      <c r="R35" s="524"/>
      <c r="S35" s="524"/>
      <c r="T35" s="158" t="str">
        <f t="shared" si="2"/>
        <v/>
      </c>
      <c r="U35" s="159" t="str">
        <f t="shared" si="3"/>
        <v/>
      </c>
      <c r="V35" s="159" t="str">
        <f t="shared" si="4"/>
        <v/>
      </c>
      <c r="W35" s="159" t="str">
        <f t="shared" si="5"/>
        <v/>
      </c>
      <c r="X35" s="391"/>
      <c r="Y35" s="18" t="str">
        <f t="shared" si="6"/>
        <v/>
      </c>
    </row>
    <row r="36" spans="1:25" x14ac:dyDescent="0.2">
      <c r="A36" s="19">
        <v>24</v>
      </c>
      <c r="B36" s="520"/>
      <c r="C36" s="521"/>
      <c r="D36" s="521"/>
      <c r="E36" s="522"/>
      <c r="F36" s="30" t="str">
        <f t="shared" si="8"/>
        <v/>
      </c>
      <c r="G36" s="3"/>
      <c r="H36" s="4"/>
      <c r="I36" s="4"/>
      <c r="J36" s="4"/>
      <c r="K36" s="4"/>
      <c r="L36" s="4"/>
      <c r="M36" s="4"/>
      <c r="N36" s="5"/>
      <c r="O36" s="29">
        <f t="shared" si="9"/>
        <v>0</v>
      </c>
      <c r="P36" s="523"/>
      <c r="Q36" s="524"/>
      <c r="R36" s="524"/>
      <c r="S36" s="524"/>
      <c r="T36" s="158" t="str">
        <f t="shared" si="2"/>
        <v/>
      </c>
      <c r="U36" s="159" t="str">
        <f t="shared" si="3"/>
        <v/>
      </c>
      <c r="V36" s="159" t="str">
        <f t="shared" si="4"/>
        <v/>
      </c>
      <c r="W36" s="159" t="str">
        <f t="shared" si="5"/>
        <v/>
      </c>
      <c r="X36" s="391"/>
      <c r="Y36" s="18" t="str">
        <f t="shared" si="6"/>
        <v/>
      </c>
    </row>
    <row r="37" spans="1:25" x14ac:dyDescent="0.2">
      <c r="A37" s="19">
        <v>25</v>
      </c>
      <c r="B37" s="520"/>
      <c r="C37" s="521"/>
      <c r="D37" s="521"/>
      <c r="E37" s="522"/>
      <c r="F37" s="30" t="str">
        <f t="shared" si="8"/>
        <v/>
      </c>
      <c r="G37" s="3"/>
      <c r="H37" s="4"/>
      <c r="I37" s="4"/>
      <c r="J37" s="4"/>
      <c r="K37" s="4"/>
      <c r="L37" s="4"/>
      <c r="M37" s="4"/>
      <c r="N37" s="5"/>
      <c r="O37" s="29">
        <f t="shared" si="9"/>
        <v>0</v>
      </c>
      <c r="P37" s="523"/>
      <c r="Q37" s="524"/>
      <c r="R37" s="524"/>
      <c r="S37" s="524"/>
      <c r="T37" s="158" t="str">
        <f t="shared" si="2"/>
        <v/>
      </c>
      <c r="U37" s="159" t="str">
        <f t="shared" si="3"/>
        <v/>
      </c>
      <c r="V37" s="159" t="str">
        <f t="shared" si="4"/>
        <v/>
      </c>
      <c r="W37" s="159" t="str">
        <f t="shared" si="5"/>
        <v/>
      </c>
      <c r="X37" s="391"/>
      <c r="Y37" s="18" t="str">
        <f t="shared" si="6"/>
        <v/>
      </c>
    </row>
    <row r="38" spans="1:25" x14ac:dyDescent="0.2">
      <c r="A38" s="19">
        <v>26</v>
      </c>
      <c r="B38" s="520"/>
      <c r="C38" s="521"/>
      <c r="D38" s="521"/>
      <c r="E38" s="522"/>
      <c r="F38" s="30" t="str">
        <f t="shared" si="8"/>
        <v/>
      </c>
      <c r="G38" s="3"/>
      <c r="H38" s="4"/>
      <c r="I38" s="4"/>
      <c r="J38" s="4"/>
      <c r="K38" s="4"/>
      <c r="L38" s="4"/>
      <c r="M38" s="4"/>
      <c r="N38" s="5"/>
      <c r="O38" s="29">
        <f t="shared" si="9"/>
        <v>0</v>
      </c>
      <c r="P38" s="523"/>
      <c r="Q38" s="524"/>
      <c r="R38" s="524"/>
      <c r="S38" s="524"/>
      <c r="T38" s="158" t="str">
        <f t="shared" si="2"/>
        <v/>
      </c>
      <c r="U38" s="159" t="str">
        <f t="shared" si="3"/>
        <v/>
      </c>
      <c r="V38" s="159" t="str">
        <f t="shared" si="4"/>
        <v/>
      </c>
      <c r="W38" s="159" t="str">
        <f t="shared" si="5"/>
        <v/>
      </c>
      <c r="X38" s="391"/>
      <c r="Y38" s="18" t="str">
        <f t="shared" si="6"/>
        <v/>
      </c>
    </row>
    <row r="39" spans="1:25" x14ac:dyDescent="0.2">
      <c r="A39" s="19">
        <v>27</v>
      </c>
      <c r="B39" s="520"/>
      <c r="C39" s="521"/>
      <c r="D39" s="521"/>
      <c r="E39" s="522"/>
      <c r="F39" s="30" t="str">
        <f t="shared" si="8"/>
        <v/>
      </c>
      <c r="G39" s="3"/>
      <c r="H39" s="4"/>
      <c r="I39" s="4"/>
      <c r="J39" s="4"/>
      <c r="K39" s="4"/>
      <c r="L39" s="4"/>
      <c r="M39" s="4"/>
      <c r="N39" s="5"/>
      <c r="O39" s="29">
        <f t="shared" si="9"/>
        <v>0</v>
      </c>
      <c r="P39" s="523"/>
      <c r="Q39" s="524"/>
      <c r="R39" s="524"/>
      <c r="S39" s="524"/>
      <c r="T39" s="158" t="str">
        <f t="shared" si="2"/>
        <v/>
      </c>
      <c r="U39" s="159" t="str">
        <f t="shared" si="3"/>
        <v/>
      </c>
      <c r="V39" s="159" t="str">
        <f t="shared" si="4"/>
        <v/>
      </c>
      <c r="W39" s="159" t="str">
        <f t="shared" si="5"/>
        <v/>
      </c>
      <c r="X39" s="391"/>
      <c r="Y39" s="18" t="str">
        <f t="shared" si="6"/>
        <v/>
      </c>
    </row>
    <row r="40" spans="1:25" x14ac:dyDescent="0.2">
      <c r="A40" s="19">
        <v>28</v>
      </c>
      <c r="B40" s="520"/>
      <c r="C40" s="521"/>
      <c r="D40" s="521"/>
      <c r="E40" s="522"/>
      <c r="F40" s="30" t="str">
        <f t="shared" si="8"/>
        <v/>
      </c>
      <c r="G40" s="3"/>
      <c r="H40" s="4"/>
      <c r="I40" s="4"/>
      <c r="J40" s="4"/>
      <c r="K40" s="4"/>
      <c r="L40" s="4"/>
      <c r="M40" s="4"/>
      <c r="N40" s="5"/>
      <c r="O40" s="29">
        <f t="shared" si="9"/>
        <v>0</v>
      </c>
      <c r="P40" s="523"/>
      <c r="Q40" s="524"/>
      <c r="R40" s="524"/>
      <c r="S40" s="524"/>
      <c r="T40" s="158" t="str">
        <f t="shared" si="2"/>
        <v/>
      </c>
      <c r="U40" s="159" t="str">
        <f t="shared" si="3"/>
        <v/>
      </c>
      <c r="V40" s="159" t="str">
        <f t="shared" si="4"/>
        <v/>
      </c>
      <c r="W40" s="159" t="str">
        <f t="shared" si="5"/>
        <v/>
      </c>
      <c r="X40" s="391"/>
      <c r="Y40" s="18" t="str">
        <f t="shared" si="6"/>
        <v/>
      </c>
    </row>
    <row r="41" spans="1:25" x14ac:dyDescent="0.2">
      <c r="A41" s="19">
        <v>29</v>
      </c>
      <c r="B41" s="520"/>
      <c r="C41" s="521"/>
      <c r="D41" s="521"/>
      <c r="E41" s="522"/>
      <c r="F41" s="30" t="str">
        <f t="shared" si="8"/>
        <v/>
      </c>
      <c r="G41" s="3"/>
      <c r="H41" s="4"/>
      <c r="I41" s="4"/>
      <c r="J41" s="4"/>
      <c r="K41" s="4"/>
      <c r="L41" s="4"/>
      <c r="M41" s="4"/>
      <c r="N41" s="5"/>
      <c r="O41" s="29">
        <f t="shared" si="9"/>
        <v>0</v>
      </c>
      <c r="P41" s="523"/>
      <c r="Q41" s="524"/>
      <c r="R41" s="524"/>
      <c r="S41" s="524"/>
      <c r="T41" s="158" t="str">
        <f t="shared" si="2"/>
        <v/>
      </c>
      <c r="U41" s="159" t="str">
        <f t="shared" si="3"/>
        <v/>
      </c>
      <c r="V41" s="159" t="str">
        <f t="shared" si="4"/>
        <v/>
      </c>
      <c r="W41" s="159" t="str">
        <f t="shared" si="5"/>
        <v/>
      </c>
      <c r="X41" s="391"/>
      <c r="Y41" s="18" t="str">
        <f t="shared" si="6"/>
        <v/>
      </c>
    </row>
    <row r="42" spans="1:25" x14ac:dyDescent="0.2">
      <c r="A42" s="19">
        <v>30</v>
      </c>
      <c r="B42" s="520"/>
      <c r="C42" s="521"/>
      <c r="D42" s="521"/>
      <c r="E42" s="522"/>
      <c r="F42" s="30" t="str">
        <f t="shared" si="8"/>
        <v/>
      </c>
      <c r="G42" s="3"/>
      <c r="H42" s="4"/>
      <c r="I42" s="4"/>
      <c r="J42" s="4"/>
      <c r="K42" s="4"/>
      <c r="L42" s="4"/>
      <c r="M42" s="4"/>
      <c r="N42" s="5"/>
      <c r="O42" s="29">
        <f t="shared" si="9"/>
        <v>0</v>
      </c>
      <c r="P42" s="523"/>
      <c r="Q42" s="524"/>
      <c r="R42" s="524"/>
      <c r="S42" s="524"/>
      <c r="T42" s="158" t="str">
        <f t="shared" si="2"/>
        <v/>
      </c>
      <c r="U42" s="159" t="str">
        <f t="shared" si="3"/>
        <v/>
      </c>
      <c r="V42" s="159" t="str">
        <f t="shared" si="4"/>
        <v/>
      </c>
      <c r="W42" s="159" t="str">
        <f t="shared" si="5"/>
        <v/>
      </c>
      <c r="X42" s="391"/>
      <c r="Y42" s="18" t="str">
        <f t="shared" si="6"/>
        <v/>
      </c>
    </row>
    <row r="43" spans="1:25" x14ac:dyDescent="0.2">
      <c r="A43" s="19">
        <v>31</v>
      </c>
      <c r="B43" s="520"/>
      <c r="C43" s="521"/>
      <c r="D43" s="521"/>
      <c r="E43" s="522"/>
      <c r="F43" s="30" t="str">
        <f t="shared" si="8"/>
        <v/>
      </c>
      <c r="G43" s="3"/>
      <c r="H43" s="4"/>
      <c r="I43" s="4"/>
      <c r="J43" s="4"/>
      <c r="K43" s="4"/>
      <c r="L43" s="4"/>
      <c r="M43" s="4"/>
      <c r="N43" s="5"/>
      <c r="O43" s="29">
        <f t="shared" si="9"/>
        <v>0</v>
      </c>
      <c r="P43" s="523"/>
      <c r="Q43" s="524"/>
      <c r="R43" s="524"/>
      <c r="S43" s="524"/>
      <c r="T43" s="158" t="str">
        <f t="shared" si="2"/>
        <v/>
      </c>
      <c r="U43" s="159" t="str">
        <f t="shared" si="3"/>
        <v/>
      </c>
      <c r="V43" s="159" t="str">
        <f t="shared" si="4"/>
        <v/>
      </c>
      <c r="W43" s="159" t="str">
        <f t="shared" si="5"/>
        <v/>
      </c>
      <c r="X43" s="391"/>
      <c r="Y43" s="18" t="str">
        <f t="shared" si="6"/>
        <v/>
      </c>
    </row>
    <row r="44" spans="1:25" x14ac:dyDescent="0.2">
      <c r="A44" s="19">
        <v>32</v>
      </c>
      <c r="B44" s="520"/>
      <c r="C44" s="521"/>
      <c r="D44" s="521"/>
      <c r="E44" s="522"/>
      <c r="F44" s="30" t="str">
        <f t="shared" si="8"/>
        <v/>
      </c>
      <c r="G44" s="3"/>
      <c r="H44" s="4"/>
      <c r="I44" s="4"/>
      <c r="J44" s="4"/>
      <c r="K44" s="4"/>
      <c r="L44" s="4"/>
      <c r="M44" s="4"/>
      <c r="N44" s="5"/>
      <c r="O44" s="29">
        <f t="shared" si="9"/>
        <v>0</v>
      </c>
      <c r="P44" s="523"/>
      <c r="Q44" s="524"/>
      <c r="R44" s="524"/>
      <c r="S44" s="524"/>
      <c r="T44" s="158" t="str">
        <f t="shared" si="2"/>
        <v/>
      </c>
      <c r="U44" s="159" t="str">
        <f t="shared" si="3"/>
        <v/>
      </c>
      <c r="V44" s="159" t="str">
        <f t="shared" si="4"/>
        <v/>
      </c>
      <c r="W44" s="159" t="str">
        <f t="shared" si="5"/>
        <v/>
      </c>
      <c r="X44" s="391"/>
      <c r="Y44" s="18" t="str">
        <f t="shared" si="6"/>
        <v/>
      </c>
    </row>
    <row r="45" spans="1:25" x14ac:dyDescent="0.2">
      <c r="A45" s="19">
        <v>33</v>
      </c>
      <c r="B45" s="520"/>
      <c r="C45" s="521"/>
      <c r="D45" s="521"/>
      <c r="E45" s="522"/>
      <c r="F45" s="30" t="str">
        <f t="shared" si="8"/>
        <v/>
      </c>
      <c r="G45" s="3"/>
      <c r="H45" s="4"/>
      <c r="I45" s="4"/>
      <c r="J45" s="4"/>
      <c r="K45" s="4"/>
      <c r="L45" s="4"/>
      <c r="M45" s="4"/>
      <c r="N45" s="5"/>
      <c r="O45" s="29">
        <f t="shared" si="9"/>
        <v>0</v>
      </c>
      <c r="P45" s="523"/>
      <c r="Q45" s="524"/>
      <c r="R45" s="524"/>
      <c r="S45" s="524"/>
      <c r="T45" s="158" t="str">
        <f t="shared" ref="T45:T76" si="10">IF($B45&lt;&gt;"",IF(VLOOKUP($B45,$B$127:$H$507,2,FALSE)&lt;&gt;"",VLOOKUP($B45,$B$127:$H$507,2,FALSE),""),"")</f>
        <v/>
      </c>
      <c r="U45" s="159" t="str">
        <f t="shared" ref="U45:U76" si="11">IF($B45&lt;&gt;"",IF(VLOOKUP($B45,$B$127:$H$507,3,FALSE)&lt;&gt;"",VLOOKUP($B45,$B$127:$H$507,3,FALSE),""),"")</f>
        <v/>
      </c>
      <c r="V45" s="159" t="str">
        <f t="shared" ref="V45:V76" si="12">IF($B45&lt;&gt;"",IF(VLOOKUP($B45,$B$127:$H$507,4,FALSE)&lt;&gt;"",VLOOKUP($B45,$B$127:$H$507,4,FALSE),""),"")</f>
        <v/>
      </c>
      <c r="W45" s="159" t="str">
        <f t="shared" ref="W45:W76" si="13">IF($B45&lt;&gt;"",IF(VLOOKUP($B45,$B$127:$H$507,5,FALSE)&lt;&gt;"",VLOOKUP($B45,$B$127:$H$507,5,FALSE),""),"")</f>
        <v/>
      </c>
      <c r="X45" s="391"/>
      <c r="Y45" s="18" t="str">
        <f t="shared" ref="Y45:Y76" si="14">IF($B45&lt;&gt;"",IF(VLOOKUP($B45,$B$127:$H$645,6,FALSE)&lt;&gt;"",VLOOKUP($B45,$B$127:$H$645,6,FALSE),""),"")</f>
        <v/>
      </c>
    </row>
    <row r="46" spans="1:25" x14ac:dyDescent="0.2">
      <c r="A46" s="19">
        <v>34</v>
      </c>
      <c r="B46" s="520"/>
      <c r="C46" s="521"/>
      <c r="D46" s="521"/>
      <c r="E46" s="522"/>
      <c r="F46" s="30" t="str">
        <f t="shared" si="8"/>
        <v/>
      </c>
      <c r="G46" s="3"/>
      <c r="H46" s="4"/>
      <c r="I46" s="4"/>
      <c r="J46" s="4"/>
      <c r="K46" s="4"/>
      <c r="L46" s="4"/>
      <c r="M46" s="4"/>
      <c r="N46" s="5"/>
      <c r="O46" s="29">
        <f t="shared" si="9"/>
        <v>0</v>
      </c>
      <c r="P46" s="523"/>
      <c r="Q46" s="524"/>
      <c r="R46" s="524"/>
      <c r="S46" s="524"/>
      <c r="T46" s="158" t="str">
        <f t="shared" si="10"/>
        <v/>
      </c>
      <c r="U46" s="159" t="str">
        <f t="shared" si="11"/>
        <v/>
      </c>
      <c r="V46" s="159" t="str">
        <f t="shared" si="12"/>
        <v/>
      </c>
      <c r="W46" s="159" t="str">
        <f t="shared" si="13"/>
        <v/>
      </c>
      <c r="X46" s="391"/>
      <c r="Y46" s="18" t="str">
        <f t="shared" si="14"/>
        <v/>
      </c>
    </row>
    <row r="47" spans="1:25" x14ac:dyDescent="0.2">
      <c r="A47" s="19">
        <v>35</v>
      </c>
      <c r="B47" s="520"/>
      <c r="C47" s="521"/>
      <c r="D47" s="521"/>
      <c r="E47" s="522"/>
      <c r="F47" s="30" t="str">
        <f t="shared" si="8"/>
        <v/>
      </c>
      <c r="G47" s="3"/>
      <c r="H47" s="4"/>
      <c r="I47" s="4"/>
      <c r="J47" s="4"/>
      <c r="K47" s="4"/>
      <c r="L47" s="4"/>
      <c r="M47" s="4"/>
      <c r="N47" s="5"/>
      <c r="O47" s="29">
        <f t="shared" si="9"/>
        <v>0</v>
      </c>
      <c r="P47" s="523"/>
      <c r="Q47" s="524"/>
      <c r="R47" s="524"/>
      <c r="S47" s="524"/>
      <c r="T47" s="158" t="str">
        <f t="shared" si="10"/>
        <v/>
      </c>
      <c r="U47" s="159" t="str">
        <f t="shared" si="11"/>
        <v/>
      </c>
      <c r="V47" s="159" t="str">
        <f t="shared" si="12"/>
        <v/>
      </c>
      <c r="W47" s="159" t="str">
        <f t="shared" si="13"/>
        <v/>
      </c>
      <c r="X47" s="391"/>
      <c r="Y47" s="18" t="str">
        <f t="shared" si="14"/>
        <v/>
      </c>
    </row>
    <row r="48" spans="1:25" x14ac:dyDescent="0.2">
      <c r="A48" s="19">
        <v>36</v>
      </c>
      <c r="B48" s="520"/>
      <c r="C48" s="521"/>
      <c r="D48" s="521"/>
      <c r="E48" s="522"/>
      <c r="F48" s="30" t="str">
        <f t="shared" si="8"/>
        <v/>
      </c>
      <c r="G48" s="3"/>
      <c r="H48" s="4"/>
      <c r="I48" s="4"/>
      <c r="J48" s="4"/>
      <c r="K48" s="4"/>
      <c r="L48" s="4"/>
      <c r="M48" s="4"/>
      <c r="N48" s="5"/>
      <c r="O48" s="29">
        <f t="shared" si="9"/>
        <v>0</v>
      </c>
      <c r="P48" s="523"/>
      <c r="Q48" s="524"/>
      <c r="R48" s="524"/>
      <c r="S48" s="524"/>
      <c r="T48" s="158" t="str">
        <f t="shared" si="10"/>
        <v/>
      </c>
      <c r="U48" s="159" t="str">
        <f t="shared" si="11"/>
        <v/>
      </c>
      <c r="V48" s="159" t="str">
        <f t="shared" si="12"/>
        <v/>
      </c>
      <c r="W48" s="159" t="str">
        <f t="shared" si="13"/>
        <v/>
      </c>
      <c r="X48" s="391"/>
      <c r="Y48" s="18" t="str">
        <f t="shared" si="14"/>
        <v/>
      </c>
    </row>
    <row r="49" spans="1:25" x14ac:dyDescent="0.2">
      <c r="A49" s="19">
        <v>37</v>
      </c>
      <c r="B49" s="520"/>
      <c r="C49" s="521"/>
      <c r="D49" s="521"/>
      <c r="E49" s="522"/>
      <c r="F49" s="30" t="str">
        <f t="shared" si="8"/>
        <v/>
      </c>
      <c r="G49" s="3"/>
      <c r="H49" s="4"/>
      <c r="I49" s="4"/>
      <c r="J49" s="4"/>
      <c r="K49" s="4"/>
      <c r="L49" s="4"/>
      <c r="M49" s="4"/>
      <c r="N49" s="5"/>
      <c r="O49" s="29">
        <f t="shared" si="9"/>
        <v>0</v>
      </c>
      <c r="P49" s="523"/>
      <c r="Q49" s="524"/>
      <c r="R49" s="524"/>
      <c r="S49" s="524"/>
      <c r="T49" s="158" t="str">
        <f t="shared" si="10"/>
        <v/>
      </c>
      <c r="U49" s="159" t="str">
        <f t="shared" si="11"/>
        <v/>
      </c>
      <c r="V49" s="159" t="str">
        <f t="shared" si="12"/>
        <v/>
      </c>
      <c r="W49" s="159" t="str">
        <f t="shared" si="13"/>
        <v/>
      </c>
      <c r="X49" s="391"/>
      <c r="Y49" s="18" t="str">
        <f t="shared" si="14"/>
        <v/>
      </c>
    </row>
    <row r="50" spans="1:25" x14ac:dyDescent="0.2">
      <c r="A50" s="19">
        <v>38</v>
      </c>
      <c r="B50" s="520"/>
      <c r="C50" s="521"/>
      <c r="D50" s="521"/>
      <c r="E50" s="522"/>
      <c r="F50" s="30" t="str">
        <f t="shared" si="8"/>
        <v/>
      </c>
      <c r="G50" s="3"/>
      <c r="H50" s="4"/>
      <c r="I50" s="4"/>
      <c r="J50" s="4"/>
      <c r="K50" s="4"/>
      <c r="L50" s="4"/>
      <c r="M50" s="4"/>
      <c r="N50" s="5"/>
      <c r="O50" s="29">
        <f t="shared" si="9"/>
        <v>0</v>
      </c>
      <c r="P50" s="523"/>
      <c r="Q50" s="524"/>
      <c r="R50" s="524"/>
      <c r="S50" s="524"/>
      <c r="T50" s="158" t="str">
        <f t="shared" si="10"/>
        <v/>
      </c>
      <c r="U50" s="159" t="str">
        <f t="shared" si="11"/>
        <v/>
      </c>
      <c r="V50" s="159" t="str">
        <f t="shared" si="12"/>
        <v/>
      </c>
      <c r="W50" s="159" t="str">
        <f t="shared" si="13"/>
        <v/>
      </c>
      <c r="X50" s="391"/>
      <c r="Y50" s="18" t="str">
        <f t="shared" si="14"/>
        <v/>
      </c>
    </row>
    <row r="51" spans="1:25" x14ac:dyDescent="0.2">
      <c r="A51" s="19">
        <v>39</v>
      </c>
      <c r="B51" s="520"/>
      <c r="C51" s="521"/>
      <c r="D51" s="521"/>
      <c r="E51" s="522"/>
      <c r="F51" s="30" t="str">
        <f t="shared" si="8"/>
        <v/>
      </c>
      <c r="G51" s="3"/>
      <c r="H51" s="4"/>
      <c r="I51" s="4"/>
      <c r="J51" s="4"/>
      <c r="K51" s="4"/>
      <c r="L51" s="4"/>
      <c r="M51" s="4"/>
      <c r="N51" s="5"/>
      <c r="O51" s="29">
        <f t="shared" si="9"/>
        <v>0</v>
      </c>
      <c r="P51" s="523"/>
      <c r="Q51" s="524"/>
      <c r="R51" s="524"/>
      <c r="S51" s="524"/>
      <c r="T51" s="158" t="str">
        <f t="shared" si="10"/>
        <v/>
      </c>
      <c r="U51" s="159" t="str">
        <f t="shared" si="11"/>
        <v/>
      </c>
      <c r="V51" s="159" t="str">
        <f t="shared" si="12"/>
        <v/>
      </c>
      <c r="W51" s="159" t="str">
        <f t="shared" si="13"/>
        <v/>
      </c>
      <c r="X51" s="391"/>
      <c r="Y51" s="18" t="str">
        <f t="shared" si="14"/>
        <v/>
      </c>
    </row>
    <row r="52" spans="1:25" x14ac:dyDescent="0.2">
      <c r="A52" s="19">
        <v>40</v>
      </c>
      <c r="B52" s="520"/>
      <c r="C52" s="521"/>
      <c r="D52" s="521"/>
      <c r="E52" s="522"/>
      <c r="F52" s="30" t="str">
        <f t="shared" si="8"/>
        <v/>
      </c>
      <c r="G52" s="3"/>
      <c r="H52" s="4"/>
      <c r="I52" s="4"/>
      <c r="J52" s="4"/>
      <c r="K52" s="4"/>
      <c r="L52" s="4"/>
      <c r="M52" s="4"/>
      <c r="N52" s="5"/>
      <c r="O52" s="29">
        <f t="shared" si="9"/>
        <v>0</v>
      </c>
      <c r="P52" s="523"/>
      <c r="Q52" s="524"/>
      <c r="R52" s="524"/>
      <c r="S52" s="524"/>
      <c r="T52" s="158" t="str">
        <f t="shared" si="10"/>
        <v/>
      </c>
      <c r="U52" s="159" t="str">
        <f t="shared" si="11"/>
        <v/>
      </c>
      <c r="V52" s="159" t="str">
        <f t="shared" si="12"/>
        <v/>
      </c>
      <c r="W52" s="159" t="str">
        <f t="shared" si="13"/>
        <v/>
      </c>
      <c r="X52" s="391"/>
      <c r="Y52" s="18" t="str">
        <f t="shared" si="14"/>
        <v/>
      </c>
    </row>
    <row r="53" spans="1:25" x14ac:dyDescent="0.2">
      <c r="A53" s="19">
        <v>41</v>
      </c>
      <c r="B53" s="520"/>
      <c r="C53" s="521"/>
      <c r="D53" s="521"/>
      <c r="E53" s="522"/>
      <c r="F53" s="30" t="str">
        <f t="shared" si="8"/>
        <v/>
      </c>
      <c r="G53" s="3"/>
      <c r="H53" s="4"/>
      <c r="I53" s="4"/>
      <c r="J53" s="4"/>
      <c r="K53" s="4"/>
      <c r="L53" s="4"/>
      <c r="M53" s="4"/>
      <c r="N53" s="5"/>
      <c r="O53" s="29">
        <f t="shared" si="9"/>
        <v>0</v>
      </c>
      <c r="P53" s="523"/>
      <c r="Q53" s="524"/>
      <c r="R53" s="524"/>
      <c r="S53" s="524"/>
      <c r="T53" s="158" t="str">
        <f t="shared" si="10"/>
        <v/>
      </c>
      <c r="U53" s="159" t="str">
        <f t="shared" si="11"/>
        <v/>
      </c>
      <c r="V53" s="159" t="str">
        <f t="shared" si="12"/>
        <v/>
      </c>
      <c r="W53" s="159" t="str">
        <f t="shared" si="13"/>
        <v/>
      </c>
      <c r="X53" s="391"/>
      <c r="Y53" s="18" t="str">
        <f t="shared" si="14"/>
        <v/>
      </c>
    </row>
    <row r="54" spans="1:25" x14ac:dyDescent="0.2">
      <c r="A54" s="19">
        <v>42</v>
      </c>
      <c r="B54" s="520"/>
      <c r="C54" s="521"/>
      <c r="D54" s="521"/>
      <c r="E54" s="522"/>
      <c r="F54" s="30" t="str">
        <f t="shared" si="8"/>
        <v/>
      </c>
      <c r="G54" s="3"/>
      <c r="H54" s="4"/>
      <c r="I54" s="4"/>
      <c r="J54" s="4"/>
      <c r="K54" s="4"/>
      <c r="L54" s="4"/>
      <c r="M54" s="4"/>
      <c r="N54" s="5"/>
      <c r="O54" s="29">
        <f t="shared" si="9"/>
        <v>0</v>
      </c>
      <c r="P54" s="523"/>
      <c r="Q54" s="524"/>
      <c r="R54" s="524"/>
      <c r="S54" s="524"/>
      <c r="T54" s="158" t="str">
        <f t="shared" si="10"/>
        <v/>
      </c>
      <c r="U54" s="159" t="str">
        <f t="shared" si="11"/>
        <v/>
      </c>
      <c r="V54" s="159" t="str">
        <f t="shared" si="12"/>
        <v/>
      </c>
      <c r="W54" s="159" t="str">
        <f t="shared" si="13"/>
        <v/>
      </c>
      <c r="X54" s="391"/>
      <c r="Y54" s="18" t="str">
        <f t="shared" si="14"/>
        <v/>
      </c>
    </row>
    <row r="55" spans="1:25" x14ac:dyDescent="0.2">
      <c r="A55" s="19">
        <v>43</v>
      </c>
      <c r="B55" s="520"/>
      <c r="C55" s="521"/>
      <c r="D55" s="521"/>
      <c r="E55" s="522"/>
      <c r="F55" s="30" t="str">
        <f t="shared" si="8"/>
        <v/>
      </c>
      <c r="G55" s="3"/>
      <c r="H55" s="4"/>
      <c r="I55" s="4"/>
      <c r="J55" s="4"/>
      <c r="K55" s="4"/>
      <c r="L55" s="4"/>
      <c r="M55" s="4"/>
      <c r="N55" s="5"/>
      <c r="O55" s="29">
        <f t="shared" si="9"/>
        <v>0</v>
      </c>
      <c r="P55" s="523"/>
      <c r="Q55" s="524"/>
      <c r="R55" s="524"/>
      <c r="S55" s="524"/>
      <c r="T55" s="158" t="str">
        <f t="shared" si="10"/>
        <v/>
      </c>
      <c r="U55" s="159" t="str">
        <f t="shared" si="11"/>
        <v/>
      </c>
      <c r="V55" s="159" t="str">
        <f t="shared" si="12"/>
        <v/>
      </c>
      <c r="W55" s="159" t="str">
        <f t="shared" si="13"/>
        <v/>
      </c>
      <c r="X55" s="391"/>
      <c r="Y55" s="18" t="str">
        <f t="shared" si="14"/>
        <v/>
      </c>
    </row>
    <row r="56" spans="1:25" x14ac:dyDescent="0.2">
      <c r="A56" s="19">
        <v>44</v>
      </c>
      <c r="B56" s="520"/>
      <c r="C56" s="521"/>
      <c r="D56" s="521"/>
      <c r="E56" s="522"/>
      <c r="F56" s="30" t="str">
        <f t="shared" si="8"/>
        <v/>
      </c>
      <c r="G56" s="3"/>
      <c r="H56" s="4"/>
      <c r="I56" s="4"/>
      <c r="J56" s="4"/>
      <c r="K56" s="4"/>
      <c r="L56" s="4"/>
      <c r="M56" s="4"/>
      <c r="N56" s="5"/>
      <c r="O56" s="29">
        <f t="shared" si="9"/>
        <v>0</v>
      </c>
      <c r="P56" s="523"/>
      <c r="Q56" s="524"/>
      <c r="R56" s="524"/>
      <c r="S56" s="524"/>
      <c r="T56" s="158" t="str">
        <f t="shared" si="10"/>
        <v/>
      </c>
      <c r="U56" s="159" t="str">
        <f t="shared" si="11"/>
        <v/>
      </c>
      <c r="V56" s="159" t="str">
        <f t="shared" si="12"/>
        <v/>
      </c>
      <c r="W56" s="159" t="str">
        <f t="shared" si="13"/>
        <v/>
      </c>
      <c r="X56" s="391"/>
      <c r="Y56" s="18" t="str">
        <f t="shared" si="14"/>
        <v/>
      </c>
    </row>
    <row r="57" spans="1:25" x14ac:dyDescent="0.2">
      <c r="A57" s="19">
        <v>45</v>
      </c>
      <c r="B57" s="520"/>
      <c r="C57" s="521"/>
      <c r="D57" s="521"/>
      <c r="E57" s="522"/>
      <c r="F57" s="30" t="str">
        <f t="shared" si="8"/>
        <v/>
      </c>
      <c r="G57" s="3"/>
      <c r="H57" s="4"/>
      <c r="I57" s="4"/>
      <c r="J57" s="4"/>
      <c r="K57" s="4"/>
      <c r="L57" s="4"/>
      <c r="M57" s="4"/>
      <c r="N57" s="5"/>
      <c r="O57" s="29">
        <f t="shared" si="9"/>
        <v>0</v>
      </c>
      <c r="P57" s="523"/>
      <c r="Q57" s="524"/>
      <c r="R57" s="524"/>
      <c r="S57" s="524"/>
      <c r="T57" s="158" t="str">
        <f t="shared" si="10"/>
        <v/>
      </c>
      <c r="U57" s="159" t="str">
        <f t="shared" si="11"/>
        <v/>
      </c>
      <c r="V57" s="159" t="str">
        <f t="shared" si="12"/>
        <v/>
      </c>
      <c r="W57" s="159" t="str">
        <f t="shared" si="13"/>
        <v/>
      </c>
      <c r="X57" s="391"/>
      <c r="Y57" s="18" t="str">
        <f t="shared" si="14"/>
        <v/>
      </c>
    </row>
    <row r="58" spans="1:25" x14ac:dyDescent="0.2">
      <c r="A58" s="19">
        <v>46</v>
      </c>
      <c r="B58" s="520"/>
      <c r="C58" s="521"/>
      <c r="D58" s="521"/>
      <c r="E58" s="522"/>
      <c r="F58" s="30" t="str">
        <f t="shared" si="8"/>
        <v/>
      </c>
      <c r="G58" s="3"/>
      <c r="H58" s="4"/>
      <c r="I58" s="4"/>
      <c r="J58" s="4"/>
      <c r="K58" s="4"/>
      <c r="L58" s="4"/>
      <c r="M58" s="4"/>
      <c r="N58" s="5"/>
      <c r="O58" s="29">
        <f t="shared" si="9"/>
        <v>0</v>
      </c>
      <c r="P58" s="523"/>
      <c r="Q58" s="524"/>
      <c r="R58" s="524"/>
      <c r="S58" s="524"/>
      <c r="T58" s="158" t="str">
        <f t="shared" si="10"/>
        <v/>
      </c>
      <c r="U58" s="159" t="str">
        <f t="shared" si="11"/>
        <v/>
      </c>
      <c r="V58" s="159" t="str">
        <f t="shared" si="12"/>
        <v/>
      </c>
      <c r="W58" s="159" t="str">
        <f t="shared" si="13"/>
        <v/>
      </c>
      <c r="X58" s="391"/>
      <c r="Y58" s="18" t="str">
        <f t="shared" si="14"/>
        <v/>
      </c>
    </row>
    <row r="59" spans="1:25" x14ac:dyDescent="0.2">
      <c r="A59" s="19">
        <v>47</v>
      </c>
      <c r="B59" s="520"/>
      <c r="C59" s="521"/>
      <c r="D59" s="521"/>
      <c r="E59" s="522"/>
      <c r="F59" s="30" t="str">
        <f t="shared" si="8"/>
        <v/>
      </c>
      <c r="G59" s="3"/>
      <c r="H59" s="4"/>
      <c r="I59" s="4"/>
      <c r="J59" s="4"/>
      <c r="K59" s="4"/>
      <c r="L59" s="4"/>
      <c r="M59" s="4"/>
      <c r="N59" s="5"/>
      <c r="O59" s="29">
        <f t="shared" si="9"/>
        <v>0</v>
      </c>
      <c r="P59" s="523"/>
      <c r="Q59" s="524"/>
      <c r="R59" s="524"/>
      <c r="S59" s="524"/>
      <c r="T59" s="158" t="str">
        <f t="shared" si="10"/>
        <v/>
      </c>
      <c r="U59" s="159" t="str">
        <f t="shared" si="11"/>
        <v/>
      </c>
      <c r="V59" s="159" t="str">
        <f t="shared" si="12"/>
        <v/>
      </c>
      <c r="W59" s="159" t="str">
        <f t="shared" si="13"/>
        <v/>
      </c>
      <c r="X59" s="391"/>
      <c r="Y59" s="18" t="str">
        <f t="shared" si="14"/>
        <v/>
      </c>
    </row>
    <row r="60" spans="1:25" x14ac:dyDescent="0.2">
      <c r="A60" s="19">
        <v>48</v>
      </c>
      <c r="B60" s="520"/>
      <c r="C60" s="521"/>
      <c r="D60" s="521"/>
      <c r="E60" s="522"/>
      <c r="F60" s="30" t="str">
        <f t="shared" si="8"/>
        <v/>
      </c>
      <c r="G60" s="3"/>
      <c r="H60" s="4"/>
      <c r="I60" s="4"/>
      <c r="J60" s="4"/>
      <c r="K60" s="4"/>
      <c r="L60" s="4"/>
      <c r="M60" s="4"/>
      <c r="N60" s="5"/>
      <c r="O60" s="29">
        <f t="shared" si="9"/>
        <v>0</v>
      </c>
      <c r="P60" s="523"/>
      <c r="Q60" s="524"/>
      <c r="R60" s="524"/>
      <c r="S60" s="524"/>
      <c r="T60" s="158" t="str">
        <f t="shared" si="10"/>
        <v/>
      </c>
      <c r="U60" s="159" t="str">
        <f t="shared" si="11"/>
        <v/>
      </c>
      <c r="V60" s="159" t="str">
        <f t="shared" si="12"/>
        <v/>
      </c>
      <c r="W60" s="159" t="str">
        <f t="shared" si="13"/>
        <v/>
      </c>
      <c r="X60" s="391"/>
      <c r="Y60" s="18" t="str">
        <f t="shared" si="14"/>
        <v/>
      </c>
    </row>
    <row r="61" spans="1:25" x14ac:dyDescent="0.2">
      <c r="A61" s="19">
        <v>49</v>
      </c>
      <c r="B61" s="520"/>
      <c r="C61" s="521"/>
      <c r="D61" s="521"/>
      <c r="E61" s="522"/>
      <c r="F61" s="30" t="str">
        <f>IF(O61&gt;0,O61,"")</f>
        <v/>
      </c>
      <c r="G61" s="3"/>
      <c r="H61" s="4"/>
      <c r="I61" s="4"/>
      <c r="J61" s="4"/>
      <c r="K61" s="4"/>
      <c r="L61" s="4"/>
      <c r="M61" s="4"/>
      <c r="N61" s="5"/>
      <c r="O61" s="29">
        <f>SUM(G61:N61)</f>
        <v>0</v>
      </c>
      <c r="P61" s="523"/>
      <c r="Q61" s="524"/>
      <c r="R61" s="524"/>
      <c r="S61" s="524"/>
      <c r="T61" s="158" t="str">
        <f t="shared" si="10"/>
        <v/>
      </c>
      <c r="U61" s="159" t="str">
        <f t="shared" si="11"/>
        <v/>
      </c>
      <c r="V61" s="159" t="str">
        <f t="shared" si="12"/>
        <v/>
      </c>
      <c r="W61" s="159" t="str">
        <f t="shared" si="13"/>
        <v/>
      </c>
      <c r="X61" s="391"/>
      <c r="Y61" s="18" t="str">
        <f t="shared" si="14"/>
        <v/>
      </c>
    </row>
    <row r="62" spans="1:25" x14ac:dyDescent="0.2">
      <c r="A62" s="19">
        <v>50</v>
      </c>
      <c r="B62" s="520"/>
      <c r="C62" s="521"/>
      <c r="D62" s="521"/>
      <c r="E62" s="522"/>
      <c r="F62" s="30" t="str">
        <f t="shared" si="8"/>
        <v/>
      </c>
      <c r="G62" s="3"/>
      <c r="H62" s="4"/>
      <c r="I62" s="4"/>
      <c r="J62" s="4"/>
      <c r="K62" s="4"/>
      <c r="L62" s="4"/>
      <c r="M62" s="4"/>
      <c r="N62" s="5"/>
      <c r="O62" s="29">
        <f t="shared" si="9"/>
        <v>0</v>
      </c>
      <c r="P62" s="523"/>
      <c r="Q62" s="524"/>
      <c r="R62" s="524"/>
      <c r="S62" s="524"/>
      <c r="T62" s="158" t="str">
        <f t="shared" si="10"/>
        <v/>
      </c>
      <c r="U62" s="159" t="str">
        <f t="shared" si="11"/>
        <v/>
      </c>
      <c r="V62" s="159" t="str">
        <f t="shared" si="12"/>
        <v/>
      </c>
      <c r="W62" s="159" t="str">
        <f t="shared" si="13"/>
        <v/>
      </c>
      <c r="X62" s="391"/>
      <c r="Y62" s="18" t="str">
        <f t="shared" si="14"/>
        <v/>
      </c>
    </row>
    <row r="63" spans="1:25" x14ac:dyDescent="0.2">
      <c r="A63" s="19">
        <v>51</v>
      </c>
      <c r="B63" s="520"/>
      <c r="C63" s="521"/>
      <c r="D63" s="521"/>
      <c r="E63" s="522"/>
      <c r="F63" s="30" t="str">
        <f t="shared" si="8"/>
        <v/>
      </c>
      <c r="G63" s="3"/>
      <c r="H63" s="4"/>
      <c r="I63" s="4"/>
      <c r="J63" s="4"/>
      <c r="K63" s="4"/>
      <c r="L63" s="4"/>
      <c r="M63" s="4"/>
      <c r="N63" s="5"/>
      <c r="O63" s="29">
        <f t="shared" si="9"/>
        <v>0</v>
      </c>
      <c r="P63" s="523"/>
      <c r="Q63" s="524"/>
      <c r="R63" s="524"/>
      <c r="S63" s="524"/>
      <c r="T63" s="158" t="str">
        <f t="shared" si="10"/>
        <v/>
      </c>
      <c r="U63" s="159" t="str">
        <f t="shared" si="11"/>
        <v/>
      </c>
      <c r="V63" s="159" t="str">
        <f t="shared" si="12"/>
        <v/>
      </c>
      <c r="W63" s="159" t="str">
        <f t="shared" si="13"/>
        <v/>
      </c>
      <c r="X63" s="391"/>
      <c r="Y63" s="18" t="str">
        <f t="shared" si="14"/>
        <v/>
      </c>
    </row>
    <row r="64" spans="1:25" x14ac:dyDescent="0.2">
      <c r="A64" s="19">
        <v>52</v>
      </c>
      <c r="B64" s="520"/>
      <c r="C64" s="521"/>
      <c r="D64" s="521"/>
      <c r="E64" s="522"/>
      <c r="F64" s="30" t="str">
        <f t="shared" si="8"/>
        <v/>
      </c>
      <c r="G64" s="3"/>
      <c r="H64" s="4"/>
      <c r="I64" s="4"/>
      <c r="J64" s="4"/>
      <c r="K64" s="4"/>
      <c r="L64" s="4"/>
      <c r="M64" s="4"/>
      <c r="N64" s="5"/>
      <c r="O64" s="29">
        <f t="shared" si="9"/>
        <v>0</v>
      </c>
      <c r="P64" s="523"/>
      <c r="Q64" s="524"/>
      <c r="R64" s="524"/>
      <c r="S64" s="524"/>
      <c r="T64" s="158" t="str">
        <f t="shared" si="10"/>
        <v/>
      </c>
      <c r="U64" s="159" t="str">
        <f t="shared" si="11"/>
        <v/>
      </c>
      <c r="V64" s="159" t="str">
        <f t="shared" si="12"/>
        <v/>
      </c>
      <c r="W64" s="159" t="str">
        <f t="shared" si="13"/>
        <v/>
      </c>
      <c r="X64" s="391"/>
      <c r="Y64" s="18" t="str">
        <f t="shared" si="14"/>
        <v/>
      </c>
    </row>
    <row r="65" spans="1:25" x14ac:dyDescent="0.2">
      <c r="A65" s="19">
        <v>53</v>
      </c>
      <c r="B65" s="520"/>
      <c r="C65" s="521"/>
      <c r="D65" s="521"/>
      <c r="E65" s="522"/>
      <c r="F65" s="30" t="str">
        <f t="shared" si="8"/>
        <v/>
      </c>
      <c r="G65" s="3"/>
      <c r="H65" s="4"/>
      <c r="I65" s="4"/>
      <c r="J65" s="4"/>
      <c r="K65" s="4"/>
      <c r="L65" s="4"/>
      <c r="M65" s="4"/>
      <c r="N65" s="5"/>
      <c r="O65" s="29">
        <f t="shared" si="9"/>
        <v>0</v>
      </c>
      <c r="P65" s="523"/>
      <c r="Q65" s="524"/>
      <c r="R65" s="524"/>
      <c r="S65" s="524"/>
      <c r="T65" s="158" t="str">
        <f t="shared" si="10"/>
        <v/>
      </c>
      <c r="U65" s="159" t="str">
        <f t="shared" si="11"/>
        <v/>
      </c>
      <c r="V65" s="159" t="str">
        <f t="shared" si="12"/>
        <v/>
      </c>
      <c r="W65" s="159" t="str">
        <f t="shared" si="13"/>
        <v/>
      </c>
      <c r="X65" s="391"/>
      <c r="Y65" s="18" t="str">
        <f t="shared" si="14"/>
        <v/>
      </c>
    </row>
    <row r="66" spans="1:25" x14ac:dyDescent="0.2">
      <c r="A66" s="19">
        <v>54</v>
      </c>
      <c r="B66" s="520"/>
      <c r="C66" s="521"/>
      <c r="D66" s="521"/>
      <c r="E66" s="522"/>
      <c r="F66" s="30" t="str">
        <f t="shared" si="8"/>
        <v/>
      </c>
      <c r="G66" s="3"/>
      <c r="H66" s="4"/>
      <c r="I66" s="4"/>
      <c r="J66" s="4"/>
      <c r="K66" s="4"/>
      <c r="L66" s="4"/>
      <c r="M66" s="4"/>
      <c r="N66" s="5"/>
      <c r="O66" s="29">
        <f t="shared" si="9"/>
        <v>0</v>
      </c>
      <c r="P66" s="523"/>
      <c r="Q66" s="524"/>
      <c r="R66" s="524"/>
      <c r="S66" s="524"/>
      <c r="T66" s="158" t="str">
        <f t="shared" si="10"/>
        <v/>
      </c>
      <c r="U66" s="159" t="str">
        <f t="shared" si="11"/>
        <v/>
      </c>
      <c r="V66" s="159" t="str">
        <f t="shared" si="12"/>
        <v/>
      </c>
      <c r="W66" s="159" t="str">
        <f t="shared" si="13"/>
        <v/>
      </c>
      <c r="X66" s="391"/>
      <c r="Y66" s="18" t="str">
        <f t="shared" si="14"/>
        <v/>
      </c>
    </row>
    <row r="67" spans="1:25" x14ac:dyDescent="0.2">
      <c r="A67" s="19">
        <v>55</v>
      </c>
      <c r="B67" s="520"/>
      <c r="C67" s="521"/>
      <c r="D67" s="521"/>
      <c r="E67" s="522"/>
      <c r="F67" s="30" t="str">
        <f t="shared" si="8"/>
        <v/>
      </c>
      <c r="G67" s="3"/>
      <c r="H67" s="4"/>
      <c r="I67" s="4"/>
      <c r="J67" s="4"/>
      <c r="K67" s="4"/>
      <c r="L67" s="4"/>
      <c r="M67" s="4"/>
      <c r="N67" s="5"/>
      <c r="O67" s="29">
        <f t="shared" si="9"/>
        <v>0</v>
      </c>
      <c r="P67" s="523"/>
      <c r="Q67" s="524"/>
      <c r="R67" s="524"/>
      <c r="S67" s="524"/>
      <c r="T67" s="158" t="str">
        <f t="shared" si="10"/>
        <v/>
      </c>
      <c r="U67" s="159" t="str">
        <f t="shared" si="11"/>
        <v/>
      </c>
      <c r="V67" s="159" t="str">
        <f t="shared" si="12"/>
        <v/>
      </c>
      <c r="W67" s="159" t="str">
        <f t="shared" si="13"/>
        <v/>
      </c>
      <c r="X67" s="391"/>
      <c r="Y67" s="18" t="str">
        <f t="shared" si="14"/>
        <v/>
      </c>
    </row>
    <row r="68" spans="1:25" x14ac:dyDescent="0.2">
      <c r="A68" s="19">
        <v>56</v>
      </c>
      <c r="B68" s="520"/>
      <c r="C68" s="521"/>
      <c r="D68" s="521"/>
      <c r="E68" s="522"/>
      <c r="F68" s="30" t="str">
        <f t="shared" si="8"/>
        <v/>
      </c>
      <c r="G68" s="3"/>
      <c r="H68" s="4"/>
      <c r="I68" s="4"/>
      <c r="J68" s="4"/>
      <c r="K68" s="4"/>
      <c r="L68" s="4"/>
      <c r="M68" s="4"/>
      <c r="N68" s="5"/>
      <c r="O68" s="29">
        <f t="shared" si="9"/>
        <v>0</v>
      </c>
      <c r="P68" s="523"/>
      <c r="Q68" s="524"/>
      <c r="R68" s="524"/>
      <c r="S68" s="524"/>
      <c r="T68" s="158" t="str">
        <f t="shared" si="10"/>
        <v/>
      </c>
      <c r="U68" s="159" t="str">
        <f t="shared" si="11"/>
        <v/>
      </c>
      <c r="V68" s="159" t="str">
        <f t="shared" si="12"/>
        <v/>
      </c>
      <c r="W68" s="159" t="str">
        <f t="shared" si="13"/>
        <v/>
      </c>
      <c r="X68" s="391"/>
      <c r="Y68" s="18" t="str">
        <f t="shared" si="14"/>
        <v/>
      </c>
    </row>
    <row r="69" spans="1:25" x14ac:dyDescent="0.2">
      <c r="A69" s="19">
        <v>57</v>
      </c>
      <c r="B69" s="520"/>
      <c r="C69" s="521"/>
      <c r="D69" s="521"/>
      <c r="E69" s="522"/>
      <c r="F69" s="30" t="str">
        <f t="shared" si="8"/>
        <v/>
      </c>
      <c r="G69" s="3"/>
      <c r="H69" s="4"/>
      <c r="I69" s="4"/>
      <c r="J69" s="4"/>
      <c r="K69" s="4"/>
      <c r="L69" s="4"/>
      <c r="M69" s="4"/>
      <c r="N69" s="5"/>
      <c r="O69" s="29">
        <f t="shared" si="9"/>
        <v>0</v>
      </c>
      <c r="P69" s="523"/>
      <c r="Q69" s="524"/>
      <c r="R69" s="524"/>
      <c r="S69" s="524"/>
      <c r="T69" s="158" t="str">
        <f t="shared" si="10"/>
        <v/>
      </c>
      <c r="U69" s="159" t="str">
        <f t="shared" si="11"/>
        <v/>
      </c>
      <c r="V69" s="159" t="str">
        <f t="shared" si="12"/>
        <v/>
      </c>
      <c r="W69" s="159" t="str">
        <f t="shared" si="13"/>
        <v/>
      </c>
      <c r="X69" s="391"/>
      <c r="Y69" s="18" t="str">
        <f t="shared" si="14"/>
        <v/>
      </c>
    </row>
    <row r="70" spans="1:25" x14ac:dyDescent="0.2">
      <c r="A70" s="19">
        <v>58</v>
      </c>
      <c r="B70" s="520"/>
      <c r="C70" s="521"/>
      <c r="D70" s="521"/>
      <c r="E70" s="522"/>
      <c r="F70" s="30" t="str">
        <f t="shared" si="8"/>
        <v/>
      </c>
      <c r="G70" s="3"/>
      <c r="H70" s="4"/>
      <c r="I70" s="4"/>
      <c r="J70" s="4"/>
      <c r="K70" s="4"/>
      <c r="L70" s="4"/>
      <c r="M70" s="4"/>
      <c r="N70" s="5"/>
      <c r="O70" s="29">
        <f t="shared" si="9"/>
        <v>0</v>
      </c>
      <c r="P70" s="523"/>
      <c r="Q70" s="524"/>
      <c r="R70" s="524"/>
      <c r="S70" s="524"/>
      <c r="T70" s="158" t="str">
        <f t="shared" si="10"/>
        <v/>
      </c>
      <c r="U70" s="159" t="str">
        <f t="shared" si="11"/>
        <v/>
      </c>
      <c r="V70" s="159" t="str">
        <f t="shared" si="12"/>
        <v/>
      </c>
      <c r="W70" s="159" t="str">
        <f t="shared" si="13"/>
        <v/>
      </c>
      <c r="X70" s="391"/>
      <c r="Y70" s="18" t="str">
        <f t="shared" si="14"/>
        <v/>
      </c>
    </row>
    <row r="71" spans="1:25" x14ac:dyDescent="0.2">
      <c r="A71" s="19">
        <v>59</v>
      </c>
      <c r="B71" s="520"/>
      <c r="C71" s="521"/>
      <c r="D71" s="521"/>
      <c r="E71" s="522"/>
      <c r="F71" s="30" t="str">
        <f t="shared" si="8"/>
        <v/>
      </c>
      <c r="G71" s="3"/>
      <c r="H71" s="4"/>
      <c r="I71" s="4"/>
      <c r="J71" s="4"/>
      <c r="K71" s="4"/>
      <c r="L71" s="4"/>
      <c r="M71" s="4"/>
      <c r="N71" s="5"/>
      <c r="O71" s="29">
        <f t="shared" si="9"/>
        <v>0</v>
      </c>
      <c r="P71" s="523"/>
      <c r="Q71" s="524"/>
      <c r="R71" s="524"/>
      <c r="S71" s="524"/>
      <c r="T71" s="158" t="str">
        <f t="shared" si="10"/>
        <v/>
      </c>
      <c r="U71" s="159" t="str">
        <f t="shared" si="11"/>
        <v/>
      </c>
      <c r="V71" s="159" t="str">
        <f t="shared" si="12"/>
        <v/>
      </c>
      <c r="W71" s="159" t="str">
        <f t="shared" si="13"/>
        <v/>
      </c>
      <c r="X71" s="391"/>
      <c r="Y71" s="18" t="str">
        <f t="shared" si="14"/>
        <v/>
      </c>
    </row>
    <row r="72" spans="1:25" x14ac:dyDescent="0.2">
      <c r="A72" s="19">
        <v>60</v>
      </c>
      <c r="B72" s="520"/>
      <c r="C72" s="521"/>
      <c r="D72" s="521"/>
      <c r="E72" s="522"/>
      <c r="F72" s="30" t="str">
        <f t="shared" si="8"/>
        <v/>
      </c>
      <c r="G72" s="3"/>
      <c r="H72" s="4"/>
      <c r="I72" s="4"/>
      <c r="J72" s="4"/>
      <c r="K72" s="4"/>
      <c r="L72" s="4"/>
      <c r="M72" s="4"/>
      <c r="N72" s="5"/>
      <c r="O72" s="29">
        <f t="shared" si="9"/>
        <v>0</v>
      </c>
      <c r="P72" s="523"/>
      <c r="Q72" s="524"/>
      <c r="R72" s="524"/>
      <c r="S72" s="524"/>
      <c r="T72" s="158" t="str">
        <f t="shared" si="10"/>
        <v/>
      </c>
      <c r="U72" s="159" t="str">
        <f t="shared" si="11"/>
        <v/>
      </c>
      <c r="V72" s="159" t="str">
        <f t="shared" si="12"/>
        <v/>
      </c>
      <c r="W72" s="159" t="str">
        <f t="shared" si="13"/>
        <v/>
      </c>
      <c r="X72" s="391"/>
      <c r="Y72" s="18" t="str">
        <f t="shared" si="14"/>
        <v/>
      </c>
    </row>
    <row r="73" spans="1:25" x14ac:dyDescent="0.2">
      <c r="A73" s="19">
        <v>61</v>
      </c>
      <c r="B73" s="520"/>
      <c r="C73" s="521"/>
      <c r="D73" s="521"/>
      <c r="E73" s="522"/>
      <c r="F73" s="30" t="str">
        <f t="shared" si="8"/>
        <v/>
      </c>
      <c r="G73" s="3"/>
      <c r="H73" s="4"/>
      <c r="I73" s="4"/>
      <c r="J73" s="4"/>
      <c r="K73" s="4"/>
      <c r="L73" s="4"/>
      <c r="M73" s="4"/>
      <c r="N73" s="5"/>
      <c r="O73" s="29">
        <f t="shared" si="9"/>
        <v>0</v>
      </c>
      <c r="P73" s="523"/>
      <c r="Q73" s="524"/>
      <c r="R73" s="524"/>
      <c r="S73" s="524"/>
      <c r="T73" s="158" t="str">
        <f t="shared" si="10"/>
        <v/>
      </c>
      <c r="U73" s="159" t="str">
        <f t="shared" si="11"/>
        <v/>
      </c>
      <c r="V73" s="159" t="str">
        <f t="shared" si="12"/>
        <v/>
      </c>
      <c r="W73" s="159" t="str">
        <f t="shared" si="13"/>
        <v/>
      </c>
      <c r="X73" s="391"/>
      <c r="Y73" s="18" t="str">
        <f t="shared" si="14"/>
        <v/>
      </c>
    </row>
    <row r="74" spans="1:25" x14ac:dyDescent="0.2">
      <c r="A74" s="19">
        <v>62</v>
      </c>
      <c r="B74" s="520"/>
      <c r="C74" s="521"/>
      <c r="D74" s="521"/>
      <c r="E74" s="522"/>
      <c r="F74" s="30" t="str">
        <f t="shared" si="8"/>
        <v/>
      </c>
      <c r="G74" s="3"/>
      <c r="H74" s="4"/>
      <c r="I74" s="4"/>
      <c r="J74" s="4"/>
      <c r="K74" s="4"/>
      <c r="L74" s="4"/>
      <c r="M74" s="4"/>
      <c r="N74" s="5"/>
      <c r="O74" s="29">
        <f t="shared" si="9"/>
        <v>0</v>
      </c>
      <c r="P74" s="523"/>
      <c r="Q74" s="524"/>
      <c r="R74" s="524"/>
      <c r="S74" s="524"/>
      <c r="T74" s="158" t="str">
        <f t="shared" si="10"/>
        <v/>
      </c>
      <c r="U74" s="159" t="str">
        <f t="shared" si="11"/>
        <v/>
      </c>
      <c r="V74" s="159" t="str">
        <f t="shared" si="12"/>
        <v/>
      </c>
      <c r="W74" s="159" t="str">
        <f t="shared" si="13"/>
        <v/>
      </c>
      <c r="X74" s="391"/>
      <c r="Y74" s="18" t="str">
        <f t="shared" si="14"/>
        <v/>
      </c>
    </row>
    <row r="75" spans="1:25" x14ac:dyDescent="0.2">
      <c r="A75" s="19">
        <v>63</v>
      </c>
      <c r="B75" s="520"/>
      <c r="C75" s="521"/>
      <c r="D75" s="521"/>
      <c r="E75" s="522"/>
      <c r="F75" s="30" t="str">
        <f t="shared" si="8"/>
        <v/>
      </c>
      <c r="G75" s="3"/>
      <c r="H75" s="4"/>
      <c r="I75" s="4"/>
      <c r="J75" s="4"/>
      <c r="K75" s="4"/>
      <c r="L75" s="4"/>
      <c r="M75" s="4"/>
      <c r="N75" s="5"/>
      <c r="O75" s="29">
        <f t="shared" si="9"/>
        <v>0</v>
      </c>
      <c r="P75" s="523"/>
      <c r="Q75" s="524"/>
      <c r="R75" s="524"/>
      <c r="S75" s="524"/>
      <c r="T75" s="158" t="str">
        <f t="shared" si="10"/>
        <v/>
      </c>
      <c r="U75" s="159" t="str">
        <f t="shared" si="11"/>
        <v/>
      </c>
      <c r="V75" s="159" t="str">
        <f t="shared" si="12"/>
        <v/>
      </c>
      <c r="W75" s="159" t="str">
        <f t="shared" si="13"/>
        <v/>
      </c>
      <c r="X75" s="391"/>
      <c r="Y75" s="18" t="str">
        <f t="shared" si="14"/>
        <v/>
      </c>
    </row>
    <row r="76" spans="1:25" x14ac:dyDescent="0.2">
      <c r="A76" s="19">
        <v>64</v>
      </c>
      <c r="B76" s="520"/>
      <c r="C76" s="521"/>
      <c r="D76" s="521"/>
      <c r="E76" s="522"/>
      <c r="F76" s="30" t="str">
        <f t="shared" si="8"/>
        <v/>
      </c>
      <c r="G76" s="3"/>
      <c r="H76" s="4"/>
      <c r="I76" s="4"/>
      <c r="J76" s="4"/>
      <c r="K76" s="4"/>
      <c r="L76" s="4"/>
      <c r="M76" s="4"/>
      <c r="N76" s="5"/>
      <c r="O76" s="29">
        <f t="shared" si="9"/>
        <v>0</v>
      </c>
      <c r="P76" s="523"/>
      <c r="Q76" s="524"/>
      <c r="R76" s="524"/>
      <c r="S76" s="524"/>
      <c r="T76" s="158" t="str">
        <f t="shared" si="10"/>
        <v/>
      </c>
      <c r="U76" s="159" t="str">
        <f t="shared" si="11"/>
        <v/>
      </c>
      <c r="V76" s="159" t="str">
        <f t="shared" si="12"/>
        <v/>
      </c>
      <c r="W76" s="159" t="str">
        <f t="shared" si="13"/>
        <v/>
      </c>
      <c r="X76" s="391"/>
      <c r="Y76" s="18" t="str">
        <f t="shared" si="14"/>
        <v/>
      </c>
    </row>
    <row r="77" spans="1:25" x14ac:dyDescent="0.2">
      <c r="A77" s="19">
        <v>65</v>
      </c>
      <c r="B77" s="520"/>
      <c r="C77" s="521"/>
      <c r="D77" s="521"/>
      <c r="E77" s="522"/>
      <c r="F77" s="30" t="str">
        <f t="shared" si="8"/>
        <v/>
      </c>
      <c r="G77" s="3"/>
      <c r="H77" s="4"/>
      <c r="I77" s="4"/>
      <c r="J77" s="4"/>
      <c r="K77" s="4"/>
      <c r="L77" s="4"/>
      <c r="M77" s="4"/>
      <c r="N77" s="5"/>
      <c r="O77" s="29">
        <f t="shared" si="9"/>
        <v>0</v>
      </c>
      <c r="P77" s="523"/>
      <c r="Q77" s="524"/>
      <c r="R77" s="524"/>
      <c r="S77" s="524"/>
      <c r="T77" s="158" t="str">
        <f t="shared" ref="T77:T117" si="15">IF($B77&lt;&gt;"",IF(VLOOKUP($B77,$B$127:$H$507,2,FALSE)&lt;&gt;"",VLOOKUP($B77,$B$127:$H$507,2,FALSE),""),"")</f>
        <v/>
      </c>
      <c r="U77" s="159" t="str">
        <f t="shared" ref="U77:U117" si="16">IF($B77&lt;&gt;"",IF(VLOOKUP($B77,$B$127:$H$507,3,FALSE)&lt;&gt;"",VLOOKUP($B77,$B$127:$H$507,3,FALSE),""),"")</f>
        <v/>
      </c>
      <c r="V77" s="159" t="str">
        <f t="shared" ref="V77:V117" si="17">IF($B77&lt;&gt;"",IF(VLOOKUP($B77,$B$127:$H$507,4,FALSE)&lt;&gt;"",VLOOKUP($B77,$B$127:$H$507,4,FALSE),""),"")</f>
        <v/>
      </c>
      <c r="W77" s="159" t="str">
        <f t="shared" ref="W77:W117" si="18">IF($B77&lt;&gt;"",IF(VLOOKUP($B77,$B$127:$H$507,5,FALSE)&lt;&gt;"",VLOOKUP($B77,$B$127:$H$507,5,FALSE),""),"")</f>
        <v/>
      </c>
      <c r="X77" s="391"/>
      <c r="Y77" s="18" t="str">
        <f t="shared" ref="Y77:Y82" si="19">IF($B77&lt;&gt;"",IF(VLOOKUP($B77,$B$127:$H$645,6,FALSE)&lt;&gt;"",VLOOKUP($B77,$B$127:$H$645,6,FALSE),""),"")</f>
        <v/>
      </c>
    </row>
    <row r="78" spans="1:25" x14ac:dyDescent="0.2">
      <c r="A78" s="19">
        <v>66</v>
      </c>
      <c r="B78" s="520"/>
      <c r="C78" s="521"/>
      <c r="D78" s="521"/>
      <c r="E78" s="522"/>
      <c r="F78" s="30" t="str">
        <f t="shared" ref="F78:F113" si="20">IF(O78&gt;0,O78,"")</f>
        <v/>
      </c>
      <c r="G78" s="3"/>
      <c r="H78" s="4"/>
      <c r="I78" s="4"/>
      <c r="J78" s="4"/>
      <c r="K78" s="4"/>
      <c r="L78" s="4"/>
      <c r="M78" s="4"/>
      <c r="N78" s="5"/>
      <c r="O78" s="29">
        <f t="shared" ref="O78:O113" si="21">SUM(G78:N78)</f>
        <v>0</v>
      </c>
      <c r="P78" s="523"/>
      <c r="Q78" s="524"/>
      <c r="R78" s="524"/>
      <c r="S78" s="524"/>
      <c r="T78" s="158" t="str">
        <f t="shared" si="15"/>
        <v/>
      </c>
      <c r="U78" s="159" t="str">
        <f t="shared" si="16"/>
        <v/>
      </c>
      <c r="V78" s="159" t="str">
        <f t="shared" si="17"/>
        <v/>
      </c>
      <c r="W78" s="159" t="str">
        <f t="shared" si="18"/>
        <v/>
      </c>
      <c r="X78" s="391"/>
      <c r="Y78" s="18" t="str">
        <f t="shared" si="19"/>
        <v/>
      </c>
    </row>
    <row r="79" spans="1:25" x14ac:dyDescent="0.2">
      <c r="A79" s="19">
        <v>67</v>
      </c>
      <c r="B79" s="520"/>
      <c r="C79" s="521"/>
      <c r="D79" s="521"/>
      <c r="E79" s="522"/>
      <c r="F79" s="30" t="str">
        <f t="shared" si="20"/>
        <v/>
      </c>
      <c r="G79" s="3"/>
      <c r="H79" s="4"/>
      <c r="I79" s="4"/>
      <c r="J79" s="4"/>
      <c r="K79" s="4"/>
      <c r="L79" s="4"/>
      <c r="M79" s="4"/>
      <c r="N79" s="5"/>
      <c r="O79" s="29">
        <f t="shared" si="21"/>
        <v>0</v>
      </c>
      <c r="P79" s="523"/>
      <c r="Q79" s="524"/>
      <c r="R79" s="524"/>
      <c r="S79" s="524"/>
      <c r="T79" s="158" t="str">
        <f t="shared" si="15"/>
        <v/>
      </c>
      <c r="U79" s="159" t="str">
        <f t="shared" si="16"/>
        <v/>
      </c>
      <c r="V79" s="159" t="str">
        <f t="shared" si="17"/>
        <v/>
      </c>
      <c r="W79" s="159" t="str">
        <f t="shared" si="18"/>
        <v/>
      </c>
      <c r="X79" s="391"/>
      <c r="Y79" s="18" t="str">
        <f t="shared" si="19"/>
        <v/>
      </c>
    </row>
    <row r="80" spans="1:25" x14ac:dyDescent="0.2">
      <c r="A80" s="19">
        <v>68</v>
      </c>
      <c r="B80" s="520"/>
      <c r="C80" s="521"/>
      <c r="D80" s="521"/>
      <c r="E80" s="522"/>
      <c r="F80" s="30" t="str">
        <f t="shared" si="20"/>
        <v/>
      </c>
      <c r="G80" s="3"/>
      <c r="H80" s="4"/>
      <c r="I80" s="4"/>
      <c r="J80" s="4"/>
      <c r="K80" s="4"/>
      <c r="L80" s="4"/>
      <c r="M80" s="4"/>
      <c r="N80" s="5"/>
      <c r="O80" s="29">
        <f t="shared" si="21"/>
        <v>0</v>
      </c>
      <c r="P80" s="523"/>
      <c r="Q80" s="524"/>
      <c r="R80" s="524"/>
      <c r="S80" s="524"/>
      <c r="T80" s="158" t="str">
        <f t="shared" si="15"/>
        <v/>
      </c>
      <c r="U80" s="159" t="str">
        <f t="shared" si="16"/>
        <v/>
      </c>
      <c r="V80" s="159" t="str">
        <f t="shared" si="17"/>
        <v/>
      </c>
      <c r="W80" s="159" t="str">
        <f t="shared" si="18"/>
        <v/>
      </c>
      <c r="X80" s="391"/>
      <c r="Y80" s="18" t="str">
        <f t="shared" si="19"/>
        <v/>
      </c>
    </row>
    <row r="81" spans="1:25" x14ac:dyDescent="0.2">
      <c r="A81" s="19">
        <v>69</v>
      </c>
      <c r="B81" s="520"/>
      <c r="C81" s="521"/>
      <c r="D81" s="521"/>
      <c r="E81" s="522"/>
      <c r="F81" s="30" t="str">
        <f t="shared" si="20"/>
        <v/>
      </c>
      <c r="G81" s="3"/>
      <c r="H81" s="4"/>
      <c r="I81" s="4"/>
      <c r="J81" s="4"/>
      <c r="K81" s="4"/>
      <c r="L81" s="4"/>
      <c r="M81" s="4"/>
      <c r="N81" s="5"/>
      <c r="O81" s="29">
        <f t="shared" si="21"/>
        <v>0</v>
      </c>
      <c r="P81" s="523"/>
      <c r="Q81" s="524"/>
      <c r="R81" s="524"/>
      <c r="S81" s="524"/>
      <c r="T81" s="158" t="str">
        <f t="shared" si="15"/>
        <v/>
      </c>
      <c r="U81" s="159" t="str">
        <f t="shared" si="16"/>
        <v/>
      </c>
      <c r="V81" s="159" t="str">
        <f t="shared" si="17"/>
        <v/>
      </c>
      <c r="W81" s="159" t="str">
        <f t="shared" si="18"/>
        <v/>
      </c>
      <c r="X81" s="391"/>
      <c r="Y81" s="18" t="str">
        <f t="shared" si="19"/>
        <v/>
      </c>
    </row>
    <row r="82" spans="1:25" x14ac:dyDescent="0.2">
      <c r="A82" s="19">
        <v>70</v>
      </c>
      <c r="B82" s="520"/>
      <c r="C82" s="521"/>
      <c r="D82" s="521"/>
      <c r="E82" s="522"/>
      <c r="F82" s="30" t="str">
        <f t="shared" si="20"/>
        <v/>
      </c>
      <c r="G82" s="3"/>
      <c r="H82" s="4"/>
      <c r="I82" s="4"/>
      <c r="J82" s="4"/>
      <c r="K82" s="4"/>
      <c r="L82" s="4"/>
      <c r="M82" s="4"/>
      <c r="N82" s="5"/>
      <c r="O82" s="29">
        <f t="shared" si="21"/>
        <v>0</v>
      </c>
      <c r="P82" s="523"/>
      <c r="Q82" s="524"/>
      <c r="R82" s="524"/>
      <c r="S82" s="524"/>
      <c r="T82" s="158" t="str">
        <f t="shared" si="15"/>
        <v/>
      </c>
      <c r="U82" s="159" t="str">
        <f t="shared" si="16"/>
        <v/>
      </c>
      <c r="V82" s="159" t="str">
        <f t="shared" si="17"/>
        <v/>
      </c>
      <c r="W82" s="159" t="str">
        <f t="shared" si="18"/>
        <v/>
      </c>
      <c r="X82" s="391"/>
      <c r="Y82" s="18" t="str">
        <f t="shared" si="19"/>
        <v/>
      </c>
    </row>
    <row r="83" spans="1:25" ht="18.75" x14ac:dyDescent="0.3">
      <c r="A83" s="23"/>
      <c r="B83" s="151" t="s">
        <v>1777</v>
      </c>
      <c r="C83" s="152"/>
      <c r="D83" s="152"/>
      <c r="E83" s="152"/>
      <c r="F83" s="153"/>
      <c r="G83" s="154"/>
      <c r="H83" s="154"/>
      <c r="I83" s="154"/>
      <c r="J83" s="154"/>
      <c r="K83" s="154"/>
      <c r="L83" s="154"/>
      <c r="M83" s="154"/>
      <c r="N83" s="154"/>
      <c r="O83" s="154"/>
      <c r="P83" s="154"/>
      <c r="Q83" s="154"/>
      <c r="R83" s="154"/>
      <c r="S83" s="154"/>
      <c r="T83" s="155"/>
      <c r="U83" s="156"/>
      <c r="V83" s="156"/>
      <c r="W83" s="157"/>
      <c r="X83" s="392"/>
      <c r="Y83" s="160"/>
    </row>
    <row r="84" spans="1:25" x14ac:dyDescent="0.2">
      <c r="A84" s="19">
        <v>71</v>
      </c>
      <c r="B84" s="520"/>
      <c r="C84" s="521"/>
      <c r="D84" s="521"/>
      <c r="E84" s="522"/>
      <c r="F84" s="30" t="str">
        <f t="shared" ref="F84" si="22">IF(O84&gt;0,O84,"")</f>
        <v/>
      </c>
      <c r="G84" s="3"/>
      <c r="H84" s="4"/>
      <c r="I84" s="4"/>
      <c r="J84" s="4"/>
      <c r="K84" s="4"/>
      <c r="L84" s="4"/>
      <c r="M84" s="4"/>
      <c r="N84" s="5"/>
      <c r="O84" s="29">
        <f t="shared" si="21"/>
        <v>0</v>
      </c>
      <c r="P84" s="523"/>
      <c r="Q84" s="524"/>
      <c r="R84" s="524"/>
      <c r="S84" s="524"/>
      <c r="T84" s="158" t="str">
        <f t="shared" si="15"/>
        <v/>
      </c>
      <c r="U84" s="159" t="str">
        <f t="shared" si="16"/>
        <v/>
      </c>
      <c r="V84" s="159" t="str">
        <f t="shared" si="17"/>
        <v/>
      </c>
      <c r="W84" s="159" t="str">
        <f t="shared" si="18"/>
        <v/>
      </c>
      <c r="X84" s="372"/>
      <c r="Y84" s="18" t="str">
        <f t="shared" ref="Y84:Y103" si="23">IF($B84&lt;&gt;"",IF(VLOOKUP($B84,$B$127:$H$645,6,FALSE)&lt;&gt;"",VLOOKUP($B84,$B$127:$H$645,6,FALSE),""),"")</f>
        <v/>
      </c>
    </row>
    <row r="85" spans="1:25" x14ac:dyDescent="0.2">
      <c r="A85" s="19">
        <v>72</v>
      </c>
      <c r="B85" s="520"/>
      <c r="C85" s="521"/>
      <c r="D85" s="521"/>
      <c r="E85" s="522"/>
      <c r="F85" s="30" t="str">
        <f t="shared" si="20"/>
        <v/>
      </c>
      <c r="G85" s="3"/>
      <c r="H85" s="4"/>
      <c r="I85" s="4"/>
      <c r="J85" s="4"/>
      <c r="K85" s="4"/>
      <c r="L85" s="4"/>
      <c r="M85" s="4"/>
      <c r="N85" s="5"/>
      <c r="O85" s="29">
        <f t="shared" si="21"/>
        <v>0</v>
      </c>
      <c r="P85" s="523"/>
      <c r="Q85" s="524"/>
      <c r="R85" s="524"/>
      <c r="S85" s="524"/>
      <c r="T85" s="158" t="str">
        <f t="shared" si="15"/>
        <v/>
      </c>
      <c r="U85" s="159" t="str">
        <f t="shared" si="16"/>
        <v/>
      </c>
      <c r="V85" s="159" t="str">
        <f t="shared" si="17"/>
        <v/>
      </c>
      <c r="W85" s="159" t="str">
        <f t="shared" si="18"/>
        <v/>
      </c>
      <c r="X85" s="391"/>
      <c r="Y85" s="18" t="str">
        <f t="shared" si="23"/>
        <v/>
      </c>
    </row>
    <row r="86" spans="1:25" x14ac:dyDescent="0.2">
      <c r="A86" s="19">
        <v>73</v>
      </c>
      <c r="B86" s="520"/>
      <c r="C86" s="521"/>
      <c r="D86" s="521"/>
      <c r="E86" s="522"/>
      <c r="F86" s="30" t="str">
        <f t="shared" si="20"/>
        <v/>
      </c>
      <c r="G86" s="3"/>
      <c r="H86" s="4"/>
      <c r="I86" s="4"/>
      <c r="J86" s="4"/>
      <c r="K86" s="4"/>
      <c r="L86" s="4"/>
      <c r="M86" s="4"/>
      <c r="N86" s="5"/>
      <c r="O86" s="29">
        <f t="shared" si="21"/>
        <v>0</v>
      </c>
      <c r="P86" s="523"/>
      <c r="Q86" s="524"/>
      <c r="R86" s="524"/>
      <c r="S86" s="524"/>
      <c r="T86" s="158" t="str">
        <f t="shared" si="15"/>
        <v/>
      </c>
      <c r="U86" s="159" t="str">
        <f t="shared" si="16"/>
        <v/>
      </c>
      <c r="V86" s="159" t="str">
        <f t="shared" si="17"/>
        <v/>
      </c>
      <c r="W86" s="159" t="str">
        <f t="shared" si="18"/>
        <v/>
      </c>
      <c r="X86" s="391"/>
      <c r="Y86" s="18" t="str">
        <f t="shared" si="23"/>
        <v/>
      </c>
    </row>
    <row r="87" spans="1:25" x14ac:dyDescent="0.2">
      <c r="A87" s="19">
        <v>74</v>
      </c>
      <c r="B87" s="520"/>
      <c r="C87" s="521"/>
      <c r="D87" s="521"/>
      <c r="E87" s="522"/>
      <c r="F87" s="30" t="str">
        <f t="shared" si="20"/>
        <v/>
      </c>
      <c r="G87" s="3"/>
      <c r="H87" s="4"/>
      <c r="I87" s="4"/>
      <c r="J87" s="4"/>
      <c r="K87" s="4"/>
      <c r="L87" s="4"/>
      <c r="M87" s="4"/>
      <c r="N87" s="5"/>
      <c r="O87" s="29">
        <f t="shared" si="21"/>
        <v>0</v>
      </c>
      <c r="P87" s="523"/>
      <c r="Q87" s="524"/>
      <c r="R87" s="524"/>
      <c r="S87" s="524"/>
      <c r="T87" s="158" t="str">
        <f t="shared" si="15"/>
        <v/>
      </c>
      <c r="U87" s="159" t="str">
        <f t="shared" si="16"/>
        <v/>
      </c>
      <c r="V87" s="159" t="str">
        <f t="shared" si="17"/>
        <v/>
      </c>
      <c r="W87" s="159" t="str">
        <f t="shared" si="18"/>
        <v/>
      </c>
      <c r="X87" s="391"/>
      <c r="Y87" s="18" t="str">
        <f t="shared" si="23"/>
        <v/>
      </c>
    </row>
    <row r="88" spans="1:25" x14ac:dyDescent="0.2">
      <c r="A88" s="19">
        <v>75</v>
      </c>
      <c r="B88" s="520"/>
      <c r="C88" s="521"/>
      <c r="D88" s="521"/>
      <c r="E88" s="522"/>
      <c r="F88" s="30" t="str">
        <f t="shared" si="20"/>
        <v/>
      </c>
      <c r="G88" s="3"/>
      <c r="H88" s="4"/>
      <c r="I88" s="4"/>
      <c r="J88" s="4"/>
      <c r="K88" s="4"/>
      <c r="L88" s="4"/>
      <c r="M88" s="4"/>
      <c r="N88" s="5"/>
      <c r="O88" s="29">
        <f t="shared" si="21"/>
        <v>0</v>
      </c>
      <c r="P88" s="523"/>
      <c r="Q88" s="524"/>
      <c r="R88" s="524"/>
      <c r="S88" s="524"/>
      <c r="T88" s="158" t="str">
        <f t="shared" si="15"/>
        <v/>
      </c>
      <c r="U88" s="159" t="str">
        <f t="shared" si="16"/>
        <v/>
      </c>
      <c r="V88" s="159" t="str">
        <f t="shared" si="17"/>
        <v/>
      </c>
      <c r="W88" s="159" t="str">
        <f t="shared" si="18"/>
        <v/>
      </c>
      <c r="X88" s="391"/>
      <c r="Y88" s="18" t="str">
        <f t="shared" si="23"/>
        <v/>
      </c>
    </row>
    <row r="89" spans="1:25" x14ac:dyDescent="0.2">
      <c r="A89" s="19">
        <v>76</v>
      </c>
      <c r="B89" s="520"/>
      <c r="C89" s="521"/>
      <c r="D89" s="521"/>
      <c r="E89" s="522"/>
      <c r="F89" s="30" t="str">
        <f t="shared" si="20"/>
        <v/>
      </c>
      <c r="G89" s="3"/>
      <c r="H89" s="4"/>
      <c r="I89" s="4"/>
      <c r="J89" s="4"/>
      <c r="K89" s="4"/>
      <c r="L89" s="4"/>
      <c r="M89" s="4"/>
      <c r="N89" s="5"/>
      <c r="O89" s="29">
        <f t="shared" si="21"/>
        <v>0</v>
      </c>
      <c r="P89" s="523"/>
      <c r="Q89" s="524"/>
      <c r="R89" s="524"/>
      <c r="S89" s="524"/>
      <c r="T89" s="158" t="str">
        <f t="shared" si="15"/>
        <v/>
      </c>
      <c r="U89" s="159" t="str">
        <f t="shared" si="16"/>
        <v/>
      </c>
      <c r="V89" s="159" t="str">
        <f t="shared" si="17"/>
        <v/>
      </c>
      <c r="W89" s="159" t="str">
        <f t="shared" si="18"/>
        <v/>
      </c>
      <c r="X89" s="391"/>
      <c r="Y89" s="18" t="str">
        <f t="shared" si="23"/>
        <v/>
      </c>
    </row>
    <row r="90" spans="1:25" x14ac:dyDescent="0.2">
      <c r="A90" s="19">
        <v>77</v>
      </c>
      <c r="B90" s="520"/>
      <c r="C90" s="521"/>
      <c r="D90" s="521"/>
      <c r="E90" s="522"/>
      <c r="F90" s="30" t="str">
        <f t="shared" si="20"/>
        <v/>
      </c>
      <c r="G90" s="3"/>
      <c r="H90" s="4"/>
      <c r="I90" s="4"/>
      <c r="J90" s="4"/>
      <c r="K90" s="4"/>
      <c r="L90" s="4"/>
      <c r="M90" s="4"/>
      <c r="N90" s="5"/>
      <c r="O90" s="29">
        <f t="shared" si="21"/>
        <v>0</v>
      </c>
      <c r="P90" s="523"/>
      <c r="Q90" s="524"/>
      <c r="R90" s="524"/>
      <c r="S90" s="524"/>
      <c r="T90" s="158" t="str">
        <f t="shared" si="15"/>
        <v/>
      </c>
      <c r="U90" s="159" t="str">
        <f t="shared" si="16"/>
        <v/>
      </c>
      <c r="V90" s="159" t="str">
        <f t="shared" si="17"/>
        <v/>
      </c>
      <c r="W90" s="159" t="str">
        <f t="shared" si="18"/>
        <v/>
      </c>
      <c r="X90" s="391"/>
      <c r="Y90" s="18" t="str">
        <f t="shared" si="23"/>
        <v/>
      </c>
    </row>
    <row r="91" spans="1:25" x14ac:dyDescent="0.2">
      <c r="A91" s="19">
        <v>78</v>
      </c>
      <c r="B91" s="520"/>
      <c r="C91" s="521"/>
      <c r="D91" s="521"/>
      <c r="E91" s="522"/>
      <c r="F91" s="30" t="str">
        <f t="shared" si="20"/>
        <v/>
      </c>
      <c r="G91" s="3"/>
      <c r="H91" s="4"/>
      <c r="I91" s="4"/>
      <c r="J91" s="4"/>
      <c r="K91" s="4"/>
      <c r="L91" s="4"/>
      <c r="M91" s="4"/>
      <c r="N91" s="5"/>
      <c r="O91" s="29">
        <f t="shared" si="21"/>
        <v>0</v>
      </c>
      <c r="P91" s="523"/>
      <c r="Q91" s="524"/>
      <c r="R91" s="524"/>
      <c r="S91" s="524"/>
      <c r="T91" s="158" t="str">
        <f t="shared" si="15"/>
        <v/>
      </c>
      <c r="U91" s="159" t="str">
        <f t="shared" si="16"/>
        <v/>
      </c>
      <c r="V91" s="159" t="str">
        <f t="shared" si="17"/>
        <v/>
      </c>
      <c r="W91" s="159" t="str">
        <f t="shared" si="18"/>
        <v/>
      </c>
      <c r="X91" s="391"/>
      <c r="Y91" s="18" t="str">
        <f t="shared" si="23"/>
        <v/>
      </c>
    </row>
    <row r="92" spans="1:25" x14ac:dyDescent="0.2">
      <c r="A92" s="19">
        <v>79</v>
      </c>
      <c r="B92" s="520"/>
      <c r="C92" s="521"/>
      <c r="D92" s="521"/>
      <c r="E92" s="522"/>
      <c r="F92" s="30" t="str">
        <f t="shared" si="20"/>
        <v/>
      </c>
      <c r="G92" s="3"/>
      <c r="H92" s="4"/>
      <c r="I92" s="4"/>
      <c r="J92" s="4"/>
      <c r="K92" s="4"/>
      <c r="L92" s="4"/>
      <c r="M92" s="4"/>
      <c r="N92" s="5"/>
      <c r="O92" s="29">
        <f t="shared" si="21"/>
        <v>0</v>
      </c>
      <c r="P92" s="523"/>
      <c r="Q92" s="524"/>
      <c r="R92" s="524"/>
      <c r="S92" s="524"/>
      <c r="T92" s="158" t="str">
        <f t="shared" si="15"/>
        <v/>
      </c>
      <c r="U92" s="159" t="str">
        <f t="shared" si="16"/>
        <v/>
      </c>
      <c r="V92" s="159" t="str">
        <f t="shared" si="17"/>
        <v/>
      </c>
      <c r="W92" s="159" t="str">
        <f t="shared" si="18"/>
        <v/>
      </c>
      <c r="X92" s="391"/>
      <c r="Y92" s="18" t="str">
        <f t="shared" si="23"/>
        <v/>
      </c>
    </row>
    <row r="93" spans="1:25" x14ac:dyDescent="0.2">
      <c r="A93" s="19">
        <v>80</v>
      </c>
      <c r="B93" s="520"/>
      <c r="C93" s="521"/>
      <c r="D93" s="521"/>
      <c r="E93" s="522"/>
      <c r="F93" s="30" t="str">
        <f t="shared" si="20"/>
        <v/>
      </c>
      <c r="G93" s="3"/>
      <c r="H93" s="4"/>
      <c r="I93" s="4"/>
      <c r="J93" s="4"/>
      <c r="K93" s="4"/>
      <c r="L93" s="4"/>
      <c r="M93" s="4"/>
      <c r="N93" s="5"/>
      <c r="O93" s="29">
        <f t="shared" si="21"/>
        <v>0</v>
      </c>
      <c r="P93" s="523"/>
      <c r="Q93" s="524"/>
      <c r="R93" s="524"/>
      <c r="S93" s="524"/>
      <c r="T93" s="158" t="str">
        <f t="shared" si="15"/>
        <v/>
      </c>
      <c r="U93" s="159" t="str">
        <f t="shared" si="16"/>
        <v/>
      </c>
      <c r="V93" s="159" t="str">
        <f t="shared" si="17"/>
        <v/>
      </c>
      <c r="W93" s="159" t="str">
        <f t="shared" si="18"/>
        <v/>
      </c>
      <c r="X93" s="391"/>
      <c r="Y93" s="18" t="str">
        <f t="shared" si="23"/>
        <v/>
      </c>
    </row>
    <row r="94" spans="1:25" x14ac:dyDescent="0.2">
      <c r="A94" s="19">
        <v>81</v>
      </c>
      <c r="B94" s="520"/>
      <c r="C94" s="521"/>
      <c r="D94" s="521"/>
      <c r="E94" s="522"/>
      <c r="F94" s="30" t="str">
        <f t="shared" si="20"/>
        <v/>
      </c>
      <c r="G94" s="3"/>
      <c r="H94" s="4"/>
      <c r="I94" s="4"/>
      <c r="J94" s="4"/>
      <c r="K94" s="4"/>
      <c r="L94" s="4"/>
      <c r="M94" s="4"/>
      <c r="N94" s="5"/>
      <c r="O94" s="29">
        <f t="shared" si="21"/>
        <v>0</v>
      </c>
      <c r="P94" s="523"/>
      <c r="Q94" s="524"/>
      <c r="R94" s="524"/>
      <c r="S94" s="524"/>
      <c r="T94" s="158" t="str">
        <f t="shared" si="15"/>
        <v/>
      </c>
      <c r="U94" s="159" t="str">
        <f t="shared" si="16"/>
        <v/>
      </c>
      <c r="V94" s="159" t="str">
        <f t="shared" si="17"/>
        <v/>
      </c>
      <c r="W94" s="159" t="str">
        <f t="shared" si="18"/>
        <v/>
      </c>
      <c r="X94" s="391"/>
      <c r="Y94" s="18" t="str">
        <f t="shared" si="23"/>
        <v/>
      </c>
    </row>
    <row r="95" spans="1:25" x14ac:dyDescent="0.2">
      <c r="A95" s="19">
        <v>82</v>
      </c>
      <c r="B95" s="520"/>
      <c r="C95" s="521"/>
      <c r="D95" s="521"/>
      <c r="E95" s="522"/>
      <c r="F95" s="30" t="str">
        <f t="shared" si="20"/>
        <v/>
      </c>
      <c r="G95" s="3"/>
      <c r="H95" s="4"/>
      <c r="I95" s="4"/>
      <c r="J95" s="4"/>
      <c r="K95" s="4"/>
      <c r="L95" s="4"/>
      <c r="M95" s="4"/>
      <c r="N95" s="5"/>
      <c r="O95" s="29">
        <f t="shared" si="21"/>
        <v>0</v>
      </c>
      <c r="P95" s="523"/>
      <c r="Q95" s="524"/>
      <c r="R95" s="524"/>
      <c r="S95" s="524"/>
      <c r="T95" s="158" t="str">
        <f t="shared" si="15"/>
        <v/>
      </c>
      <c r="U95" s="159" t="str">
        <f t="shared" si="16"/>
        <v/>
      </c>
      <c r="V95" s="159" t="str">
        <f t="shared" si="17"/>
        <v/>
      </c>
      <c r="W95" s="159" t="str">
        <f t="shared" si="18"/>
        <v/>
      </c>
      <c r="X95" s="391"/>
      <c r="Y95" s="18" t="str">
        <f t="shared" si="23"/>
        <v/>
      </c>
    </row>
    <row r="96" spans="1:25" x14ac:dyDescent="0.2">
      <c r="A96" s="19">
        <v>83</v>
      </c>
      <c r="B96" s="520"/>
      <c r="C96" s="521"/>
      <c r="D96" s="521"/>
      <c r="E96" s="522"/>
      <c r="F96" s="30" t="str">
        <f t="shared" si="20"/>
        <v/>
      </c>
      <c r="G96" s="3"/>
      <c r="H96" s="4"/>
      <c r="I96" s="4"/>
      <c r="J96" s="4"/>
      <c r="K96" s="4"/>
      <c r="L96" s="4"/>
      <c r="M96" s="4"/>
      <c r="N96" s="5"/>
      <c r="O96" s="29">
        <f t="shared" si="21"/>
        <v>0</v>
      </c>
      <c r="P96" s="523"/>
      <c r="Q96" s="524"/>
      <c r="R96" s="524"/>
      <c r="S96" s="524"/>
      <c r="T96" s="158" t="str">
        <f t="shared" si="15"/>
        <v/>
      </c>
      <c r="U96" s="159" t="str">
        <f t="shared" si="16"/>
        <v/>
      </c>
      <c r="V96" s="159" t="str">
        <f t="shared" si="17"/>
        <v/>
      </c>
      <c r="W96" s="159" t="str">
        <f t="shared" si="18"/>
        <v/>
      </c>
      <c r="X96" s="391"/>
      <c r="Y96" s="18" t="str">
        <f t="shared" si="23"/>
        <v/>
      </c>
    </row>
    <row r="97" spans="1:25" x14ac:dyDescent="0.2">
      <c r="A97" s="19">
        <v>84</v>
      </c>
      <c r="B97" s="520"/>
      <c r="C97" s="521"/>
      <c r="D97" s="521"/>
      <c r="E97" s="522"/>
      <c r="F97" s="30" t="str">
        <f t="shared" si="20"/>
        <v/>
      </c>
      <c r="G97" s="3"/>
      <c r="H97" s="4"/>
      <c r="I97" s="4"/>
      <c r="J97" s="4"/>
      <c r="K97" s="4"/>
      <c r="L97" s="4"/>
      <c r="M97" s="4"/>
      <c r="N97" s="5"/>
      <c r="O97" s="29">
        <f t="shared" si="21"/>
        <v>0</v>
      </c>
      <c r="P97" s="523"/>
      <c r="Q97" s="524"/>
      <c r="R97" s="524"/>
      <c r="S97" s="524"/>
      <c r="T97" s="158" t="str">
        <f t="shared" si="15"/>
        <v/>
      </c>
      <c r="U97" s="159" t="str">
        <f t="shared" si="16"/>
        <v/>
      </c>
      <c r="V97" s="159" t="str">
        <f t="shared" si="17"/>
        <v/>
      </c>
      <c r="W97" s="159" t="str">
        <f t="shared" si="18"/>
        <v/>
      </c>
      <c r="X97" s="391"/>
      <c r="Y97" s="18" t="str">
        <f t="shared" si="23"/>
        <v/>
      </c>
    </row>
    <row r="98" spans="1:25" x14ac:dyDescent="0.2">
      <c r="A98" s="19">
        <v>85</v>
      </c>
      <c r="B98" s="520"/>
      <c r="C98" s="521"/>
      <c r="D98" s="521"/>
      <c r="E98" s="522"/>
      <c r="F98" s="30" t="str">
        <f t="shared" si="20"/>
        <v/>
      </c>
      <c r="G98" s="3"/>
      <c r="H98" s="4"/>
      <c r="I98" s="4"/>
      <c r="J98" s="4"/>
      <c r="K98" s="4"/>
      <c r="L98" s="4"/>
      <c r="M98" s="4"/>
      <c r="N98" s="5"/>
      <c r="O98" s="29">
        <f t="shared" si="21"/>
        <v>0</v>
      </c>
      <c r="P98" s="523"/>
      <c r="Q98" s="524"/>
      <c r="R98" s="524"/>
      <c r="S98" s="524"/>
      <c r="T98" s="158" t="str">
        <f t="shared" si="15"/>
        <v/>
      </c>
      <c r="U98" s="159" t="str">
        <f t="shared" si="16"/>
        <v/>
      </c>
      <c r="V98" s="159" t="str">
        <f t="shared" si="17"/>
        <v/>
      </c>
      <c r="W98" s="159" t="str">
        <f t="shared" si="18"/>
        <v/>
      </c>
      <c r="X98" s="391"/>
      <c r="Y98" s="18" t="str">
        <f t="shared" si="23"/>
        <v/>
      </c>
    </row>
    <row r="99" spans="1:25" x14ac:dyDescent="0.2">
      <c r="A99" s="19">
        <v>86</v>
      </c>
      <c r="B99" s="520"/>
      <c r="C99" s="521"/>
      <c r="D99" s="521"/>
      <c r="E99" s="522"/>
      <c r="F99" s="30"/>
      <c r="G99" s="3"/>
      <c r="H99" s="4"/>
      <c r="I99" s="4"/>
      <c r="J99" s="4"/>
      <c r="K99" s="4"/>
      <c r="L99" s="4"/>
      <c r="M99" s="4"/>
      <c r="N99" s="5"/>
      <c r="O99" s="29">
        <f t="shared" si="21"/>
        <v>0</v>
      </c>
      <c r="P99" s="523"/>
      <c r="Q99" s="524"/>
      <c r="R99" s="524"/>
      <c r="S99" s="524"/>
      <c r="T99" s="158" t="str">
        <f t="shared" si="15"/>
        <v/>
      </c>
      <c r="U99" s="159" t="str">
        <f t="shared" si="16"/>
        <v/>
      </c>
      <c r="V99" s="159" t="str">
        <f t="shared" si="17"/>
        <v/>
      </c>
      <c r="W99" s="159" t="str">
        <f t="shared" si="18"/>
        <v/>
      </c>
      <c r="X99" s="391"/>
      <c r="Y99" s="18" t="str">
        <f t="shared" si="23"/>
        <v/>
      </c>
    </row>
    <row r="100" spans="1:25" x14ac:dyDescent="0.2">
      <c r="A100" s="19">
        <v>87</v>
      </c>
      <c r="B100" s="520"/>
      <c r="C100" s="521"/>
      <c r="D100" s="521"/>
      <c r="E100" s="522"/>
      <c r="F100" s="30" t="str">
        <f t="shared" si="20"/>
        <v/>
      </c>
      <c r="G100" s="3"/>
      <c r="H100" s="4"/>
      <c r="I100" s="4"/>
      <c r="J100" s="4"/>
      <c r="K100" s="4"/>
      <c r="L100" s="4"/>
      <c r="M100" s="4"/>
      <c r="N100" s="5"/>
      <c r="O100" s="29">
        <f t="shared" si="21"/>
        <v>0</v>
      </c>
      <c r="P100" s="523"/>
      <c r="Q100" s="524"/>
      <c r="R100" s="524"/>
      <c r="S100" s="524"/>
      <c r="T100" s="158" t="str">
        <f t="shared" si="15"/>
        <v/>
      </c>
      <c r="U100" s="159" t="str">
        <f t="shared" si="16"/>
        <v/>
      </c>
      <c r="V100" s="159" t="str">
        <f t="shared" si="17"/>
        <v/>
      </c>
      <c r="W100" s="159" t="str">
        <f t="shared" si="18"/>
        <v/>
      </c>
      <c r="X100" s="391"/>
      <c r="Y100" s="18" t="str">
        <f t="shared" si="23"/>
        <v/>
      </c>
    </row>
    <row r="101" spans="1:25" x14ac:dyDescent="0.2">
      <c r="A101" s="19">
        <v>88</v>
      </c>
      <c r="B101" s="520"/>
      <c r="C101" s="521"/>
      <c r="D101" s="521"/>
      <c r="E101" s="522"/>
      <c r="F101" s="30" t="str">
        <f t="shared" si="20"/>
        <v/>
      </c>
      <c r="G101" s="3"/>
      <c r="H101" s="4"/>
      <c r="I101" s="4"/>
      <c r="J101" s="4"/>
      <c r="K101" s="4"/>
      <c r="L101" s="4"/>
      <c r="M101" s="4"/>
      <c r="N101" s="5"/>
      <c r="O101" s="29">
        <f t="shared" si="21"/>
        <v>0</v>
      </c>
      <c r="P101" s="523"/>
      <c r="Q101" s="524"/>
      <c r="R101" s="524"/>
      <c r="S101" s="524"/>
      <c r="T101" s="158" t="str">
        <f t="shared" si="15"/>
        <v/>
      </c>
      <c r="U101" s="159" t="str">
        <f t="shared" si="16"/>
        <v/>
      </c>
      <c r="V101" s="159" t="str">
        <f t="shared" si="17"/>
        <v/>
      </c>
      <c r="W101" s="159" t="str">
        <f t="shared" si="18"/>
        <v/>
      </c>
      <c r="X101" s="391"/>
      <c r="Y101" s="18" t="str">
        <f t="shared" si="23"/>
        <v/>
      </c>
    </row>
    <row r="102" spans="1:25" x14ac:dyDescent="0.2">
      <c r="A102" s="19">
        <v>89</v>
      </c>
      <c r="B102" s="520"/>
      <c r="C102" s="521"/>
      <c r="D102" s="521"/>
      <c r="E102" s="522"/>
      <c r="F102" s="30" t="str">
        <f t="shared" si="20"/>
        <v/>
      </c>
      <c r="G102" s="3"/>
      <c r="H102" s="4"/>
      <c r="I102" s="4"/>
      <c r="J102" s="4"/>
      <c r="K102" s="4"/>
      <c r="L102" s="4"/>
      <c r="M102" s="4"/>
      <c r="N102" s="5"/>
      <c r="O102" s="29">
        <f t="shared" si="21"/>
        <v>0</v>
      </c>
      <c r="P102" s="523"/>
      <c r="Q102" s="524"/>
      <c r="R102" s="524"/>
      <c r="S102" s="524"/>
      <c r="T102" s="158" t="str">
        <f t="shared" si="15"/>
        <v/>
      </c>
      <c r="U102" s="159" t="str">
        <f t="shared" si="16"/>
        <v/>
      </c>
      <c r="V102" s="159" t="str">
        <f t="shared" si="17"/>
        <v/>
      </c>
      <c r="W102" s="159" t="str">
        <f t="shared" si="18"/>
        <v/>
      </c>
      <c r="X102" s="391"/>
      <c r="Y102" s="18" t="str">
        <f t="shared" si="23"/>
        <v/>
      </c>
    </row>
    <row r="103" spans="1:25" x14ac:dyDescent="0.2">
      <c r="A103" s="19">
        <v>90</v>
      </c>
      <c r="B103" s="520"/>
      <c r="C103" s="521"/>
      <c r="D103" s="521"/>
      <c r="E103" s="522"/>
      <c r="F103" s="30" t="str">
        <f t="shared" si="20"/>
        <v/>
      </c>
      <c r="G103" s="3"/>
      <c r="H103" s="4"/>
      <c r="I103" s="4"/>
      <c r="J103" s="4"/>
      <c r="K103" s="4"/>
      <c r="L103" s="4"/>
      <c r="M103" s="4"/>
      <c r="N103" s="5"/>
      <c r="O103" s="29">
        <f t="shared" si="21"/>
        <v>0</v>
      </c>
      <c r="P103" s="523"/>
      <c r="Q103" s="524"/>
      <c r="R103" s="524"/>
      <c r="S103" s="524"/>
      <c r="T103" s="158" t="str">
        <f t="shared" si="15"/>
        <v/>
      </c>
      <c r="U103" s="159" t="str">
        <f t="shared" si="16"/>
        <v/>
      </c>
      <c r="V103" s="159" t="str">
        <f t="shared" si="17"/>
        <v/>
      </c>
      <c r="W103" s="159" t="str">
        <f t="shared" si="18"/>
        <v/>
      </c>
      <c r="X103" s="391"/>
      <c r="Y103" s="18" t="str">
        <f t="shared" si="23"/>
        <v/>
      </c>
    </row>
    <row r="104" spans="1:25" ht="18.75" x14ac:dyDescent="0.3">
      <c r="A104" s="23"/>
      <c r="B104" s="151" t="s">
        <v>1781</v>
      </c>
      <c r="C104" s="152"/>
      <c r="D104" s="152"/>
      <c r="E104" s="152"/>
      <c r="F104" s="153"/>
      <c r="G104" s="154"/>
      <c r="H104" s="154"/>
      <c r="I104" s="154"/>
      <c r="J104" s="154"/>
      <c r="K104" s="154"/>
      <c r="L104" s="154"/>
      <c r="M104" s="154"/>
      <c r="N104" s="154"/>
      <c r="O104" s="154"/>
      <c r="P104" s="154"/>
      <c r="Q104" s="154"/>
      <c r="R104" s="154"/>
      <c r="S104" s="154"/>
      <c r="T104" s="155"/>
      <c r="U104" s="156"/>
      <c r="V104" s="156"/>
      <c r="W104" s="157"/>
      <c r="X104" s="392"/>
      <c r="Y104" s="160"/>
    </row>
    <row r="105" spans="1:25" x14ac:dyDescent="0.2">
      <c r="A105" s="19">
        <v>91</v>
      </c>
      <c r="B105" s="520"/>
      <c r="C105" s="521"/>
      <c r="D105" s="521"/>
      <c r="E105" s="522"/>
      <c r="F105" s="30" t="str">
        <f t="shared" si="20"/>
        <v/>
      </c>
      <c r="G105" s="3"/>
      <c r="H105" s="4"/>
      <c r="I105" s="4"/>
      <c r="J105" s="4"/>
      <c r="K105" s="4"/>
      <c r="L105" s="4"/>
      <c r="M105" s="4"/>
      <c r="N105" s="5"/>
      <c r="O105" s="29">
        <f>SUM(G105:N105)</f>
        <v>0</v>
      </c>
      <c r="P105" s="523"/>
      <c r="Q105" s="524"/>
      <c r="R105" s="524"/>
      <c r="S105" s="524"/>
      <c r="T105" s="158" t="str">
        <f t="shared" si="15"/>
        <v/>
      </c>
      <c r="U105" s="159" t="str">
        <f t="shared" si="16"/>
        <v/>
      </c>
      <c r="V105" s="159" t="str">
        <f t="shared" si="17"/>
        <v/>
      </c>
      <c r="W105" s="159" t="str">
        <f t="shared" si="18"/>
        <v/>
      </c>
      <c r="X105" s="372"/>
      <c r="Y105" s="18" t="str">
        <f t="shared" ref="Y105:Y117" si="24">IF($B105&lt;&gt;"",IF(VLOOKUP($B105,$B$127:$H$625,6,FALSE)&lt;&gt;"",VLOOKUP($B105,$B$127:$H$625,6,FALSE),""),"")</f>
        <v/>
      </c>
    </row>
    <row r="106" spans="1:25" x14ac:dyDescent="0.2">
      <c r="A106" s="19">
        <v>92</v>
      </c>
      <c r="B106" s="520"/>
      <c r="C106" s="521"/>
      <c r="D106" s="521"/>
      <c r="E106" s="522"/>
      <c r="F106" s="30" t="str">
        <f t="shared" si="20"/>
        <v/>
      </c>
      <c r="G106" s="3"/>
      <c r="H106" s="4"/>
      <c r="I106" s="4"/>
      <c r="J106" s="4"/>
      <c r="K106" s="4"/>
      <c r="L106" s="4"/>
      <c r="M106" s="4"/>
      <c r="N106" s="5"/>
      <c r="O106" s="29">
        <f t="shared" si="21"/>
        <v>0</v>
      </c>
      <c r="P106" s="523"/>
      <c r="Q106" s="524"/>
      <c r="R106" s="524"/>
      <c r="S106" s="524"/>
      <c r="T106" s="158" t="str">
        <f t="shared" si="15"/>
        <v/>
      </c>
      <c r="U106" s="159" t="str">
        <f t="shared" si="16"/>
        <v/>
      </c>
      <c r="V106" s="159" t="str">
        <f t="shared" si="17"/>
        <v/>
      </c>
      <c r="W106" s="159" t="str">
        <f t="shared" si="18"/>
        <v/>
      </c>
      <c r="X106" s="372"/>
      <c r="Y106" s="18" t="str">
        <f t="shared" si="24"/>
        <v/>
      </c>
    </row>
    <row r="107" spans="1:25" x14ac:dyDescent="0.2">
      <c r="A107" s="19">
        <v>93</v>
      </c>
      <c r="B107" s="520"/>
      <c r="C107" s="521"/>
      <c r="D107" s="521"/>
      <c r="E107" s="522"/>
      <c r="F107" s="30" t="str">
        <f t="shared" si="20"/>
        <v/>
      </c>
      <c r="G107" s="3"/>
      <c r="H107" s="4"/>
      <c r="I107" s="4"/>
      <c r="J107" s="4"/>
      <c r="K107" s="4"/>
      <c r="L107" s="4"/>
      <c r="M107" s="4"/>
      <c r="N107" s="5"/>
      <c r="O107" s="29">
        <f t="shared" si="21"/>
        <v>0</v>
      </c>
      <c r="P107" s="523"/>
      <c r="Q107" s="524"/>
      <c r="R107" s="524"/>
      <c r="S107" s="524"/>
      <c r="T107" s="158" t="str">
        <f t="shared" si="15"/>
        <v/>
      </c>
      <c r="U107" s="159" t="str">
        <f t="shared" si="16"/>
        <v/>
      </c>
      <c r="V107" s="159" t="str">
        <f t="shared" si="17"/>
        <v/>
      </c>
      <c r="W107" s="159" t="str">
        <f t="shared" si="18"/>
        <v/>
      </c>
      <c r="X107" s="372"/>
      <c r="Y107" s="18" t="str">
        <f t="shared" si="24"/>
        <v/>
      </c>
    </row>
    <row r="108" spans="1:25" x14ac:dyDescent="0.2">
      <c r="A108" s="19">
        <v>94</v>
      </c>
      <c r="B108" s="520"/>
      <c r="C108" s="521"/>
      <c r="D108" s="521"/>
      <c r="E108" s="522"/>
      <c r="F108" s="30" t="str">
        <f t="shared" si="20"/>
        <v/>
      </c>
      <c r="G108" s="3"/>
      <c r="H108" s="4"/>
      <c r="I108" s="4"/>
      <c r="J108" s="4"/>
      <c r="K108" s="4"/>
      <c r="L108" s="4"/>
      <c r="M108" s="4"/>
      <c r="N108" s="5"/>
      <c r="O108" s="29">
        <f t="shared" si="21"/>
        <v>0</v>
      </c>
      <c r="P108" s="523"/>
      <c r="Q108" s="524"/>
      <c r="R108" s="524"/>
      <c r="S108" s="524"/>
      <c r="T108" s="158" t="str">
        <f t="shared" si="15"/>
        <v/>
      </c>
      <c r="U108" s="159" t="str">
        <f t="shared" si="16"/>
        <v/>
      </c>
      <c r="V108" s="159" t="str">
        <f t="shared" si="17"/>
        <v/>
      </c>
      <c r="W108" s="159" t="str">
        <f t="shared" si="18"/>
        <v/>
      </c>
      <c r="X108" s="372"/>
      <c r="Y108" s="18" t="str">
        <f t="shared" si="24"/>
        <v/>
      </c>
    </row>
    <row r="109" spans="1:25" x14ac:dyDescent="0.2">
      <c r="A109" s="19">
        <v>95</v>
      </c>
      <c r="B109" s="520"/>
      <c r="C109" s="521"/>
      <c r="D109" s="521"/>
      <c r="E109" s="522"/>
      <c r="F109" s="30" t="str">
        <f t="shared" si="20"/>
        <v/>
      </c>
      <c r="G109" s="3"/>
      <c r="H109" s="4"/>
      <c r="I109" s="4"/>
      <c r="J109" s="4"/>
      <c r="K109" s="4"/>
      <c r="L109" s="4"/>
      <c r="M109" s="4"/>
      <c r="N109" s="5"/>
      <c r="O109" s="29">
        <f t="shared" si="21"/>
        <v>0</v>
      </c>
      <c r="P109" s="523"/>
      <c r="Q109" s="524"/>
      <c r="R109" s="524"/>
      <c r="S109" s="524"/>
      <c r="T109" s="158" t="str">
        <f t="shared" si="15"/>
        <v/>
      </c>
      <c r="U109" s="159" t="str">
        <f t="shared" si="16"/>
        <v/>
      </c>
      <c r="V109" s="159" t="str">
        <f t="shared" si="17"/>
        <v/>
      </c>
      <c r="W109" s="159" t="str">
        <f t="shared" si="18"/>
        <v/>
      </c>
      <c r="X109" s="372"/>
      <c r="Y109" s="18" t="str">
        <f t="shared" si="24"/>
        <v/>
      </c>
    </row>
    <row r="110" spans="1:25" x14ac:dyDescent="0.2">
      <c r="A110" s="19">
        <v>96</v>
      </c>
      <c r="B110" s="520"/>
      <c r="C110" s="521"/>
      <c r="D110" s="521"/>
      <c r="E110" s="522"/>
      <c r="F110" s="30" t="str">
        <f t="shared" si="20"/>
        <v/>
      </c>
      <c r="G110" s="3"/>
      <c r="H110" s="4"/>
      <c r="I110" s="4"/>
      <c r="J110" s="4"/>
      <c r="K110" s="4"/>
      <c r="L110" s="4"/>
      <c r="M110" s="4"/>
      <c r="N110" s="5"/>
      <c r="O110" s="29">
        <f t="shared" si="21"/>
        <v>0</v>
      </c>
      <c r="P110" s="523"/>
      <c r="Q110" s="524"/>
      <c r="R110" s="524"/>
      <c r="S110" s="524"/>
      <c r="T110" s="158" t="str">
        <f t="shared" si="15"/>
        <v/>
      </c>
      <c r="U110" s="159" t="str">
        <f t="shared" si="16"/>
        <v/>
      </c>
      <c r="V110" s="159" t="str">
        <f t="shared" si="17"/>
        <v/>
      </c>
      <c r="W110" s="159" t="str">
        <f t="shared" si="18"/>
        <v/>
      </c>
      <c r="X110" s="372"/>
      <c r="Y110" s="18" t="str">
        <f t="shared" si="24"/>
        <v/>
      </c>
    </row>
    <row r="111" spans="1:25" x14ac:dyDescent="0.2">
      <c r="A111" s="19">
        <v>97</v>
      </c>
      <c r="B111" s="520"/>
      <c r="C111" s="521"/>
      <c r="D111" s="521"/>
      <c r="E111" s="522"/>
      <c r="F111" s="30" t="str">
        <f t="shared" si="20"/>
        <v/>
      </c>
      <c r="G111" s="3"/>
      <c r="H111" s="4"/>
      <c r="I111" s="4"/>
      <c r="J111" s="4"/>
      <c r="K111" s="4"/>
      <c r="L111" s="4"/>
      <c r="M111" s="4"/>
      <c r="N111" s="5"/>
      <c r="O111" s="29">
        <f t="shared" si="21"/>
        <v>0</v>
      </c>
      <c r="P111" s="523"/>
      <c r="Q111" s="524"/>
      <c r="R111" s="524"/>
      <c r="S111" s="524"/>
      <c r="T111" s="158" t="str">
        <f t="shared" si="15"/>
        <v/>
      </c>
      <c r="U111" s="159" t="str">
        <f t="shared" si="16"/>
        <v/>
      </c>
      <c r="V111" s="159" t="str">
        <f t="shared" si="17"/>
        <v/>
      </c>
      <c r="W111" s="159" t="str">
        <f t="shared" si="18"/>
        <v/>
      </c>
      <c r="X111" s="372"/>
      <c r="Y111" s="18" t="str">
        <f t="shared" si="24"/>
        <v/>
      </c>
    </row>
    <row r="112" spans="1:25" x14ac:dyDescent="0.2">
      <c r="A112" s="19">
        <v>98</v>
      </c>
      <c r="B112" s="520"/>
      <c r="C112" s="521"/>
      <c r="D112" s="521"/>
      <c r="E112" s="522"/>
      <c r="F112" s="30" t="str">
        <f t="shared" si="20"/>
        <v/>
      </c>
      <c r="G112" s="3"/>
      <c r="H112" s="4"/>
      <c r="I112" s="4"/>
      <c r="J112" s="4"/>
      <c r="K112" s="4"/>
      <c r="L112" s="4"/>
      <c r="M112" s="4"/>
      <c r="N112" s="5"/>
      <c r="O112" s="29">
        <f t="shared" si="21"/>
        <v>0</v>
      </c>
      <c r="P112" s="523"/>
      <c r="Q112" s="524"/>
      <c r="R112" s="524"/>
      <c r="S112" s="524"/>
      <c r="T112" s="158" t="str">
        <f t="shared" si="15"/>
        <v/>
      </c>
      <c r="U112" s="159" t="str">
        <f t="shared" si="16"/>
        <v/>
      </c>
      <c r="V112" s="159" t="str">
        <f t="shared" si="17"/>
        <v/>
      </c>
      <c r="W112" s="159" t="str">
        <f t="shared" si="18"/>
        <v/>
      </c>
      <c r="X112" s="372"/>
      <c r="Y112" s="18" t="str">
        <f t="shared" si="24"/>
        <v/>
      </c>
    </row>
    <row r="113" spans="1:25" x14ac:dyDescent="0.2">
      <c r="A113" s="19">
        <v>99</v>
      </c>
      <c r="B113" s="520"/>
      <c r="C113" s="521"/>
      <c r="D113" s="521"/>
      <c r="E113" s="522"/>
      <c r="F113" s="30" t="str">
        <f t="shared" si="20"/>
        <v/>
      </c>
      <c r="G113" s="3"/>
      <c r="H113" s="4"/>
      <c r="I113" s="4"/>
      <c r="J113" s="4"/>
      <c r="K113" s="4"/>
      <c r="L113" s="4"/>
      <c r="M113" s="4"/>
      <c r="N113" s="5"/>
      <c r="O113" s="29">
        <f t="shared" si="21"/>
        <v>0</v>
      </c>
      <c r="P113" s="523"/>
      <c r="Q113" s="524"/>
      <c r="R113" s="524"/>
      <c r="S113" s="524"/>
      <c r="T113" s="158" t="str">
        <f t="shared" si="15"/>
        <v/>
      </c>
      <c r="U113" s="159" t="str">
        <f t="shared" si="16"/>
        <v/>
      </c>
      <c r="V113" s="159" t="str">
        <f t="shared" si="17"/>
        <v/>
      </c>
      <c r="W113" s="159" t="str">
        <f t="shared" si="18"/>
        <v/>
      </c>
      <c r="X113" s="372"/>
      <c r="Y113" s="18" t="str">
        <f t="shared" si="24"/>
        <v/>
      </c>
    </row>
    <row r="114" spans="1:25" x14ac:dyDescent="0.2">
      <c r="A114" s="19"/>
      <c r="B114" s="520"/>
      <c r="C114" s="521"/>
      <c r="D114" s="521"/>
      <c r="E114" s="522"/>
      <c r="F114" s="30" t="str">
        <f>IF(O114&gt;0,O114,"")</f>
        <v/>
      </c>
      <c r="G114" s="3"/>
      <c r="H114" s="4"/>
      <c r="I114" s="4"/>
      <c r="J114" s="4"/>
      <c r="K114" s="4"/>
      <c r="L114" s="4"/>
      <c r="M114" s="4"/>
      <c r="N114" s="5"/>
      <c r="O114" s="29">
        <f>SUM(G114:N114)</f>
        <v>0</v>
      </c>
      <c r="P114" s="523"/>
      <c r="Q114" s="524"/>
      <c r="R114" s="524"/>
      <c r="S114" s="524"/>
      <c r="T114" s="158" t="str">
        <f t="shared" si="15"/>
        <v/>
      </c>
      <c r="U114" s="159" t="str">
        <f t="shared" si="16"/>
        <v/>
      </c>
      <c r="V114" s="159" t="str">
        <f t="shared" si="17"/>
        <v/>
      </c>
      <c r="W114" s="159" t="str">
        <f t="shared" si="18"/>
        <v/>
      </c>
      <c r="X114" s="372"/>
      <c r="Y114" s="18" t="str">
        <f t="shared" si="24"/>
        <v/>
      </c>
    </row>
    <row r="115" spans="1:25" x14ac:dyDescent="0.2">
      <c r="A115" s="19"/>
      <c r="B115" s="520"/>
      <c r="C115" s="521"/>
      <c r="D115" s="521"/>
      <c r="E115" s="522"/>
      <c r="F115" s="30" t="str">
        <f>IF(O115&gt;0,O115,"")</f>
        <v/>
      </c>
      <c r="G115" s="3"/>
      <c r="H115" s="4"/>
      <c r="I115" s="4"/>
      <c r="J115" s="4"/>
      <c r="K115" s="4"/>
      <c r="L115" s="4"/>
      <c r="M115" s="4"/>
      <c r="N115" s="5"/>
      <c r="O115" s="29">
        <f>SUM(G115:N115)</f>
        <v>0</v>
      </c>
      <c r="P115" s="523"/>
      <c r="Q115" s="524"/>
      <c r="R115" s="524"/>
      <c r="S115" s="524"/>
      <c r="T115" s="158" t="str">
        <f t="shared" si="15"/>
        <v/>
      </c>
      <c r="U115" s="159" t="str">
        <f t="shared" si="16"/>
        <v/>
      </c>
      <c r="V115" s="159" t="str">
        <f t="shared" si="17"/>
        <v/>
      </c>
      <c r="W115" s="159" t="str">
        <f t="shared" si="18"/>
        <v/>
      </c>
      <c r="X115" s="372"/>
      <c r="Y115" s="18" t="str">
        <f t="shared" si="24"/>
        <v/>
      </c>
    </row>
    <row r="116" spans="1:25" x14ac:dyDescent="0.2">
      <c r="A116" s="19"/>
      <c r="B116" s="520"/>
      <c r="C116" s="521"/>
      <c r="D116" s="521"/>
      <c r="E116" s="522"/>
      <c r="F116" s="30" t="str">
        <f>IF(O116&gt;0,O116,"")</f>
        <v/>
      </c>
      <c r="G116" s="3"/>
      <c r="H116" s="4"/>
      <c r="I116" s="4"/>
      <c r="J116" s="4"/>
      <c r="K116" s="4"/>
      <c r="L116" s="4"/>
      <c r="M116" s="4"/>
      <c r="N116" s="5"/>
      <c r="O116" s="29">
        <f>SUM(G116:N116)</f>
        <v>0</v>
      </c>
      <c r="P116" s="523"/>
      <c r="Q116" s="524"/>
      <c r="R116" s="524"/>
      <c r="S116" s="524"/>
      <c r="T116" s="158" t="str">
        <f t="shared" si="15"/>
        <v/>
      </c>
      <c r="U116" s="159" t="str">
        <f t="shared" si="16"/>
        <v/>
      </c>
      <c r="V116" s="159" t="str">
        <f t="shared" si="17"/>
        <v/>
      </c>
      <c r="W116" s="159" t="str">
        <f t="shared" si="18"/>
        <v/>
      </c>
      <c r="X116" s="372"/>
      <c r="Y116" s="18" t="str">
        <f t="shared" si="24"/>
        <v/>
      </c>
    </row>
    <row r="117" spans="1:25" x14ac:dyDescent="0.2">
      <c r="A117" s="19"/>
      <c r="B117" s="520"/>
      <c r="C117" s="521"/>
      <c r="D117" s="521"/>
      <c r="E117" s="522"/>
      <c r="F117" s="30" t="str">
        <f>IF(O117&gt;0,O117,"")</f>
        <v/>
      </c>
      <c r="G117" s="3"/>
      <c r="H117" s="4"/>
      <c r="I117" s="4"/>
      <c r="J117" s="4"/>
      <c r="K117" s="4"/>
      <c r="L117" s="4"/>
      <c r="M117" s="4"/>
      <c r="N117" s="5"/>
      <c r="O117" s="29">
        <f>SUM(G117:N117)</f>
        <v>0</v>
      </c>
      <c r="P117" s="523"/>
      <c r="Q117" s="524"/>
      <c r="R117" s="524"/>
      <c r="S117" s="524"/>
      <c r="T117" s="158" t="str">
        <f t="shared" si="15"/>
        <v/>
      </c>
      <c r="U117" s="159" t="str">
        <f t="shared" si="16"/>
        <v/>
      </c>
      <c r="V117" s="159" t="str">
        <f t="shared" si="17"/>
        <v/>
      </c>
      <c r="W117" s="159" t="str">
        <f t="shared" si="18"/>
        <v/>
      </c>
      <c r="X117" s="372"/>
      <c r="Y117" s="18" t="str">
        <f t="shared" si="24"/>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385"/>
    </row>
    <row r="119" spans="1:25" ht="4.1500000000000004" customHeight="1" x14ac:dyDescent="0.2">
      <c r="A119" s="23"/>
      <c r="B119" s="26"/>
      <c r="C119" s="26"/>
      <c r="D119" s="26"/>
      <c r="E119" s="26"/>
      <c r="F119" s="26"/>
      <c r="G119" s="26"/>
      <c r="H119" s="26"/>
      <c r="I119" s="26"/>
      <c r="J119" s="26"/>
      <c r="K119" s="26"/>
      <c r="L119" s="26"/>
      <c r="M119" s="26"/>
      <c r="N119" s="26"/>
      <c r="O119" s="26"/>
      <c r="P119" s="26"/>
      <c r="Q119" s="161"/>
      <c r="R119" s="26"/>
      <c r="S119" s="26"/>
      <c r="T119" s="26"/>
      <c r="U119" s="27"/>
      <c r="V119" s="27"/>
      <c r="W119" s="27"/>
      <c r="X119" s="385"/>
      <c r="Y119" s="89"/>
    </row>
    <row r="120" spans="1:25" ht="15.75" x14ac:dyDescent="0.2">
      <c r="A120" s="23"/>
      <c r="B120" s="162" t="s">
        <v>1735</v>
      </c>
      <c r="C120" s="26"/>
      <c r="D120" s="161" t="s">
        <v>1749</v>
      </c>
      <c r="E120" s="161"/>
      <c r="F120" s="26"/>
      <c r="G120" s="26"/>
      <c r="H120" s="163"/>
      <c r="I120" s="164"/>
      <c r="J120" s="165">
        <f>COUNTIF(Y13:Y82,"E")</f>
        <v>0</v>
      </c>
      <c r="K120" s="26"/>
      <c r="L120" s="26"/>
      <c r="M120" s="26"/>
      <c r="N120" s="26"/>
      <c r="O120" s="26"/>
      <c r="P120" s="26"/>
      <c r="Q120" s="161"/>
      <c r="R120" s="26"/>
      <c r="S120" s="38" t="s">
        <v>1380</v>
      </c>
      <c r="T120" s="39"/>
      <c r="U120" s="519">
        <f>COUNTIF(U13:U117,"1")+COUNTIF(U13:U117,"2")+COUNTIF(U13:U117,"3"+COUNTIF(U13:U117,"4"))</f>
        <v>0</v>
      </c>
      <c r="V120" s="519"/>
      <c r="W120" s="27"/>
      <c r="X120" s="385"/>
      <c r="Y120" s="89"/>
    </row>
    <row r="121" spans="1:25" ht="15.75" x14ac:dyDescent="0.2">
      <c r="A121" s="23"/>
      <c r="B121" s="162"/>
      <c r="C121" s="26"/>
      <c r="D121" s="161" t="s">
        <v>1736</v>
      </c>
      <c r="E121" s="161"/>
      <c r="F121" s="26"/>
      <c r="G121" s="26"/>
      <c r="H121" s="163"/>
      <c r="I121" s="164"/>
      <c r="J121" s="165">
        <f>COUNTIF(Y84:Y103,"E")</f>
        <v>0</v>
      </c>
      <c r="K121" s="26"/>
      <c r="L121" s="26"/>
      <c r="M121" s="26"/>
      <c r="N121" s="26"/>
      <c r="O121" s="26"/>
      <c r="P121" s="26"/>
      <c r="Q121" s="161"/>
      <c r="R121" s="26"/>
      <c r="S121" s="163" t="s">
        <v>1386</v>
      </c>
      <c r="T121" s="39"/>
      <c r="U121" s="519">
        <f>COUNTIF(V13:V117,"RE")+COUNTIF(V13:V117,"CR")+COUNTIF(V13:V117,"EN")+COUNTIF(V13:V117,"VU")</f>
        <v>0</v>
      </c>
      <c r="V121" s="519"/>
      <c r="W121" s="27"/>
      <c r="X121" s="385"/>
      <c r="Y121" s="89"/>
    </row>
    <row r="122" spans="1:25" x14ac:dyDescent="0.2">
      <c r="A122" s="23"/>
      <c r="B122" s="26"/>
      <c r="C122" s="147"/>
      <c r="D122" s="26"/>
      <c r="E122" s="26"/>
      <c r="F122" s="26"/>
      <c r="G122" s="26"/>
      <c r="H122" s="26"/>
      <c r="I122" s="26"/>
      <c r="J122" s="26"/>
      <c r="K122" s="26"/>
      <c r="L122" s="26"/>
      <c r="M122" s="26"/>
      <c r="N122" s="26"/>
      <c r="O122" s="26"/>
      <c r="P122" s="26"/>
      <c r="Q122" s="161"/>
      <c r="R122" s="26"/>
      <c r="S122" s="163" t="s">
        <v>1744</v>
      </c>
      <c r="T122" s="26"/>
      <c r="U122" s="519">
        <f>COUNTIF(V13:V117,"NT")</f>
        <v>0</v>
      </c>
      <c r="V122" s="519"/>
      <c r="W122" s="27"/>
      <c r="X122" s="385"/>
      <c r="Y122" s="89"/>
    </row>
    <row r="123" spans="1:25" ht="5.25" customHeight="1" x14ac:dyDescent="0.2">
      <c r="A123" s="23"/>
      <c r="B123" s="26"/>
      <c r="C123" s="147"/>
      <c r="D123" s="26"/>
      <c r="E123" s="26"/>
      <c r="F123" s="26"/>
      <c r="G123" s="26"/>
      <c r="H123" s="26"/>
      <c r="I123" s="26"/>
      <c r="J123" s="26"/>
      <c r="K123" s="26"/>
      <c r="L123" s="26"/>
      <c r="M123" s="26"/>
      <c r="N123" s="26"/>
      <c r="O123" s="26"/>
      <c r="P123" s="26"/>
      <c r="Q123" s="161"/>
      <c r="R123" s="26"/>
      <c r="S123" s="163"/>
      <c r="T123" s="26"/>
      <c r="U123" s="27"/>
      <c r="V123" s="27"/>
      <c r="W123" s="27"/>
      <c r="X123" s="385"/>
      <c r="Y123" s="89"/>
    </row>
    <row r="124" spans="1:25" x14ac:dyDescent="0.2">
      <c r="A124" s="23"/>
      <c r="B124" s="354" t="s">
        <v>1737</v>
      </c>
      <c r="C124" s="88"/>
      <c r="D124" s="146"/>
      <c r="E124" s="88"/>
      <c r="F124" s="88"/>
      <c r="G124" s="88"/>
      <c r="H124" s="146" t="s">
        <v>1738</v>
      </c>
      <c r="I124" s="37"/>
      <c r="J124" s="37"/>
      <c r="K124" s="37"/>
      <c r="L124" s="88"/>
      <c r="M124" s="89"/>
      <c r="N124" s="146" t="s">
        <v>1746</v>
      </c>
      <c r="O124" s="3"/>
      <c r="P124" s="532"/>
      <c r="Q124" s="533"/>
      <c r="R124" s="533"/>
      <c r="S124" s="533"/>
      <c r="T124" s="533"/>
      <c r="U124" s="533"/>
      <c r="V124" s="534"/>
      <c r="W124" s="27"/>
      <c r="X124" s="385"/>
      <c r="Y124" s="89"/>
    </row>
    <row r="125" spans="1:25" ht="4.1500000000000004" customHeight="1" x14ac:dyDescent="0.2">
      <c r="A125" s="23"/>
      <c r="B125" s="26"/>
      <c r="C125" s="26"/>
      <c r="D125" s="26"/>
      <c r="E125" s="26"/>
      <c r="F125" s="26"/>
      <c r="G125" s="26"/>
      <c r="H125" s="26"/>
      <c r="I125" s="26"/>
      <c r="J125" s="26"/>
      <c r="K125" s="26"/>
      <c r="L125" s="26"/>
      <c r="M125" s="26"/>
      <c r="N125" s="26"/>
      <c r="O125" s="26"/>
      <c r="P125" s="26"/>
      <c r="Q125" s="161"/>
      <c r="R125" s="26"/>
      <c r="S125" s="26"/>
      <c r="T125" s="26"/>
      <c r="U125" s="27"/>
      <c r="V125" s="27"/>
      <c r="W125" s="27"/>
      <c r="X125" s="385"/>
      <c r="Y125" s="89"/>
    </row>
    <row r="126" spans="1:25" ht="10.9" customHeight="1" x14ac:dyDescent="0.2">
      <c r="A126" s="23"/>
      <c r="B126" s="28" t="s">
        <v>1761</v>
      </c>
      <c r="C126" s="23"/>
      <c r="D126" s="23"/>
      <c r="E126" s="23"/>
      <c r="F126" s="23"/>
      <c r="G126" s="23"/>
      <c r="H126" s="23"/>
      <c r="I126" s="23"/>
      <c r="J126" s="23"/>
      <c r="K126" s="23"/>
      <c r="L126" s="23"/>
      <c r="M126" s="23"/>
      <c r="N126" s="23"/>
      <c r="O126" s="23"/>
      <c r="P126" s="23"/>
      <c r="Q126" s="23"/>
      <c r="R126" s="23"/>
      <c r="S126" s="23"/>
      <c r="T126" s="23"/>
      <c r="U126" s="20"/>
      <c r="V126" s="20"/>
      <c r="W126" s="20"/>
      <c r="X126" s="385"/>
    </row>
    <row r="127" spans="1:25" hidden="1" x14ac:dyDescent="0.2">
      <c r="B127" s="9" t="s">
        <v>146</v>
      </c>
      <c r="C127" s="1" t="s">
        <v>480</v>
      </c>
      <c r="D127" s="12">
        <v>1</v>
      </c>
      <c r="E127" s="12" t="s">
        <v>756</v>
      </c>
      <c r="F127" s="12">
        <v>2</v>
      </c>
      <c r="G127" s="1" t="s">
        <v>480</v>
      </c>
      <c r="H127" s="1" t="s">
        <v>1297</v>
      </c>
      <c r="U127" s="11"/>
      <c r="V127" s="11"/>
      <c r="W127" s="11"/>
    </row>
    <row r="128" spans="1:25" hidden="1" x14ac:dyDescent="0.2">
      <c r="B128" s="9" t="s">
        <v>147</v>
      </c>
      <c r="C128" s="1" t="s">
        <v>480</v>
      </c>
      <c r="D128" s="12"/>
      <c r="E128" s="12"/>
      <c r="F128" s="12"/>
      <c r="G128" s="1" t="s">
        <v>480</v>
      </c>
      <c r="H128" s="1" t="s">
        <v>1297</v>
      </c>
      <c r="U128" s="11"/>
      <c r="V128" s="11"/>
      <c r="W128" s="11"/>
    </row>
    <row r="129" spans="2:23" hidden="1" x14ac:dyDescent="0.2">
      <c r="B129" s="9" t="s">
        <v>148</v>
      </c>
      <c r="C129" s="1" t="s">
        <v>480</v>
      </c>
      <c r="D129" s="12">
        <v>1</v>
      </c>
      <c r="E129" s="12" t="s">
        <v>756</v>
      </c>
      <c r="F129" s="12">
        <v>2</v>
      </c>
      <c r="G129" s="1" t="s">
        <v>480</v>
      </c>
      <c r="H129" s="1" t="s">
        <v>1297</v>
      </c>
      <c r="U129" s="11"/>
      <c r="V129" s="11"/>
      <c r="W129" s="11"/>
    </row>
    <row r="130" spans="2:23" hidden="1" x14ac:dyDescent="0.2">
      <c r="B130" s="9" t="s">
        <v>149</v>
      </c>
      <c r="C130" s="1" t="s">
        <v>480</v>
      </c>
      <c r="D130" s="12">
        <v>1</v>
      </c>
      <c r="E130" s="12" t="s">
        <v>756</v>
      </c>
      <c r="F130" s="12">
        <v>2</v>
      </c>
      <c r="G130" s="1" t="s">
        <v>480</v>
      </c>
      <c r="H130" s="1" t="s">
        <v>1297</v>
      </c>
      <c r="U130" s="11"/>
      <c r="V130" s="11"/>
      <c r="W130" s="11"/>
    </row>
    <row r="131" spans="2:23" hidden="1" x14ac:dyDescent="0.2">
      <c r="B131" s="9" t="s">
        <v>150</v>
      </c>
      <c r="C131" s="1" t="s">
        <v>480</v>
      </c>
      <c r="D131" s="12"/>
      <c r="E131" s="12"/>
      <c r="F131" s="12"/>
      <c r="G131" s="1" t="s">
        <v>480</v>
      </c>
      <c r="H131" s="1" t="s">
        <v>1297</v>
      </c>
      <c r="U131" s="11"/>
      <c r="V131" s="11"/>
      <c r="W131" s="11"/>
    </row>
    <row r="132" spans="2:23" hidden="1" x14ac:dyDescent="0.2">
      <c r="B132" s="9" t="s">
        <v>151</v>
      </c>
      <c r="C132" s="1" t="s">
        <v>480</v>
      </c>
      <c r="D132" s="12">
        <v>4</v>
      </c>
      <c r="E132" s="12" t="s">
        <v>757</v>
      </c>
      <c r="F132" s="12">
        <v>1</v>
      </c>
      <c r="G132" s="1" t="s">
        <v>480</v>
      </c>
      <c r="H132" s="1" t="s">
        <v>1297</v>
      </c>
      <c r="U132" s="11"/>
      <c r="V132" s="11"/>
      <c r="W132" s="11"/>
    </row>
    <row r="133" spans="2:23" hidden="1" x14ac:dyDescent="0.2">
      <c r="B133" s="9" t="s">
        <v>268</v>
      </c>
      <c r="C133" s="1" t="s">
        <v>480</v>
      </c>
      <c r="D133" s="12"/>
      <c r="E133" s="12"/>
      <c r="F133" s="12"/>
      <c r="G133" s="1" t="s">
        <v>480</v>
      </c>
      <c r="H133" s="1" t="s">
        <v>1297</v>
      </c>
      <c r="U133" s="11"/>
      <c r="V133" s="11"/>
      <c r="W133" s="11"/>
    </row>
    <row r="134" spans="2:23" hidden="1" x14ac:dyDescent="0.2">
      <c r="B134" s="9" t="s">
        <v>152</v>
      </c>
      <c r="C134" s="1" t="s">
        <v>480</v>
      </c>
      <c r="D134" s="12">
        <v>3</v>
      </c>
      <c r="E134" s="12" t="s">
        <v>757</v>
      </c>
      <c r="F134" s="12">
        <v>2</v>
      </c>
      <c r="G134" s="1" t="s">
        <v>480</v>
      </c>
      <c r="H134" s="1" t="s">
        <v>1297</v>
      </c>
      <c r="U134" s="11"/>
      <c r="V134" s="11"/>
      <c r="W134" s="11"/>
    </row>
    <row r="135" spans="2:23" hidden="1" x14ac:dyDescent="0.2">
      <c r="B135" s="9" t="s">
        <v>153</v>
      </c>
      <c r="C135" s="1" t="s">
        <v>480</v>
      </c>
      <c r="D135" s="12"/>
      <c r="E135" s="12"/>
      <c r="F135" s="12"/>
      <c r="G135" s="1" t="s">
        <v>480</v>
      </c>
      <c r="H135" s="1" t="s">
        <v>1297</v>
      </c>
      <c r="U135" s="11"/>
      <c r="V135" s="11"/>
      <c r="W135" s="11"/>
    </row>
    <row r="136" spans="2:23" hidden="1" x14ac:dyDescent="0.2">
      <c r="B136" s="9" t="s">
        <v>154</v>
      </c>
      <c r="C136" s="1" t="s">
        <v>480</v>
      </c>
      <c r="D136" s="12">
        <v>4</v>
      </c>
      <c r="E136" s="12" t="s">
        <v>758</v>
      </c>
      <c r="F136" s="12">
        <v>2</v>
      </c>
      <c r="G136" s="1" t="s">
        <v>480</v>
      </c>
      <c r="H136" s="1" t="s">
        <v>1297</v>
      </c>
      <c r="U136" s="11"/>
      <c r="V136" s="11"/>
      <c r="W136" s="11"/>
    </row>
    <row r="137" spans="2:23" hidden="1" x14ac:dyDescent="0.2">
      <c r="B137" s="9" t="s">
        <v>155</v>
      </c>
      <c r="C137" s="1" t="s">
        <v>480</v>
      </c>
      <c r="D137" s="12">
        <v>2</v>
      </c>
      <c r="E137" s="12" t="s">
        <v>757</v>
      </c>
      <c r="F137" s="12">
        <v>3</v>
      </c>
      <c r="G137" s="1" t="s">
        <v>480</v>
      </c>
      <c r="H137" s="1" t="s">
        <v>1297</v>
      </c>
      <c r="U137" s="11"/>
      <c r="V137" s="11"/>
      <c r="W137" s="11"/>
    </row>
    <row r="138" spans="2:23" hidden="1" x14ac:dyDescent="0.2">
      <c r="B138" s="9" t="s">
        <v>156</v>
      </c>
      <c r="C138" s="1" t="s">
        <v>480</v>
      </c>
      <c r="D138" s="12">
        <v>3</v>
      </c>
      <c r="E138" s="12" t="s">
        <v>757</v>
      </c>
      <c r="F138" s="12">
        <v>2</v>
      </c>
      <c r="G138" s="1" t="s">
        <v>480</v>
      </c>
      <c r="H138" s="1" t="s">
        <v>1297</v>
      </c>
      <c r="U138" s="11"/>
      <c r="V138" s="11"/>
      <c r="W138" s="11"/>
    </row>
    <row r="139" spans="2:23" hidden="1" x14ac:dyDescent="0.2">
      <c r="B139" s="9" t="s">
        <v>157</v>
      </c>
      <c r="C139" s="1" t="s">
        <v>480</v>
      </c>
      <c r="D139" s="12"/>
      <c r="E139" s="12"/>
      <c r="F139" s="12"/>
      <c r="G139" s="1" t="s">
        <v>480</v>
      </c>
      <c r="H139" s="1" t="s">
        <v>1297</v>
      </c>
      <c r="U139" s="11"/>
      <c r="V139" s="11"/>
      <c r="W139" s="11"/>
    </row>
    <row r="140" spans="2:23" hidden="1" x14ac:dyDescent="0.2">
      <c r="B140" s="9" t="s">
        <v>272</v>
      </c>
      <c r="C140" s="1" t="s">
        <v>480</v>
      </c>
      <c r="D140" s="12"/>
      <c r="E140" s="12"/>
      <c r="F140" s="12"/>
      <c r="G140" s="1" t="s">
        <v>480</v>
      </c>
      <c r="H140" s="1" t="s">
        <v>1297</v>
      </c>
      <c r="U140" s="11"/>
      <c r="V140" s="11"/>
      <c r="W140" s="11"/>
    </row>
    <row r="141" spans="2:23" hidden="1" x14ac:dyDescent="0.2">
      <c r="B141" s="9" t="s">
        <v>158</v>
      </c>
      <c r="C141" s="1" t="s">
        <v>480</v>
      </c>
      <c r="D141" s="12"/>
      <c r="E141" s="12" t="s">
        <v>758</v>
      </c>
      <c r="F141" s="12"/>
      <c r="G141" s="1" t="s">
        <v>480</v>
      </c>
      <c r="H141" s="1" t="s">
        <v>1297</v>
      </c>
      <c r="U141" s="11"/>
      <c r="V141" s="11"/>
      <c r="W141" s="11"/>
    </row>
    <row r="142" spans="2:23" hidden="1" x14ac:dyDescent="0.2">
      <c r="B142" s="9" t="s">
        <v>159</v>
      </c>
      <c r="C142" s="1" t="s">
        <v>480</v>
      </c>
      <c r="D142" s="12"/>
      <c r="E142" s="12"/>
      <c r="F142" s="12"/>
      <c r="G142" s="1" t="s">
        <v>480</v>
      </c>
      <c r="H142" s="1" t="s">
        <v>1297</v>
      </c>
      <c r="U142" s="11"/>
      <c r="V142" s="11"/>
      <c r="W142" s="11"/>
    </row>
    <row r="143" spans="2:23" hidden="1" x14ac:dyDescent="0.2">
      <c r="B143" s="9" t="s">
        <v>160</v>
      </c>
      <c r="C143" s="1" t="s">
        <v>480</v>
      </c>
      <c r="D143" s="12">
        <v>4</v>
      </c>
      <c r="E143" s="12" t="s">
        <v>757</v>
      </c>
      <c r="F143" s="12">
        <v>1</v>
      </c>
      <c r="G143" s="1" t="s">
        <v>480</v>
      </c>
      <c r="H143" s="1" t="s">
        <v>1297</v>
      </c>
      <c r="U143" s="11"/>
      <c r="V143" s="11"/>
      <c r="W143" s="11"/>
    </row>
    <row r="144" spans="2:23" hidden="1" x14ac:dyDescent="0.2">
      <c r="B144" s="9" t="s">
        <v>161</v>
      </c>
      <c r="C144" s="1" t="s">
        <v>480</v>
      </c>
      <c r="D144" s="12"/>
      <c r="E144" s="12"/>
      <c r="F144" s="12"/>
      <c r="G144" s="1" t="s">
        <v>480</v>
      </c>
      <c r="H144" s="1" t="s">
        <v>1297</v>
      </c>
    </row>
    <row r="145" spans="2:8" hidden="1" x14ac:dyDescent="0.2">
      <c r="B145" s="9" t="s">
        <v>162</v>
      </c>
      <c r="C145" s="1" t="s">
        <v>480</v>
      </c>
      <c r="D145" s="12">
        <v>3</v>
      </c>
      <c r="E145" s="12" t="s">
        <v>757</v>
      </c>
      <c r="F145" s="12">
        <v>2</v>
      </c>
      <c r="G145" s="1" t="s">
        <v>480</v>
      </c>
      <c r="H145" s="1" t="s">
        <v>1297</v>
      </c>
    </row>
    <row r="146" spans="2:8" hidden="1" x14ac:dyDescent="0.2">
      <c r="B146" s="9" t="s">
        <v>163</v>
      </c>
      <c r="C146" s="1" t="s">
        <v>480</v>
      </c>
      <c r="D146" s="12"/>
      <c r="E146" s="12"/>
      <c r="F146" s="12"/>
      <c r="G146" s="1" t="s">
        <v>480</v>
      </c>
      <c r="H146" s="1" t="s">
        <v>1297</v>
      </c>
    </row>
    <row r="147" spans="2:8" hidden="1" x14ac:dyDescent="0.2">
      <c r="B147" s="9" t="s">
        <v>164</v>
      </c>
      <c r="C147" s="1" t="s">
        <v>480</v>
      </c>
      <c r="D147" s="12"/>
      <c r="E147" s="12"/>
      <c r="F147" s="12"/>
      <c r="G147" s="1" t="s">
        <v>480</v>
      </c>
      <c r="H147" s="1" t="s">
        <v>1297</v>
      </c>
    </row>
    <row r="148" spans="2:8" hidden="1" x14ac:dyDescent="0.2">
      <c r="B148" s="9" t="s">
        <v>165</v>
      </c>
      <c r="C148" s="1" t="s">
        <v>480</v>
      </c>
      <c r="D148" s="12">
        <v>1</v>
      </c>
      <c r="E148" s="12" t="s">
        <v>756</v>
      </c>
      <c r="F148" s="12">
        <v>2</v>
      </c>
      <c r="G148" s="1" t="s">
        <v>480</v>
      </c>
      <c r="H148" s="1" t="s">
        <v>1297</v>
      </c>
    </row>
    <row r="149" spans="2:8" hidden="1" x14ac:dyDescent="0.2">
      <c r="B149" s="9" t="s">
        <v>166</v>
      </c>
      <c r="C149" s="1" t="s">
        <v>480</v>
      </c>
      <c r="D149" s="12">
        <v>3</v>
      </c>
      <c r="E149" s="12" t="s">
        <v>759</v>
      </c>
      <c r="F149" s="12">
        <v>1</v>
      </c>
      <c r="G149" s="1" t="s">
        <v>480</v>
      </c>
      <c r="H149" s="1" t="s">
        <v>1297</v>
      </c>
    </row>
    <row r="150" spans="2:8" hidden="1" x14ac:dyDescent="0.2">
      <c r="B150" s="9" t="s">
        <v>167</v>
      </c>
      <c r="C150" s="1" t="s">
        <v>480</v>
      </c>
      <c r="D150" s="12"/>
      <c r="E150" s="12" t="s">
        <v>758</v>
      </c>
      <c r="F150" s="12"/>
      <c r="G150" s="1" t="s">
        <v>480</v>
      </c>
      <c r="H150" s="1" t="s">
        <v>1297</v>
      </c>
    </row>
    <row r="151" spans="2:8" hidden="1" x14ac:dyDescent="0.2">
      <c r="B151" s="9" t="s">
        <v>168</v>
      </c>
      <c r="C151" s="1" t="s">
        <v>480</v>
      </c>
      <c r="D151" s="12"/>
      <c r="E151" s="12"/>
      <c r="F151" s="12"/>
      <c r="G151" s="1" t="s">
        <v>480</v>
      </c>
      <c r="H151" s="1" t="s">
        <v>1297</v>
      </c>
    </row>
    <row r="152" spans="2:8" hidden="1" x14ac:dyDescent="0.2">
      <c r="B152" s="9" t="s">
        <v>169</v>
      </c>
      <c r="C152" s="1" t="s">
        <v>480</v>
      </c>
      <c r="D152" s="12">
        <v>3</v>
      </c>
      <c r="E152" s="12" t="s">
        <v>759</v>
      </c>
      <c r="F152" s="12">
        <v>1</v>
      </c>
      <c r="G152" s="1" t="s">
        <v>480</v>
      </c>
      <c r="H152" s="1" t="s">
        <v>1297</v>
      </c>
    </row>
    <row r="153" spans="2:8" hidden="1" x14ac:dyDescent="0.2">
      <c r="B153" s="9" t="s">
        <v>170</v>
      </c>
      <c r="C153" s="1" t="s">
        <v>480</v>
      </c>
      <c r="D153" s="12"/>
      <c r="E153" s="12"/>
      <c r="F153" s="12"/>
      <c r="G153" s="1" t="s">
        <v>480</v>
      </c>
      <c r="H153" s="1" t="s">
        <v>1297</v>
      </c>
    </row>
    <row r="154" spans="2:8" hidden="1" x14ac:dyDescent="0.2">
      <c r="B154" s="9" t="s">
        <v>171</v>
      </c>
      <c r="C154" s="1" t="s">
        <v>480</v>
      </c>
      <c r="D154" s="12"/>
      <c r="E154" s="12"/>
      <c r="F154" s="12"/>
      <c r="G154" s="1" t="s">
        <v>480</v>
      </c>
      <c r="H154" s="1" t="s">
        <v>1297</v>
      </c>
    </row>
    <row r="155" spans="2:8" hidden="1" x14ac:dyDescent="0.2">
      <c r="B155" s="9" t="s">
        <v>278</v>
      </c>
      <c r="C155" s="1" t="s">
        <v>480</v>
      </c>
      <c r="D155" s="12">
        <v>3</v>
      </c>
      <c r="E155" s="12" t="s">
        <v>758</v>
      </c>
      <c r="F155" s="12">
        <v>3</v>
      </c>
      <c r="G155" s="1" t="s">
        <v>480</v>
      </c>
      <c r="H155" s="1" t="s">
        <v>1297</v>
      </c>
    </row>
    <row r="156" spans="2:8" hidden="1" x14ac:dyDescent="0.2">
      <c r="B156" s="9" t="s">
        <v>281</v>
      </c>
      <c r="C156" s="1" t="s">
        <v>480</v>
      </c>
      <c r="D156" s="12">
        <v>4</v>
      </c>
      <c r="E156" s="12" t="s">
        <v>757</v>
      </c>
      <c r="F156" s="12">
        <v>1</v>
      </c>
      <c r="G156" s="1" t="s">
        <v>480</v>
      </c>
      <c r="H156" s="1" t="s">
        <v>1297</v>
      </c>
    </row>
    <row r="157" spans="2:8" hidden="1" x14ac:dyDescent="0.2">
      <c r="B157" s="9" t="s">
        <v>284</v>
      </c>
      <c r="C157" s="1" t="s">
        <v>480</v>
      </c>
      <c r="D157" s="12"/>
      <c r="E157" s="12"/>
      <c r="F157" s="12"/>
      <c r="G157" s="1" t="s">
        <v>480</v>
      </c>
      <c r="H157" s="1" t="s">
        <v>1297</v>
      </c>
    </row>
    <row r="158" spans="2:8" hidden="1" x14ac:dyDescent="0.2">
      <c r="B158" s="9" t="s">
        <v>285</v>
      </c>
      <c r="C158" s="1" t="s">
        <v>480</v>
      </c>
      <c r="D158" s="12">
        <v>1</v>
      </c>
      <c r="E158" s="12" t="s">
        <v>756</v>
      </c>
      <c r="F158" s="12">
        <v>2</v>
      </c>
      <c r="G158" s="1" t="s">
        <v>480</v>
      </c>
      <c r="H158" s="1" t="s">
        <v>1297</v>
      </c>
    </row>
    <row r="159" spans="2:8" hidden="1" x14ac:dyDescent="0.2">
      <c r="B159" s="9" t="s">
        <v>286</v>
      </c>
      <c r="C159" s="1" t="s">
        <v>480</v>
      </c>
      <c r="D159" s="12">
        <v>2</v>
      </c>
      <c r="E159" s="12" t="s">
        <v>757</v>
      </c>
      <c r="F159" s="12">
        <v>3</v>
      </c>
      <c r="G159" s="1" t="s">
        <v>480</v>
      </c>
      <c r="H159" s="1" t="s">
        <v>1297</v>
      </c>
    </row>
    <row r="160" spans="2:8" hidden="1" x14ac:dyDescent="0.2">
      <c r="B160" s="9" t="s">
        <v>287</v>
      </c>
      <c r="C160" s="1" t="s">
        <v>480</v>
      </c>
      <c r="D160" s="12"/>
      <c r="E160" s="12"/>
      <c r="F160" s="12"/>
      <c r="G160" s="1" t="s">
        <v>480</v>
      </c>
      <c r="H160" s="1" t="s">
        <v>1297</v>
      </c>
    </row>
    <row r="161" spans="2:8" hidden="1" x14ac:dyDescent="0.2">
      <c r="B161" s="9" t="s">
        <v>289</v>
      </c>
      <c r="C161" s="1" t="s">
        <v>480</v>
      </c>
      <c r="D161" s="12"/>
      <c r="E161" s="12"/>
      <c r="F161" s="12"/>
      <c r="G161" s="1" t="s">
        <v>480</v>
      </c>
      <c r="H161" s="1" t="s">
        <v>1297</v>
      </c>
    </row>
    <row r="162" spans="2:8" hidden="1" x14ac:dyDescent="0.2">
      <c r="B162" s="10" t="s">
        <v>290</v>
      </c>
      <c r="C162" s="1" t="s">
        <v>480</v>
      </c>
      <c r="D162" s="13"/>
      <c r="E162" s="13"/>
      <c r="F162" s="13"/>
      <c r="G162" s="1" t="s">
        <v>480</v>
      </c>
      <c r="H162" s="1" t="s">
        <v>1297</v>
      </c>
    </row>
    <row r="163" spans="2:8" hidden="1" x14ac:dyDescent="0.2">
      <c r="B163" s="9" t="s">
        <v>291</v>
      </c>
      <c r="C163" s="1" t="s">
        <v>480</v>
      </c>
      <c r="D163" s="12"/>
      <c r="E163" s="12"/>
      <c r="F163" s="12"/>
      <c r="G163" s="1" t="s">
        <v>480</v>
      </c>
      <c r="H163" s="1" t="s">
        <v>1297</v>
      </c>
    </row>
    <row r="164" spans="2:8" hidden="1" x14ac:dyDescent="0.2">
      <c r="B164" s="9" t="s">
        <v>477</v>
      </c>
      <c r="C164" s="1" t="s">
        <v>480</v>
      </c>
      <c r="D164" s="12"/>
      <c r="E164" s="12"/>
      <c r="F164" s="12"/>
      <c r="G164" s="1" t="s">
        <v>480</v>
      </c>
      <c r="H164" s="1" t="s">
        <v>1297</v>
      </c>
    </row>
    <row r="165" spans="2:8" hidden="1" x14ac:dyDescent="0.2">
      <c r="B165" s="9" t="s">
        <v>292</v>
      </c>
      <c r="C165" s="1" t="s">
        <v>480</v>
      </c>
      <c r="D165" s="12"/>
      <c r="E165" s="12"/>
      <c r="F165" s="12"/>
      <c r="G165" s="1" t="s">
        <v>480</v>
      </c>
      <c r="H165" s="1" t="s">
        <v>1297</v>
      </c>
    </row>
    <row r="166" spans="2:8" hidden="1" x14ac:dyDescent="0.2">
      <c r="B166" s="9" t="s">
        <v>172</v>
      </c>
      <c r="C166" s="1" t="s">
        <v>480</v>
      </c>
      <c r="D166" s="12"/>
      <c r="E166" s="12"/>
      <c r="F166" s="12"/>
      <c r="G166" s="1" t="s">
        <v>480</v>
      </c>
      <c r="H166" s="1" t="s">
        <v>1297</v>
      </c>
    </row>
    <row r="167" spans="2:8" hidden="1" x14ac:dyDescent="0.2">
      <c r="B167" s="9" t="s">
        <v>173</v>
      </c>
      <c r="C167" s="1" t="s">
        <v>480</v>
      </c>
      <c r="D167" s="12"/>
      <c r="E167" s="12"/>
      <c r="F167" s="12"/>
      <c r="G167" s="1" t="s">
        <v>480</v>
      </c>
      <c r="H167" s="1" t="s">
        <v>1297</v>
      </c>
    </row>
    <row r="168" spans="2:8" hidden="1" x14ac:dyDescent="0.2">
      <c r="B168" s="9" t="s">
        <v>174</v>
      </c>
      <c r="C168" s="1" t="s">
        <v>480</v>
      </c>
      <c r="D168" s="12"/>
      <c r="E168" s="12"/>
      <c r="F168" s="12"/>
      <c r="G168" s="1" t="s">
        <v>480</v>
      </c>
      <c r="H168" s="1" t="s">
        <v>1297</v>
      </c>
    </row>
    <row r="169" spans="2:8" hidden="1" x14ac:dyDescent="0.2">
      <c r="B169" s="9" t="s">
        <v>175</v>
      </c>
      <c r="C169" s="1" t="s">
        <v>480</v>
      </c>
      <c r="D169" s="12"/>
      <c r="E169" s="12"/>
      <c r="F169" s="12"/>
      <c r="G169" s="1" t="s">
        <v>480</v>
      </c>
      <c r="H169" s="1" t="s">
        <v>1297</v>
      </c>
    </row>
    <row r="170" spans="2:8" hidden="1" x14ac:dyDescent="0.2">
      <c r="B170" s="9" t="s">
        <v>176</v>
      </c>
      <c r="C170" s="1" t="s">
        <v>480</v>
      </c>
      <c r="D170" s="12"/>
      <c r="E170" s="12"/>
      <c r="F170" s="12"/>
      <c r="G170" s="1" t="s">
        <v>480</v>
      </c>
      <c r="H170" s="1" t="s">
        <v>1297</v>
      </c>
    </row>
    <row r="171" spans="2:8" hidden="1" x14ac:dyDescent="0.2">
      <c r="B171" s="9" t="s">
        <v>177</v>
      </c>
      <c r="C171" s="1" t="s">
        <v>480</v>
      </c>
      <c r="D171" s="12"/>
      <c r="E171" s="12"/>
      <c r="F171" s="12"/>
      <c r="G171" s="1" t="s">
        <v>480</v>
      </c>
      <c r="H171" s="1" t="s">
        <v>1297</v>
      </c>
    </row>
    <row r="172" spans="2:8" hidden="1" x14ac:dyDescent="0.2">
      <c r="B172" s="9" t="s">
        <v>178</v>
      </c>
      <c r="C172" s="1" t="s">
        <v>480</v>
      </c>
      <c r="D172" s="12">
        <v>1</v>
      </c>
      <c r="E172" s="12" t="s">
        <v>756</v>
      </c>
      <c r="F172" s="12">
        <v>2</v>
      </c>
      <c r="G172" s="1" t="s">
        <v>480</v>
      </c>
      <c r="H172" s="1" t="s">
        <v>1297</v>
      </c>
    </row>
    <row r="173" spans="2:8" hidden="1" x14ac:dyDescent="0.2">
      <c r="B173" s="9" t="s">
        <v>179</v>
      </c>
      <c r="C173" s="1" t="s">
        <v>480</v>
      </c>
      <c r="D173" s="12">
        <v>2</v>
      </c>
      <c r="E173" s="12" t="s">
        <v>759</v>
      </c>
      <c r="F173" s="12">
        <v>2</v>
      </c>
      <c r="G173" s="1" t="s">
        <v>480</v>
      </c>
      <c r="H173" s="1" t="s">
        <v>1297</v>
      </c>
    </row>
    <row r="174" spans="2:8" hidden="1" x14ac:dyDescent="0.2">
      <c r="B174" s="9" t="s">
        <v>180</v>
      </c>
      <c r="C174" s="1" t="s">
        <v>480</v>
      </c>
      <c r="D174" s="12">
        <v>4</v>
      </c>
      <c r="E174" s="12" t="s">
        <v>757</v>
      </c>
      <c r="F174" s="12">
        <v>1</v>
      </c>
      <c r="G174" s="1" t="s">
        <v>480</v>
      </c>
      <c r="H174" s="1" t="s">
        <v>1297</v>
      </c>
    </row>
    <row r="175" spans="2:8" hidden="1" x14ac:dyDescent="0.2">
      <c r="B175" s="9" t="s">
        <v>181</v>
      </c>
      <c r="C175" s="1" t="s">
        <v>480</v>
      </c>
      <c r="D175" s="12"/>
      <c r="E175" s="12"/>
      <c r="F175" s="12"/>
      <c r="G175" s="1" t="s">
        <v>480</v>
      </c>
      <c r="H175" s="1" t="s">
        <v>1297</v>
      </c>
    </row>
    <row r="176" spans="2:8" hidden="1" x14ac:dyDescent="0.2">
      <c r="B176" s="9" t="s">
        <v>182</v>
      </c>
      <c r="C176" s="1" t="s">
        <v>480</v>
      </c>
      <c r="D176" s="12">
        <v>1</v>
      </c>
      <c r="E176" s="12" t="s">
        <v>756</v>
      </c>
      <c r="F176" s="12">
        <v>2</v>
      </c>
      <c r="G176" s="1" t="s">
        <v>480</v>
      </c>
      <c r="H176" s="1" t="s">
        <v>1297</v>
      </c>
    </row>
    <row r="177" spans="2:8" hidden="1" x14ac:dyDescent="0.2">
      <c r="B177" s="9" t="s">
        <v>183</v>
      </c>
      <c r="C177" s="1" t="s">
        <v>480</v>
      </c>
      <c r="D177" s="12">
        <v>2</v>
      </c>
      <c r="E177" s="12" t="s">
        <v>760</v>
      </c>
      <c r="F177" s="12">
        <v>1</v>
      </c>
      <c r="G177" s="1" t="s">
        <v>480</v>
      </c>
      <c r="H177" s="1" t="s">
        <v>1297</v>
      </c>
    </row>
    <row r="178" spans="2:8" hidden="1" x14ac:dyDescent="0.2">
      <c r="B178" s="9" t="s">
        <v>184</v>
      </c>
      <c r="C178" s="1" t="s">
        <v>480</v>
      </c>
      <c r="D178" s="12">
        <v>4</v>
      </c>
      <c r="E178" s="12" t="s">
        <v>761</v>
      </c>
      <c r="F178" s="12">
        <v>3</v>
      </c>
      <c r="G178" s="1" t="s">
        <v>480</v>
      </c>
      <c r="H178" s="1" t="s">
        <v>1297</v>
      </c>
    </row>
    <row r="179" spans="2:8" hidden="1" x14ac:dyDescent="0.2">
      <c r="B179" s="9" t="s">
        <v>185</v>
      </c>
      <c r="C179" s="1" t="s">
        <v>480</v>
      </c>
      <c r="D179" s="12"/>
      <c r="E179" s="12"/>
      <c r="F179" s="12"/>
      <c r="G179" s="1" t="s">
        <v>480</v>
      </c>
      <c r="H179" s="1" t="s">
        <v>1297</v>
      </c>
    </row>
    <row r="180" spans="2:8" hidden="1" x14ac:dyDescent="0.2">
      <c r="B180" s="9" t="s">
        <v>186</v>
      </c>
      <c r="C180" s="1" t="s">
        <v>480</v>
      </c>
      <c r="D180" s="12">
        <v>4</v>
      </c>
      <c r="E180" s="12" t="s">
        <v>757</v>
      </c>
      <c r="F180" s="12">
        <v>1</v>
      </c>
      <c r="G180" s="1" t="s">
        <v>480</v>
      </c>
      <c r="H180" s="1" t="s">
        <v>1297</v>
      </c>
    </row>
    <row r="181" spans="2:8" hidden="1" x14ac:dyDescent="0.2">
      <c r="B181" s="9" t="s">
        <v>187</v>
      </c>
      <c r="C181" s="1" t="s">
        <v>480</v>
      </c>
      <c r="D181" s="12">
        <v>1</v>
      </c>
      <c r="E181" s="12" t="s">
        <v>756</v>
      </c>
      <c r="F181" s="12">
        <v>2</v>
      </c>
      <c r="G181" s="1" t="s">
        <v>480</v>
      </c>
      <c r="H181" s="1" t="s">
        <v>1297</v>
      </c>
    </row>
    <row r="182" spans="2:8" hidden="1" x14ac:dyDescent="0.2">
      <c r="B182" s="9" t="s">
        <v>188</v>
      </c>
      <c r="C182" s="1" t="s">
        <v>480</v>
      </c>
      <c r="D182" s="12"/>
      <c r="E182" s="12"/>
      <c r="F182" s="12"/>
      <c r="G182" s="1" t="s">
        <v>480</v>
      </c>
      <c r="H182" s="1" t="s">
        <v>1297</v>
      </c>
    </row>
    <row r="183" spans="2:8" hidden="1" x14ac:dyDescent="0.2">
      <c r="B183" s="9" t="s">
        <v>189</v>
      </c>
      <c r="C183" s="1" t="s">
        <v>480</v>
      </c>
      <c r="D183" s="12">
        <v>2</v>
      </c>
      <c r="E183" s="12" t="s">
        <v>760</v>
      </c>
      <c r="F183" s="12">
        <v>1</v>
      </c>
      <c r="G183" s="1" t="s">
        <v>480</v>
      </c>
      <c r="H183" s="1" t="s">
        <v>1297</v>
      </c>
    </row>
    <row r="184" spans="2:8" hidden="1" x14ac:dyDescent="0.2">
      <c r="B184" s="9" t="s">
        <v>190</v>
      </c>
      <c r="C184" s="1" t="s">
        <v>480</v>
      </c>
      <c r="D184" s="12">
        <v>2</v>
      </c>
      <c r="E184" s="12" t="s">
        <v>760</v>
      </c>
      <c r="F184" s="12">
        <v>1</v>
      </c>
      <c r="G184" s="1" t="s">
        <v>480</v>
      </c>
      <c r="H184" s="1" t="s">
        <v>1297</v>
      </c>
    </row>
    <row r="185" spans="2:8" hidden="1" x14ac:dyDescent="0.2">
      <c r="B185" s="9" t="s">
        <v>191</v>
      </c>
      <c r="C185" s="1" t="s">
        <v>480</v>
      </c>
      <c r="D185" s="12"/>
      <c r="E185" s="12"/>
      <c r="F185" s="12"/>
      <c r="G185" s="1" t="s">
        <v>480</v>
      </c>
      <c r="H185" s="1" t="s">
        <v>1297</v>
      </c>
    </row>
    <row r="186" spans="2:8" hidden="1" x14ac:dyDescent="0.2">
      <c r="B186" s="9" t="s">
        <v>300</v>
      </c>
      <c r="C186" s="1" t="s">
        <v>480</v>
      </c>
      <c r="D186" s="12"/>
      <c r="E186" s="12"/>
      <c r="F186" s="12"/>
      <c r="G186" s="1" t="s">
        <v>480</v>
      </c>
      <c r="H186" s="1" t="s">
        <v>1297</v>
      </c>
    </row>
    <row r="187" spans="2:8" hidden="1" x14ac:dyDescent="0.2">
      <c r="B187" s="9" t="s">
        <v>192</v>
      </c>
      <c r="C187" s="1" t="s">
        <v>480</v>
      </c>
      <c r="D187" s="12">
        <v>2</v>
      </c>
      <c r="E187" s="12" t="s">
        <v>759</v>
      </c>
      <c r="F187" s="12">
        <v>2</v>
      </c>
      <c r="G187" s="1" t="s">
        <v>480</v>
      </c>
      <c r="H187" s="1" t="s">
        <v>1297</v>
      </c>
    </row>
    <row r="188" spans="2:8" hidden="1" x14ac:dyDescent="0.2">
      <c r="B188" s="9" t="s">
        <v>193</v>
      </c>
      <c r="C188" s="1" t="s">
        <v>480</v>
      </c>
      <c r="D188" s="12">
        <v>1</v>
      </c>
      <c r="E188" s="12" t="s">
        <v>756</v>
      </c>
      <c r="F188" s="12">
        <v>2</v>
      </c>
      <c r="G188" s="1" t="s">
        <v>480</v>
      </c>
      <c r="H188" s="1" t="s">
        <v>1297</v>
      </c>
    </row>
    <row r="189" spans="2:8" hidden="1" x14ac:dyDescent="0.2">
      <c r="B189" s="9" t="s">
        <v>194</v>
      </c>
      <c r="C189" s="1" t="s">
        <v>480</v>
      </c>
      <c r="D189" s="12">
        <v>1</v>
      </c>
      <c r="E189" s="12" t="s">
        <v>756</v>
      </c>
      <c r="F189" s="12">
        <v>3</v>
      </c>
      <c r="G189" s="1" t="s">
        <v>480</v>
      </c>
      <c r="H189" s="1" t="s">
        <v>1297</v>
      </c>
    </row>
    <row r="190" spans="2:8" hidden="1" x14ac:dyDescent="0.2">
      <c r="B190" s="9" t="s">
        <v>195</v>
      </c>
      <c r="C190" s="1" t="s">
        <v>480</v>
      </c>
      <c r="D190" s="12">
        <v>1</v>
      </c>
      <c r="E190" s="12" t="s">
        <v>756</v>
      </c>
      <c r="F190" s="12">
        <v>2</v>
      </c>
      <c r="G190" s="1" t="s">
        <v>480</v>
      </c>
      <c r="H190" s="1" t="s">
        <v>1297</v>
      </c>
    </row>
    <row r="191" spans="2:8" hidden="1" x14ac:dyDescent="0.2">
      <c r="B191" s="9" t="s">
        <v>196</v>
      </c>
      <c r="C191" s="1" t="s">
        <v>480</v>
      </c>
      <c r="D191" s="12">
        <v>1</v>
      </c>
      <c r="E191" s="12" t="s">
        <v>756</v>
      </c>
      <c r="F191" s="12">
        <v>2</v>
      </c>
      <c r="G191" s="1" t="s">
        <v>480</v>
      </c>
      <c r="H191" s="1" t="s">
        <v>1297</v>
      </c>
    </row>
    <row r="192" spans="2:8" hidden="1" x14ac:dyDescent="0.2">
      <c r="B192" s="9" t="s">
        <v>197</v>
      </c>
      <c r="C192" s="1" t="s">
        <v>480</v>
      </c>
      <c r="D192" s="12"/>
      <c r="E192" s="12"/>
      <c r="F192" s="12"/>
      <c r="G192" s="1" t="s">
        <v>480</v>
      </c>
      <c r="H192" s="1" t="s">
        <v>1297</v>
      </c>
    </row>
    <row r="193" spans="2:8" hidden="1" x14ac:dyDescent="0.2">
      <c r="B193" s="9" t="s">
        <v>198</v>
      </c>
      <c r="C193" s="1" t="s">
        <v>480</v>
      </c>
      <c r="D193" s="12"/>
      <c r="E193" s="12" t="s">
        <v>758</v>
      </c>
      <c r="F193" s="12"/>
      <c r="G193" s="1" t="s">
        <v>480</v>
      </c>
      <c r="H193" s="1" t="s">
        <v>1297</v>
      </c>
    </row>
    <row r="194" spans="2:8" hidden="1" x14ac:dyDescent="0.2">
      <c r="B194" s="33" t="s">
        <v>199</v>
      </c>
      <c r="C194" s="1" t="s">
        <v>480</v>
      </c>
      <c r="D194" s="34">
        <v>3</v>
      </c>
      <c r="E194" s="34" t="s">
        <v>759</v>
      </c>
      <c r="F194" s="34">
        <v>1</v>
      </c>
      <c r="G194" s="1" t="s">
        <v>480</v>
      </c>
      <c r="H194" s="1" t="s">
        <v>1297</v>
      </c>
    </row>
    <row r="195" spans="2:8" hidden="1" x14ac:dyDescent="0.2">
      <c r="B195" s="33" t="s">
        <v>200</v>
      </c>
      <c r="C195" s="1" t="s">
        <v>480</v>
      </c>
      <c r="D195" s="34">
        <v>4</v>
      </c>
      <c r="E195" s="34" t="s">
        <v>757</v>
      </c>
      <c r="F195" s="34">
        <v>1</v>
      </c>
      <c r="G195" s="1" t="s">
        <v>480</v>
      </c>
      <c r="H195" s="1" t="s">
        <v>1297</v>
      </c>
    </row>
    <row r="196" spans="2:8" hidden="1" x14ac:dyDescent="0.2">
      <c r="B196" s="33" t="s">
        <v>201</v>
      </c>
      <c r="C196" s="1" t="s">
        <v>480</v>
      </c>
      <c r="D196" s="34">
        <v>3</v>
      </c>
      <c r="E196" s="34" t="s">
        <v>757</v>
      </c>
      <c r="F196" s="34">
        <v>2</v>
      </c>
      <c r="G196" s="1" t="s">
        <v>480</v>
      </c>
      <c r="H196" s="1" t="s">
        <v>1297</v>
      </c>
    </row>
    <row r="197" spans="2:8" hidden="1" x14ac:dyDescent="0.2">
      <c r="B197" s="33" t="s">
        <v>202</v>
      </c>
      <c r="C197" s="1" t="s">
        <v>480</v>
      </c>
      <c r="D197" s="34"/>
      <c r="E197" s="34"/>
      <c r="F197" s="34"/>
      <c r="G197" s="1" t="s">
        <v>480</v>
      </c>
      <c r="H197" s="1" t="s">
        <v>1297</v>
      </c>
    </row>
    <row r="198" spans="2:8" hidden="1" x14ac:dyDescent="0.2">
      <c r="B198" s="33" t="s">
        <v>203</v>
      </c>
      <c r="C198" s="1" t="s">
        <v>480</v>
      </c>
      <c r="D198" s="34">
        <v>4</v>
      </c>
      <c r="E198" s="34" t="s">
        <v>757</v>
      </c>
      <c r="F198" s="34">
        <v>1</v>
      </c>
      <c r="G198" s="1" t="s">
        <v>480</v>
      </c>
      <c r="H198" s="1" t="s">
        <v>1297</v>
      </c>
    </row>
    <row r="199" spans="2:8" hidden="1" x14ac:dyDescent="0.2">
      <c r="B199" s="33" t="s">
        <v>215</v>
      </c>
      <c r="C199" s="1" t="s">
        <v>480</v>
      </c>
      <c r="D199" s="34"/>
      <c r="E199" s="34"/>
      <c r="F199" s="34"/>
      <c r="G199" s="1" t="s">
        <v>480</v>
      </c>
      <c r="H199" s="1" t="s">
        <v>1297</v>
      </c>
    </row>
    <row r="200" spans="2:8" hidden="1" x14ac:dyDescent="0.2">
      <c r="B200" s="33" t="s">
        <v>302</v>
      </c>
      <c r="C200" s="1" t="s">
        <v>480</v>
      </c>
      <c r="D200" s="34">
        <v>3</v>
      </c>
      <c r="E200" s="34" t="s">
        <v>758</v>
      </c>
      <c r="F200" s="34">
        <v>3</v>
      </c>
      <c r="G200" s="1" t="s">
        <v>480</v>
      </c>
      <c r="H200" s="1" t="s">
        <v>1297</v>
      </c>
    </row>
    <row r="201" spans="2:8" hidden="1" x14ac:dyDescent="0.2">
      <c r="B201" s="33" t="s">
        <v>207</v>
      </c>
      <c r="C201" s="1" t="s">
        <v>480</v>
      </c>
      <c r="D201" s="34"/>
      <c r="E201" s="34"/>
      <c r="F201" s="34"/>
      <c r="G201" s="1" t="s">
        <v>480</v>
      </c>
      <c r="H201" s="1" t="s">
        <v>1297</v>
      </c>
    </row>
    <row r="202" spans="2:8" hidden="1" x14ac:dyDescent="0.2">
      <c r="B202" s="33" t="s">
        <v>214</v>
      </c>
      <c r="C202" s="1" t="s">
        <v>480</v>
      </c>
      <c r="D202" s="34">
        <v>4</v>
      </c>
      <c r="E202" s="34" t="s">
        <v>758</v>
      </c>
      <c r="F202" s="34">
        <v>2</v>
      </c>
      <c r="G202" s="1" t="s">
        <v>480</v>
      </c>
      <c r="H202" s="1" t="s">
        <v>1297</v>
      </c>
    </row>
    <row r="203" spans="2:8" hidden="1" x14ac:dyDescent="0.2">
      <c r="B203" s="33" t="s">
        <v>1037</v>
      </c>
      <c r="C203" s="1" t="s">
        <v>480</v>
      </c>
      <c r="D203" s="34"/>
      <c r="E203" s="34"/>
      <c r="F203" s="34"/>
      <c r="G203" s="1" t="s">
        <v>480</v>
      </c>
      <c r="H203" s="1" t="s">
        <v>1297</v>
      </c>
    </row>
    <row r="204" spans="2:8" hidden="1" x14ac:dyDescent="0.2">
      <c r="B204" s="33" t="s">
        <v>218</v>
      </c>
      <c r="C204" s="1" t="s">
        <v>480</v>
      </c>
      <c r="D204" s="34">
        <v>1</v>
      </c>
      <c r="E204" s="34" t="s">
        <v>756</v>
      </c>
      <c r="F204" s="34">
        <v>3</v>
      </c>
      <c r="G204" s="1" t="s">
        <v>480</v>
      </c>
      <c r="H204" s="1" t="s">
        <v>1297</v>
      </c>
    </row>
    <row r="205" spans="2:8" hidden="1" x14ac:dyDescent="0.2">
      <c r="B205" s="33" t="s">
        <v>309</v>
      </c>
      <c r="C205" s="1" t="s">
        <v>480</v>
      </c>
      <c r="D205" s="34"/>
      <c r="E205" s="34"/>
      <c r="F205" s="34"/>
      <c r="G205" s="1" t="s">
        <v>480</v>
      </c>
      <c r="H205" s="1" t="s">
        <v>1297</v>
      </c>
    </row>
    <row r="206" spans="2:8" hidden="1" x14ac:dyDescent="0.2">
      <c r="B206" s="33" t="s">
        <v>209</v>
      </c>
      <c r="C206" s="1" t="s">
        <v>480</v>
      </c>
      <c r="D206" s="34"/>
      <c r="E206" s="34"/>
      <c r="F206" s="34"/>
      <c r="G206" s="1" t="s">
        <v>480</v>
      </c>
      <c r="H206" s="1" t="s">
        <v>1297</v>
      </c>
    </row>
    <row r="207" spans="2:8" hidden="1" x14ac:dyDescent="0.2">
      <c r="B207" s="33" t="s">
        <v>208</v>
      </c>
      <c r="C207" s="1" t="s">
        <v>480</v>
      </c>
      <c r="D207" s="34"/>
      <c r="E207" s="34" t="s">
        <v>758</v>
      </c>
      <c r="F207" s="34"/>
      <c r="G207" s="1" t="s">
        <v>480</v>
      </c>
      <c r="H207" s="1" t="s">
        <v>1297</v>
      </c>
    </row>
    <row r="208" spans="2:8" hidden="1" x14ac:dyDescent="0.2">
      <c r="B208" s="33" t="s">
        <v>310</v>
      </c>
      <c r="C208" s="1" t="s">
        <v>480</v>
      </c>
      <c r="D208" s="34"/>
      <c r="E208" s="34"/>
      <c r="F208" s="34"/>
      <c r="G208" s="1" t="s">
        <v>480</v>
      </c>
      <c r="H208" s="1" t="s">
        <v>1297</v>
      </c>
    </row>
    <row r="209" spans="2:8" hidden="1" x14ac:dyDescent="0.2">
      <c r="B209" s="33" t="s">
        <v>311</v>
      </c>
      <c r="C209" s="1" t="s">
        <v>480</v>
      </c>
      <c r="D209" s="34"/>
      <c r="E209" s="34"/>
      <c r="F209" s="34"/>
      <c r="G209" s="1" t="s">
        <v>480</v>
      </c>
      <c r="H209" s="1" t="s">
        <v>1297</v>
      </c>
    </row>
    <row r="210" spans="2:8" hidden="1" x14ac:dyDescent="0.2">
      <c r="B210" s="33" t="s">
        <v>205</v>
      </c>
      <c r="C210" s="1" t="s">
        <v>480</v>
      </c>
      <c r="D210" s="34"/>
      <c r="E210" s="34"/>
      <c r="F210" s="34"/>
      <c r="G210" s="1" t="s">
        <v>480</v>
      </c>
      <c r="H210" s="1" t="s">
        <v>1297</v>
      </c>
    </row>
    <row r="211" spans="2:8" hidden="1" x14ac:dyDescent="0.2">
      <c r="B211" s="33" t="s">
        <v>1407</v>
      </c>
      <c r="C211" s="1" t="s">
        <v>480</v>
      </c>
      <c r="D211" s="34"/>
      <c r="E211" s="34"/>
      <c r="F211" s="34"/>
      <c r="G211" s="1" t="s">
        <v>480</v>
      </c>
      <c r="H211" s="1" t="s">
        <v>1297</v>
      </c>
    </row>
    <row r="212" spans="2:8" hidden="1" x14ac:dyDescent="0.2">
      <c r="B212" s="33" t="s">
        <v>210</v>
      </c>
      <c r="C212" s="1" t="s">
        <v>480</v>
      </c>
      <c r="D212" s="34">
        <v>2</v>
      </c>
      <c r="E212" s="34" t="s">
        <v>759</v>
      </c>
      <c r="F212" s="34">
        <v>2</v>
      </c>
      <c r="G212" s="1" t="s">
        <v>480</v>
      </c>
      <c r="H212" s="1" t="s">
        <v>1297</v>
      </c>
    </row>
    <row r="213" spans="2:8" hidden="1" x14ac:dyDescent="0.2">
      <c r="B213" s="33" t="s">
        <v>211</v>
      </c>
      <c r="C213" s="1" t="s">
        <v>480</v>
      </c>
      <c r="D213" s="34"/>
      <c r="E213" s="34"/>
      <c r="F213" s="34"/>
      <c r="G213" s="1" t="s">
        <v>480</v>
      </c>
      <c r="H213" s="1" t="s">
        <v>1297</v>
      </c>
    </row>
    <row r="214" spans="2:8" hidden="1" x14ac:dyDescent="0.2">
      <c r="B214" s="33" t="s">
        <v>212</v>
      </c>
      <c r="C214" s="1" t="s">
        <v>480</v>
      </c>
      <c r="D214" s="34">
        <v>3</v>
      </c>
      <c r="E214" s="34" t="s">
        <v>758</v>
      </c>
      <c r="F214" s="34">
        <v>3</v>
      </c>
      <c r="G214" s="1" t="s">
        <v>480</v>
      </c>
      <c r="H214" s="1" t="s">
        <v>1297</v>
      </c>
    </row>
    <row r="215" spans="2:8" hidden="1" x14ac:dyDescent="0.2">
      <c r="B215" s="33" t="s">
        <v>216</v>
      </c>
      <c r="C215" s="1" t="s">
        <v>480</v>
      </c>
      <c r="D215" s="34"/>
      <c r="E215" s="34"/>
      <c r="F215" s="34"/>
      <c r="G215" s="1" t="s">
        <v>480</v>
      </c>
      <c r="H215" s="1" t="s">
        <v>1297</v>
      </c>
    </row>
    <row r="216" spans="2:8" hidden="1" x14ac:dyDescent="0.2">
      <c r="B216" s="33" t="s">
        <v>206</v>
      </c>
      <c r="C216" s="1" t="s">
        <v>480</v>
      </c>
      <c r="D216" s="34"/>
      <c r="E216" s="34"/>
      <c r="F216" s="34"/>
      <c r="G216" s="1" t="s">
        <v>480</v>
      </c>
      <c r="H216" s="1" t="s">
        <v>1297</v>
      </c>
    </row>
    <row r="217" spans="2:8" hidden="1" x14ac:dyDescent="0.2">
      <c r="B217" s="33" t="s">
        <v>217</v>
      </c>
      <c r="C217" s="1" t="s">
        <v>480</v>
      </c>
      <c r="D217" s="34"/>
      <c r="E217" s="34" t="s">
        <v>762</v>
      </c>
      <c r="F217" s="34"/>
      <c r="G217" s="1" t="s">
        <v>480</v>
      </c>
      <c r="H217" s="1" t="s">
        <v>1297</v>
      </c>
    </row>
    <row r="218" spans="2:8" hidden="1" x14ac:dyDescent="0.2">
      <c r="B218" s="33" t="s">
        <v>204</v>
      </c>
      <c r="C218" s="1" t="s">
        <v>480</v>
      </c>
      <c r="D218" s="34"/>
      <c r="E218" s="34"/>
      <c r="F218" s="34"/>
      <c r="G218" s="1" t="s">
        <v>480</v>
      </c>
      <c r="H218" s="1" t="s">
        <v>1297</v>
      </c>
    </row>
    <row r="219" spans="2:8" hidden="1" x14ac:dyDescent="0.2">
      <c r="B219" s="33" t="s">
        <v>213</v>
      </c>
      <c r="C219" s="1" t="s">
        <v>480</v>
      </c>
      <c r="D219" s="34"/>
      <c r="E219" s="34"/>
      <c r="F219" s="34"/>
      <c r="G219" s="1" t="s">
        <v>480</v>
      </c>
      <c r="H219" s="1" t="s">
        <v>1297</v>
      </c>
    </row>
    <row r="220" spans="2:8" hidden="1" x14ac:dyDescent="0.2">
      <c r="B220" s="33" t="s">
        <v>1409</v>
      </c>
      <c r="C220" s="1" t="s">
        <v>480</v>
      </c>
      <c r="D220" s="34"/>
      <c r="E220" s="34"/>
      <c r="F220" s="34"/>
      <c r="G220" s="1" t="s">
        <v>480</v>
      </c>
      <c r="H220" s="1" t="s">
        <v>1297</v>
      </c>
    </row>
    <row r="221" spans="2:8" hidden="1" x14ac:dyDescent="0.2">
      <c r="B221" s="33" t="s">
        <v>1039</v>
      </c>
      <c r="C221" s="1" t="s">
        <v>480</v>
      </c>
      <c r="D221" s="34"/>
      <c r="E221" s="34"/>
      <c r="F221" s="34"/>
      <c r="G221" s="1" t="s">
        <v>480</v>
      </c>
      <c r="H221" s="1" t="s">
        <v>1297</v>
      </c>
    </row>
    <row r="222" spans="2:8" hidden="1" x14ac:dyDescent="0.2">
      <c r="B222" s="33" t="s">
        <v>1411</v>
      </c>
      <c r="C222" s="1" t="s">
        <v>480</v>
      </c>
      <c r="D222" s="34"/>
      <c r="E222" s="34"/>
      <c r="F222" s="34"/>
      <c r="G222" s="1" t="s">
        <v>480</v>
      </c>
      <c r="H222" s="1" t="s">
        <v>1297</v>
      </c>
    </row>
    <row r="223" spans="2:8" hidden="1" x14ac:dyDescent="0.2">
      <c r="B223" s="33" t="s">
        <v>219</v>
      </c>
      <c r="C223" s="1" t="s">
        <v>480</v>
      </c>
      <c r="D223" s="34"/>
      <c r="E223" s="34"/>
      <c r="F223" s="34"/>
      <c r="G223" s="1" t="s">
        <v>480</v>
      </c>
      <c r="H223" s="1" t="s">
        <v>1297</v>
      </c>
    </row>
    <row r="224" spans="2:8" hidden="1" x14ac:dyDescent="0.2">
      <c r="B224" s="33" t="s">
        <v>220</v>
      </c>
      <c r="C224" s="1" t="s">
        <v>480</v>
      </c>
      <c r="D224" s="34">
        <v>2</v>
      </c>
      <c r="E224" s="34" t="s">
        <v>759</v>
      </c>
      <c r="F224" s="34">
        <v>2</v>
      </c>
      <c r="G224" s="1" t="s">
        <v>480</v>
      </c>
      <c r="H224" s="1" t="s">
        <v>1297</v>
      </c>
    </row>
    <row r="225" spans="1:8" hidden="1" x14ac:dyDescent="0.2">
      <c r="B225" s="33" t="s">
        <v>221</v>
      </c>
      <c r="C225" s="1" t="s">
        <v>480</v>
      </c>
      <c r="D225" s="34"/>
      <c r="E225" s="34" t="s">
        <v>758</v>
      </c>
      <c r="F225" s="34"/>
      <c r="G225" s="1" t="s">
        <v>480</v>
      </c>
      <c r="H225" s="1" t="s">
        <v>1297</v>
      </c>
    </row>
    <row r="226" spans="1:8" ht="13.5" hidden="1" thickBot="1" x14ac:dyDescent="0.25">
      <c r="A226" s="367"/>
      <c r="B226" s="370" t="s">
        <v>222</v>
      </c>
      <c r="C226" s="367" t="s">
        <v>480</v>
      </c>
      <c r="D226" s="371">
        <v>4</v>
      </c>
      <c r="E226" s="371" t="s">
        <v>757</v>
      </c>
      <c r="F226" s="371">
        <v>1</v>
      </c>
      <c r="G226" s="367" t="s">
        <v>480</v>
      </c>
      <c r="H226" s="367" t="s">
        <v>1297</v>
      </c>
    </row>
    <row r="227" spans="1:8" hidden="1" x14ac:dyDescent="0.2">
      <c r="B227" s="9" t="s">
        <v>22</v>
      </c>
      <c r="C227" s="1" t="s">
        <v>480</v>
      </c>
      <c r="D227" s="12"/>
      <c r="E227" s="12"/>
      <c r="F227" s="12"/>
      <c r="G227" s="1" t="s">
        <v>480</v>
      </c>
      <c r="H227" s="1" t="s">
        <v>1298</v>
      </c>
    </row>
    <row r="228" spans="1:8" hidden="1" x14ac:dyDescent="0.2">
      <c r="B228" s="9" t="s">
        <v>1393</v>
      </c>
      <c r="C228" s="1" t="s">
        <v>480</v>
      </c>
      <c r="D228" s="12"/>
      <c r="E228" s="12"/>
      <c r="F228" s="12"/>
      <c r="G228" s="1" t="s">
        <v>480</v>
      </c>
      <c r="H228" s="1" t="s">
        <v>1298</v>
      </c>
    </row>
    <row r="229" spans="1:8" hidden="1" x14ac:dyDescent="0.2">
      <c r="B229" s="9" t="s">
        <v>1395</v>
      </c>
      <c r="C229" s="1" t="s">
        <v>480</v>
      </c>
      <c r="D229" s="12"/>
      <c r="E229" s="12"/>
      <c r="F229" s="12"/>
      <c r="G229" s="1" t="s">
        <v>480</v>
      </c>
      <c r="H229" s="1" t="s">
        <v>1298</v>
      </c>
    </row>
    <row r="230" spans="1:8" hidden="1" x14ac:dyDescent="0.2">
      <c r="B230" s="9" t="s">
        <v>269</v>
      </c>
      <c r="C230" s="1" t="s">
        <v>480</v>
      </c>
      <c r="D230" s="12"/>
      <c r="E230" s="12"/>
      <c r="F230" s="12"/>
      <c r="G230" s="1" t="s">
        <v>480</v>
      </c>
      <c r="H230" s="1" t="s">
        <v>1298</v>
      </c>
    </row>
    <row r="231" spans="1:8" hidden="1" x14ac:dyDescent="0.2">
      <c r="B231" s="9" t="s">
        <v>270</v>
      </c>
      <c r="C231" s="1" t="s">
        <v>480</v>
      </c>
      <c r="D231" s="12"/>
      <c r="E231" s="12"/>
      <c r="F231" s="12"/>
      <c r="G231" s="1" t="s">
        <v>480</v>
      </c>
      <c r="H231" s="1" t="s">
        <v>1298</v>
      </c>
    </row>
    <row r="232" spans="1:8" hidden="1" x14ac:dyDescent="0.2">
      <c r="B232" s="9" t="s">
        <v>271</v>
      </c>
      <c r="C232" s="1" t="s">
        <v>480</v>
      </c>
      <c r="D232" s="12"/>
      <c r="E232" s="12"/>
      <c r="F232" s="12"/>
      <c r="G232" s="1" t="s">
        <v>480</v>
      </c>
      <c r="H232" s="1" t="s">
        <v>1298</v>
      </c>
    </row>
    <row r="233" spans="1:8" hidden="1" x14ac:dyDescent="0.2">
      <c r="B233" s="9" t="s">
        <v>273</v>
      </c>
      <c r="C233" s="1" t="s">
        <v>480</v>
      </c>
      <c r="D233" s="12"/>
      <c r="E233" s="12"/>
      <c r="F233" s="12"/>
      <c r="G233" s="1" t="s">
        <v>480</v>
      </c>
      <c r="H233" s="1" t="s">
        <v>1298</v>
      </c>
    </row>
    <row r="234" spans="1:8" hidden="1" x14ac:dyDescent="0.2">
      <c r="B234" s="9" t="s">
        <v>274</v>
      </c>
      <c r="C234" s="1" t="s">
        <v>480</v>
      </c>
      <c r="D234" s="12"/>
      <c r="E234" s="12"/>
      <c r="F234" s="12"/>
      <c r="G234" s="1" t="s">
        <v>480</v>
      </c>
      <c r="H234" s="1" t="s">
        <v>1298</v>
      </c>
    </row>
    <row r="235" spans="1:8" hidden="1" x14ac:dyDescent="0.2">
      <c r="B235" s="9" t="s">
        <v>275</v>
      </c>
      <c r="C235" s="1" t="s">
        <v>480</v>
      </c>
      <c r="D235" s="12"/>
      <c r="E235" s="12"/>
      <c r="F235" s="12"/>
      <c r="G235" s="1" t="s">
        <v>480</v>
      </c>
      <c r="H235" s="1" t="s">
        <v>1298</v>
      </c>
    </row>
    <row r="236" spans="1:8" hidden="1" x14ac:dyDescent="0.2">
      <c r="B236" s="9" t="s">
        <v>276</v>
      </c>
      <c r="C236" s="1" t="s">
        <v>480</v>
      </c>
      <c r="D236" s="12"/>
      <c r="E236" s="12"/>
      <c r="F236" s="12"/>
      <c r="G236" s="1" t="s">
        <v>480</v>
      </c>
      <c r="H236" s="1" t="s">
        <v>1298</v>
      </c>
    </row>
    <row r="237" spans="1:8" hidden="1" x14ac:dyDescent="0.2">
      <c r="B237" s="9" t="s">
        <v>277</v>
      </c>
      <c r="C237" s="1" t="s">
        <v>480</v>
      </c>
      <c r="D237" s="12"/>
      <c r="E237" s="12"/>
      <c r="F237" s="12"/>
      <c r="G237" s="1" t="s">
        <v>480</v>
      </c>
      <c r="H237" s="1" t="s">
        <v>1298</v>
      </c>
    </row>
    <row r="238" spans="1:8" hidden="1" x14ac:dyDescent="0.2">
      <c r="B238" s="9" t="s">
        <v>279</v>
      </c>
      <c r="C238" s="1" t="s">
        <v>480</v>
      </c>
      <c r="D238" s="12"/>
      <c r="E238" s="12"/>
      <c r="F238" s="12"/>
      <c r="G238" s="1" t="s">
        <v>480</v>
      </c>
      <c r="H238" s="1" t="s">
        <v>1298</v>
      </c>
    </row>
    <row r="239" spans="1:8" hidden="1" x14ac:dyDescent="0.2">
      <c r="B239" s="9" t="s">
        <v>280</v>
      </c>
      <c r="C239" s="1" t="s">
        <v>480</v>
      </c>
      <c r="D239" s="12"/>
      <c r="E239" s="12"/>
      <c r="F239" s="12"/>
      <c r="G239" s="1" t="s">
        <v>480</v>
      </c>
      <c r="H239" s="1" t="s">
        <v>1298</v>
      </c>
    </row>
    <row r="240" spans="1:8" hidden="1" x14ac:dyDescent="0.2">
      <c r="B240" s="9" t="s">
        <v>282</v>
      </c>
      <c r="C240" s="1" t="s">
        <v>480</v>
      </c>
      <c r="D240" s="12"/>
      <c r="E240" s="12"/>
      <c r="F240" s="12"/>
      <c r="G240" s="1" t="s">
        <v>480</v>
      </c>
      <c r="H240" s="1" t="s">
        <v>1298</v>
      </c>
    </row>
    <row r="241" spans="2:8" hidden="1" x14ac:dyDescent="0.2">
      <c r="B241" s="9" t="s">
        <v>283</v>
      </c>
      <c r="C241" s="1" t="s">
        <v>480</v>
      </c>
      <c r="D241" s="12"/>
      <c r="E241" s="12"/>
      <c r="F241" s="12"/>
      <c r="G241" s="1" t="s">
        <v>480</v>
      </c>
      <c r="H241" s="1" t="s">
        <v>1298</v>
      </c>
    </row>
    <row r="242" spans="2:8" hidden="1" x14ac:dyDescent="0.2">
      <c r="B242" s="9" t="s">
        <v>288</v>
      </c>
      <c r="C242" s="1" t="s">
        <v>480</v>
      </c>
      <c r="D242" s="12"/>
      <c r="E242" s="12"/>
      <c r="F242" s="12"/>
      <c r="G242" s="1" t="s">
        <v>480</v>
      </c>
      <c r="H242" s="1" t="s">
        <v>1298</v>
      </c>
    </row>
    <row r="243" spans="2:8" hidden="1" x14ac:dyDescent="0.2">
      <c r="B243" s="9" t="s">
        <v>293</v>
      </c>
      <c r="C243" s="1" t="s">
        <v>480</v>
      </c>
      <c r="D243" s="12"/>
      <c r="E243" s="12"/>
      <c r="F243" s="12"/>
      <c r="G243" s="1" t="s">
        <v>480</v>
      </c>
      <c r="H243" s="1" t="s">
        <v>1298</v>
      </c>
    </row>
    <row r="244" spans="2:8" hidden="1" x14ac:dyDescent="0.2">
      <c r="B244" s="9" t="s">
        <v>294</v>
      </c>
      <c r="C244" s="1" t="s">
        <v>480</v>
      </c>
      <c r="D244" s="12"/>
      <c r="E244" s="12"/>
      <c r="F244" s="12"/>
      <c r="G244" s="1" t="s">
        <v>480</v>
      </c>
      <c r="H244" s="1" t="s">
        <v>1298</v>
      </c>
    </row>
    <row r="245" spans="2:8" hidden="1" x14ac:dyDescent="0.2">
      <c r="B245" s="9" t="s">
        <v>295</v>
      </c>
      <c r="C245" s="1" t="s">
        <v>480</v>
      </c>
      <c r="D245" s="12"/>
      <c r="E245" s="12"/>
      <c r="F245" s="12"/>
      <c r="G245" s="1" t="s">
        <v>480</v>
      </c>
      <c r="H245" s="1" t="s">
        <v>1298</v>
      </c>
    </row>
    <row r="246" spans="2:8" hidden="1" x14ac:dyDescent="0.2">
      <c r="B246" s="9" t="s">
        <v>296</v>
      </c>
      <c r="C246" s="1" t="s">
        <v>480</v>
      </c>
      <c r="D246" s="12"/>
      <c r="E246" s="12"/>
      <c r="F246" s="12"/>
      <c r="G246" s="1" t="s">
        <v>480</v>
      </c>
      <c r="H246" s="1" t="s">
        <v>1298</v>
      </c>
    </row>
    <row r="247" spans="2:8" hidden="1" x14ac:dyDescent="0.2">
      <c r="B247" s="9" t="s">
        <v>24</v>
      </c>
      <c r="C247" s="1" t="s">
        <v>480</v>
      </c>
      <c r="D247" s="12"/>
      <c r="E247" s="12"/>
      <c r="F247" s="12"/>
      <c r="G247" s="1" t="s">
        <v>480</v>
      </c>
      <c r="H247" s="1" t="s">
        <v>1298</v>
      </c>
    </row>
    <row r="248" spans="2:8" hidden="1" x14ac:dyDescent="0.2">
      <c r="B248" s="9" t="s">
        <v>20</v>
      </c>
      <c r="C248" s="1" t="s">
        <v>480</v>
      </c>
      <c r="D248" s="12"/>
      <c r="E248" s="12"/>
      <c r="F248" s="12"/>
      <c r="G248" s="1" t="s">
        <v>480</v>
      </c>
      <c r="H248" s="1" t="s">
        <v>1298</v>
      </c>
    </row>
    <row r="249" spans="2:8" hidden="1" x14ac:dyDescent="0.2">
      <c r="B249" s="9" t="s">
        <v>297</v>
      </c>
      <c r="C249" s="1" t="s">
        <v>480</v>
      </c>
      <c r="D249" s="12"/>
      <c r="E249" s="12"/>
      <c r="F249" s="12"/>
      <c r="G249" s="1" t="s">
        <v>480</v>
      </c>
      <c r="H249" s="1" t="s">
        <v>1298</v>
      </c>
    </row>
    <row r="250" spans="2:8" hidden="1" x14ac:dyDescent="0.2">
      <c r="B250" s="9" t="s">
        <v>298</v>
      </c>
      <c r="C250" s="1" t="s">
        <v>480</v>
      </c>
      <c r="D250" s="12"/>
      <c r="E250" s="12"/>
      <c r="F250" s="12"/>
      <c r="G250" s="1" t="s">
        <v>480</v>
      </c>
      <c r="H250" s="1" t="s">
        <v>1298</v>
      </c>
    </row>
    <row r="251" spans="2:8" hidden="1" x14ac:dyDescent="0.2">
      <c r="B251" s="9" t="s">
        <v>299</v>
      </c>
      <c r="C251" s="1" t="s">
        <v>480</v>
      </c>
      <c r="D251" s="12"/>
      <c r="E251" s="12"/>
      <c r="F251" s="12"/>
      <c r="G251" s="1" t="s">
        <v>480</v>
      </c>
      <c r="H251" s="1" t="s">
        <v>1298</v>
      </c>
    </row>
    <row r="252" spans="2:8" hidden="1" x14ac:dyDescent="0.2">
      <c r="B252" s="9" t="s">
        <v>26</v>
      </c>
      <c r="C252" s="1" t="s">
        <v>480</v>
      </c>
      <c r="D252" s="12"/>
      <c r="E252" s="12"/>
      <c r="F252" s="12"/>
      <c r="G252" s="1" t="s">
        <v>480</v>
      </c>
      <c r="H252" s="1" t="s">
        <v>1298</v>
      </c>
    </row>
    <row r="253" spans="2:8" hidden="1" x14ac:dyDescent="0.2">
      <c r="B253" s="9" t="s">
        <v>301</v>
      </c>
      <c r="C253" s="1" t="s">
        <v>480</v>
      </c>
      <c r="D253" s="12"/>
      <c r="E253" s="12"/>
      <c r="F253" s="12"/>
      <c r="G253" s="1" t="s">
        <v>480</v>
      </c>
      <c r="H253" s="1" t="s">
        <v>1298</v>
      </c>
    </row>
    <row r="254" spans="2:8" hidden="1" x14ac:dyDescent="0.2">
      <c r="B254" s="9" t="s">
        <v>27</v>
      </c>
      <c r="C254" s="1" t="s">
        <v>480</v>
      </c>
      <c r="D254" s="12"/>
      <c r="E254" s="12"/>
      <c r="F254" s="12"/>
      <c r="G254" s="1" t="s">
        <v>480</v>
      </c>
      <c r="H254" s="1" t="s">
        <v>1298</v>
      </c>
    </row>
    <row r="255" spans="2:8" hidden="1" x14ac:dyDescent="0.2">
      <c r="B255" s="33" t="s">
        <v>1398</v>
      </c>
      <c r="C255" s="1" t="s">
        <v>480</v>
      </c>
      <c r="D255" s="34"/>
      <c r="E255" s="34"/>
      <c r="F255" s="34"/>
      <c r="G255" s="1" t="s">
        <v>480</v>
      </c>
      <c r="H255" s="1" t="s">
        <v>1298</v>
      </c>
    </row>
    <row r="256" spans="2:8" hidden="1" x14ac:dyDescent="0.2">
      <c r="B256" s="33" t="s">
        <v>303</v>
      </c>
      <c r="C256" s="1" t="s">
        <v>480</v>
      </c>
      <c r="D256" s="34"/>
      <c r="E256" s="34"/>
      <c r="F256" s="34"/>
      <c r="G256" s="1" t="s">
        <v>480</v>
      </c>
      <c r="H256" s="1" t="s">
        <v>1298</v>
      </c>
    </row>
    <row r="257" spans="2:8" hidden="1" x14ac:dyDescent="0.2">
      <c r="B257" s="33" t="s">
        <v>304</v>
      </c>
      <c r="C257" s="1" t="s">
        <v>480</v>
      </c>
      <c r="D257" s="34"/>
      <c r="E257" s="34"/>
      <c r="F257" s="34"/>
      <c r="G257" s="1" t="s">
        <v>480</v>
      </c>
      <c r="H257" s="1" t="s">
        <v>1298</v>
      </c>
    </row>
    <row r="258" spans="2:8" hidden="1" x14ac:dyDescent="0.2">
      <c r="B258" s="33" t="s">
        <v>305</v>
      </c>
      <c r="C258" s="1" t="s">
        <v>480</v>
      </c>
      <c r="D258" s="34"/>
      <c r="E258" s="34"/>
      <c r="F258" s="34"/>
      <c r="G258" s="1" t="s">
        <v>480</v>
      </c>
      <c r="H258" s="1" t="s">
        <v>1298</v>
      </c>
    </row>
    <row r="259" spans="2:8" hidden="1" x14ac:dyDescent="0.2">
      <c r="B259" s="33" t="s">
        <v>1401</v>
      </c>
      <c r="C259" s="1" t="s">
        <v>480</v>
      </c>
      <c r="D259" s="34"/>
      <c r="E259" s="34"/>
      <c r="F259" s="34"/>
      <c r="G259" s="1" t="s">
        <v>480</v>
      </c>
      <c r="H259" s="1" t="s">
        <v>1298</v>
      </c>
    </row>
    <row r="260" spans="2:8" hidden="1" x14ac:dyDescent="0.2">
      <c r="B260" s="33" t="s">
        <v>306</v>
      </c>
      <c r="C260" s="1" t="s">
        <v>480</v>
      </c>
      <c r="D260" s="34"/>
      <c r="E260" s="34"/>
      <c r="F260" s="34"/>
      <c r="G260" s="1" t="s">
        <v>480</v>
      </c>
      <c r="H260" s="1" t="s">
        <v>1298</v>
      </c>
    </row>
    <row r="261" spans="2:8" hidden="1" x14ac:dyDescent="0.2">
      <c r="B261" s="33" t="s">
        <v>307</v>
      </c>
      <c r="C261" s="1" t="s">
        <v>480</v>
      </c>
      <c r="D261" s="34"/>
      <c r="E261" s="34"/>
      <c r="F261" s="34"/>
      <c r="G261" s="1" t="s">
        <v>480</v>
      </c>
      <c r="H261" s="1" t="s">
        <v>1298</v>
      </c>
    </row>
    <row r="262" spans="2:8" hidden="1" x14ac:dyDescent="0.2">
      <c r="B262" s="33" t="s">
        <v>308</v>
      </c>
      <c r="C262" s="1" t="s">
        <v>480</v>
      </c>
      <c r="D262" s="34"/>
      <c r="E262" s="34"/>
      <c r="F262" s="34"/>
      <c r="G262" s="1" t="s">
        <v>480</v>
      </c>
      <c r="H262" s="1" t="s">
        <v>1298</v>
      </c>
    </row>
    <row r="263" spans="2:8" hidden="1" x14ac:dyDescent="0.2">
      <c r="B263" s="33" t="s">
        <v>312</v>
      </c>
      <c r="C263" s="1" t="s">
        <v>480</v>
      </c>
      <c r="D263" s="34"/>
      <c r="E263" s="34"/>
      <c r="F263" s="34"/>
      <c r="G263" s="1" t="s">
        <v>480</v>
      </c>
      <c r="H263" s="1" t="s">
        <v>1298</v>
      </c>
    </row>
    <row r="264" spans="2:8" hidden="1" x14ac:dyDescent="0.2">
      <c r="B264" s="33" t="s">
        <v>313</v>
      </c>
      <c r="C264" s="1" t="s">
        <v>480</v>
      </c>
      <c r="D264" s="34"/>
      <c r="E264" s="34"/>
      <c r="F264" s="34"/>
      <c r="G264" s="1" t="s">
        <v>480</v>
      </c>
      <c r="H264" s="1" t="s">
        <v>1298</v>
      </c>
    </row>
    <row r="265" spans="2:8" x14ac:dyDescent="0.2">
      <c r="B265" s="33"/>
      <c r="D265" s="34"/>
      <c r="E265" s="34"/>
      <c r="F265" s="34"/>
    </row>
    <row r="266" spans="2:8" x14ac:dyDescent="0.2">
      <c r="B266" s="33"/>
      <c r="D266" s="34"/>
      <c r="E266" s="34"/>
      <c r="F266" s="34"/>
    </row>
    <row r="267" spans="2:8" x14ac:dyDescent="0.2">
      <c r="B267" s="33"/>
      <c r="D267" s="34"/>
      <c r="E267" s="34"/>
      <c r="F267" s="34"/>
    </row>
    <row r="268" spans="2:8" x14ac:dyDescent="0.2">
      <c r="B268" s="33"/>
      <c r="D268" s="34"/>
      <c r="E268" s="34"/>
      <c r="F268" s="34"/>
    </row>
    <row r="269" spans="2:8" x14ac:dyDescent="0.2">
      <c r="B269" s="33"/>
      <c r="D269" s="34"/>
      <c r="E269" s="34"/>
      <c r="F269" s="34"/>
    </row>
    <row r="270" spans="2:8" x14ac:dyDescent="0.2">
      <c r="B270" s="33"/>
      <c r="D270" s="34"/>
      <c r="E270" s="34"/>
      <c r="F270" s="34"/>
    </row>
    <row r="271" spans="2:8" x14ac:dyDescent="0.2">
      <c r="B271" s="33"/>
      <c r="D271" s="34"/>
      <c r="E271" s="34"/>
      <c r="F271" s="34"/>
    </row>
    <row r="272" spans="2:8" x14ac:dyDescent="0.2">
      <c r="B272" s="33"/>
      <c r="D272" s="34"/>
      <c r="E272" s="34"/>
      <c r="F272" s="34"/>
    </row>
    <row r="273" spans="2:6" x14ac:dyDescent="0.2">
      <c r="B273" s="33"/>
      <c r="D273" s="36"/>
      <c r="E273" s="36"/>
      <c r="F273" s="36"/>
    </row>
    <row r="274" spans="2:6" x14ac:dyDescent="0.2">
      <c r="B274" s="33"/>
      <c r="D274" s="36"/>
      <c r="E274" s="36"/>
      <c r="F274" s="36"/>
    </row>
    <row r="275" spans="2:6" x14ac:dyDescent="0.2">
      <c r="B275" s="33"/>
      <c r="D275" s="36"/>
      <c r="E275" s="36"/>
      <c r="F275" s="36"/>
    </row>
    <row r="276" spans="2:6" x14ac:dyDescent="0.2">
      <c r="B276" s="33"/>
      <c r="D276" s="36"/>
      <c r="E276" s="36"/>
      <c r="F276" s="36"/>
    </row>
    <row r="277" spans="2:6" x14ac:dyDescent="0.2">
      <c r="B277" s="33"/>
      <c r="D277" s="36"/>
      <c r="E277" s="36"/>
      <c r="F277" s="36"/>
    </row>
    <row r="278" spans="2:6" x14ac:dyDescent="0.2">
      <c r="B278" s="33"/>
      <c r="D278" s="34"/>
      <c r="E278" s="34"/>
      <c r="F278" s="34"/>
    </row>
    <row r="279" spans="2:6" x14ac:dyDescent="0.2">
      <c r="B279" s="33"/>
      <c r="D279" s="34"/>
      <c r="E279" s="34"/>
      <c r="F279" s="34"/>
    </row>
    <row r="280" spans="2:6" x14ac:dyDescent="0.2">
      <c r="B280" s="33"/>
      <c r="D280" s="34"/>
      <c r="E280" s="34"/>
      <c r="F280" s="34"/>
    </row>
    <row r="281" spans="2:6" x14ac:dyDescent="0.2">
      <c r="B281" s="33"/>
      <c r="D281" s="34"/>
      <c r="E281" s="34"/>
      <c r="F281" s="34"/>
    </row>
    <row r="282" spans="2:6" x14ac:dyDescent="0.2">
      <c r="B282" s="33"/>
      <c r="D282" s="34"/>
      <c r="E282" s="34"/>
      <c r="F282" s="34"/>
    </row>
    <row r="283" spans="2:6" x14ac:dyDescent="0.2">
      <c r="B283" s="33"/>
      <c r="D283" s="34"/>
      <c r="E283" s="34"/>
      <c r="F283" s="34"/>
    </row>
    <row r="284" spans="2:6" x14ac:dyDescent="0.2">
      <c r="B284" s="33"/>
      <c r="D284" s="34"/>
      <c r="E284" s="34"/>
      <c r="F284" s="34"/>
    </row>
    <row r="285" spans="2:6" x14ac:dyDescent="0.2">
      <c r="B285" s="33"/>
      <c r="D285" s="34"/>
      <c r="E285" s="34"/>
      <c r="F285" s="34"/>
    </row>
    <row r="286" spans="2:6" x14ac:dyDescent="0.2">
      <c r="B286" s="33"/>
      <c r="D286" s="34"/>
      <c r="E286" s="34"/>
      <c r="F286" s="34"/>
    </row>
    <row r="287" spans="2:6" x14ac:dyDescent="0.2">
      <c r="B287" s="33"/>
      <c r="D287" s="34"/>
      <c r="E287" s="34"/>
      <c r="F287" s="34"/>
    </row>
    <row r="288" spans="2:6" x14ac:dyDescent="0.2">
      <c r="B288" s="33"/>
      <c r="D288" s="34"/>
      <c r="E288" s="34"/>
      <c r="F288" s="34"/>
    </row>
    <row r="289" spans="2:6" x14ac:dyDescent="0.2">
      <c r="B289" s="33"/>
      <c r="D289" s="34"/>
      <c r="E289" s="34"/>
      <c r="F289" s="34"/>
    </row>
    <row r="290" spans="2:6" x14ac:dyDescent="0.2">
      <c r="B290" s="33"/>
      <c r="D290" s="34"/>
      <c r="E290" s="34"/>
      <c r="F290" s="34"/>
    </row>
    <row r="291" spans="2:6" x14ac:dyDescent="0.2">
      <c r="B291" s="33"/>
      <c r="D291" s="34"/>
      <c r="E291" s="34"/>
      <c r="F291" s="34"/>
    </row>
    <row r="292" spans="2:6" x14ac:dyDescent="0.2">
      <c r="B292" s="9"/>
      <c r="D292" s="12"/>
      <c r="E292" s="12"/>
      <c r="F292" s="12"/>
    </row>
    <row r="293" spans="2:6" x14ac:dyDescent="0.2">
      <c r="B293" s="9"/>
      <c r="D293" s="12"/>
      <c r="E293" s="12"/>
      <c r="F293" s="12"/>
    </row>
    <row r="294" spans="2:6" x14ac:dyDescent="0.2">
      <c r="B294" s="9"/>
      <c r="D294" s="12"/>
      <c r="E294" s="12"/>
      <c r="F294" s="12"/>
    </row>
    <row r="295" spans="2:6" x14ac:dyDescent="0.2">
      <c r="B295" s="9"/>
      <c r="D295" s="12"/>
      <c r="E295" s="12"/>
      <c r="F295" s="12"/>
    </row>
    <row r="296" spans="2:6" x14ac:dyDescent="0.2">
      <c r="B296" s="9"/>
      <c r="D296" s="12"/>
      <c r="E296" s="12"/>
      <c r="F296" s="12"/>
    </row>
    <row r="297" spans="2:6" x14ac:dyDescent="0.2">
      <c r="B297" s="9"/>
      <c r="D297" s="12"/>
      <c r="E297" s="12"/>
      <c r="F297" s="12"/>
    </row>
    <row r="298" spans="2:6" x14ac:dyDescent="0.2">
      <c r="B298" s="9"/>
      <c r="D298" s="14"/>
      <c r="E298" s="14"/>
      <c r="F298" s="14"/>
    </row>
    <row r="299" spans="2:6" x14ac:dyDescent="0.2">
      <c r="B299" s="9"/>
      <c r="D299" s="12"/>
      <c r="E299" s="12"/>
      <c r="F299" s="12"/>
    </row>
    <row r="300" spans="2:6" x14ac:dyDescent="0.2">
      <c r="B300" s="9"/>
      <c r="D300" s="12"/>
      <c r="E300" s="12"/>
      <c r="F300" s="12"/>
    </row>
    <row r="301" spans="2:6" x14ac:dyDescent="0.2">
      <c r="B301" s="9"/>
      <c r="D301" s="12"/>
      <c r="E301" s="12"/>
      <c r="F301" s="12"/>
    </row>
    <row r="302" spans="2:6" x14ac:dyDescent="0.2">
      <c r="B302" s="9"/>
      <c r="D302" s="12"/>
      <c r="E302" s="12"/>
      <c r="F302" s="12"/>
    </row>
    <row r="303" spans="2:6" x14ac:dyDescent="0.2">
      <c r="B303" s="9"/>
      <c r="D303" s="12"/>
      <c r="E303" s="12"/>
      <c r="F303" s="12"/>
    </row>
    <row r="304" spans="2:6" x14ac:dyDescent="0.2">
      <c r="B304" s="9"/>
      <c r="D304" s="12"/>
      <c r="E304" s="12"/>
      <c r="F304" s="12"/>
    </row>
    <row r="305" spans="2:6" x14ac:dyDescent="0.2">
      <c r="B305" s="9"/>
      <c r="D305" s="12"/>
      <c r="E305" s="12"/>
      <c r="F305" s="12"/>
    </row>
    <row r="306" spans="2:6" x14ac:dyDescent="0.2">
      <c r="B306" s="9"/>
      <c r="D306" s="12"/>
      <c r="E306" s="12"/>
      <c r="F306" s="12"/>
    </row>
    <row r="307" spans="2:6" x14ac:dyDescent="0.2">
      <c r="B307" s="9"/>
      <c r="D307" s="12"/>
      <c r="E307" s="12"/>
      <c r="F307" s="12"/>
    </row>
    <row r="308" spans="2:6" x14ac:dyDescent="0.2">
      <c r="B308" s="9"/>
      <c r="D308" s="12"/>
      <c r="E308" s="12"/>
      <c r="F308" s="12"/>
    </row>
    <row r="309" spans="2:6" x14ac:dyDescent="0.2">
      <c r="B309" s="9"/>
      <c r="D309" s="12"/>
      <c r="E309" s="12"/>
      <c r="F309" s="12"/>
    </row>
    <row r="310" spans="2:6" x14ac:dyDescent="0.2">
      <c r="B310" s="9"/>
      <c r="D310" s="12"/>
      <c r="E310" s="12"/>
      <c r="F310" s="12"/>
    </row>
    <row r="311" spans="2:6" x14ac:dyDescent="0.2">
      <c r="B311" s="9"/>
      <c r="D311" s="12"/>
      <c r="E311" s="12"/>
      <c r="F311" s="12"/>
    </row>
    <row r="312" spans="2:6" x14ac:dyDescent="0.2">
      <c r="B312" s="9"/>
      <c r="D312" s="12"/>
      <c r="E312" s="12"/>
      <c r="F312" s="12"/>
    </row>
    <row r="313" spans="2:6" x14ac:dyDescent="0.2">
      <c r="B313" s="9"/>
      <c r="D313" s="12"/>
      <c r="E313" s="12"/>
      <c r="F313" s="12"/>
    </row>
    <row r="314" spans="2:6" x14ac:dyDescent="0.2">
      <c r="B314" s="9"/>
      <c r="D314" s="12"/>
      <c r="E314" s="12"/>
      <c r="F314" s="12"/>
    </row>
    <row r="315" spans="2:6" x14ac:dyDescent="0.2">
      <c r="B315" s="9"/>
      <c r="D315" s="12"/>
      <c r="E315" s="12"/>
      <c r="F315" s="12"/>
    </row>
    <row r="316" spans="2:6" x14ac:dyDescent="0.2">
      <c r="B316" s="9"/>
      <c r="D316" s="12"/>
      <c r="E316" s="12"/>
      <c r="F316" s="12"/>
    </row>
    <row r="317" spans="2:6" x14ac:dyDescent="0.2">
      <c r="B317" s="9"/>
      <c r="D317" s="12"/>
      <c r="E317" s="12"/>
      <c r="F317" s="12"/>
    </row>
    <row r="318" spans="2:6" x14ac:dyDescent="0.2">
      <c r="B318" s="9"/>
      <c r="D318" s="12"/>
      <c r="E318" s="12"/>
      <c r="F318" s="12"/>
    </row>
    <row r="319" spans="2:6" x14ac:dyDescent="0.2">
      <c r="B319" s="9"/>
      <c r="D319" s="12"/>
      <c r="E319" s="12"/>
      <c r="F319" s="12"/>
    </row>
    <row r="320" spans="2:6" x14ac:dyDescent="0.2">
      <c r="B320" s="9"/>
      <c r="D320" s="12"/>
      <c r="E320" s="12"/>
      <c r="F320" s="12"/>
    </row>
    <row r="321" spans="2:6" x14ac:dyDescent="0.2">
      <c r="B321" s="9"/>
      <c r="D321" s="12"/>
      <c r="E321" s="12"/>
      <c r="F321" s="12"/>
    </row>
    <row r="322" spans="2:6" x14ac:dyDescent="0.2">
      <c r="B322" s="9"/>
      <c r="D322" s="12"/>
      <c r="E322" s="12"/>
      <c r="F322" s="12"/>
    </row>
    <row r="323" spans="2:6" x14ac:dyDescent="0.2">
      <c r="B323" s="9"/>
      <c r="D323" s="12"/>
      <c r="E323" s="12"/>
      <c r="F323" s="12"/>
    </row>
    <row r="324" spans="2:6" x14ac:dyDescent="0.2">
      <c r="B324" s="9"/>
      <c r="D324" s="12"/>
      <c r="E324" s="12"/>
      <c r="F324" s="12"/>
    </row>
    <row r="325" spans="2:6" x14ac:dyDescent="0.2">
      <c r="B325" s="9"/>
      <c r="D325" s="12"/>
      <c r="E325" s="12"/>
      <c r="F325" s="12"/>
    </row>
    <row r="326" spans="2:6" x14ac:dyDescent="0.2">
      <c r="B326" s="9"/>
      <c r="D326" s="12"/>
      <c r="E326" s="12"/>
      <c r="F326" s="12"/>
    </row>
    <row r="327" spans="2:6" x14ac:dyDescent="0.2">
      <c r="B327" s="9"/>
      <c r="D327" s="12"/>
      <c r="E327" s="12"/>
      <c r="F327" s="12"/>
    </row>
    <row r="328" spans="2:6" x14ac:dyDescent="0.2">
      <c r="B328" s="9"/>
      <c r="D328" s="12"/>
      <c r="E328" s="12"/>
      <c r="F328" s="12"/>
    </row>
    <row r="329" spans="2:6" x14ac:dyDescent="0.2">
      <c r="B329" s="9"/>
      <c r="D329" s="12"/>
      <c r="E329" s="12"/>
      <c r="F329" s="12"/>
    </row>
    <row r="330" spans="2:6" x14ac:dyDescent="0.2">
      <c r="B330" s="9"/>
      <c r="D330" s="12"/>
      <c r="E330" s="12"/>
      <c r="F330" s="12"/>
    </row>
    <row r="331" spans="2:6" x14ac:dyDescent="0.2">
      <c r="B331" s="9"/>
      <c r="D331" s="12"/>
      <c r="E331" s="12"/>
      <c r="F331" s="12"/>
    </row>
    <row r="332" spans="2:6" x14ac:dyDescent="0.2">
      <c r="B332" s="9"/>
      <c r="D332" s="12"/>
      <c r="E332" s="12"/>
      <c r="F332" s="12"/>
    </row>
    <row r="333" spans="2:6" x14ac:dyDescent="0.2">
      <c r="B333" s="9"/>
      <c r="D333" s="12"/>
      <c r="E333" s="12"/>
      <c r="F333" s="12"/>
    </row>
    <row r="334" spans="2:6" x14ac:dyDescent="0.2">
      <c r="B334" s="9"/>
      <c r="D334" s="12"/>
      <c r="E334" s="12"/>
      <c r="F334" s="12"/>
    </row>
    <row r="335" spans="2:6" x14ac:dyDescent="0.2">
      <c r="B335" s="9"/>
      <c r="D335" s="12"/>
      <c r="E335" s="12"/>
      <c r="F335" s="12"/>
    </row>
    <row r="336" spans="2:6" x14ac:dyDescent="0.2">
      <c r="B336" s="9"/>
      <c r="D336" s="12"/>
      <c r="E336" s="12"/>
      <c r="F336" s="12"/>
    </row>
    <row r="337" spans="2:6" x14ac:dyDescent="0.2">
      <c r="B337" s="9"/>
      <c r="D337" s="12"/>
      <c r="E337" s="12"/>
      <c r="F337" s="12"/>
    </row>
    <row r="338" spans="2:6" x14ac:dyDescent="0.2">
      <c r="B338" s="9"/>
      <c r="D338" s="12"/>
      <c r="E338" s="12"/>
      <c r="F338" s="12"/>
    </row>
    <row r="339" spans="2:6" x14ac:dyDescent="0.2">
      <c r="B339" s="9"/>
      <c r="D339" s="12"/>
      <c r="E339" s="12"/>
      <c r="F339" s="12"/>
    </row>
    <row r="340" spans="2:6" x14ac:dyDescent="0.2">
      <c r="B340" s="9"/>
      <c r="D340" s="12"/>
      <c r="E340" s="12"/>
      <c r="F340" s="12"/>
    </row>
    <row r="341" spans="2:6" x14ac:dyDescent="0.2">
      <c r="B341" s="9"/>
      <c r="D341" s="12"/>
      <c r="E341" s="12"/>
      <c r="F341" s="12"/>
    </row>
    <row r="342" spans="2:6" x14ac:dyDescent="0.2">
      <c r="B342" s="9"/>
      <c r="D342" s="12"/>
      <c r="E342" s="12"/>
      <c r="F342" s="12"/>
    </row>
    <row r="343" spans="2:6" x14ac:dyDescent="0.2">
      <c r="B343" s="9"/>
      <c r="D343" s="12"/>
      <c r="E343" s="12"/>
      <c r="F343" s="12"/>
    </row>
    <row r="344" spans="2:6" x14ac:dyDescent="0.2">
      <c r="B344" s="9"/>
      <c r="D344" s="12"/>
      <c r="E344" s="12"/>
      <c r="F344" s="12"/>
    </row>
    <row r="345" spans="2:6" x14ac:dyDescent="0.2">
      <c r="B345" s="9"/>
      <c r="D345" s="12"/>
      <c r="E345" s="12"/>
      <c r="F345" s="12"/>
    </row>
    <row r="346" spans="2:6" x14ac:dyDescent="0.2">
      <c r="B346" s="9"/>
      <c r="D346" s="12"/>
      <c r="E346" s="12"/>
      <c r="F346" s="12"/>
    </row>
    <row r="347" spans="2:6" x14ac:dyDescent="0.2">
      <c r="B347" s="9"/>
      <c r="D347" s="12"/>
      <c r="E347" s="12"/>
      <c r="F347" s="12"/>
    </row>
    <row r="348" spans="2:6" x14ac:dyDescent="0.2">
      <c r="B348" s="9"/>
      <c r="D348" s="12"/>
      <c r="E348" s="12"/>
      <c r="F348" s="12"/>
    </row>
    <row r="349" spans="2:6" x14ac:dyDescent="0.2">
      <c r="B349" s="9"/>
      <c r="D349" s="12"/>
      <c r="E349" s="12"/>
      <c r="F349" s="12"/>
    </row>
    <row r="350" spans="2:6" x14ac:dyDescent="0.2">
      <c r="B350" s="9"/>
      <c r="D350" s="12"/>
      <c r="E350" s="12"/>
      <c r="F350" s="12"/>
    </row>
    <row r="351" spans="2:6" x14ac:dyDescent="0.2">
      <c r="B351" s="9"/>
      <c r="D351" s="12"/>
      <c r="E351" s="12"/>
      <c r="F351" s="12"/>
    </row>
    <row r="352" spans="2:6" x14ac:dyDescent="0.2">
      <c r="B352" s="9"/>
      <c r="D352" s="12"/>
      <c r="E352" s="12"/>
      <c r="F352" s="12"/>
    </row>
    <row r="353" spans="2:6" x14ac:dyDescent="0.2">
      <c r="B353" s="9"/>
      <c r="D353" s="12"/>
      <c r="E353" s="12"/>
      <c r="F353" s="12"/>
    </row>
    <row r="354" spans="2:6" x14ac:dyDescent="0.2">
      <c r="B354" s="9"/>
      <c r="D354" s="12"/>
      <c r="E354" s="12"/>
      <c r="F354" s="12"/>
    </row>
    <row r="355" spans="2:6" x14ac:dyDescent="0.2">
      <c r="B355" s="9"/>
      <c r="D355" s="12"/>
      <c r="E355" s="12"/>
      <c r="F355" s="12"/>
    </row>
    <row r="356" spans="2:6" x14ac:dyDescent="0.2">
      <c r="B356" s="9"/>
      <c r="D356" s="12"/>
      <c r="E356" s="12"/>
      <c r="F356" s="12"/>
    </row>
    <row r="357" spans="2:6" x14ac:dyDescent="0.2">
      <c r="B357" s="9"/>
      <c r="D357" s="12"/>
      <c r="E357" s="12"/>
      <c r="F357" s="12"/>
    </row>
    <row r="358" spans="2:6" x14ac:dyDescent="0.2">
      <c r="B358" s="9"/>
      <c r="D358" s="12"/>
      <c r="E358" s="12"/>
      <c r="F358" s="12"/>
    </row>
    <row r="359" spans="2:6" x14ac:dyDescent="0.2">
      <c r="B359" s="9"/>
      <c r="D359" s="12"/>
      <c r="E359" s="12"/>
      <c r="F359" s="12"/>
    </row>
    <row r="360" spans="2:6" x14ac:dyDescent="0.2">
      <c r="B360" s="9"/>
      <c r="D360" s="12"/>
      <c r="E360" s="12"/>
      <c r="F360" s="12"/>
    </row>
    <row r="361" spans="2:6" x14ac:dyDescent="0.2">
      <c r="B361" s="9"/>
      <c r="D361" s="12"/>
      <c r="E361" s="12"/>
      <c r="F361" s="12"/>
    </row>
    <row r="362" spans="2:6" x14ac:dyDescent="0.2">
      <c r="B362" s="9"/>
      <c r="D362" s="12"/>
      <c r="E362" s="12"/>
      <c r="F362" s="12"/>
    </row>
    <row r="363" spans="2:6" x14ac:dyDescent="0.2">
      <c r="B363" s="9"/>
      <c r="D363" s="12"/>
      <c r="E363" s="12"/>
      <c r="F363" s="12"/>
    </row>
    <row r="364" spans="2:6" x14ac:dyDescent="0.2">
      <c r="B364" s="9"/>
      <c r="D364" s="12"/>
      <c r="E364" s="12"/>
      <c r="F364" s="12"/>
    </row>
    <row r="365" spans="2:6" x14ac:dyDescent="0.2">
      <c r="B365" s="9"/>
      <c r="D365" s="12"/>
      <c r="E365" s="12"/>
      <c r="F365" s="12"/>
    </row>
    <row r="366" spans="2:6" x14ac:dyDescent="0.2">
      <c r="B366" s="9"/>
      <c r="D366" s="12"/>
      <c r="E366" s="12"/>
      <c r="F366" s="12"/>
    </row>
    <row r="367" spans="2:6" x14ac:dyDescent="0.2">
      <c r="B367" s="9"/>
      <c r="D367" s="12"/>
      <c r="E367" s="12"/>
      <c r="F367" s="12"/>
    </row>
    <row r="368" spans="2:6" x14ac:dyDescent="0.2">
      <c r="B368" s="9"/>
      <c r="D368" s="12"/>
      <c r="E368" s="12"/>
      <c r="F368" s="12"/>
    </row>
    <row r="369" spans="2:6" x14ac:dyDescent="0.2">
      <c r="B369" s="9"/>
      <c r="D369" s="12"/>
      <c r="E369" s="12"/>
      <c r="F369" s="12"/>
    </row>
    <row r="370" spans="2:6" x14ac:dyDescent="0.2">
      <c r="B370" s="9"/>
      <c r="D370" s="12"/>
      <c r="E370" s="12"/>
      <c r="F370" s="12"/>
    </row>
    <row r="371" spans="2:6" x14ac:dyDescent="0.2">
      <c r="B371" s="9"/>
      <c r="D371" s="12"/>
      <c r="E371" s="12"/>
      <c r="F371" s="12"/>
    </row>
    <row r="372" spans="2:6" x14ac:dyDescent="0.2">
      <c r="B372" s="9"/>
      <c r="D372" s="12"/>
      <c r="E372" s="12"/>
      <c r="F372" s="12"/>
    </row>
    <row r="373" spans="2:6" x14ac:dyDescent="0.2">
      <c r="B373" s="9"/>
      <c r="D373" s="12"/>
      <c r="E373" s="12"/>
      <c r="F373" s="12"/>
    </row>
    <row r="374" spans="2:6" x14ac:dyDescent="0.2">
      <c r="B374" s="9"/>
      <c r="D374" s="12"/>
      <c r="E374" s="12"/>
      <c r="F374" s="12"/>
    </row>
    <row r="375" spans="2:6" x14ac:dyDescent="0.2">
      <c r="B375" s="9"/>
      <c r="D375" s="12"/>
      <c r="E375" s="12"/>
      <c r="F375" s="12"/>
    </row>
    <row r="376" spans="2:6" x14ac:dyDescent="0.2">
      <c r="B376" s="9"/>
      <c r="D376" s="12"/>
      <c r="E376" s="12"/>
      <c r="F376" s="12"/>
    </row>
    <row r="377" spans="2:6" x14ac:dyDescent="0.2">
      <c r="B377" s="9"/>
      <c r="D377" s="12"/>
      <c r="E377" s="12"/>
      <c r="F377" s="12"/>
    </row>
    <row r="378" spans="2:6" x14ac:dyDescent="0.2">
      <c r="B378" s="9"/>
      <c r="D378" s="12"/>
      <c r="E378" s="12"/>
      <c r="F378" s="12"/>
    </row>
    <row r="379" spans="2:6" x14ac:dyDescent="0.2">
      <c r="B379" s="9"/>
      <c r="D379" s="12"/>
      <c r="E379" s="12"/>
      <c r="F379" s="12"/>
    </row>
    <row r="380" spans="2:6" x14ac:dyDescent="0.2">
      <c r="B380" s="9"/>
      <c r="D380" s="12"/>
      <c r="E380" s="12"/>
      <c r="F380" s="12"/>
    </row>
    <row r="381" spans="2:6" x14ac:dyDescent="0.2">
      <c r="B381" s="9"/>
      <c r="D381" s="12"/>
      <c r="E381" s="12"/>
      <c r="F381" s="12"/>
    </row>
    <row r="382" spans="2:6" x14ac:dyDescent="0.2">
      <c r="B382" s="9"/>
      <c r="D382" s="12"/>
      <c r="E382" s="12"/>
      <c r="F382" s="12"/>
    </row>
    <row r="383" spans="2:6" x14ac:dyDescent="0.2">
      <c r="B383" s="9"/>
      <c r="D383" s="12"/>
      <c r="E383" s="12"/>
      <c r="F383" s="12"/>
    </row>
    <row r="384" spans="2:6" x14ac:dyDescent="0.2">
      <c r="D384" s="12"/>
      <c r="E384" s="12"/>
      <c r="F384" s="12"/>
    </row>
    <row r="385" spans="2:6" x14ac:dyDescent="0.2">
      <c r="D385" s="12"/>
      <c r="E385" s="12"/>
      <c r="F385" s="12"/>
    </row>
    <row r="386" spans="2:6" x14ac:dyDescent="0.2">
      <c r="D386" s="12"/>
      <c r="E386" s="12"/>
      <c r="F386" s="12"/>
    </row>
    <row r="387" spans="2:6" x14ac:dyDescent="0.2">
      <c r="B387" s="9"/>
      <c r="D387" s="12"/>
      <c r="E387" s="12"/>
      <c r="F387" s="12"/>
    </row>
    <row r="388" spans="2:6" x14ac:dyDescent="0.2">
      <c r="B388" s="9"/>
      <c r="D388" s="12"/>
      <c r="E388" s="12"/>
      <c r="F388" s="12"/>
    </row>
    <row r="389" spans="2:6" x14ac:dyDescent="0.2">
      <c r="B389" s="9"/>
      <c r="D389" s="12"/>
      <c r="E389" s="12"/>
      <c r="F389" s="12"/>
    </row>
    <row r="390" spans="2:6" x14ac:dyDescent="0.2">
      <c r="B390" s="9"/>
      <c r="D390" s="12"/>
      <c r="E390" s="12"/>
      <c r="F390" s="12"/>
    </row>
    <row r="391" spans="2:6" x14ac:dyDescent="0.2">
      <c r="B391" s="9"/>
      <c r="D391" s="12"/>
      <c r="E391" s="12"/>
      <c r="F391" s="12"/>
    </row>
    <row r="392" spans="2:6" x14ac:dyDescent="0.2">
      <c r="B392" s="9"/>
      <c r="D392" s="12"/>
      <c r="E392" s="12"/>
      <c r="F392" s="12"/>
    </row>
    <row r="393" spans="2:6" x14ac:dyDescent="0.2">
      <c r="B393" s="9"/>
      <c r="D393" s="12"/>
      <c r="E393" s="12"/>
      <c r="F393" s="12"/>
    </row>
    <row r="394" spans="2:6" x14ac:dyDescent="0.2">
      <c r="B394" s="9"/>
      <c r="D394" s="12"/>
      <c r="E394" s="12"/>
      <c r="F394" s="12"/>
    </row>
    <row r="395" spans="2:6" x14ac:dyDescent="0.2">
      <c r="B395" s="9"/>
      <c r="D395" s="12"/>
      <c r="E395" s="12"/>
      <c r="F395" s="12"/>
    </row>
    <row r="396" spans="2:6" x14ac:dyDescent="0.2">
      <c r="B396" s="9"/>
      <c r="D396" s="12"/>
      <c r="E396" s="12"/>
      <c r="F396" s="12"/>
    </row>
    <row r="397" spans="2:6" x14ac:dyDescent="0.2">
      <c r="B397" s="9"/>
      <c r="D397" s="12"/>
      <c r="E397" s="12"/>
      <c r="F397" s="12"/>
    </row>
    <row r="398" spans="2:6" x14ac:dyDescent="0.2">
      <c r="B398" s="9"/>
      <c r="D398" s="12"/>
      <c r="E398" s="12"/>
      <c r="F398" s="12"/>
    </row>
    <row r="399" spans="2:6" x14ac:dyDescent="0.2">
      <c r="B399" s="9"/>
      <c r="D399" s="12"/>
      <c r="E399" s="12"/>
      <c r="F399" s="12"/>
    </row>
    <row r="400" spans="2:6" x14ac:dyDescent="0.2">
      <c r="B400" s="9"/>
      <c r="D400" s="12"/>
      <c r="E400" s="12"/>
      <c r="F400" s="12"/>
    </row>
    <row r="401" spans="2:6" x14ac:dyDescent="0.2">
      <c r="B401" s="9"/>
      <c r="D401" s="12"/>
      <c r="E401" s="12"/>
      <c r="F401" s="12"/>
    </row>
    <row r="402" spans="2:6" x14ac:dyDescent="0.2">
      <c r="B402" s="9"/>
      <c r="D402" s="12"/>
      <c r="E402" s="12"/>
      <c r="F402" s="12"/>
    </row>
    <row r="403" spans="2:6" x14ac:dyDescent="0.2">
      <c r="B403" s="9"/>
      <c r="D403" s="12"/>
      <c r="E403" s="12"/>
      <c r="F403" s="12"/>
    </row>
    <row r="404" spans="2:6" x14ac:dyDescent="0.2">
      <c r="B404" s="9"/>
      <c r="D404" s="12"/>
      <c r="E404" s="12"/>
      <c r="F404" s="12"/>
    </row>
    <row r="405" spans="2:6" x14ac:dyDescent="0.2">
      <c r="B405" s="9"/>
      <c r="D405" s="12"/>
      <c r="E405" s="12"/>
      <c r="F405" s="12"/>
    </row>
    <row r="406" spans="2:6" x14ac:dyDescent="0.2">
      <c r="B406" s="9"/>
      <c r="D406" s="12"/>
      <c r="E406" s="12"/>
      <c r="F406" s="12"/>
    </row>
    <row r="407" spans="2:6" x14ac:dyDescent="0.2">
      <c r="B407" s="9"/>
      <c r="D407" s="12"/>
      <c r="E407" s="12"/>
      <c r="F407" s="12"/>
    </row>
    <row r="408" spans="2:6" x14ac:dyDescent="0.2">
      <c r="B408" s="9"/>
      <c r="D408" s="12"/>
      <c r="E408" s="12"/>
      <c r="F408" s="12"/>
    </row>
    <row r="409" spans="2:6" x14ac:dyDescent="0.2">
      <c r="B409" s="9"/>
      <c r="D409" s="12"/>
      <c r="E409" s="12"/>
      <c r="F409" s="12"/>
    </row>
    <row r="410" spans="2:6" x14ac:dyDescent="0.2">
      <c r="B410" s="9"/>
      <c r="D410" s="12"/>
      <c r="E410" s="12"/>
      <c r="F410" s="12"/>
    </row>
    <row r="411" spans="2:6" x14ac:dyDescent="0.2">
      <c r="B411" s="9"/>
      <c r="D411" s="12"/>
      <c r="E411" s="12"/>
      <c r="F411" s="12"/>
    </row>
    <row r="412" spans="2:6" x14ac:dyDescent="0.2">
      <c r="B412" s="9"/>
      <c r="D412" s="12"/>
      <c r="E412" s="12"/>
      <c r="F412" s="12"/>
    </row>
    <row r="413" spans="2:6" x14ac:dyDescent="0.2">
      <c r="B413" s="9"/>
      <c r="D413" s="12"/>
      <c r="E413" s="12"/>
      <c r="F413" s="12"/>
    </row>
    <row r="414" spans="2:6" x14ac:dyDescent="0.2">
      <c r="B414" s="9"/>
      <c r="D414" s="12"/>
      <c r="E414" s="12"/>
      <c r="F414" s="12"/>
    </row>
    <row r="415" spans="2:6" x14ac:dyDescent="0.2">
      <c r="B415" s="9"/>
      <c r="D415" s="12"/>
      <c r="E415" s="12"/>
      <c r="F415" s="12"/>
    </row>
    <row r="416" spans="2:6" x14ac:dyDescent="0.2">
      <c r="B416" s="9"/>
      <c r="D416" s="12"/>
      <c r="E416" s="12"/>
      <c r="F416" s="12"/>
    </row>
    <row r="417" spans="2:6" x14ac:dyDescent="0.2">
      <c r="B417" s="9"/>
      <c r="D417" s="12"/>
      <c r="E417" s="12"/>
      <c r="F417" s="12"/>
    </row>
    <row r="418" spans="2:6" x14ac:dyDescent="0.2">
      <c r="D418" s="12"/>
      <c r="E418" s="12"/>
      <c r="F418" s="12"/>
    </row>
    <row r="419" spans="2:6" x14ac:dyDescent="0.2">
      <c r="B419" s="9"/>
      <c r="D419" s="12"/>
      <c r="E419" s="12"/>
      <c r="F419" s="12"/>
    </row>
    <row r="420" spans="2:6" x14ac:dyDescent="0.2">
      <c r="B420" s="9"/>
      <c r="D420" s="12"/>
      <c r="E420" s="12"/>
      <c r="F420" s="12"/>
    </row>
    <row r="421" spans="2:6" x14ac:dyDescent="0.2">
      <c r="B421" s="9"/>
      <c r="D421" s="12"/>
      <c r="E421" s="12"/>
      <c r="F421" s="12"/>
    </row>
    <row r="422" spans="2:6" x14ac:dyDescent="0.2">
      <c r="B422" s="9"/>
      <c r="D422" s="12"/>
      <c r="E422" s="12"/>
      <c r="F422" s="12"/>
    </row>
    <row r="423" spans="2:6" x14ac:dyDescent="0.2">
      <c r="B423" s="9"/>
      <c r="D423" s="12"/>
      <c r="E423" s="12"/>
      <c r="F423" s="12"/>
    </row>
    <row r="424" spans="2:6" x14ac:dyDescent="0.2">
      <c r="B424" s="9"/>
      <c r="D424" s="12"/>
      <c r="E424" s="12"/>
      <c r="F424" s="12"/>
    </row>
    <row r="425" spans="2:6" x14ac:dyDescent="0.2">
      <c r="B425" s="9"/>
      <c r="D425" s="12"/>
      <c r="E425" s="12"/>
      <c r="F425" s="12"/>
    </row>
    <row r="426" spans="2:6" x14ac:dyDescent="0.2">
      <c r="B426" s="9"/>
      <c r="D426" s="12"/>
      <c r="E426" s="12"/>
      <c r="F426" s="12"/>
    </row>
    <row r="427" spans="2:6" x14ac:dyDescent="0.2">
      <c r="B427" s="9"/>
      <c r="D427" s="12"/>
      <c r="E427" s="12"/>
      <c r="F427" s="12"/>
    </row>
    <row r="428" spans="2:6" x14ac:dyDescent="0.2">
      <c r="B428" s="9"/>
      <c r="D428" s="12"/>
      <c r="E428" s="12"/>
      <c r="F428" s="12"/>
    </row>
    <row r="429" spans="2:6" x14ac:dyDescent="0.2">
      <c r="B429" s="9"/>
      <c r="D429" s="12"/>
      <c r="E429" s="12"/>
      <c r="F429" s="12"/>
    </row>
    <row r="430" spans="2:6" x14ac:dyDescent="0.2">
      <c r="B430" s="9"/>
      <c r="D430" s="12"/>
      <c r="E430" s="12"/>
      <c r="F430" s="12"/>
    </row>
    <row r="431" spans="2:6" x14ac:dyDescent="0.2">
      <c r="B431" s="9"/>
      <c r="D431" s="12"/>
      <c r="E431" s="12"/>
      <c r="F431" s="12"/>
    </row>
    <row r="432" spans="2:6" x14ac:dyDescent="0.2">
      <c r="B432" s="9"/>
      <c r="D432" s="12"/>
      <c r="E432" s="12"/>
      <c r="F432" s="12"/>
    </row>
    <row r="433" spans="2:6" x14ac:dyDescent="0.2">
      <c r="B433" s="9"/>
      <c r="D433" s="12"/>
      <c r="E433" s="12"/>
      <c r="F433" s="12"/>
    </row>
    <row r="434" spans="2:6" x14ac:dyDescent="0.2">
      <c r="B434" s="9"/>
      <c r="D434" s="12"/>
      <c r="E434" s="12"/>
      <c r="F434" s="12"/>
    </row>
    <row r="435" spans="2:6" x14ac:dyDescent="0.2">
      <c r="B435" s="9"/>
      <c r="D435" s="12"/>
      <c r="E435" s="12"/>
      <c r="F435" s="12"/>
    </row>
    <row r="436" spans="2:6" x14ac:dyDescent="0.2">
      <c r="B436" s="9"/>
      <c r="D436" s="12"/>
      <c r="E436" s="12"/>
      <c r="F436" s="12"/>
    </row>
    <row r="437" spans="2:6" x14ac:dyDescent="0.2">
      <c r="B437" s="9"/>
      <c r="D437" s="12"/>
      <c r="E437" s="12"/>
      <c r="F437" s="12"/>
    </row>
    <row r="438" spans="2:6" x14ac:dyDescent="0.2">
      <c r="B438" s="9"/>
      <c r="D438" s="12"/>
      <c r="E438" s="12"/>
      <c r="F438" s="12"/>
    </row>
    <row r="439" spans="2:6" x14ac:dyDescent="0.2">
      <c r="B439" s="9"/>
      <c r="D439" s="12"/>
      <c r="E439" s="12"/>
      <c r="F439" s="12"/>
    </row>
    <row r="440" spans="2:6" x14ac:dyDescent="0.2">
      <c r="B440" s="9"/>
      <c r="D440" s="12"/>
      <c r="E440" s="12"/>
      <c r="F440" s="12"/>
    </row>
    <row r="441" spans="2:6" x14ac:dyDescent="0.2">
      <c r="B441" s="9"/>
      <c r="D441" s="12"/>
      <c r="E441" s="12"/>
      <c r="F441" s="12"/>
    </row>
    <row r="442" spans="2:6" x14ac:dyDescent="0.2">
      <c r="B442" s="9"/>
      <c r="D442" s="12"/>
      <c r="E442" s="12"/>
      <c r="F442" s="12"/>
    </row>
    <row r="443" spans="2:6" x14ac:dyDescent="0.2">
      <c r="B443" s="9"/>
      <c r="D443" s="12"/>
      <c r="E443" s="12"/>
      <c r="F443" s="12"/>
    </row>
    <row r="444" spans="2:6" x14ac:dyDescent="0.2">
      <c r="B444" s="9"/>
      <c r="D444" s="12"/>
      <c r="E444" s="12"/>
      <c r="F444" s="12"/>
    </row>
    <row r="445" spans="2:6" x14ac:dyDescent="0.2">
      <c r="B445" s="9"/>
      <c r="D445" s="12"/>
      <c r="E445" s="12"/>
      <c r="F445" s="12"/>
    </row>
    <row r="446" spans="2:6" x14ac:dyDescent="0.2">
      <c r="B446" s="9"/>
      <c r="D446" s="12"/>
      <c r="E446" s="12"/>
      <c r="F446" s="12"/>
    </row>
    <row r="447" spans="2:6" x14ac:dyDescent="0.2">
      <c r="B447" s="9"/>
      <c r="D447" s="12"/>
      <c r="E447" s="12"/>
      <c r="F447" s="12"/>
    </row>
    <row r="448" spans="2:6" x14ac:dyDescent="0.2">
      <c r="B448" s="9"/>
      <c r="D448" s="12"/>
      <c r="E448" s="12"/>
      <c r="F448" s="12"/>
    </row>
    <row r="449" spans="2:6" x14ac:dyDescent="0.2">
      <c r="B449" s="9"/>
      <c r="D449" s="12"/>
      <c r="E449" s="12"/>
      <c r="F449" s="12"/>
    </row>
    <row r="450" spans="2:6" x14ac:dyDescent="0.2">
      <c r="B450" s="9"/>
      <c r="D450" s="12"/>
      <c r="E450" s="12"/>
      <c r="F450" s="12"/>
    </row>
    <row r="451" spans="2:6" x14ac:dyDescent="0.2">
      <c r="B451" s="9"/>
      <c r="D451" s="12"/>
      <c r="E451" s="12"/>
      <c r="F451" s="12"/>
    </row>
    <row r="452" spans="2:6" x14ac:dyDescent="0.2">
      <c r="B452" s="9"/>
      <c r="D452" s="12"/>
      <c r="E452" s="12"/>
      <c r="F452" s="12"/>
    </row>
    <row r="453" spans="2:6" x14ac:dyDescent="0.2">
      <c r="B453" s="9"/>
      <c r="D453" s="12"/>
      <c r="E453" s="12"/>
      <c r="F453" s="12"/>
    </row>
    <row r="454" spans="2:6" x14ac:dyDescent="0.2">
      <c r="B454" s="9"/>
      <c r="D454" s="12"/>
      <c r="E454" s="12"/>
      <c r="F454" s="12"/>
    </row>
    <row r="455" spans="2:6" x14ac:dyDescent="0.2">
      <c r="B455" s="9"/>
      <c r="D455" s="12"/>
      <c r="E455" s="12"/>
      <c r="F455" s="12"/>
    </row>
    <row r="456" spans="2:6" x14ac:dyDescent="0.2">
      <c r="B456" s="9"/>
      <c r="D456" s="12"/>
      <c r="E456" s="12"/>
      <c r="F456" s="12"/>
    </row>
    <row r="457" spans="2:6" x14ac:dyDescent="0.2">
      <c r="B457" s="9"/>
      <c r="D457" s="12"/>
      <c r="E457" s="12"/>
      <c r="F457" s="12"/>
    </row>
    <row r="458" spans="2:6" x14ac:dyDescent="0.2">
      <c r="B458" s="9"/>
      <c r="D458" s="12"/>
      <c r="E458" s="12"/>
      <c r="F458" s="12"/>
    </row>
    <row r="459" spans="2:6" x14ac:dyDescent="0.2">
      <c r="B459" s="9"/>
      <c r="D459" s="12"/>
      <c r="E459" s="12"/>
      <c r="F459" s="12"/>
    </row>
    <row r="460" spans="2:6" x14ac:dyDescent="0.2">
      <c r="B460" s="9"/>
      <c r="D460" s="12"/>
      <c r="E460" s="12"/>
      <c r="F460" s="12"/>
    </row>
    <row r="461" spans="2:6" x14ac:dyDescent="0.2">
      <c r="B461" s="9"/>
      <c r="D461" s="12"/>
      <c r="E461" s="12"/>
      <c r="F461" s="12"/>
    </row>
    <row r="462" spans="2:6" x14ac:dyDescent="0.2">
      <c r="B462" s="9"/>
      <c r="D462" s="12"/>
      <c r="E462" s="12"/>
      <c r="F462" s="12"/>
    </row>
    <row r="463" spans="2:6" x14ac:dyDescent="0.2">
      <c r="B463" s="9"/>
      <c r="D463" s="12"/>
      <c r="E463" s="12"/>
      <c r="F463" s="12"/>
    </row>
    <row r="464" spans="2:6" x14ac:dyDescent="0.2">
      <c r="B464" s="9"/>
      <c r="D464" s="12"/>
      <c r="E464" s="12"/>
      <c r="F464" s="12"/>
    </row>
    <row r="465" spans="2:6" x14ac:dyDescent="0.2">
      <c r="B465" s="9"/>
      <c r="D465" s="12"/>
      <c r="E465" s="12"/>
      <c r="F465" s="12"/>
    </row>
    <row r="466" spans="2:6" x14ac:dyDescent="0.2">
      <c r="B466" s="9"/>
      <c r="D466" s="12"/>
      <c r="E466" s="12"/>
      <c r="F466" s="12"/>
    </row>
    <row r="467" spans="2:6" x14ac:dyDescent="0.2">
      <c r="B467" s="9"/>
      <c r="D467" s="12"/>
      <c r="E467" s="12"/>
      <c r="F467" s="12"/>
    </row>
    <row r="468" spans="2:6" x14ac:dyDescent="0.2">
      <c r="B468" s="9"/>
      <c r="D468" s="12"/>
      <c r="E468" s="12"/>
      <c r="F468" s="12"/>
    </row>
    <row r="469" spans="2:6" x14ac:dyDescent="0.2">
      <c r="B469" s="9"/>
      <c r="D469" s="12"/>
      <c r="E469" s="12"/>
      <c r="F469" s="12"/>
    </row>
    <row r="470" spans="2:6" x14ac:dyDescent="0.2">
      <c r="B470" s="9"/>
      <c r="D470" s="12"/>
      <c r="E470" s="12"/>
      <c r="F470" s="12"/>
    </row>
    <row r="471" spans="2:6" x14ac:dyDescent="0.2">
      <c r="B471" s="9"/>
      <c r="D471" s="12"/>
      <c r="E471" s="12"/>
      <c r="F471" s="12"/>
    </row>
    <row r="472" spans="2:6" x14ac:dyDescent="0.2">
      <c r="B472" s="9"/>
      <c r="D472" s="12"/>
      <c r="E472" s="12"/>
      <c r="F472" s="12"/>
    </row>
    <row r="473" spans="2:6" x14ac:dyDescent="0.2">
      <c r="B473" s="9"/>
      <c r="D473" s="12"/>
      <c r="E473" s="12"/>
      <c r="F473" s="12"/>
    </row>
    <row r="474" spans="2:6" x14ac:dyDescent="0.2">
      <c r="B474" s="9"/>
      <c r="D474" s="12"/>
      <c r="E474" s="12"/>
      <c r="F474" s="12"/>
    </row>
    <row r="475" spans="2:6" x14ac:dyDescent="0.2">
      <c r="B475" s="9"/>
      <c r="D475" s="12"/>
      <c r="E475" s="12"/>
      <c r="F475" s="12"/>
    </row>
    <row r="476" spans="2:6" x14ac:dyDescent="0.2">
      <c r="B476" s="9"/>
      <c r="D476" s="12"/>
      <c r="E476" s="12"/>
      <c r="F476" s="12"/>
    </row>
    <row r="477" spans="2:6" x14ac:dyDescent="0.2">
      <c r="B477" s="9"/>
      <c r="D477" s="12"/>
      <c r="E477" s="12"/>
      <c r="F477" s="12"/>
    </row>
    <row r="478" spans="2:6" x14ac:dyDescent="0.2">
      <c r="B478" s="9"/>
      <c r="D478" s="12"/>
      <c r="E478" s="12"/>
      <c r="F478" s="12"/>
    </row>
    <row r="479" spans="2:6" x14ac:dyDescent="0.2">
      <c r="B479" s="9"/>
      <c r="D479" s="12"/>
      <c r="E479" s="12"/>
      <c r="F479" s="12"/>
    </row>
    <row r="480" spans="2:6" x14ac:dyDescent="0.2">
      <c r="B480" s="9"/>
      <c r="D480" s="12"/>
      <c r="E480" s="12"/>
      <c r="F480" s="12"/>
    </row>
    <row r="481" spans="2:6" x14ac:dyDescent="0.2">
      <c r="B481" s="9"/>
      <c r="D481" s="12"/>
      <c r="E481" s="12"/>
      <c r="F481" s="12"/>
    </row>
    <row r="482" spans="2:6" x14ac:dyDescent="0.2">
      <c r="B482" s="9"/>
      <c r="D482" s="12"/>
      <c r="E482" s="12"/>
      <c r="F482" s="12"/>
    </row>
    <row r="483" spans="2:6" x14ac:dyDescent="0.2">
      <c r="B483" s="9"/>
      <c r="D483" s="12"/>
      <c r="E483" s="12"/>
      <c r="F483" s="12"/>
    </row>
    <row r="484" spans="2:6" x14ac:dyDescent="0.2">
      <c r="B484" s="9"/>
      <c r="D484" s="12"/>
      <c r="E484" s="12"/>
      <c r="F484" s="12"/>
    </row>
    <row r="485" spans="2:6" x14ac:dyDescent="0.2">
      <c r="B485" s="9"/>
      <c r="D485" s="12"/>
      <c r="E485" s="12"/>
      <c r="F485" s="12"/>
    </row>
    <row r="486" spans="2:6" x14ac:dyDescent="0.2">
      <c r="B486" s="9"/>
      <c r="D486" s="12"/>
      <c r="E486" s="12"/>
      <c r="F486" s="12"/>
    </row>
    <row r="487" spans="2:6" x14ac:dyDescent="0.2">
      <c r="B487" s="9"/>
      <c r="D487" s="12"/>
      <c r="E487" s="12"/>
      <c r="F487" s="12"/>
    </row>
    <row r="488" spans="2:6" x14ac:dyDescent="0.2">
      <c r="B488" s="9"/>
      <c r="D488" s="12"/>
      <c r="E488" s="12"/>
      <c r="F488" s="12"/>
    </row>
    <row r="489" spans="2:6" x14ac:dyDescent="0.2">
      <c r="B489" s="9"/>
      <c r="D489" s="12"/>
      <c r="E489" s="12"/>
      <c r="F489" s="12"/>
    </row>
    <row r="490" spans="2:6" x14ac:dyDescent="0.2">
      <c r="B490" s="9"/>
      <c r="D490" s="12"/>
      <c r="E490" s="12"/>
      <c r="F490" s="12"/>
    </row>
    <row r="491" spans="2:6" x14ac:dyDescent="0.2">
      <c r="B491" s="9"/>
      <c r="D491" s="12"/>
      <c r="E491" s="12"/>
      <c r="F491" s="12"/>
    </row>
    <row r="492" spans="2:6" x14ac:dyDescent="0.2">
      <c r="B492" s="9"/>
      <c r="D492" s="12"/>
      <c r="E492" s="12"/>
      <c r="F492" s="12"/>
    </row>
    <row r="493" spans="2:6" x14ac:dyDescent="0.2">
      <c r="B493" s="9"/>
      <c r="D493" s="12"/>
      <c r="E493" s="12"/>
      <c r="F493" s="12"/>
    </row>
    <row r="494" spans="2:6" x14ac:dyDescent="0.2">
      <c r="B494" s="9"/>
      <c r="D494" s="12"/>
      <c r="E494" s="12"/>
      <c r="F494" s="12"/>
    </row>
    <row r="495" spans="2:6" x14ac:dyDescent="0.2">
      <c r="B495" s="9"/>
      <c r="D495" s="12"/>
      <c r="E495" s="12"/>
      <c r="F495" s="12"/>
    </row>
    <row r="496" spans="2:6" x14ac:dyDescent="0.2">
      <c r="B496" s="9"/>
      <c r="D496" s="12"/>
      <c r="E496" s="12"/>
      <c r="F496" s="12"/>
    </row>
    <row r="497" spans="1:7" x14ac:dyDescent="0.2">
      <c r="B497" s="9"/>
      <c r="D497" s="12"/>
      <c r="E497" s="12"/>
      <c r="F497" s="12"/>
    </row>
    <row r="498" spans="1:7" x14ac:dyDescent="0.2">
      <c r="B498" s="9"/>
      <c r="D498" s="12"/>
      <c r="E498" s="12"/>
      <c r="F498" s="12"/>
    </row>
    <row r="499" spans="1:7" x14ac:dyDescent="0.2">
      <c r="B499" s="9"/>
      <c r="D499" s="12"/>
      <c r="E499" s="12"/>
      <c r="F499" s="12"/>
    </row>
    <row r="500" spans="1:7" x14ac:dyDescent="0.2">
      <c r="B500" s="9"/>
      <c r="D500" s="12"/>
      <c r="E500" s="12"/>
      <c r="F500" s="12"/>
    </row>
    <row r="501" spans="1:7" x14ac:dyDescent="0.2">
      <c r="B501" s="9"/>
      <c r="D501" s="12"/>
      <c r="E501" s="12"/>
      <c r="F501" s="12"/>
    </row>
    <row r="502" spans="1:7" x14ac:dyDescent="0.2">
      <c r="B502" s="9"/>
      <c r="D502" s="12"/>
      <c r="E502" s="12"/>
      <c r="F502" s="12"/>
    </row>
    <row r="503" spans="1:7" x14ac:dyDescent="0.2">
      <c r="B503" s="9"/>
      <c r="D503" s="12"/>
      <c r="E503" s="12"/>
      <c r="F503" s="12"/>
    </row>
    <row r="504" spans="1:7" x14ac:dyDescent="0.2">
      <c r="B504" s="9"/>
      <c r="D504" s="12"/>
      <c r="E504" s="12"/>
      <c r="F504" s="12"/>
    </row>
    <row r="505" spans="1:7" x14ac:dyDescent="0.2">
      <c r="B505" s="9"/>
      <c r="D505" s="12"/>
      <c r="E505" s="12"/>
      <c r="F505" s="12"/>
    </row>
    <row r="506" spans="1:7" x14ac:dyDescent="0.2">
      <c r="B506" s="9"/>
      <c r="D506" s="12"/>
      <c r="E506" s="12"/>
      <c r="F506" s="12"/>
    </row>
    <row r="507" spans="1:7" ht="13.5" thickBot="1" x14ac:dyDescent="0.25">
      <c r="A507" s="166"/>
      <c r="B507" s="167"/>
      <c r="C507" s="166"/>
      <c r="D507" s="168"/>
      <c r="E507" s="168"/>
      <c r="F507" s="168"/>
      <c r="G507" s="166"/>
    </row>
    <row r="508" spans="1:7" ht="13.5" thickTop="1" x14ac:dyDescent="0.2">
      <c r="B508" s="15"/>
      <c r="D508" s="12"/>
      <c r="E508" s="12"/>
      <c r="F508" s="12"/>
    </row>
    <row r="509" spans="1:7" x14ac:dyDescent="0.2">
      <c r="B509" s="9"/>
      <c r="D509" s="12"/>
      <c r="E509" s="12"/>
      <c r="F509" s="12"/>
    </row>
    <row r="510" spans="1:7" x14ac:dyDescent="0.2">
      <c r="B510" s="9"/>
      <c r="D510" s="12"/>
      <c r="E510" s="12"/>
      <c r="F510" s="12"/>
    </row>
    <row r="511" spans="1:7" x14ac:dyDescent="0.2">
      <c r="B511" s="9"/>
      <c r="D511" s="12"/>
      <c r="E511" s="12"/>
      <c r="F511" s="12"/>
    </row>
    <row r="512" spans="1:7" x14ac:dyDescent="0.2">
      <c r="B512" s="9"/>
      <c r="D512" s="12"/>
      <c r="E512" s="12"/>
      <c r="F512" s="12"/>
    </row>
    <row r="513" spans="2:6" x14ac:dyDescent="0.2">
      <c r="B513" s="9"/>
      <c r="D513" s="12"/>
      <c r="E513" s="12"/>
      <c r="F513" s="12"/>
    </row>
    <row r="514" spans="2:6" x14ac:dyDescent="0.2">
      <c r="B514" s="9"/>
      <c r="D514" s="12"/>
      <c r="E514" s="12"/>
      <c r="F514" s="12"/>
    </row>
    <row r="515" spans="2:6" x14ac:dyDescent="0.2">
      <c r="B515" s="9"/>
      <c r="D515" s="12"/>
      <c r="E515" s="12"/>
      <c r="F515" s="12"/>
    </row>
    <row r="516" spans="2:6" x14ac:dyDescent="0.2">
      <c r="B516" s="9"/>
      <c r="D516" s="12"/>
      <c r="E516" s="12"/>
      <c r="F516" s="12"/>
    </row>
    <row r="517" spans="2:6" x14ac:dyDescent="0.2">
      <c r="B517" s="9"/>
      <c r="D517" s="12"/>
      <c r="E517" s="12"/>
      <c r="F517" s="12"/>
    </row>
    <row r="518" spans="2:6" x14ac:dyDescent="0.2">
      <c r="B518" s="9"/>
      <c r="D518" s="12"/>
      <c r="E518" s="12"/>
      <c r="F518" s="12"/>
    </row>
    <row r="519" spans="2:6" x14ac:dyDescent="0.2">
      <c r="B519" s="9"/>
      <c r="D519" s="12"/>
      <c r="E519" s="12"/>
      <c r="F519" s="12"/>
    </row>
    <row r="520" spans="2:6" x14ac:dyDescent="0.2">
      <c r="B520" s="9"/>
      <c r="D520" s="12"/>
      <c r="E520" s="12"/>
      <c r="F520" s="12"/>
    </row>
    <row r="521" spans="2:6" x14ac:dyDescent="0.2">
      <c r="B521" s="9"/>
      <c r="D521" s="12"/>
      <c r="E521" s="12"/>
      <c r="F521" s="12"/>
    </row>
    <row r="522" spans="2:6" x14ac:dyDescent="0.2">
      <c r="B522" s="9"/>
      <c r="D522" s="12"/>
      <c r="E522" s="12"/>
      <c r="F522" s="12"/>
    </row>
    <row r="523" spans="2:6" x14ac:dyDescent="0.2">
      <c r="B523" s="9"/>
      <c r="D523" s="12"/>
      <c r="E523" s="12"/>
      <c r="F523" s="12"/>
    </row>
    <row r="524" spans="2:6" x14ac:dyDescent="0.2">
      <c r="B524" s="9"/>
      <c r="D524" s="12"/>
      <c r="E524" s="12"/>
      <c r="F524" s="12"/>
    </row>
    <row r="525" spans="2:6" x14ac:dyDescent="0.2">
      <c r="B525" s="9"/>
      <c r="D525" s="12"/>
      <c r="E525" s="12"/>
      <c r="F525" s="12"/>
    </row>
    <row r="526" spans="2:6" x14ac:dyDescent="0.2">
      <c r="B526" s="9"/>
      <c r="D526" s="12"/>
      <c r="E526" s="12"/>
      <c r="F526" s="12"/>
    </row>
    <row r="527" spans="2:6" x14ac:dyDescent="0.2">
      <c r="B527" s="9"/>
      <c r="D527" s="12"/>
      <c r="E527" s="12"/>
      <c r="F527" s="12"/>
    </row>
    <row r="528" spans="2:6" x14ac:dyDescent="0.2">
      <c r="B528" s="9"/>
      <c r="D528" s="12"/>
      <c r="E528" s="12"/>
      <c r="F528" s="12"/>
    </row>
    <row r="529" spans="2:6" x14ac:dyDescent="0.2">
      <c r="B529" s="9"/>
      <c r="D529" s="12"/>
      <c r="E529" s="12"/>
      <c r="F529" s="12"/>
    </row>
    <row r="530" spans="2:6" x14ac:dyDescent="0.2">
      <c r="B530" s="9"/>
      <c r="D530" s="12"/>
      <c r="E530" s="12"/>
      <c r="F530" s="12"/>
    </row>
    <row r="531" spans="2:6" x14ac:dyDescent="0.2">
      <c r="B531" s="9"/>
      <c r="D531" s="12"/>
      <c r="E531" s="12"/>
      <c r="F531" s="12"/>
    </row>
    <row r="532" spans="2:6" x14ac:dyDescent="0.2">
      <c r="B532" s="9"/>
      <c r="D532" s="12"/>
      <c r="E532" s="12"/>
      <c r="F532" s="12"/>
    </row>
    <row r="533" spans="2:6" x14ac:dyDescent="0.2">
      <c r="B533" s="9"/>
      <c r="D533" s="12"/>
      <c r="E533" s="12"/>
      <c r="F533" s="12"/>
    </row>
    <row r="534" spans="2:6" x14ac:dyDescent="0.2">
      <c r="B534" s="9"/>
      <c r="D534" s="12"/>
      <c r="E534" s="12"/>
      <c r="F534" s="12"/>
    </row>
    <row r="535" spans="2:6" x14ac:dyDescent="0.2">
      <c r="B535" s="9"/>
      <c r="D535" s="12"/>
      <c r="E535" s="12"/>
      <c r="F535" s="12"/>
    </row>
    <row r="536" spans="2:6" x14ac:dyDescent="0.2">
      <c r="B536" s="9"/>
      <c r="D536" s="12"/>
      <c r="E536" s="12"/>
      <c r="F536" s="12"/>
    </row>
    <row r="537" spans="2:6" x14ac:dyDescent="0.2">
      <c r="B537" s="9"/>
      <c r="D537" s="12"/>
      <c r="E537" s="12"/>
      <c r="F537" s="12"/>
    </row>
    <row r="538" spans="2:6" x14ac:dyDescent="0.2">
      <c r="B538" s="9"/>
      <c r="D538" s="12"/>
      <c r="E538" s="12"/>
      <c r="F538" s="12"/>
    </row>
    <row r="539" spans="2:6" x14ac:dyDescent="0.2">
      <c r="B539" s="9"/>
      <c r="D539" s="12"/>
      <c r="E539" s="12"/>
      <c r="F539" s="12"/>
    </row>
    <row r="540" spans="2:6" x14ac:dyDescent="0.2">
      <c r="B540" s="9"/>
      <c r="D540" s="12"/>
      <c r="E540" s="12"/>
      <c r="F540" s="12"/>
    </row>
    <row r="541" spans="2:6" x14ac:dyDescent="0.2">
      <c r="B541" s="9"/>
      <c r="D541" s="12"/>
      <c r="E541" s="12"/>
      <c r="F541" s="12"/>
    </row>
    <row r="542" spans="2:6" x14ac:dyDescent="0.2">
      <c r="B542" s="9"/>
      <c r="D542" s="12"/>
      <c r="E542" s="12"/>
      <c r="F542" s="12"/>
    </row>
    <row r="543" spans="2:6" x14ac:dyDescent="0.2">
      <c r="B543" s="9"/>
      <c r="D543" s="12"/>
      <c r="E543" s="12"/>
      <c r="F543" s="12"/>
    </row>
    <row r="544" spans="2:6" x14ac:dyDescent="0.2">
      <c r="B544" s="9"/>
      <c r="D544" s="12"/>
      <c r="E544" s="12"/>
      <c r="F544" s="12"/>
    </row>
    <row r="545" spans="2:6" x14ac:dyDescent="0.2">
      <c r="B545" s="9"/>
      <c r="D545" s="12"/>
      <c r="E545" s="12"/>
      <c r="F545" s="12"/>
    </row>
    <row r="546" spans="2:6" x14ac:dyDescent="0.2">
      <c r="B546" s="15"/>
      <c r="D546" s="12"/>
      <c r="E546" s="12"/>
      <c r="F546" s="12"/>
    </row>
    <row r="547" spans="2:6" x14ac:dyDescent="0.2">
      <c r="B547" s="33"/>
      <c r="D547" s="12"/>
      <c r="E547" s="12"/>
      <c r="F547" s="12"/>
    </row>
    <row r="548" spans="2:6" x14ac:dyDescent="0.2">
      <c r="B548" s="33"/>
      <c r="D548" s="12"/>
      <c r="E548" s="12"/>
      <c r="F548" s="12"/>
    </row>
    <row r="549" spans="2:6" x14ac:dyDescent="0.2">
      <c r="B549" s="33"/>
      <c r="D549" s="12"/>
      <c r="E549" s="12"/>
      <c r="F549" s="12"/>
    </row>
    <row r="550" spans="2:6" x14ac:dyDescent="0.2">
      <c r="B550" s="33"/>
      <c r="D550" s="12"/>
      <c r="E550" s="12"/>
      <c r="F550" s="12"/>
    </row>
    <row r="551" spans="2:6" x14ac:dyDescent="0.2">
      <c r="B551" s="33"/>
      <c r="D551" s="12"/>
      <c r="E551" s="12"/>
      <c r="F551" s="12"/>
    </row>
    <row r="552" spans="2:6" x14ac:dyDescent="0.2">
      <c r="B552" s="33"/>
      <c r="D552" s="12"/>
      <c r="E552" s="12"/>
      <c r="F552" s="12"/>
    </row>
    <row r="553" spans="2:6" x14ac:dyDescent="0.2">
      <c r="B553" s="33"/>
      <c r="D553" s="12"/>
      <c r="E553" s="12"/>
      <c r="F553" s="12"/>
    </row>
    <row r="554" spans="2:6" x14ac:dyDescent="0.2">
      <c r="B554" s="33"/>
      <c r="D554" s="12"/>
      <c r="E554" s="12"/>
      <c r="F554" s="12"/>
    </row>
    <row r="555" spans="2:6" x14ac:dyDescent="0.2">
      <c r="B555" s="33"/>
      <c r="D555" s="12"/>
      <c r="E555" s="12"/>
      <c r="F555" s="12"/>
    </row>
    <row r="556" spans="2:6" x14ac:dyDescent="0.2">
      <c r="B556" s="33"/>
      <c r="D556" s="12"/>
      <c r="E556" s="12"/>
      <c r="F556" s="12"/>
    </row>
    <row r="557" spans="2:6" x14ac:dyDescent="0.2">
      <c r="B557" s="33"/>
      <c r="D557" s="12"/>
      <c r="E557" s="12"/>
      <c r="F557" s="12"/>
    </row>
    <row r="558" spans="2:6" x14ac:dyDescent="0.2">
      <c r="B558" s="33"/>
      <c r="D558" s="12"/>
      <c r="E558" s="12"/>
      <c r="F558" s="12"/>
    </row>
    <row r="559" spans="2:6" x14ac:dyDescent="0.2">
      <c r="B559" s="31"/>
      <c r="D559" s="12"/>
      <c r="E559" s="12"/>
      <c r="F559" s="12"/>
    </row>
    <row r="560" spans="2:6" x14ac:dyDescent="0.2">
      <c r="B560" s="33"/>
      <c r="D560" s="12"/>
      <c r="E560" s="12"/>
      <c r="F560" s="12"/>
    </row>
    <row r="561" spans="2:6" x14ac:dyDescent="0.2">
      <c r="B561" s="33"/>
      <c r="D561" s="12"/>
      <c r="E561" s="12"/>
      <c r="F561" s="12"/>
    </row>
    <row r="562" spans="2:6" x14ac:dyDescent="0.2">
      <c r="B562" s="33"/>
      <c r="D562" s="12"/>
      <c r="E562" s="12"/>
      <c r="F562" s="12"/>
    </row>
    <row r="563" spans="2:6" x14ac:dyDescent="0.2">
      <c r="B563" s="33"/>
      <c r="D563" s="12"/>
      <c r="E563" s="12"/>
      <c r="F563" s="12"/>
    </row>
    <row r="564" spans="2:6" x14ac:dyDescent="0.2">
      <c r="B564" s="33"/>
      <c r="D564" s="12"/>
      <c r="E564" s="12"/>
      <c r="F564" s="12"/>
    </row>
    <row r="565" spans="2:6" x14ac:dyDescent="0.2">
      <c r="B565" s="33"/>
      <c r="D565" s="12"/>
      <c r="E565" s="12"/>
      <c r="F565" s="12"/>
    </row>
    <row r="566" spans="2:6" x14ac:dyDescent="0.2">
      <c r="B566" s="33"/>
      <c r="D566" s="12"/>
      <c r="E566" s="12"/>
      <c r="F566" s="12"/>
    </row>
    <row r="567" spans="2:6" x14ac:dyDescent="0.2">
      <c r="B567" s="33"/>
      <c r="D567" s="12"/>
      <c r="E567" s="12"/>
      <c r="F567" s="12"/>
    </row>
    <row r="568" spans="2:6" x14ac:dyDescent="0.2">
      <c r="B568" s="33"/>
      <c r="D568" s="12"/>
      <c r="E568" s="12"/>
      <c r="F568" s="12"/>
    </row>
    <row r="569" spans="2:6" x14ac:dyDescent="0.2">
      <c r="B569" s="33"/>
      <c r="D569" s="12"/>
      <c r="E569" s="12"/>
      <c r="F569" s="12"/>
    </row>
    <row r="570" spans="2:6" x14ac:dyDescent="0.2">
      <c r="B570" s="33"/>
      <c r="D570" s="12"/>
      <c r="E570" s="12"/>
      <c r="F570" s="12"/>
    </row>
    <row r="571" spans="2:6" x14ac:dyDescent="0.2">
      <c r="B571" s="33"/>
      <c r="D571" s="12"/>
      <c r="E571" s="12"/>
      <c r="F571" s="12"/>
    </row>
    <row r="572" spans="2:6" x14ac:dyDescent="0.2">
      <c r="B572" s="33"/>
      <c r="D572" s="12"/>
      <c r="E572" s="12"/>
      <c r="F572" s="12"/>
    </row>
    <row r="573" spans="2:6" x14ac:dyDescent="0.2">
      <c r="B573" s="33"/>
      <c r="D573" s="12"/>
      <c r="E573" s="12"/>
      <c r="F573" s="12"/>
    </row>
    <row r="574" spans="2:6" x14ac:dyDescent="0.2">
      <c r="B574" s="33"/>
      <c r="D574" s="12"/>
      <c r="E574" s="12"/>
      <c r="F574" s="12"/>
    </row>
    <row r="575" spans="2:6" x14ac:dyDescent="0.2">
      <c r="B575" s="33"/>
      <c r="D575" s="12"/>
      <c r="E575" s="12"/>
      <c r="F575" s="12"/>
    </row>
    <row r="576" spans="2:6" x14ac:dyDescent="0.2">
      <c r="B576" s="33"/>
      <c r="D576" s="12"/>
      <c r="E576" s="12"/>
      <c r="F576" s="12"/>
    </row>
    <row r="577" spans="2:6" x14ac:dyDescent="0.2">
      <c r="B577" s="33"/>
      <c r="D577" s="12"/>
      <c r="E577" s="12"/>
      <c r="F577" s="12"/>
    </row>
    <row r="578" spans="2:6" x14ac:dyDescent="0.2">
      <c r="B578" s="33"/>
      <c r="D578" s="12"/>
      <c r="E578" s="12"/>
      <c r="F578" s="12"/>
    </row>
    <row r="579" spans="2:6" x14ac:dyDescent="0.2">
      <c r="B579" s="33"/>
      <c r="D579" s="12"/>
      <c r="E579" s="12"/>
      <c r="F579" s="12"/>
    </row>
    <row r="580" spans="2:6" x14ac:dyDescent="0.2">
      <c r="B580" s="15"/>
      <c r="D580" s="12"/>
      <c r="E580" s="12"/>
      <c r="F580" s="12"/>
    </row>
    <row r="581" spans="2:6" x14ac:dyDescent="0.2">
      <c r="B581" s="9"/>
      <c r="D581" s="12"/>
      <c r="E581" s="12"/>
      <c r="F581" s="12"/>
    </row>
    <row r="582" spans="2:6" x14ac:dyDescent="0.2">
      <c r="D582" s="12"/>
      <c r="E582" s="12"/>
      <c r="F582" s="12"/>
    </row>
    <row r="583" spans="2:6" x14ac:dyDescent="0.2">
      <c r="B583" s="9"/>
      <c r="D583" s="12"/>
      <c r="E583" s="12"/>
      <c r="F583" s="12"/>
    </row>
    <row r="584" spans="2:6" x14ac:dyDescent="0.2">
      <c r="D584" s="12"/>
      <c r="E584" s="12"/>
      <c r="F584" s="12"/>
    </row>
    <row r="585" spans="2:6" x14ac:dyDescent="0.2">
      <c r="B585" s="9"/>
      <c r="D585" s="12"/>
      <c r="E585" s="12"/>
      <c r="F585" s="12"/>
    </row>
    <row r="586" spans="2:6" x14ac:dyDescent="0.2">
      <c r="B586" s="9"/>
      <c r="D586" s="12"/>
      <c r="E586" s="12"/>
      <c r="F586" s="12"/>
    </row>
    <row r="587" spans="2:6" x14ac:dyDescent="0.2">
      <c r="B587" s="9"/>
      <c r="D587" s="12"/>
      <c r="E587" s="12"/>
      <c r="F587" s="12"/>
    </row>
    <row r="588" spans="2:6" x14ac:dyDescent="0.2">
      <c r="B588" s="9"/>
      <c r="D588" s="12"/>
      <c r="E588" s="12"/>
      <c r="F588" s="12"/>
    </row>
    <row r="589" spans="2:6" x14ac:dyDescent="0.2">
      <c r="B589" s="9"/>
      <c r="D589" s="12"/>
      <c r="E589" s="12"/>
      <c r="F589" s="12"/>
    </row>
    <row r="590" spans="2:6" x14ac:dyDescent="0.2">
      <c r="B590" s="9"/>
      <c r="D590" s="12"/>
      <c r="E590" s="12"/>
      <c r="F590" s="12"/>
    </row>
    <row r="591" spans="2:6" x14ac:dyDescent="0.2">
      <c r="B591" s="9"/>
      <c r="D591" s="12"/>
      <c r="E591" s="12"/>
      <c r="F591" s="12"/>
    </row>
    <row r="592" spans="2:6" x14ac:dyDescent="0.2">
      <c r="B592" s="9"/>
      <c r="D592" s="12"/>
      <c r="E592" s="12"/>
      <c r="F592" s="12"/>
    </row>
    <row r="593" spans="2:6" x14ac:dyDescent="0.2">
      <c r="B593" s="9"/>
      <c r="D593" s="12"/>
      <c r="E593" s="12"/>
      <c r="F593" s="12"/>
    </row>
    <row r="594" spans="2:6" x14ac:dyDescent="0.2">
      <c r="B594" s="9"/>
      <c r="D594" s="12"/>
      <c r="E594" s="12"/>
      <c r="F594" s="12"/>
    </row>
    <row r="595" spans="2:6" x14ac:dyDescent="0.2">
      <c r="B595" s="9"/>
      <c r="D595" s="12"/>
      <c r="E595" s="12"/>
      <c r="F595" s="12"/>
    </row>
    <row r="596" spans="2:6" x14ac:dyDescent="0.2">
      <c r="B596" s="9"/>
      <c r="D596" s="12"/>
      <c r="E596" s="12"/>
      <c r="F596" s="12"/>
    </row>
    <row r="597" spans="2:6" x14ac:dyDescent="0.2">
      <c r="B597" s="9"/>
      <c r="D597" s="12"/>
      <c r="E597" s="12"/>
      <c r="F597" s="12"/>
    </row>
    <row r="598" spans="2:6" x14ac:dyDescent="0.2">
      <c r="B598" s="9"/>
      <c r="D598" s="12"/>
      <c r="E598" s="12"/>
      <c r="F598" s="12"/>
    </row>
    <row r="599" spans="2:6" x14ac:dyDescent="0.2">
      <c r="B599" s="9"/>
      <c r="D599" s="12"/>
      <c r="E599" s="12"/>
      <c r="F599" s="12"/>
    </row>
    <row r="600" spans="2:6" x14ac:dyDescent="0.2">
      <c r="B600" s="9"/>
      <c r="D600" s="12"/>
      <c r="E600" s="12"/>
      <c r="F600" s="12"/>
    </row>
    <row r="601" spans="2:6" x14ac:dyDescent="0.2">
      <c r="B601" s="9"/>
      <c r="D601" s="12"/>
      <c r="E601" s="12"/>
      <c r="F601" s="12"/>
    </row>
    <row r="602" spans="2:6" x14ac:dyDescent="0.2">
      <c r="B602" s="9"/>
      <c r="D602" s="12"/>
      <c r="E602" s="12"/>
      <c r="F602" s="12"/>
    </row>
    <row r="603" spans="2:6" x14ac:dyDescent="0.2">
      <c r="B603" s="9"/>
      <c r="D603" s="12"/>
      <c r="E603" s="12"/>
      <c r="F603" s="12"/>
    </row>
    <row r="604" spans="2:6" x14ac:dyDescent="0.2">
      <c r="B604" s="9"/>
      <c r="D604" s="12"/>
      <c r="E604" s="12"/>
      <c r="F604" s="12"/>
    </row>
    <row r="605" spans="2:6" x14ac:dyDescent="0.2">
      <c r="B605" s="9"/>
      <c r="D605" s="12"/>
      <c r="E605" s="12"/>
      <c r="F605" s="12"/>
    </row>
    <row r="606" spans="2:6" x14ac:dyDescent="0.2">
      <c r="B606" s="9"/>
      <c r="D606" s="12"/>
      <c r="E606" s="12"/>
      <c r="F606" s="12"/>
    </row>
    <row r="607" spans="2:6" x14ac:dyDescent="0.2">
      <c r="B607" s="9"/>
      <c r="D607" s="12"/>
      <c r="E607" s="12"/>
      <c r="F607" s="12"/>
    </row>
    <row r="608" spans="2:6" x14ac:dyDescent="0.2">
      <c r="B608" s="9"/>
      <c r="D608" s="12"/>
      <c r="E608" s="12"/>
      <c r="F608" s="12"/>
    </row>
    <row r="609" spans="2:6" x14ac:dyDescent="0.2">
      <c r="B609" s="9"/>
      <c r="D609" s="12"/>
      <c r="E609" s="12"/>
      <c r="F609" s="12"/>
    </row>
    <row r="610" spans="2:6" x14ac:dyDescent="0.2">
      <c r="B610" s="9"/>
      <c r="D610" s="12"/>
      <c r="E610" s="12"/>
      <c r="F610" s="12"/>
    </row>
    <row r="611" spans="2:6" x14ac:dyDescent="0.2">
      <c r="D611" s="12"/>
      <c r="E611" s="12"/>
      <c r="F611" s="12"/>
    </row>
    <row r="612" spans="2:6" x14ac:dyDescent="0.2">
      <c r="B612" s="9"/>
      <c r="D612" s="12"/>
      <c r="E612" s="12"/>
      <c r="F612" s="12"/>
    </row>
    <row r="613" spans="2:6" x14ac:dyDescent="0.2">
      <c r="B613" s="9"/>
      <c r="D613" s="12"/>
      <c r="E613" s="12"/>
      <c r="F613" s="12"/>
    </row>
    <row r="614" spans="2:6" x14ac:dyDescent="0.2">
      <c r="B614" s="9"/>
      <c r="D614" s="12"/>
      <c r="E614" s="12"/>
      <c r="F614" s="12"/>
    </row>
    <row r="615" spans="2:6" x14ac:dyDescent="0.2">
      <c r="B615" s="9"/>
      <c r="D615" s="12"/>
      <c r="E615" s="12"/>
      <c r="F615" s="12"/>
    </row>
    <row r="616" spans="2:6" x14ac:dyDescent="0.2">
      <c r="B616" s="9"/>
      <c r="D616" s="12"/>
      <c r="E616" s="12"/>
      <c r="F616" s="12"/>
    </row>
    <row r="617" spans="2:6" x14ac:dyDescent="0.2">
      <c r="B617" s="9"/>
      <c r="D617" s="12"/>
      <c r="E617" s="12"/>
      <c r="F617" s="12"/>
    </row>
    <row r="618" spans="2:6" x14ac:dyDescent="0.2">
      <c r="B618" s="9"/>
      <c r="D618" s="12"/>
      <c r="E618" s="12"/>
      <c r="F618" s="12"/>
    </row>
    <row r="619" spans="2:6" x14ac:dyDescent="0.2">
      <c r="B619" s="9"/>
      <c r="D619" s="12"/>
      <c r="E619" s="12"/>
      <c r="F619" s="12"/>
    </row>
    <row r="620" spans="2:6" x14ac:dyDescent="0.2">
      <c r="B620" s="9"/>
      <c r="D620" s="12"/>
      <c r="E620" s="12"/>
      <c r="F620" s="12"/>
    </row>
    <row r="621" spans="2:6" x14ac:dyDescent="0.2">
      <c r="B621" s="9"/>
      <c r="D621" s="12"/>
      <c r="E621" s="12"/>
      <c r="F621" s="12"/>
    </row>
    <row r="622" spans="2:6" x14ac:dyDescent="0.2">
      <c r="B622" s="9"/>
      <c r="D622" s="12"/>
      <c r="E622" s="12"/>
      <c r="F622" s="12"/>
    </row>
    <row r="623" spans="2:6" x14ac:dyDescent="0.2">
      <c r="B623" s="9"/>
      <c r="D623" s="16"/>
      <c r="E623" s="16"/>
      <c r="F623" s="16"/>
    </row>
    <row r="624" spans="2:6" x14ac:dyDescent="0.2">
      <c r="B624" s="9"/>
      <c r="D624" s="12"/>
      <c r="E624" s="12"/>
      <c r="F624" s="12"/>
    </row>
    <row r="625" spans="2:6" x14ac:dyDescent="0.2">
      <c r="B625" s="9"/>
      <c r="D625" s="12"/>
      <c r="E625" s="12"/>
      <c r="F625" s="12"/>
    </row>
    <row r="626" spans="2:6" x14ac:dyDescent="0.2">
      <c r="B626" s="9"/>
    </row>
    <row r="627" spans="2:6" x14ac:dyDescent="0.2">
      <c r="B627" s="9"/>
    </row>
    <row r="628" spans="2:6" x14ac:dyDescent="0.2">
      <c r="B628" s="9"/>
    </row>
    <row r="629" spans="2:6" x14ac:dyDescent="0.2">
      <c r="B629" s="9"/>
    </row>
    <row r="630" spans="2:6" x14ac:dyDescent="0.2">
      <c r="B630" s="9"/>
    </row>
    <row r="631" spans="2:6" x14ac:dyDescent="0.2">
      <c r="B631" s="9"/>
    </row>
    <row r="632" spans="2:6" x14ac:dyDescent="0.2">
      <c r="B632" s="9"/>
    </row>
    <row r="633" spans="2:6" x14ac:dyDescent="0.2">
      <c r="B633" s="9"/>
    </row>
    <row r="634" spans="2:6" x14ac:dyDescent="0.2">
      <c r="B634" s="9"/>
    </row>
    <row r="635" spans="2:6" x14ac:dyDescent="0.2">
      <c r="B635" s="9"/>
    </row>
    <row r="636" spans="2:6" x14ac:dyDescent="0.2">
      <c r="B636" s="9"/>
    </row>
    <row r="637" spans="2:6" x14ac:dyDescent="0.2">
      <c r="B637" s="9"/>
    </row>
    <row r="639" spans="2:6" x14ac:dyDescent="0.2">
      <c r="B639" s="9"/>
    </row>
    <row r="640" spans="2:6" x14ac:dyDescent="0.2">
      <c r="B640" s="9"/>
    </row>
    <row r="641" spans="2:2" x14ac:dyDescent="0.2">
      <c r="B641" s="9"/>
    </row>
    <row r="642" spans="2:2" x14ac:dyDescent="0.2">
      <c r="B642" s="9"/>
    </row>
    <row r="643" spans="2:2" x14ac:dyDescent="0.2">
      <c r="B643" s="9"/>
    </row>
    <row r="644" spans="2:2" x14ac:dyDescent="0.2">
      <c r="B644" s="9"/>
    </row>
  </sheetData>
  <sheetProtection algorithmName="SHA-512" hashValue="CpRRJCkSQfDqN5bUe1vB6hNK1/h6M4JBxCK98lT0y8+xEE9L0JdmlI5q+l7Xk914Rkl9NxbeoKBvPbe/7siNwA==" saltValue="gfrFnuYRCr6JdeRfB20R1Q==" spinCount="100000" sheet="1" selectLockedCells="1"/>
  <sortState ref="B127:H264">
    <sortCondition ref="H127:H264"/>
  </sortState>
  <mergeCells count="223">
    <mergeCell ref="E9:O10"/>
    <mergeCell ref="P124:V124"/>
    <mergeCell ref="B14:E14"/>
    <mergeCell ref="P14:S14"/>
    <mergeCell ref="B15:E15"/>
    <mergeCell ref="P15:S15"/>
    <mergeCell ref="B16:E16"/>
    <mergeCell ref="P16:S16"/>
    <mergeCell ref="B11:E11"/>
    <mergeCell ref="P11:S11"/>
    <mergeCell ref="B13:E13"/>
    <mergeCell ref="P13:S13"/>
    <mergeCell ref="B20:E20"/>
    <mergeCell ref="P20:S20"/>
    <mergeCell ref="B21:E21"/>
    <mergeCell ref="P21:S21"/>
    <mergeCell ref="B22:E22"/>
    <mergeCell ref="P22:S22"/>
    <mergeCell ref="B17:E17"/>
    <mergeCell ref="P17:S17"/>
    <mergeCell ref="B18:E18"/>
    <mergeCell ref="P18:S18"/>
    <mergeCell ref="B19:E19"/>
    <mergeCell ref="P19:S19"/>
    <mergeCell ref="B26:E26"/>
    <mergeCell ref="P26:S26"/>
    <mergeCell ref="B27:E27"/>
    <mergeCell ref="P27:S27"/>
    <mergeCell ref="B28:E28"/>
    <mergeCell ref="P28:S28"/>
    <mergeCell ref="B23:E23"/>
    <mergeCell ref="P23:S23"/>
    <mergeCell ref="B24:E24"/>
    <mergeCell ref="P24:S24"/>
    <mergeCell ref="B25:E25"/>
    <mergeCell ref="P25:S25"/>
    <mergeCell ref="B32:E32"/>
    <mergeCell ref="P32:S32"/>
    <mergeCell ref="B33:E33"/>
    <mergeCell ref="P33:S33"/>
    <mergeCell ref="B34:E34"/>
    <mergeCell ref="P34:S34"/>
    <mergeCell ref="B29:E29"/>
    <mergeCell ref="P29:S29"/>
    <mergeCell ref="B30:E30"/>
    <mergeCell ref="P30:S30"/>
    <mergeCell ref="B31:E31"/>
    <mergeCell ref="P31:S31"/>
    <mergeCell ref="B38:E38"/>
    <mergeCell ref="P38:S38"/>
    <mergeCell ref="B39:E39"/>
    <mergeCell ref="P39:S39"/>
    <mergeCell ref="B40:E40"/>
    <mergeCell ref="P40:S40"/>
    <mergeCell ref="B35:E35"/>
    <mergeCell ref="P35:S35"/>
    <mergeCell ref="B36:E36"/>
    <mergeCell ref="P36:S36"/>
    <mergeCell ref="B37:E37"/>
    <mergeCell ref="P37:S37"/>
    <mergeCell ref="B44:E44"/>
    <mergeCell ref="P44:S44"/>
    <mergeCell ref="B45:E45"/>
    <mergeCell ref="P45:S45"/>
    <mergeCell ref="B46:E46"/>
    <mergeCell ref="P46:S46"/>
    <mergeCell ref="B41:E41"/>
    <mergeCell ref="P41:S41"/>
    <mergeCell ref="B42:E42"/>
    <mergeCell ref="P42:S42"/>
    <mergeCell ref="B43:E43"/>
    <mergeCell ref="P43:S43"/>
    <mergeCell ref="B50:E50"/>
    <mergeCell ref="P50:S50"/>
    <mergeCell ref="B51:E51"/>
    <mergeCell ref="P51:S51"/>
    <mergeCell ref="B52:E52"/>
    <mergeCell ref="P52:S52"/>
    <mergeCell ref="B47:E47"/>
    <mergeCell ref="P47:S47"/>
    <mergeCell ref="B48:E48"/>
    <mergeCell ref="P48:S48"/>
    <mergeCell ref="B49:E49"/>
    <mergeCell ref="P49:S49"/>
    <mergeCell ref="B56:E56"/>
    <mergeCell ref="P56:S56"/>
    <mergeCell ref="B57:E57"/>
    <mergeCell ref="P57:S57"/>
    <mergeCell ref="B58:E58"/>
    <mergeCell ref="P58:S58"/>
    <mergeCell ref="B53:E53"/>
    <mergeCell ref="P53:S53"/>
    <mergeCell ref="B54:E54"/>
    <mergeCell ref="P54:S54"/>
    <mergeCell ref="B55:E55"/>
    <mergeCell ref="P55:S55"/>
    <mergeCell ref="B62:E62"/>
    <mergeCell ref="P62:S62"/>
    <mergeCell ref="B63:E63"/>
    <mergeCell ref="P63:S63"/>
    <mergeCell ref="B64:E64"/>
    <mergeCell ref="P64:S64"/>
    <mergeCell ref="B59:E59"/>
    <mergeCell ref="P59:S59"/>
    <mergeCell ref="B60:E60"/>
    <mergeCell ref="P60:S60"/>
    <mergeCell ref="B61:E61"/>
    <mergeCell ref="P61:S61"/>
    <mergeCell ref="B68:E68"/>
    <mergeCell ref="P68:S68"/>
    <mergeCell ref="B69:E69"/>
    <mergeCell ref="P69:S69"/>
    <mergeCell ref="B70:E70"/>
    <mergeCell ref="P70:S70"/>
    <mergeCell ref="B65:E65"/>
    <mergeCell ref="P65:S65"/>
    <mergeCell ref="B66:E66"/>
    <mergeCell ref="P66:S66"/>
    <mergeCell ref="B67:E67"/>
    <mergeCell ref="P67:S67"/>
    <mergeCell ref="B74:E74"/>
    <mergeCell ref="P74:S74"/>
    <mergeCell ref="B75:E75"/>
    <mergeCell ref="P75:S75"/>
    <mergeCell ref="B76:E76"/>
    <mergeCell ref="P76:S76"/>
    <mergeCell ref="B71:E71"/>
    <mergeCell ref="P71:S71"/>
    <mergeCell ref="B72:E72"/>
    <mergeCell ref="P72:S72"/>
    <mergeCell ref="B73:E73"/>
    <mergeCell ref="P73:S73"/>
    <mergeCell ref="B80:E80"/>
    <mergeCell ref="P80:S80"/>
    <mergeCell ref="B81:E81"/>
    <mergeCell ref="P81:S81"/>
    <mergeCell ref="B82:E82"/>
    <mergeCell ref="P82:S82"/>
    <mergeCell ref="B77:E77"/>
    <mergeCell ref="P77:S77"/>
    <mergeCell ref="B78:E78"/>
    <mergeCell ref="P78:S78"/>
    <mergeCell ref="B79:E79"/>
    <mergeCell ref="P79:S79"/>
    <mergeCell ref="B87:E87"/>
    <mergeCell ref="P87:S87"/>
    <mergeCell ref="B88:E88"/>
    <mergeCell ref="P88:S88"/>
    <mergeCell ref="B89:E89"/>
    <mergeCell ref="P89:S89"/>
    <mergeCell ref="B84:E84"/>
    <mergeCell ref="P84:S84"/>
    <mergeCell ref="B85:E85"/>
    <mergeCell ref="P85:S85"/>
    <mergeCell ref="B86:E86"/>
    <mergeCell ref="P86:S86"/>
    <mergeCell ref="B93:E93"/>
    <mergeCell ref="P93:S93"/>
    <mergeCell ref="B94:E94"/>
    <mergeCell ref="P94:S94"/>
    <mergeCell ref="B95:E95"/>
    <mergeCell ref="P95:S95"/>
    <mergeCell ref="B90:E90"/>
    <mergeCell ref="P90:S90"/>
    <mergeCell ref="B91:E91"/>
    <mergeCell ref="P91:S91"/>
    <mergeCell ref="B92:E92"/>
    <mergeCell ref="P92:S92"/>
    <mergeCell ref="B99:E99"/>
    <mergeCell ref="P99:S99"/>
    <mergeCell ref="B100:E100"/>
    <mergeCell ref="P100:S100"/>
    <mergeCell ref="B101:E101"/>
    <mergeCell ref="P101:S101"/>
    <mergeCell ref="B96:E96"/>
    <mergeCell ref="P96:S96"/>
    <mergeCell ref="B97:E97"/>
    <mergeCell ref="P97:S97"/>
    <mergeCell ref="B98:E98"/>
    <mergeCell ref="P98:S98"/>
    <mergeCell ref="B107:E107"/>
    <mergeCell ref="P107:S107"/>
    <mergeCell ref="B108:E108"/>
    <mergeCell ref="P108:S108"/>
    <mergeCell ref="B102:E102"/>
    <mergeCell ref="P102:S102"/>
    <mergeCell ref="B103:E103"/>
    <mergeCell ref="P103:S103"/>
    <mergeCell ref="B105:E105"/>
    <mergeCell ref="P105:S105"/>
    <mergeCell ref="T1:W1"/>
    <mergeCell ref="AE1:AH1"/>
    <mergeCell ref="F3:H3"/>
    <mergeCell ref="E5:F5"/>
    <mergeCell ref="K3:L3"/>
    <mergeCell ref="K5:M5"/>
    <mergeCell ref="S3:T3"/>
    <mergeCell ref="U3:W3"/>
    <mergeCell ref="S5:W5"/>
    <mergeCell ref="S7:W7"/>
    <mergeCell ref="U120:V120"/>
    <mergeCell ref="U121:V121"/>
    <mergeCell ref="U122:V122"/>
    <mergeCell ref="B115:E115"/>
    <mergeCell ref="P115:S115"/>
    <mergeCell ref="B116:E116"/>
    <mergeCell ref="P116:S116"/>
    <mergeCell ref="B117:E117"/>
    <mergeCell ref="P117:S117"/>
    <mergeCell ref="B112:E112"/>
    <mergeCell ref="P112:S112"/>
    <mergeCell ref="B113:E113"/>
    <mergeCell ref="P113:S113"/>
    <mergeCell ref="B114:E114"/>
    <mergeCell ref="P114:S114"/>
    <mergeCell ref="B109:E109"/>
    <mergeCell ref="P109:S109"/>
    <mergeCell ref="B110:E110"/>
    <mergeCell ref="P110:S110"/>
    <mergeCell ref="B111:E111"/>
    <mergeCell ref="P111:S111"/>
    <mergeCell ref="B106:E106"/>
    <mergeCell ref="P106:S106"/>
  </mergeCells>
  <dataValidations count="19">
    <dataValidation type="list" allowBlank="1" showInputMessage="1" error="insérer un nombre entier &lt;10000" sqref="WVK983123:WVN983142 WLO983123:WLR983142 WBS983123:WBV983142 VRW983123:VRZ983142 VIA983123:VID983142 UYE983123:UYH983142 UOI983123:UOL983142 UEM983123:UEP983142 TUQ983123:TUT983142 TKU983123:TKX983142 TAY983123:TBB983142 SRC983123:SRF983142 SHG983123:SHJ983142 RXK983123:RXN983142 RNO983123:RNR983142 RDS983123:RDV983142 QTW983123:QTZ983142 QKA983123:QKD983142 QAE983123:QAH983142 PQI983123:PQL983142 PGM983123:PGP983142 OWQ983123:OWT983142 OMU983123:OMX983142 OCY983123:ODB983142 NTC983123:NTF983142 NJG983123:NJJ983142 MZK983123:MZN983142 MPO983123:MPR983142 MFS983123:MFV983142 LVW983123:LVZ983142 LMA983123:LMD983142 LCE983123:LCH983142 KSI983123:KSL983142 KIM983123:KIP983142 JYQ983123:JYT983142 JOU983123:JOX983142 JEY983123:JFB983142 IVC983123:IVF983142 ILG983123:ILJ983142 IBK983123:IBN983142 HRO983123:HRR983142 HHS983123:HHV983142 GXW983123:GXZ983142 GOA983123:GOD983142 GEE983123:GEH983142 FUI983123:FUL983142 FKM983123:FKP983142 FAQ983123:FAT983142 EQU983123:EQX983142 EGY983123:EHB983142 DXC983123:DXF983142 DNG983123:DNJ983142 DDK983123:DDN983142 CTO983123:CTR983142 CJS983123:CJV983142 BZW983123:BZZ983142 BQA983123:BQD983142 BGE983123:BGH983142 AWI983123:AWL983142 AMM983123:AMP983142 ACQ983123:ACT983142 SU983123:SX983142 IY983123:JB983142 B983123:E983142 WVK917587:WVN917606 WLO917587:WLR917606 WBS917587:WBV917606 VRW917587:VRZ917606 VIA917587:VID917606 UYE917587:UYH917606 UOI917587:UOL917606 UEM917587:UEP917606 TUQ917587:TUT917606 TKU917587:TKX917606 TAY917587:TBB917606 SRC917587:SRF917606 SHG917587:SHJ917606 RXK917587:RXN917606 RNO917587:RNR917606 RDS917587:RDV917606 QTW917587:QTZ917606 QKA917587:QKD917606 QAE917587:QAH917606 PQI917587:PQL917606 PGM917587:PGP917606 OWQ917587:OWT917606 OMU917587:OMX917606 OCY917587:ODB917606 NTC917587:NTF917606 NJG917587:NJJ917606 MZK917587:MZN917606 MPO917587:MPR917606 MFS917587:MFV917606 LVW917587:LVZ917606 LMA917587:LMD917606 LCE917587:LCH917606 KSI917587:KSL917606 KIM917587:KIP917606 JYQ917587:JYT917606 JOU917587:JOX917606 JEY917587:JFB917606 IVC917587:IVF917606 ILG917587:ILJ917606 IBK917587:IBN917606 HRO917587:HRR917606 HHS917587:HHV917606 GXW917587:GXZ917606 GOA917587:GOD917606 GEE917587:GEH917606 FUI917587:FUL917606 FKM917587:FKP917606 FAQ917587:FAT917606 EQU917587:EQX917606 EGY917587:EHB917606 DXC917587:DXF917606 DNG917587:DNJ917606 DDK917587:DDN917606 CTO917587:CTR917606 CJS917587:CJV917606 BZW917587:BZZ917606 BQA917587:BQD917606 BGE917587:BGH917606 AWI917587:AWL917606 AMM917587:AMP917606 ACQ917587:ACT917606 SU917587:SX917606 IY917587:JB917606 B917587:E917606 WVK852051:WVN852070 WLO852051:WLR852070 WBS852051:WBV852070 VRW852051:VRZ852070 VIA852051:VID852070 UYE852051:UYH852070 UOI852051:UOL852070 UEM852051:UEP852070 TUQ852051:TUT852070 TKU852051:TKX852070 TAY852051:TBB852070 SRC852051:SRF852070 SHG852051:SHJ852070 RXK852051:RXN852070 RNO852051:RNR852070 RDS852051:RDV852070 QTW852051:QTZ852070 QKA852051:QKD852070 QAE852051:QAH852070 PQI852051:PQL852070 PGM852051:PGP852070 OWQ852051:OWT852070 OMU852051:OMX852070 OCY852051:ODB852070 NTC852051:NTF852070 NJG852051:NJJ852070 MZK852051:MZN852070 MPO852051:MPR852070 MFS852051:MFV852070 LVW852051:LVZ852070 LMA852051:LMD852070 LCE852051:LCH852070 KSI852051:KSL852070 KIM852051:KIP852070 JYQ852051:JYT852070 JOU852051:JOX852070 JEY852051:JFB852070 IVC852051:IVF852070 ILG852051:ILJ852070 IBK852051:IBN852070 HRO852051:HRR852070 HHS852051:HHV852070 GXW852051:GXZ852070 GOA852051:GOD852070 GEE852051:GEH852070 FUI852051:FUL852070 FKM852051:FKP852070 FAQ852051:FAT852070 EQU852051:EQX852070 EGY852051:EHB852070 DXC852051:DXF852070 DNG852051:DNJ852070 DDK852051:DDN852070 CTO852051:CTR852070 CJS852051:CJV852070 BZW852051:BZZ852070 BQA852051:BQD852070 BGE852051:BGH852070 AWI852051:AWL852070 AMM852051:AMP852070 ACQ852051:ACT852070 SU852051:SX852070 IY852051:JB852070 B852051:E852070 WVK786515:WVN786534 WLO786515:WLR786534 WBS786515:WBV786534 VRW786515:VRZ786534 VIA786515:VID786534 UYE786515:UYH786534 UOI786515:UOL786534 UEM786515:UEP786534 TUQ786515:TUT786534 TKU786515:TKX786534 TAY786515:TBB786534 SRC786515:SRF786534 SHG786515:SHJ786534 RXK786515:RXN786534 RNO786515:RNR786534 RDS786515:RDV786534 QTW786515:QTZ786534 QKA786515:QKD786534 QAE786515:QAH786534 PQI786515:PQL786534 PGM786515:PGP786534 OWQ786515:OWT786534 OMU786515:OMX786534 OCY786515:ODB786534 NTC786515:NTF786534 NJG786515:NJJ786534 MZK786515:MZN786534 MPO786515:MPR786534 MFS786515:MFV786534 LVW786515:LVZ786534 LMA786515:LMD786534 LCE786515:LCH786534 KSI786515:KSL786534 KIM786515:KIP786534 JYQ786515:JYT786534 JOU786515:JOX786534 JEY786515:JFB786534 IVC786515:IVF786534 ILG786515:ILJ786534 IBK786515:IBN786534 HRO786515:HRR786534 HHS786515:HHV786534 GXW786515:GXZ786534 GOA786515:GOD786534 GEE786515:GEH786534 FUI786515:FUL786534 FKM786515:FKP786534 FAQ786515:FAT786534 EQU786515:EQX786534 EGY786515:EHB786534 DXC786515:DXF786534 DNG786515:DNJ786534 DDK786515:DDN786534 CTO786515:CTR786534 CJS786515:CJV786534 BZW786515:BZZ786534 BQA786515:BQD786534 BGE786515:BGH786534 AWI786515:AWL786534 AMM786515:AMP786534 ACQ786515:ACT786534 SU786515:SX786534 IY786515:JB786534 B786515:E786534 WVK720979:WVN720998 WLO720979:WLR720998 WBS720979:WBV720998 VRW720979:VRZ720998 VIA720979:VID720998 UYE720979:UYH720998 UOI720979:UOL720998 UEM720979:UEP720998 TUQ720979:TUT720998 TKU720979:TKX720998 TAY720979:TBB720998 SRC720979:SRF720998 SHG720979:SHJ720998 RXK720979:RXN720998 RNO720979:RNR720998 RDS720979:RDV720998 QTW720979:QTZ720998 QKA720979:QKD720998 QAE720979:QAH720998 PQI720979:PQL720998 PGM720979:PGP720998 OWQ720979:OWT720998 OMU720979:OMX720998 OCY720979:ODB720998 NTC720979:NTF720998 NJG720979:NJJ720998 MZK720979:MZN720998 MPO720979:MPR720998 MFS720979:MFV720998 LVW720979:LVZ720998 LMA720979:LMD720998 LCE720979:LCH720998 KSI720979:KSL720998 KIM720979:KIP720998 JYQ720979:JYT720998 JOU720979:JOX720998 JEY720979:JFB720998 IVC720979:IVF720998 ILG720979:ILJ720998 IBK720979:IBN720998 HRO720979:HRR720998 HHS720979:HHV720998 GXW720979:GXZ720998 GOA720979:GOD720998 GEE720979:GEH720998 FUI720979:FUL720998 FKM720979:FKP720998 FAQ720979:FAT720998 EQU720979:EQX720998 EGY720979:EHB720998 DXC720979:DXF720998 DNG720979:DNJ720998 DDK720979:DDN720998 CTO720979:CTR720998 CJS720979:CJV720998 BZW720979:BZZ720998 BQA720979:BQD720998 BGE720979:BGH720998 AWI720979:AWL720998 AMM720979:AMP720998 ACQ720979:ACT720998 SU720979:SX720998 IY720979:JB720998 B720979:E720998 WVK655443:WVN655462 WLO655443:WLR655462 WBS655443:WBV655462 VRW655443:VRZ655462 VIA655443:VID655462 UYE655443:UYH655462 UOI655443:UOL655462 UEM655443:UEP655462 TUQ655443:TUT655462 TKU655443:TKX655462 TAY655443:TBB655462 SRC655443:SRF655462 SHG655443:SHJ655462 RXK655443:RXN655462 RNO655443:RNR655462 RDS655443:RDV655462 QTW655443:QTZ655462 QKA655443:QKD655462 QAE655443:QAH655462 PQI655443:PQL655462 PGM655443:PGP655462 OWQ655443:OWT655462 OMU655443:OMX655462 OCY655443:ODB655462 NTC655443:NTF655462 NJG655443:NJJ655462 MZK655443:MZN655462 MPO655443:MPR655462 MFS655443:MFV655462 LVW655443:LVZ655462 LMA655443:LMD655462 LCE655443:LCH655462 KSI655443:KSL655462 KIM655443:KIP655462 JYQ655443:JYT655462 JOU655443:JOX655462 JEY655443:JFB655462 IVC655443:IVF655462 ILG655443:ILJ655462 IBK655443:IBN655462 HRO655443:HRR655462 HHS655443:HHV655462 GXW655443:GXZ655462 GOA655443:GOD655462 GEE655443:GEH655462 FUI655443:FUL655462 FKM655443:FKP655462 FAQ655443:FAT655462 EQU655443:EQX655462 EGY655443:EHB655462 DXC655443:DXF655462 DNG655443:DNJ655462 DDK655443:DDN655462 CTO655443:CTR655462 CJS655443:CJV655462 BZW655443:BZZ655462 BQA655443:BQD655462 BGE655443:BGH655462 AWI655443:AWL655462 AMM655443:AMP655462 ACQ655443:ACT655462 SU655443:SX655462 IY655443:JB655462 B655443:E655462 WVK589907:WVN589926 WLO589907:WLR589926 WBS589907:WBV589926 VRW589907:VRZ589926 VIA589907:VID589926 UYE589907:UYH589926 UOI589907:UOL589926 UEM589907:UEP589926 TUQ589907:TUT589926 TKU589907:TKX589926 TAY589907:TBB589926 SRC589907:SRF589926 SHG589907:SHJ589926 RXK589907:RXN589926 RNO589907:RNR589926 RDS589907:RDV589926 QTW589907:QTZ589926 QKA589907:QKD589926 QAE589907:QAH589926 PQI589907:PQL589926 PGM589907:PGP589926 OWQ589907:OWT589926 OMU589907:OMX589926 OCY589907:ODB589926 NTC589907:NTF589926 NJG589907:NJJ589926 MZK589907:MZN589926 MPO589907:MPR589926 MFS589907:MFV589926 LVW589907:LVZ589926 LMA589907:LMD589926 LCE589907:LCH589926 KSI589907:KSL589926 KIM589907:KIP589926 JYQ589907:JYT589926 JOU589907:JOX589926 JEY589907:JFB589926 IVC589907:IVF589926 ILG589907:ILJ589926 IBK589907:IBN589926 HRO589907:HRR589926 HHS589907:HHV589926 GXW589907:GXZ589926 GOA589907:GOD589926 GEE589907:GEH589926 FUI589907:FUL589926 FKM589907:FKP589926 FAQ589907:FAT589926 EQU589907:EQX589926 EGY589907:EHB589926 DXC589907:DXF589926 DNG589907:DNJ589926 DDK589907:DDN589926 CTO589907:CTR589926 CJS589907:CJV589926 BZW589907:BZZ589926 BQA589907:BQD589926 BGE589907:BGH589926 AWI589907:AWL589926 AMM589907:AMP589926 ACQ589907:ACT589926 SU589907:SX589926 IY589907:JB589926 B589907:E589926 WVK524371:WVN524390 WLO524371:WLR524390 WBS524371:WBV524390 VRW524371:VRZ524390 VIA524371:VID524390 UYE524371:UYH524390 UOI524371:UOL524390 UEM524371:UEP524390 TUQ524371:TUT524390 TKU524371:TKX524390 TAY524371:TBB524390 SRC524371:SRF524390 SHG524371:SHJ524390 RXK524371:RXN524390 RNO524371:RNR524390 RDS524371:RDV524390 QTW524371:QTZ524390 QKA524371:QKD524390 QAE524371:QAH524390 PQI524371:PQL524390 PGM524371:PGP524390 OWQ524371:OWT524390 OMU524371:OMX524390 OCY524371:ODB524390 NTC524371:NTF524390 NJG524371:NJJ524390 MZK524371:MZN524390 MPO524371:MPR524390 MFS524371:MFV524390 LVW524371:LVZ524390 LMA524371:LMD524390 LCE524371:LCH524390 KSI524371:KSL524390 KIM524371:KIP524390 JYQ524371:JYT524390 JOU524371:JOX524390 JEY524371:JFB524390 IVC524371:IVF524390 ILG524371:ILJ524390 IBK524371:IBN524390 HRO524371:HRR524390 HHS524371:HHV524390 GXW524371:GXZ524390 GOA524371:GOD524390 GEE524371:GEH524390 FUI524371:FUL524390 FKM524371:FKP524390 FAQ524371:FAT524390 EQU524371:EQX524390 EGY524371:EHB524390 DXC524371:DXF524390 DNG524371:DNJ524390 DDK524371:DDN524390 CTO524371:CTR524390 CJS524371:CJV524390 BZW524371:BZZ524390 BQA524371:BQD524390 BGE524371:BGH524390 AWI524371:AWL524390 AMM524371:AMP524390 ACQ524371:ACT524390 SU524371:SX524390 IY524371:JB524390 B524371:E524390 WVK458835:WVN458854 WLO458835:WLR458854 WBS458835:WBV458854 VRW458835:VRZ458854 VIA458835:VID458854 UYE458835:UYH458854 UOI458835:UOL458854 UEM458835:UEP458854 TUQ458835:TUT458854 TKU458835:TKX458854 TAY458835:TBB458854 SRC458835:SRF458854 SHG458835:SHJ458854 RXK458835:RXN458854 RNO458835:RNR458854 RDS458835:RDV458854 QTW458835:QTZ458854 QKA458835:QKD458854 QAE458835:QAH458854 PQI458835:PQL458854 PGM458835:PGP458854 OWQ458835:OWT458854 OMU458835:OMX458854 OCY458835:ODB458854 NTC458835:NTF458854 NJG458835:NJJ458854 MZK458835:MZN458854 MPO458835:MPR458854 MFS458835:MFV458854 LVW458835:LVZ458854 LMA458835:LMD458854 LCE458835:LCH458854 KSI458835:KSL458854 KIM458835:KIP458854 JYQ458835:JYT458854 JOU458835:JOX458854 JEY458835:JFB458854 IVC458835:IVF458854 ILG458835:ILJ458854 IBK458835:IBN458854 HRO458835:HRR458854 HHS458835:HHV458854 GXW458835:GXZ458854 GOA458835:GOD458854 GEE458835:GEH458854 FUI458835:FUL458854 FKM458835:FKP458854 FAQ458835:FAT458854 EQU458835:EQX458854 EGY458835:EHB458854 DXC458835:DXF458854 DNG458835:DNJ458854 DDK458835:DDN458854 CTO458835:CTR458854 CJS458835:CJV458854 BZW458835:BZZ458854 BQA458835:BQD458854 BGE458835:BGH458854 AWI458835:AWL458854 AMM458835:AMP458854 ACQ458835:ACT458854 SU458835:SX458854 IY458835:JB458854 B458835:E458854 WVK393299:WVN393318 WLO393299:WLR393318 WBS393299:WBV393318 VRW393299:VRZ393318 VIA393299:VID393318 UYE393299:UYH393318 UOI393299:UOL393318 UEM393299:UEP393318 TUQ393299:TUT393318 TKU393299:TKX393318 TAY393299:TBB393318 SRC393299:SRF393318 SHG393299:SHJ393318 RXK393299:RXN393318 RNO393299:RNR393318 RDS393299:RDV393318 QTW393299:QTZ393318 QKA393299:QKD393318 QAE393299:QAH393318 PQI393299:PQL393318 PGM393299:PGP393318 OWQ393299:OWT393318 OMU393299:OMX393318 OCY393299:ODB393318 NTC393299:NTF393318 NJG393299:NJJ393318 MZK393299:MZN393318 MPO393299:MPR393318 MFS393299:MFV393318 LVW393299:LVZ393318 LMA393299:LMD393318 LCE393299:LCH393318 KSI393299:KSL393318 KIM393299:KIP393318 JYQ393299:JYT393318 JOU393299:JOX393318 JEY393299:JFB393318 IVC393299:IVF393318 ILG393299:ILJ393318 IBK393299:IBN393318 HRO393299:HRR393318 HHS393299:HHV393318 GXW393299:GXZ393318 GOA393299:GOD393318 GEE393299:GEH393318 FUI393299:FUL393318 FKM393299:FKP393318 FAQ393299:FAT393318 EQU393299:EQX393318 EGY393299:EHB393318 DXC393299:DXF393318 DNG393299:DNJ393318 DDK393299:DDN393318 CTO393299:CTR393318 CJS393299:CJV393318 BZW393299:BZZ393318 BQA393299:BQD393318 BGE393299:BGH393318 AWI393299:AWL393318 AMM393299:AMP393318 ACQ393299:ACT393318 SU393299:SX393318 IY393299:JB393318 B393299:E393318 WVK327763:WVN327782 WLO327763:WLR327782 WBS327763:WBV327782 VRW327763:VRZ327782 VIA327763:VID327782 UYE327763:UYH327782 UOI327763:UOL327782 UEM327763:UEP327782 TUQ327763:TUT327782 TKU327763:TKX327782 TAY327763:TBB327782 SRC327763:SRF327782 SHG327763:SHJ327782 RXK327763:RXN327782 RNO327763:RNR327782 RDS327763:RDV327782 QTW327763:QTZ327782 QKA327763:QKD327782 QAE327763:QAH327782 PQI327763:PQL327782 PGM327763:PGP327782 OWQ327763:OWT327782 OMU327763:OMX327782 OCY327763:ODB327782 NTC327763:NTF327782 NJG327763:NJJ327782 MZK327763:MZN327782 MPO327763:MPR327782 MFS327763:MFV327782 LVW327763:LVZ327782 LMA327763:LMD327782 LCE327763:LCH327782 KSI327763:KSL327782 KIM327763:KIP327782 JYQ327763:JYT327782 JOU327763:JOX327782 JEY327763:JFB327782 IVC327763:IVF327782 ILG327763:ILJ327782 IBK327763:IBN327782 HRO327763:HRR327782 HHS327763:HHV327782 GXW327763:GXZ327782 GOA327763:GOD327782 GEE327763:GEH327782 FUI327763:FUL327782 FKM327763:FKP327782 FAQ327763:FAT327782 EQU327763:EQX327782 EGY327763:EHB327782 DXC327763:DXF327782 DNG327763:DNJ327782 DDK327763:DDN327782 CTO327763:CTR327782 CJS327763:CJV327782 BZW327763:BZZ327782 BQA327763:BQD327782 BGE327763:BGH327782 AWI327763:AWL327782 AMM327763:AMP327782 ACQ327763:ACT327782 SU327763:SX327782 IY327763:JB327782 B327763:E327782 WVK262227:WVN262246 WLO262227:WLR262246 WBS262227:WBV262246 VRW262227:VRZ262246 VIA262227:VID262246 UYE262227:UYH262246 UOI262227:UOL262246 UEM262227:UEP262246 TUQ262227:TUT262246 TKU262227:TKX262246 TAY262227:TBB262246 SRC262227:SRF262246 SHG262227:SHJ262246 RXK262227:RXN262246 RNO262227:RNR262246 RDS262227:RDV262246 QTW262227:QTZ262246 QKA262227:QKD262246 QAE262227:QAH262246 PQI262227:PQL262246 PGM262227:PGP262246 OWQ262227:OWT262246 OMU262227:OMX262246 OCY262227:ODB262246 NTC262227:NTF262246 NJG262227:NJJ262246 MZK262227:MZN262246 MPO262227:MPR262246 MFS262227:MFV262246 LVW262227:LVZ262246 LMA262227:LMD262246 LCE262227:LCH262246 KSI262227:KSL262246 KIM262227:KIP262246 JYQ262227:JYT262246 JOU262227:JOX262246 JEY262227:JFB262246 IVC262227:IVF262246 ILG262227:ILJ262246 IBK262227:IBN262246 HRO262227:HRR262246 HHS262227:HHV262246 GXW262227:GXZ262246 GOA262227:GOD262246 GEE262227:GEH262246 FUI262227:FUL262246 FKM262227:FKP262246 FAQ262227:FAT262246 EQU262227:EQX262246 EGY262227:EHB262246 DXC262227:DXF262246 DNG262227:DNJ262246 DDK262227:DDN262246 CTO262227:CTR262246 CJS262227:CJV262246 BZW262227:BZZ262246 BQA262227:BQD262246 BGE262227:BGH262246 AWI262227:AWL262246 AMM262227:AMP262246 ACQ262227:ACT262246 SU262227:SX262246 IY262227:JB262246 B262227:E262246 WVK196691:WVN196710 WLO196691:WLR196710 WBS196691:WBV196710 VRW196691:VRZ196710 VIA196691:VID196710 UYE196691:UYH196710 UOI196691:UOL196710 UEM196691:UEP196710 TUQ196691:TUT196710 TKU196691:TKX196710 TAY196691:TBB196710 SRC196691:SRF196710 SHG196691:SHJ196710 RXK196691:RXN196710 RNO196691:RNR196710 RDS196691:RDV196710 QTW196691:QTZ196710 QKA196691:QKD196710 QAE196691:QAH196710 PQI196691:PQL196710 PGM196691:PGP196710 OWQ196691:OWT196710 OMU196691:OMX196710 OCY196691:ODB196710 NTC196691:NTF196710 NJG196691:NJJ196710 MZK196691:MZN196710 MPO196691:MPR196710 MFS196691:MFV196710 LVW196691:LVZ196710 LMA196691:LMD196710 LCE196691:LCH196710 KSI196691:KSL196710 KIM196691:KIP196710 JYQ196691:JYT196710 JOU196691:JOX196710 JEY196691:JFB196710 IVC196691:IVF196710 ILG196691:ILJ196710 IBK196691:IBN196710 HRO196691:HRR196710 HHS196691:HHV196710 GXW196691:GXZ196710 GOA196691:GOD196710 GEE196691:GEH196710 FUI196691:FUL196710 FKM196691:FKP196710 FAQ196691:FAT196710 EQU196691:EQX196710 EGY196691:EHB196710 DXC196691:DXF196710 DNG196691:DNJ196710 DDK196691:DDN196710 CTO196691:CTR196710 CJS196691:CJV196710 BZW196691:BZZ196710 BQA196691:BQD196710 BGE196691:BGH196710 AWI196691:AWL196710 AMM196691:AMP196710 ACQ196691:ACT196710 SU196691:SX196710 IY196691:JB196710 B196691:E196710 WVK131155:WVN131174 WLO131155:WLR131174 WBS131155:WBV131174 VRW131155:VRZ131174 VIA131155:VID131174 UYE131155:UYH131174 UOI131155:UOL131174 UEM131155:UEP131174 TUQ131155:TUT131174 TKU131155:TKX131174 TAY131155:TBB131174 SRC131155:SRF131174 SHG131155:SHJ131174 RXK131155:RXN131174 RNO131155:RNR131174 RDS131155:RDV131174 QTW131155:QTZ131174 QKA131155:QKD131174 QAE131155:QAH131174 PQI131155:PQL131174 PGM131155:PGP131174 OWQ131155:OWT131174 OMU131155:OMX131174 OCY131155:ODB131174 NTC131155:NTF131174 NJG131155:NJJ131174 MZK131155:MZN131174 MPO131155:MPR131174 MFS131155:MFV131174 LVW131155:LVZ131174 LMA131155:LMD131174 LCE131155:LCH131174 KSI131155:KSL131174 KIM131155:KIP131174 JYQ131155:JYT131174 JOU131155:JOX131174 JEY131155:JFB131174 IVC131155:IVF131174 ILG131155:ILJ131174 IBK131155:IBN131174 HRO131155:HRR131174 HHS131155:HHV131174 GXW131155:GXZ131174 GOA131155:GOD131174 GEE131155:GEH131174 FUI131155:FUL131174 FKM131155:FKP131174 FAQ131155:FAT131174 EQU131155:EQX131174 EGY131155:EHB131174 DXC131155:DXF131174 DNG131155:DNJ131174 DDK131155:DDN131174 CTO131155:CTR131174 CJS131155:CJV131174 BZW131155:BZZ131174 BQA131155:BQD131174 BGE131155:BGH131174 AWI131155:AWL131174 AMM131155:AMP131174 ACQ131155:ACT131174 SU131155:SX131174 IY131155:JB131174 B131155:E131174 WVK65619:WVN65638 WLO65619:WLR65638 WBS65619:WBV65638 VRW65619:VRZ65638 VIA65619:VID65638 UYE65619:UYH65638 UOI65619:UOL65638 UEM65619:UEP65638 TUQ65619:TUT65638 TKU65619:TKX65638 TAY65619:TBB65638 SRC65619:SRF65638 SHG65619:SHJ65638 RXK65619:RXN65638 RNO65619:RNR65638 RDS65619:RDV65638 QTW65619:QTZ65638 QKA65619:QKD65638 QAE65619:QAH65638 PQI65619:PQL65638 PGM65619:PGP65638 OWQ65619:OWT65638 OMU65619:OMX65638 OCY65619:ODB65638 NTC65619:NTF65638 NJG65619:NJJ65638 MZK65619:MZN65638 MPO65619:MPR65638 MFS65619:MFV65638 LVW65619:LVZ65638 LMA65619:LMD65638 LCE65619:LCH65638 KSI65619:KSL65638 KIM65619:KIP65638 JYQ65619:JYT65638 JOU65619:JOX65638 JEY65619:JFB65638 IVC65619:IVF65638 ILG65619:ILJ65638 IBK65619:IBN65638 HRO65619:HRR65638 HHS65619:HHV65638 GXW65619:GXZ65638 GOA65619:GOD65638 GEE65619:GEH65638 FUI65619:FUL65638 FKM65619:FKP65638 FAQ65619:FAT65638 EQU65619:EQX65638 EGY65619:EHB65638 DXC65619:DXF65638 DNG65619:DNJ65638 DDK65619:DDN65638 CTO65619:CTR65638 CJS65619:CJV65638 BZW65619:BZZ65638 BQA65619:BQD65638 BGE65619:BGH65638 AWI65619:AWL65638 AMM65619:AMP65638 ACQ65619:ACT65638 SU65619:SX65638 IY65619:JB65638 B65619:E65638 WVK84:WVN103 WLO84:WLR103 WBS84:WBV103 VRW84:VRZ103 VIA84:VID103 UYE84:UYH103 UOI84:UOL103 UEM84:UEP103 TUQ84:TUT103 TKU84:TKX103 TAY84:TBB103 SRC84:SRF103 SHG84:SHJ103 RXK84:RXN103 RNO84:RNR103 RDS84:RDV103 QTW84:QTZ103 QKA84:QKD103 QAE84:QAH103 PQI84:PQL103 PGM84:PGP103 OWQ84:OWT103 OMU84:OMX103 OCY84:ODB103 NTC84:NTF103 NJG84:NJJ103 MZK84:MZN103 MPO84:MPR103 MFS84:MFV103 LVW84:LVZ103 LMA84:LMD103 LCE84:LCH103 KSI84:KSL103 KIM84:KIP103 JYQ84:JYT103 JOU84:JOX103 JEY84:JFB103 IVC84:IVF103 ILG84:ILJ103 IBK84:IBN103 HRO84:HRR103 HHS84:HHV103 GXW84:GXZ103 GOA84:GOD103 GEE84:GEH103 FUI84:FUL103 FKM84:FKP103 FAQ84:FAT103 EQU84:EQX103 EGY84:EHB103 DXC84:DXF103 DNG84:DNJ103 DDK84:DDN103 CTO84:CTR103 CJS84:CJV103 BZW84:BZZ103 BQA84:BQD103 BGE84:BGH103 AWI84:AWL103 AMM84:AMP103 ACQ84:ACT103 SU84:SX103 IY84:JB103">
      <formula1>OFFSET($B$508:$B$644,MATCH(B84&amp;"*",$B$508:$B$645,0)-1,,COUNTIF($B$508:$B$645,B84&amp;"*"))</formula1>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E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E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E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E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E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E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E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E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E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E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E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E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E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E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1</formula1>
      <formula2>31</formula2>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H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H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H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H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H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H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H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H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H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H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H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H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H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H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1</formula1>
      <formula2>12</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formula1>2018</formula1>
    </dataValidation>
    <dataValidation type="textLength" allowBlank="1" showInputMessage="1" showErrorMessage="1" errorTitle="Attention plage de valeurs" error="Texte libre; max. 50 signes" sqref="O3:Q3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542:X65542 JN65542:JT65542 TJ65542:TP65542 ADF65542:ADL65542 ANB65542:ANH65542 AWX65542:AXD65542 BGT65542:BGZ65542 BQP65542:BQV65542 CAL65542:CAR65542 CKH65542:CKN65542 CUD65542:CUJ65542 DDZ65542:DEF65542 DNV65542:DOB65542 DXR65542:DXX65542 EHN65542:EHT65542 ERJ65542:ERP65542 FBF65542:FBL65542 FLB65542:FLH65542 FUX65542:FVD65542 GET65542:GEZ65542 GOP65542:GOV65542 GYL65542:GYR65542 HIH65542:HIN65542 HSD65542:HSJ65542 IBZ65542:ICF65542 ILV65542:IMB65542 IVR65542:IVX65542 JFN65542:JFT65542 JPJ65542:JPP65542 JZF65542:JZL65542 KJB65542:KJH65542 KSX65542:KTD65542 LCT65542:LCZ65542 LMP65542:LMV65542 LWL65542:LWR65542 MGH65542:MGN65542 MQD65542:MQJ65542 MZZ65542:NAF65542 NJV65542:NKB65542 NTR65542:NTX65542 ODN65542:ODT65542 ONJ65542:ONP65542 OXF65542:OXL65542 PHB65542:PHH65542 PQX65542:PRD65542 QAT65542:QAZ65542 QKP65542:QKV65542 QUL65542:QUR65542 REH65542:REN65542 ROD65542:ROJ65542 RXZ65542:RYF65542 SHV65542:SIB65542 SRR65542:SRX65542 TBN65542:TBT65542 TLJ65542:TLP65542 TVF65542:TVL65542 UFB65542:UFH65542 UOX65542:UPD65542 UYT65542:UYZ65542 VIP65542:VIV65542 VSL65542:VSR65542 WCH65542:WCN65542 WMD65542:WMJ65542 WVZ65542:WWF65542 Q131078:X131078 JN131078:JT131078 TJ131078:TP131078 ADF131078:ADL131078 ANB131078:ANH131078 AWX131078:AXD131078 BGT131078:BGZ131078 BQP131078:BQV131078 CAL131078:CAR131078 CKH131078:CKN131078 CUD131078:CUJ131078 DDZ131078:DEF131078 DNV131078:DOB131078 DXR131078:DXX131078 EHN131078:EHT131078 ERJ131078:ERP131078 FBF131078:FBL131078 FLB131078:FLH131078 FUX131078:FVD131078 GET131078:GEZ131078 GOP131078:GOV131078 GYL131078:GYR131078 HIH131078:HIN131078 HSD131078:HSJ131078 IBZ131078:ICF131078 ILV131078:IMB131078 IVR131078:IVX131078 JFN131078:JFT131078 JPJ131078:JPP131078 JZF131078:JZL131078 KJB131078:KJH131078 KSX131078:KTD131078 LCT131078:LCZ131078 LMP131078:LMV131078 LWL131078:LWR131078 MGH131078:MGN131078 MQD131078:MQJ131078 MZZ131078:NAF131078 NJV131078:NKB131078 NTR131078:NTX131078 ODN131078:ODT131078 ONJ131078:ONP131078 OXF131078:OXL131078 PHB131078:PHH131078 PQX131078:PRD131078 QAT131078:QAZ131078 QKP131078:QKV131078 QUL131078:QUR131078 REH131078:REN131078 ROD131078:ROJ131078 RXZ131078:RYF131078 SHV131078:SIB131078 SRR131078:SRX131078 TBN131078:TBT131078 TLJ131078:TLP131078 TVF131078:TVL131078 UFB131078:UFH131078 UOX131078:UPD131078 UYT131078:UYZ131078 VIP131078:VIV131078 VSL131078:VSR131078 WCH131078:WCN131078 WMD131078:WMJ131078 WVZ131078:WWF131078 Q196614:X196614 JN196614:JT196614 TJ196614:TP196614 ADF196614:ADL196614 ANB196614:ANH196614 AWX196614:AXD196614 BGT196614:BGZ196614 BQP196614:BQV196614 CAL196614:CAR196614 CKH196614:CKN196614 CUD196614:CUJ196614 DDZ196614:DEF196614 DNV196614:DOB196614 DXR196614:DXX196614 EHN196614:EHT196614 ERJ196614:ERP196614 FBF196614:FBL196614 FLB196614:FLH196614 FUX196614:FVD196614 GET196614:GEZ196614 GOP196614:GOV196614 GYL196614:GYR196614 HIH196614:HIN196614 HSD196614:HSJ196614 IBZ196614:ICF196614 ILV196614:IMB196614 IVR196614:IVX196614 JFN196614:JFT196614 JPJ196614:JPP196614 JZF196614:JZL196614 KJB196614:KJH196614 KSX196614:KTD196614 LCT196614:LCZ196614 LMP196614:LMV196614 LWL196614:LWR196614 MGH196614:MGN196614 MQD196614:MQJ196614 MZZ196614:NAF196614 NJV196614:NKB196614 NTR196614:NTX196614 ODN196614:ODT196614 ONJ196614:ONP196614 OXF196614:OXL196614 PHB196614:PHH196614 PQX196614:PRD196614 QAT196614:QAZ196614 QKP196614:QKV196614 QUL196614:QUR196614 REH196614:REN196614 ROD196614:ROJ196614 RXZ196614:RYF196614 SHV196614:SIB196614 SRR196614:SRX196614 TBN196614:TBT196614 TLJ196614:TLP196614 TVF196614:TVL196614 UFB196614:UFH196614 UOX196614:UPD196614 UYT196614:UYZ196614 VIP196614:VIV196614 VSL196614:VSR196614 WCH196614:WCN196614 WMD196614:WMJ196614 WVZ196614:WWF196614 Q262150:X262150 JN262150:JT262150 TJ262150:TP262150 ADF262150:ADL262150 ANB262150:ANH262150 AWX262150:AXD262150 BGT262150:BGZ262150 BQP262150:BQV262150 CAL262150:CAR262150 CKH262150:CKN262150 CUD262150:CUJ262150 DDZ262150:DEF262150 DNV262150:DOB262150 DXR262150:DXX262150 EHN262150:EHT262150 ERJ262150:ERP262150 FBF262150:FBL262150 FLB262150:FLH262150 FUX262150:FVD262150 GET262150:GEZ262150 GOP262150:GOV262150 GYL262150:GYR262150 HIH262150:HIN262150 HSD262150:HSJ262150 IBZ262150:ICF262150 ILV262150:IMB262150 IVR262150:IVX262150 JFN262150:JFT262150 JPJ262150:JPP262150 JZF262150:JZL262150 KJB262150:KJH262150 KSX262150:KTD262150 LCT262150:LCZ262150 LMP262150:LMV262150 LWL262150:LWR262150 MGH262150:MGN262150 MQD262150:MQJ262150 MZZ262150:NAF262150 NJV262150:NKB262150 NTR262150:NTX262150 ODN262150:ODT262150 ONJ262150:ONP262150 OXF262150:OXL262150 PHB262150:PHH262150 PQX262150:PRD262150 QAT262150:QAZ262150 QKP262150:QKV262150 QUL262150:QUR262150 REH262150:REN262150 ROD262150:ROJ262150 RXZ262150:RYF262150 SHV262150:SIB262150 SRR262150:SRX262150 TBN262150:TBT262150 TLJ262150:TLP262150 TVF262150:TVL262150 UFB262150:UFH262150 UOX262150:UPD262150 UYT262150:UYZ262150 VIP262150:VIV262150 VSL262150:VSR262150 WCH262150:WCN262150 WMD262150:WMJ262150 WVZ262150:WWF262150 Q327686:X327686 JN327686:JT327686 TJ327686:TP327686 ADF327686:ADL327686 ANB327686:ANH327686 AWX327686:AXD327686 BGT327686:BGZ327686 BQP327686:BQV327686 CAL327686:CAR327686 CKH327686:CKN327686 CUD327686:CUJ327686 DDZ327686:DEF327686 DNV327686:DOB327686 DXR327686:DXX327686 EHN327686:EHT327686 ERJ327686:ERP327686 FBF327686:FBL327686 FLB327686:FLH327686 FUX327686:FVD327686 GET327686:GEZ327686 GOP327686:GOV327686 GYL327686:GYR327686 HIH327686:HIN327686 HSD327686:HSJ327686 IBZ327686:ICF327686 ILV327686:IMB327686 IVR327686:IVX327686 JFN327686:JFT327686 JPJ327686:JPP327686 JZF327686:JZL327686 KJB327686:KJH327686 KSX327686:KTD327686 LCT327686:LCZ327686 LMP327686:LMV327686 LWL327686:LWR327686 MGH327686:MGN327686 MQD327686:MQJ327686 MZZ327686:NAF327686 NJV327686:NKB327686 NTR327686:NTX327686 ODN327686:ODT327686 ONJ327686:ONP327686 OXF327686:OXL327686 PHB327686:PHH327686 PQX327686:PRD327686 QAT327686:QAZ327686 QKP327686:QKV327686 QUL327686:QUR327686 REH327686:REN327686 ROD327686:ROJ327686 RXZ327686:RYF327686 SHV327686:SIB327686 SRR327686:SRX327686 TBN327686:TBT327686 TLJ327686:TLP327686 TVF327686:TVL327686 UFB327686:UFH327686 UOX327686:UPD327686 UYT327686:UYZ327686 VIP327686:VIV327686 VSL327686:VSR327686 WCH327686:WCN327686 WMD327686:WMJ327686 WVZ327686:WWF327686 Q393222:X393222 JN393222:JT393222 TJ393222:TP393222 ADF393222:ADL393222 ANB393222:ANH393222 AWX393222:AXD393222 BGT393222:BGZ393222 BQP393222:BQV393222 CAL393222:CAR393222 CKH393222:CKN393222 CUD393222:CUJ393222 DDZ393222:DEF393222 DNV393222:DOB393222 DXR393222:DXX393222 EHN393222:EHT393222 ERJ393222:ERP393222 FBF393222:FBL393222 FLB393222:FLH393222 FUX393222:FVD393222 GET393222:GEZ393222 GOP393222:GOV393222 GYL393222:GYR393222 HIH393222:HIN393222 HSD393222:HSJ393222 IBZ393222:ICF393222 ILV393222:IMB393222 IVR393222:IVX393222 JFN393222:JFT393222 JPJ393222:JPP393222 JZF393222:JZL393222 KJB393222:KJH393222 KSX393222:KTD393222 LCT393222:LCZ393222 LMP393222:LMV393222 LWL393222:LWR393222 MGH393222:MGN393222 MQD393222:MQJ393222 MZZ393222:NAF393222 NJV393222:NKB393222 NTR393222:NTX393222 ODN393222:ODT393222 ONJ393222:ONP393222 OXF393222:OXL393222 PHB393222:PHH393222 PQX393222:PRD393222 QAT393222:QAZ393222 QKP393222:QKV393222 QUL393222:QUR393222 REH393222:REN393222 ROD393222:ROJ393222 RXZ393222:RYF393222 SHV393222:SIB393222 SRR393222:SRX393222 TBN393222:TBT393222 TLJ393222:TLP393222 TVF393222:TVL393222 UFB393222:UFH393222 UOX393222:UPD393222 UYT393222:UYZ393222 VIP393222:VIV393222 VSL393222:VSR393222 WCH393222:WCN393222 WMD393222:WMJ393222 WVZ393222:WWF393222 Q458758:X458758 JN458758:JT458758 TJ458758:TP458758 ADF458758:ADL458758 ANB458758:ANH458758 AWX458758:AXD458758 BGT458758:BGZ458758 BQP458758:BQV458758 CAL458758:CAR458758 CKH458758:CKN458758 CUD458758:CUJ458758 DDZ458758:DEF458758 DNV458758:DOB458758 DXR458758:DXX458758 EHN458758:EHT458758 ERJ458758:ERP458758 FBF458758:FBL458758 FLB458758:FLH458758 FUX458758:FVD458758 GET458758:GEZ458758 GOP458758:GOV458758 GYL458758:GYR458758 HIH458758:HIN458758 HSD458758:HSJ458758 IBZ458758:ICF458758 ILV458758:IMB458758 IVR458758:IVX458758 JFN458758:JFT458758 JPJ458758:JPP458758 JZF458758:JZL458758 KJB458758:KJH458758 KSX458758:KTD458758 LCT458758:LCZ458758 LMP458758:LMV458758 LWL458758:LWR458758 MGH458758:MGN458758 MQD458758:MQJ458758 MZZ458758:NAF458758 NJV458758:NKB458758 NTR458758:NTX458758 ODN458758:ODT458758 ONJ458758:ONP458758 OXF458758:OXL458758 PHB458758:PHH458758 PQX458758:PRD458758 QAT458758:QAZ458758 QKP458758:QKV458758 QUL458758:QUR458758 REH458758:REN458758 ROD458758:ROJ458758 RXZ458758:RYF458758 SHV458758:SIB458758 SRR458758:SRX458758 TBN458758:TBT458758 TLJ458758:TLP458758 TVF458758:TVL458758 UFB458758:UFH458758 UOX458758:UPD458758 UYT458758:UYZ458758 VIP458758:VIV458758 VSL458758:VSR458758 WCH458758:WCN458758 WMD458758:WMJ458758 WVZ458758:WWF458758 Q524294:X524294 JN524294:JT524294 TJ524294:TP524294 ADF524294:ADL524294 ANB524294:ANH524294 AWX524294:AXD524294 BGT524294:BGZ524294 BQP524294:BQV524294 CAL524294:CAR524294 CKH524294:CKN524294 CUD524294:CUJ524294 DDZ524294:DEF524294 DNV524294:DOB524294 DXR524294:DXX524294 EHN524294:EHT524294 ERJ524294:ERP524294 FBF524294:FBL524294 FLB524294:FLH524294 FUX524294:FVD524294 GET524294:GEZ524294 GOP524294:GOV524294 GYL524294:GYR524294 HIH524294:HIN524294 HSD524294:HSJ524294 IBZ524294:ICF524294 ILV524294:IMB524294 IVR524294:IVX524294 JFN524294:JFT524294 JPJ524294:JPP524294 JZF524294:JZL524294 KJB524294:KJH524294 KSX524294:KTD524294 LCT524294:LCZ524294 LMP524294:LMV524294 LWL524294:LWR524294 MGH524294:MGN524294 MQD524294:MQJ524294 MZZ524294:NAF524294 NJV524294:NKB524294 NTR524294:NTX524294 ODN524294:ODT524294 ONJ524294:ONP524294 OXF524294:OXL524294 PHB524294:PHH524294 PQX524294:PRD524294 QAT524294:QAZ524294 QKP524294:QKV524294 QUL524294:QUR524294 REH524294:REN524294 ROD524294:ROJ524294 RXZ524294:RYF524294 SHV524294:SIB524294 SRR524294:SRX524294 TBN524294:TBT524294 TLJ524294:TLP524294 TVF524294:TVL524294 UFB524294:UFH524294 UOX524294:UPD524294 UYT524294:UYZ524294 VIP524294:VIV524294 VSL524294:VSR524294 WCH524294:WCN524294 WMD524294:WMJ524294 WVZ524294:WWF524294 Q589830:X589830 JN589830:JT589830 TJ589830:TP589830 ADF589830:ADL589830 ANB589830:ANH589830 AWX589830:AXD589830 BGT589830:BGZ589830 BQP589830:BQV589830 CAL589830:CAR589830 CKH589830:CKN589830 CUD589830:CUJ589830 DDZ589830:DEF589830 DNV589830:DOB589830 DXR589830:DXX589830 EHN589830:EHT589830 ERJ589830:ERP589830 FBF589830:FBL589830 FLB589830:FLH589830 FUX589830:FVD589830 GET589830:GEZ589830 GOP589830:GOV589830 GYL589830:GYR589830 HIH589830:HIN589830 HSD589830:HSJ589830 IBZ589830:ICF589830 ILV589830:IMB589830 IVR589830:IVX589830 JFN589830:JFT589830 JPJ589830:JPP589830 JZF589830:JZL589830 KJB589830:KJH589830 KSX589830:KTD589830 LCT589830:LCZ589830 LMP589830:LMV589830 LWL589830:LWR589830 MGH589830:MGN589830 MQD589830:MQJ589830 MZZ589830:NAF589830 NJV589830:NKB589830 NTR589830:NTX589830 ODN589830:ODT589830 ONJ589830:ONP589830 OXF589830:OXL589830 PHB589830:PHH589830 PQX589830:PRD589830 QAT589830:QAZ589830 QKP589830:QKV589830 QUL589830:QUR589830 REH589830:REN589830 ROD589830:ROJ589830 RXZ589830:RYF589830 SHV589830:SIB589830 SRR589830:SRX589830 TBN589830:TBT589830 TLJ589830:TLP589830 TVF589830:TVL589830 UFB589830:UFH589830 UOX589830:UPD589830 UYT589830:UYZ589830 VIP589830:VIV589830 VSL589830:VSR589830 WCH589830:WCN589830 WMD589830:WMJ589830 WVZ589830:WWF589830 Q655366:X655366 JN655366:JT655366 TJ655366:TP655366 ADF655366:ADL655366 ANB655366:ANH655366 AWX655366:AXD655366 BGT655366:BGZ655366 BQP655366:BQV655366 CAL655366:CAR655366 CKH655366:CKN655366 CUD655366:CUJ655366 DDZ655366:DEF655366 DNV655366:DOB655366 DXR655366:DXX655366 EHN655366:EHT655366 ERJ655366:ERP655366 FBF655366:FBL655366 FLB655366:FLH655366 FUX655366:FVD655366 GET655366:GEZ655366 GOP655366:GOV655366 GYL655366:GYR655366 HIH655366:HIN655366 HSD655366:HSJ655366 IBZ655366:ICF655366 ILV655366:IMB655366 IVR655366:IVX655366 JFN655366:JFT655366 JPJ655366:JPP655366 JZF655366:JZL655366 KJB655366:KJH655366 KSX655366:KTD655366 LCT655366:LCZ655366 LMP655366:LMV655366 LWL655366:LWR655366 MGH655366:MGN655366 MQD655366:MQJ655366 MZZ655366:NAF655366 NJV655366:NKB655366 NTR655366:NTX655366 ODN655366:ODT655366 ONJ655366:ONP655366 OXF655366:OXL655366 PHB655366:PHH655366 PQX655366:PRD655366 QAT655366:QAZ655366 QKP655366:QKV655366 QUL655366:QUR655366 REH655366:REN655366 ROD655366:ROJ655366 RXZ655366:RYF655366 SHV655366:SIB655366 SRR655366:SRX655366 TBN655366:TBT655366 TLJ655366:TLP655366 TVF655366:TVL655366 UFB655366:UFH655366 UOX655366:UPD655366 UYT655366:UYZ655366 VIP655366:VIV655366 VSL655366:VSR655366 WCH655366:WCN655366 WMD655366:WMJ655366 WVZ655366:WWF655366 Q720902:X720902 JN720902:JT720902 TJ720902:TP720902 ADF720902:ADL720902 ANB720902:ANH720902 AWX720902:AXD720902 BGT720902:BGZ720902 BQP720902:BQV720902 CAL720902:CAR720902 CKH720902:CKN720902 CUD720902:CUJ720902 DDZ720902:DEF720902 DNV720902:DOB720902 DXR720902:DXX720902 EHN720902:EHT720902 ERJ720902:ERP720902 FBF720902:FBL720902 FLB720902:FLH720902 FUX720902:FVD720902 GET720902:GEZ720902 GOP720902:GOV720902 GYL720902:GYR720902 HIH720902:HIN720902 HSD720902:HSJ720902 IBZ720902:ICF720902 ILV720902:IMB720902 IVR720902:IVX720902 JFN720902:JFT720902 JPJ720902:JPP720902 JZF720902:JZL720902 KJB720902:KJH720902 KSX720902:KTD720902 LCT720902:LCZ720902 LMP720902:LMV720902 LWL720902:LWR720902 MGH720902:MGN720902 MQD720902:MQJ720902 MZZ720902:NAF720902 NJV720902:NKB720902 NTR720902:NTX720902 ODN720902:ODT720902 ONJ720902:ONP720902 OXF720902:OXL720902 PHB720902:PHH720902 PQX720902:PRD720902 QAT720902:QAZ720902 QKP720902:QKV720902 QUL720902:QUR720902 REH720902:REN720902 ROD720902:ROJ720902 RXZ720902:RYF720902 SHV720902:SIB720902 SRR720902:SRX720902 TBN720902:TBT720902 TLJ720902:TLP720902 TVF720902:TVL720902 UFB720902:UFH720902 UOX720902:UPD720902 UYT720902:UYZ720902 VIP720902:VIV720902 VSL720902:VSR720902 WCH720902:WCN720902 WMD720902:WMJ720902 WVZ720902:WWF720902 Q786438:X786438 JN786438:JT786438 TJ786438:TP786438 ADF786438:ADL786438 ANB786438:ANH786438 AWX786438:AXD786438 BGT786438:BGZ786438 BQP786438:BQV786438 CAL786438:CAR786438 CKH786438:CKN786438 CUD786438:CUJ786438 DDZ786438:DEF786438 DNV786438:DOB786438 DXR786438:DXX786438 EHN786438:EHT786438 ERJ786438:ERP786438 FBF786438:FBL786438 FLB786438:FLH786438 FUX786438:FVD786438 GET786438:GEZ786438 GOP786438:GOV786438 GYL786438:GYR786438 HIH786438:HIN786438 HSD786438:HSJ786438 IBZ786438:ICF786438 ILV786438:IMB786438 IVR786438:IVX786438 JFN786438:JFT786438 JPJ786438:JPP786438 JZF786438:JZL786438 KJB786438:KJH786438 KSX786438:KTD786438 LCT786438:LCZ786438 LMP786438:LMV786438 LWL786438:LWR786438 MGH786438:MGN786438 MQD786438:MQJ786438 MZZ786438:NAF786438 NJV786438:NKB786438 NTR786438:NTX786438 ODN786438:ODT786438 ONJ786438:ONP786438 OXF786438:OXL786438 PHB786438:PHH786438 PQX786438:PRD786438 QAT786438:QAZ786438 QKP786438:QKV786438 QUL786438:QUR786438 REH786438:REN786438 ROD786438:ROJ786438 RXZ786438:RYF786438 SHV786438:SIB786438 SRR786438:SRX786438 TBN786438:TBT786438 TLJ786438:TLP786438 TVF786438:TVL786438 UFB786438:UFH786438 UOX786438:UPD786438 UYT786438:UYZ786438 VIP786438:VIV786438 VSL786438:VSR786438 WCH786438:WCN786438 WMD786438:WMJ786438 WVZ786438:WWF786438 Q851974:X851974 JN851974:JT851974 TJ851974:TP851974 ADF851974:ADL851974 ANB851974:ANH851974 AWX851974:AXD851974 BGT851974:BGZ851974 BQP851974:BQV851974 CAL851974:CAR851974 CKH851974:CKN851974 CUD851974:CUJ851974 DDZ851974:DEF851974 DNV851974:DOB851974 DXR851974:DXX851974 EHN851974:EHT851974 ERJ851974:ERP851974 FBF851974:FBL851974 FLB851974:FLH851974 FUX851974:FVD851974 GET851974:GEZ851974 GOP851974:GOV851974 GYL851974:GYR851974 HIH851974:HIN851974 HSD851974:HSJ851974 IBZ851974:ICF851974 ILV851974:IMB851974 IVR851974:IVX851974 JFN851974:JFT851974 JPJ851974:JPP851974 JZF851974:JZL851974 KJB851974:KJH851974 KSX851974:KTD851974 LCT851974:LCZ851974 LMP851974:LMV851974 LWL851974:LWR851974 MGH851974:MGN851974 MQD851974:MQJ851974 MZZ851974:NAF851974 NJV851974:NKB851974 NTR851974:NTX851974 ODN851974:ODT851974 ONJ851974:ONP851974 OXF851974:OXL851974 PHB851974:PHH851974 PQX851974:PRD851974 QAT851974:QAZ851974 QKP851974:QKV851974 QUL851974:QUR851974 REH851974:REN851974 ROD851974:ROJ851974 RXZ851974:RYF851974 SHV851974:SIB851974 SRR851974:SRX851974 TBN851974:TBT851974 TLJ851974:TLP851974 TVF851974:TVL851974 UFB851974:UFH851974 UOX851974:UPD851974 UYT851974:UYZ851974 VIP851974:VIV851974 VSL851974:VSR851974 WCH851974:WCN851974 WMD851974:WMJ851974 WVZ851974:WWF851974 Q917510:X917510 JN917510:JT917510 TJ917510:TP917510 ADF917510:ADL917510 ANB917510:ANH917510 AWX917510:AXD917510 BGT917510:BGZ917510 BQP917510:BQV917510 CAL917510:CAR917510 CKH917510:CKN917510 CUD917510:CUJ917510 DDZ917510:DEF917510 DNV917510:DOB917510 DXR917510:DXX917510 EHN917510:EHT917510 ERJ917510:ERP917510 FBF917510:FBL917510 FLB917510:FLH917510 FUX917510:FVD917510 GET917510:GEZ917510 GOP917510:GOV917510 GYL917510:GYR917510 HIH917510:HIN917510 HSD917510:HSJ917510 IBZ917510:ICF917510 ILV917510:IMB917510 IVR917510:IVX917510 JFN917510:JFT917510 JPJ917510:JPP917510 JZF917510:JZL917510 KJB917510:KJH917510 KSX917510:KTD917510 LCT917510:LCZ917510 LMP917510:LMV917510 LWL917510:LWR917510 MGH917510:MGN917510 MQD917510:MQJ917510 MZZ917510:NAF917510 NJV917510:NKB917510 NTR917510:NTX917510 ODN917510:ODT917510 ONJ917510:ONP917510 OXF917510:OXL917510 PHB917510:PHH917510 PQX917510:PRD917510 QAT917510:QAZ917510 QKP917510:QKV917510 QUL917510:QUR917510 REH917510:REN917510 ROD917510:ROJ917510 RXZ917510:RYF917510 SHV917510:SIB917510 SRR917510:SRX917510 TBN917510:TBT917510 TLJ917510:TLP917510 TVF917510:TVL917510 UFB917510:UFH917510 UOX917510:UPD917510 UYT917510:UYZ917510 VIP917510:VIV917510 VSL917510:VSR917510 WCH917510:WCN917510 WMD917510:WMJ917510 WVZ917510:WWF917510 Q983046:X983046 JN983046:JT983046 TJ983046:TP983046 ADF983046:ADL983046 ANB983046:ANH983046 AWX983046:AXD983046 BGT983046:BGZ983046 BQP983046:BQV983046 CAL983046:CAR983046 CKH983046:CKN983046 CUD983046:CUJ983046 DDZ983046:DEF983046 DNV983046:DOB983046 DXR983046:DXX983046 EHN983046:EHT983046 ERJ983046:ERP983046 FBF983046:FBL983046 FLB983046:FLH983046 FUX983046:FVD983046 GET983046:GEZ983046 GOP983046:GOV983046 GYL983046:GYR983046 HIH983046:HIN983046 HSD983046:HSJ983046 IBZ983046:ICF983046 ILV983046:IMB983046 IVR983046:IVX983046 JFN983046:JFT983046 JPJ983046:JPP983046 JZF983046:JZL983046 KJB983046:KJH983046 KSX983046:KTD983046 LCT983046:LCZ983046 LMP983046:LMV983046 LWL983046:LWR983046 MGH983046:MGN983046 MQD983046:MQJ983046 MZZ983046:NAF983046 NJV983046:NKB983046 NTR983046:NTX983046 ODN983046:ODT983046 ONJ983046:ONP983046 OXF983046:OXL983046 PHB983046:PHH983046 PQX983046:PRD983046 QAT983046:QAZ983046 QKP983046:QKV983046 QUL983046:QUR983046 REH983046:REN983046 ROD983046:ROJ983046 RXZ983046:RYF983046 SHV983046:SIB983046 SRR983046:SRX983046 TBN983046:TBT983046 TLJ983046:TLP983046 TVF983046:TVL983046 UFB983046:UFH983046 UOX983046:UPD983046 UYT983046:UYZ983046 VIP983046:VIV983046 VSL983046:VSR983046 WCH983046:WCN983046 WMD983046:WMJ983046 WVZ983046:WWF983046 WLX983044:WME983044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540:H65541 JB65540:JE65541 SX65540:TA65541 ACT65540:ACW65541 AMP65540:AMS65541 AWL65540:AWO65541 BGH65540:BGK65541 BQD65540:BQG65541 BZZ65540:CAC65541 CJV65540:CJY65541 CTR65540:CTU65541 DDN65540:DDQ65541 DNJ65540:DNM65541 DXF65540:DXI65541 EHB65540:EHE65541 EQX65540:ERA65541 FAT65540:FAW65541 FKP65540:FKS65541 FUL65540:FUO65541 GEH65540:GEK65541 GOD65540:GOG65541 GXZ65540:GYC65541 HHV65540:HHY65541 HRR65540:HRU65541 IBN65540:IBQ65541 ILJ65540:ILM65541 IVF65540:IVI65541 JFB65540:JFE65541 JOX65540:JPA65541 JYT65540:JYW65541 KIP65540:KIS65541 KSL65540:KSO65541 LCH65540:LCK65541 LMD65540:LMG65541 LVZ65540:LWC65541 MFV65540:MFY65541 MPR65540:MPU65541 MZN65540:MZQ65541 NJJ65540:NJM65541 NTF65540:NTI65541 ODB65540:ODE65541 OMX65540:ONA65541 OWT65540:OWW65541 PGP65540:PGS65541 PQL65540:PQO65541 QAH65540:QAK65541 QKD65540:QKG65541 QTZ65540:QUC65541 RDV65540:RDY65541 RNR65540:RNU65541 RXN65540:RXQ65541 SHJ65540:SHM65541 SRF65540:SRI65541 TBB65540:TBE65541 TKX65540:TLA65541 TUT65540:TUW65541 UEP65540:UES65541 UOL65540:UOO65541 UYH65540:UYK65541 VID65540:VIG65541 VRZ65540:VSC65541 WBV65540:WBY65541 WLR65540:WLU65541 WVN65540:WVQ65541 E131076:H131077 JB131076:JE131077 SX131076:TA131077 ACT131076:ACW131077 AMP131076:AMS131077 AWL131076:AWO131077 BGH131076:BGK131077 BQD131076:BQG131077 BZZ131076:CAC131077 CJV131076:CJY131077 CTR131076:CTU131077 DDN131076:DDQ131077 DNJ131076:DNM131077 DXF131076:DXI131077 EHB131076:EHE131077 EQX131076:ERA131077 FAT131076:FAW131077 FKP131076:FKS131077 FUL131076:FUO131077 GEH131076:GEK131077 GOD131076:GOG131077 GXZ131076:GYC131077 HHV131076:HHY131077 HRR131076:HRU131077 IBN131076:IBQ131077 ILJ131076:ILM131077 IVF131076:IVI131077 JFB131076:JFE131077 JOX131076:JPA131077 JYT131076:JYW131077 KIP131076:KIS131077 KSL131076:KSO131077 LCH131076:LCK131077 LMD131076:LMG131077 LVZ131076:LWC131077 MFV131076:MFY131077 MPR131076:MPU131077 MZN131076:MZQ131077 NJJ131076:NJM131077 NTF131076:NTI131077 ODB131076:ODE131077 OMX131076:ONA131077 OWT131076:OWW131077 PGP131076:PGS131077 PQL131076:PQO131077 QAH131076:QAK131077 QKD131076:QKG131077 QTZ131076:QUC131077 RDV131076:RDY131077 RNR131076:RNU131077 RXN131076:RXQ131077 SHJ131076:SHM131077 SRF131076:SRI131077 TBB131076:TBE131077 TKX131076:TLA131077 TUT131076:TUW131077 UEP131076:UES131077 UOL131076:UOO131077 UYH131076:UYK131077 VID131076:VIG131077 VRZ131076:VSC131077 WBV131076:WBY131077 WLR131076:WLU131077 WVN131076:WVQ131077 E196612:H196613 JB196612:JE196613 SX196612:TA196613 ACT196612:ACW196613 AMP196612:AMS196613 AWL196612:AWO196613 BGH196612:BGK196613 BQD196612:BQG196613 BZZ196612:CAC196613 CJV196612:CJY196613 CTR196612:CTU196613 DDN196612:DDQ196613 DNJ196612:DNM196613 DXF196612:DXI196613 EHB196612:EHE196613 EQX196612:ERA196613 FAT196612:FAW196613 FKP196612:FKS196613 FUL196612:FUO196613 GEH196612:GEK196613 GOD196612:GOG196613 GXZ196612:GYC196613 HHV196612:HHY196613 HRR196612:HRU196613 IBN196612:IBQ196613 ILJ196612:ILM196613 IVF196612:IVI196613 JFB196612:JFE196613 JOX196612:JPA196613 JYT196612:JYW196613 KIP196612:KIS196613 KSL196612:KSO196613 LCH196612:LCK196613 LMD196612:LMG196613 LVZ196612:LWC196613 MFV196612:MFY196613 MPR196612:MPU196613 MZN196612:MZQ196613 NJJ196612:NJM196613 NTF196612:NTI196613 ODB196612:ODE196613 OMX196612:ONA196613 OWT196612:OWW196613 PGP196612:PGS196613 PQL196612:PQO196613 QAH196612:QAK196613 QKD196612:QKG196613 QTZ196612:QUC196613 RDV196612:RDY196613 RNR196612:RNU196613 RXN196612:RXQ196613 SHJ196612:SHM196613 SRF196612:SRI196613 TBB196612:TBE196613 TKX196612:TLA196613 TUT196612:TUW196613 UEP196612:UES196613 UOL196612:UOO196613 UYH196612:UYK196613 VID196612:VIG196613 VRZ196612:VSC196613 WBV196612:WBY196613 WLR196612:WLU196613 WVN196612:WVQ196613 E262148:H262149 JB262148:JE262149 SX262148:TA262149 ACT262148:ACW262149 AMP262148:AMS262149 AWL262148:AWO262149 BGH262148:BGK262149 BQD262148:BQG262149 BZZ262148:CAC262149 CJV262148:CJY262149 CTR262148:CTU262149 DDN262148:DDQ262149 DNJ262148:DNM262149 DXF262148:DXI262149 EHB262148:EHE262149 EQX262148:ERA262149 FAT262148:FAW262149 FKP262148:FKS262149 FUL262148:FUO262149 GEH262148:GEK262149 GOD262148:GOG262149 GXZ262148:GYC262149 HHV262148:HHY262149 HRR262148:HRU262149 IBN262148:IBQ262149 ILJ262148:ILM262149 IVF262148:IVI262149 JFB262148:JFE262149 JOX262148:JPA262149 JYT262148:JYW262149 KIP262148:KIS262149 KSL262148:KSO262149 LCH262148:LCK262149 LMD262148:LMG262149 LVZ262148:LWC262149 MFV262148:MFY262149 MPR262148:MPU262149 MZN262148:MZQ262149 NJJ262148:NJM262149 NTF262148:NTI262149 ODB262148:ODE262149 OMX262148:ONA262149 OWT262148:OWW262149 PGP262148:PGS262149 PQL262148:PQO262149 QAH262148:QAK262149 QKD262148:QKG262149 QTZ262148:QUC262149 RDV262148:RDY262149 RNR262148:RNU262149 RXN262148:RXQ262149 SHJ262148:SHM262149 SRF262148:SRI262149 TBB262148:TBE262149 TKX262148:TLA262149 TUT262148:TUW262149 UEP262148:UES262149 UOL262148:UOO262149 UYH262148:UYK262149 VID262148:VIG262149 VRZ262148:VSC262149 WBV262148:WBY262149 WLR262148:WLU262149 WVN262148:WVQ262149 E327684:H327685 JB327684:JE327685 SX327684:TA327685 ACT327684:ACW327685 AMP327684:AMS327685 AWL327684:AWO327685 BGH327684:BGK327685 BQD327684:BQG327685 BZZ327684:CAC327685 CJV327684:CJY327685 CTR327684:CTU327685 DDN327684:DDQ327685 DNJ327684:DNM327685 DXF327684:DXI327685 EHB327684:EHE327685 EQX327684:ERA327685 FAT327684:FAW327685 FKP327684:FKS327685 FUL327684:FUO327685 GEH327684:GEK327685 GOD327684:GOG327685 GXZ327684:GYC327685 HHV327684:HHY327685 HRR327684:HRU327685 IBN327684:IBQ327685 ILJ327684:ILM327685 IVF327684:IVI327685 JFB327684:JFE327685 JOX327684:JPA327685 JYT327684:JYW327685 KIP327684:KIS327685 KSL327684:KSO327685 LCH327684:LCK327685 LMD327684:LMG327685 LVZ327684:LWC327685 MFV327684:MFY327685 MPR327684:MPU327685 MZN327684:MZQ327685 NJJ327684:NJM327685 NTF327684:NTI327685 ODB327684:ODE327685 OMX327684:ONA327685 OWT327684:OWW327685 PGP327684:PGS327685 PQL327684:PQO327685 QAH327684:QAK327685 QKD327684:QKG327685 QTZ327684:QUC327685 RDV327684:RDY327685 RNR327684:RNU327685 RXN327684:RXQ327685 SHJ327684:SHM327685 SRF327684:SRI327685 TBB327684:TBE327685 TKX327684:TLA327685 TUT327684:TUW327685 UEP327684:UES327685 UOL327684:UOO327685 UYH327684:UYK327685 VID327684:VIG327685 VRZ327684:VSC327685 WBV327684:WBY327685 WLR327684:WLU327685 WVN327684:WVQ327685 E393220:H393221 JB393220:JE393221 SX393220:TA393221 ACT393220:ACW393221 AMP393220:AMS393221 AWL393220:AWO393221 BGH393220:BGK393221 BQD393220:BQG393221 BZZ393220:CAC393221 CJV393220:CJY393221 CTR393220:CTU393221 DDN393220:DDQ393221 DNJ393220:DNM393221 DXF393220:DXI393221 EHB393220:EHE393221 EQX393220:ERA393221 FAT393220:FAW393221 FKP393220:FKS393221 FUL393220:FUO393221 GEH393220:GEK393221 GOD393220:GOG393221 GXZ393220:GYC393221 HHV393220:HHY393221 HRR393220:HRU393221 IBN393220:IBQ393221 ILJ393220:ILM393221 IVF393220:IVI393221 JFB393220:JFE393221 JOX393220:JPA393221 JYT393220:JYW393221 KIP393220:KIS393221 KSL393220:KSO393221 LCH393220:LCK393221 LMD393220:LMG393221 LVZ393220:LWC393221 MFV393220:MFY393221 MPR393220:MPU393221 MZN393220:MZQ393221 NJJ393220:NJM393221 NTF393220:NTI393221 ODB393220:ODE393221 OMX393220:ONA393221 OWT393220:OWW393221 PGP393220:PGS393221 PQL393220:PQO393221 QAH393220:QAK393221 QKD393220:QKG393221 QTZ393220:QUC393221 RDV393220:RDY393221 RNR393220:RNU393221 RXN393220:RXQ393221 SHJ393220:SHM393221 SRF393220:SRI393221 TBB393220:TBE393221 TKX393220:TLA393221 TUT393220:TUW393221 UEP393220:UES393221 UOL393220:UOO393221 UYH393220:UYK393221 VID393220:VIG393221 VRZ393220:VSC393221 WBV393220:WBY393221 WLR393220:WLU393221 WVN393220:WVQ393221 E458756:H458757 JB458756:JE458757 SX458756:TA458757 ACT458756:ACW458757 AMP458756:AMS458757 AWL458756:AWO458757 BGH458756:BGK458757 BQD458756:BQG458757 BZZ458756:CAC458757 CJV458756:CJY458757 CTR458756:CTU458757 DDN458756:DDQ458757 DNJ458756:DNM458757 DXF458756:DXI458757 EHB458756:EHE458757 EQX458756:ERA458757 FAT458756:FAW458757 FKP458756:FKS458757 FUL458756:FUO458757 GEH458756:GEK458757 GOD458756:GOG458757 GXZ458756:GYC458757 HHV458756:HHY458757 HRR458756:HRU458757 IBN458756:IBQ458757 ILJ458756:ILM458757 IVF458756:IVI458757 JFB458756:JFE458757 JOX458756:JPA458757 JYT458756:JYW458757 KIP458756:KIS458757 KSL458756:KSO458757 LCH458756:LCK458757 LMD458756:LMG458757 LVZ458756:LWC458757 MFV458756:MFY458757 MPR458756:MPU458757 MZN458756:MZQ458757 NJJ458756:NJM458757 NTF458756:NTI458757 ODB458756:ODE458757 OMX458756:ONA458757 OWT458756:OWW458757 PGP458756:PGS458757 PQL458756:PQO458757 QAH458756:QAK458757 QKD458756:QKG458757 QTZ458756:QUC458757 RDV458756:RDY458757 RNR458756:RNU458757 RXN458756:RXQ458757 SHJ458756:SHM458757 SRF458756:SRI458757 TBB458756:TBE458757 TKX458756:TLA458757 TUT458756:TUW458757 UEP458756:UES458757 UOL458756:UOO458757 UYH458756:UYK458757 VID458756:VIG458757 VRZ458756:VSC458757 WBV458756:WBY458757 WLR458756:WLU458757 WVN458756:WVQ458757 E524292:H524293 JB524292:JE524293 SX524292:TA524293 ACT524292:ACW524293 AMP524292:AMS524293 AWL524292:AWO524293 BGH524292:BGK524293 BQD524292:BQG524293 BZZ524292:CAC524293 CJV524292:CJY524293 CTR524292:CTU524293 DDN524292:DDQ524293 DNJ524292:DNM524293 DXF524292:DXI524293 EHB524292:EHE524293 EQX524292:ERA524293 FAT524292:FAW524293 FKP524292:FKS524293 FUL524292:FUO524293 GEH524292:GEK524293 GOD524292:GOG524293 GXZ524292:GYC524293 HHV524292:HHY524293 HRR524292:HRU524293 IBN524292:IBQ524293 ILJ524292:ILM524293 IVF524292:IVI524293 JFB524292:JFE524293 JOX524292:JPA524293 JYT524292:JYW524293 KIP524292:KIS524293 KSL524292:KSO524293 LCH524292:LCK524293 LMD524292:LMG524293 LVZ524292:LWC524293 MFV524292:MFY524293 MPR524292:MPU524293 MZN524292:MZQ524293 NJJ524292:NJM524293 NTF524292:NTI524293 ODB524292:ODE524293 OMX524292:ONA524293 OWT524292:OWW524293 PGP524292:PGS524293 PQL524292:PQO524293 QAH524292:QAK524293 QKD524292:QKG524293 QTZ524292:QUC524293 RDV524292:RDY524293 RNR524292:RNU524293 RXN524292:RXQ524293 SHJ524292:SHM524293 SRF524292:SRI524293 TBB524292:TBE524293 TKX524292:TLA524293 TUT524292:TUW524293 UEP524292:UES524293 UOL524292:UOO524293 UYH524292:UYK524293 VID524292:VIG524293 VRZ524292:VSC524293 WBV524292:WBY524293 WLR524292:WLU524293 WVN524292:WVQ524293 E589828:H589829 JB589828:JE589829 SX589828:TA589829 ACT589828:ACW589829 AMP589828:AMS589829 AWL589828:AWO589829 BGH589828:BGK589829 BQD589828:BQG589829 BZZ589828:CAC589829 CJV589828:CJY589829 CTR589828:CTU589829 DDN589828:DDQ589829 DNJ589828:DNM589829 DXF589828:DXI589829 EHB589828:EHE589829 EQX589828:ERA589829 FAT589828:FAW589829 FKP589828:FKS589829 FUL589828:FUO589829 GEH589828:GEK589829 GOD589828:GOG589829 GXZ589828:GYC589829 HHV589828:HHY589829 HRR589828:HRU589829 IBN589828:IBQ589829 ILJ589828:ILM589829 IVF589828:IVI589829 JFB589828:JFE589829 JOX589828:JPA589829 JYT589828:JYW589829 KIP589828:KIS589829 KSL589828:KSO589829 LCH589828:LCK589829 LMD589828:LMG589829 LVZ589828:LWC589829 MFV589828:MFY589829 MPR589828:MPU589829 MZN589828:MZQ589829 NJJ589828:NJM589829 NTF589828:NTI589829 ODB589828:ODE589829 OMX589828:ONA589829 OWT589828:OWW589829 PGP589828:PGS589829 PQL589828:PQO589829 QAH589828:QAK589829 QKD589828:QKG589829 QTZ589828:QUC589829 RDV589828:RDY589829 RNR589828:RNU589829 RXN589828:RXQ589829 SHJ589828:SHM589829 SRF589828:SRI589829 TBB589828:TBE589829 TKX589828:TLA589829 TUT589828:TUW589829 UEP589828:UES589829 UOL589828:UOO589829 UYH589828:UYK589829 VID589828:VIG589829 VRZ589828:VSC589829 WBV589828:WBY589829 WLR589828:WLU589829 WVN589828:WVQ589829 E655364:H655365 JB655364:JE655365 SX655364:TA655365 ACT655364:ACW655365 AMP655364:AMS655365 AWL655364:AWO655365 BGH655364:BGK655365 BQD655364:BQG655365 BZZ655364:CAC655365 CJV655364:CJY655365 CTR655364:CTU655365 DDN655364:DDQ655365 DNJ655364:DNM655365 DXF655364:DXI655365 EHB655364:EHE655365 EQX655364:ERA655365 FAT655364:FAW655365 FKP655364:FKS655365 FUL655364:FUO655365 GEH655364:GEK655365 GOD655364:GOG655365 GXZ655364:GYC655365 HHV655364:HHY655365 HRR655364:HRU655365 IBN655364:IBQ655365 ILJ655364:ILM655365 IVF655364:IVI655365 JFB655364:JFE655365 JOX655364:JPA655365 JYT655364:JYW655365 KIP655364:KIS655365 KSL655364:KSO655365 LCH655364:LCK655365 LMD655364:LMG655365 LVZ655364:LWC655365 MFV655364:MFY655365 MPR655364:MPU655365 MZN655364:MZQ655365 NJJ655364:NJM655365 NTF655364:NTI655365 ODB655364:ODE655365 OMX655364:ONA655365 OWT655364:OWW655365 PGP655364:PGS655365 PQL655364:PQO655365 QAH655364:QAK655365 QKD655364:QKG655365 QTZ655364:QUC655365 RDV655364:RDY655365 RNR655364:RNU655365 RXN655364:RXQ655365 SHJ655364:SHM655365 SRF655364:SRI655365 TBB655364:TBE655365 TKX655364:TLA655365 TUT655364:TUW655365 UEP655364:UES655365 UOL655364:UOO655365 UYH655364:UYK655365 VID655364:VIG655365 VRZ655364:VSC655365 WBV655364:WBY655365 WLR655364:WLU655365 WVN655364:WVQ655365 E720900:H720901 JB720900:JE720901 SX720900:TA720901 ACT720900:ACW720901 AMP720900:AMS720901 AWL720900:AWO720901 BGH720900:BGK720901 BQD720900:BQG720901 BZZ720900:CAC720901 CJV720900:CJY720901 CTR720900:CTU720901 DDN720900:DDQ720901 DNJ720900:DNM720901 DXF720900:DXI720901 EHB720900:EHE720901 EQX720900:ERA720901 FAT720900:FAW720901 FKP720900:FKS720901 FUL720900:FUO720901 GEH720900:GEK720901 GOD720900:GOG720901 GXZ720900:GYC720901 HHV720900:HHY720901 HRR720900:HRU720901 IBN720900:IBQ720901 ILJ720900:ILM720901 IVF720900:IVI720901 JFB720900:JFE720901 JOX720900:JPA720901 JYT720900:JYW720901 KIP720900:KIS720901 KSL720900:KSO720901 LCH720900:LCK720901 LMD720900:LMG720901 LVZ720900:LWC720901 MFV720900:MFY720901 MPR720900:MPU720901 MZN720900:MZQ720901 NJJ720900:NJM720901 NTF720900:NTI720901 ODB720900:ODE720901 OMX720900:ONA720901 OWT720900:OWW720901 PGP720900:PGS720901 PQL720900:PQO720901 QAH720900:QAK720901 QKD720900:QKG720901 QTZ720900:QUC720901 RDV720900:RDY720901 RNR720900:RNU720901 RXN720900:RXQ720901 SHJ720900:SHM720901 SRF720900:SRI720901 TBB720900:TBE720901 TKX720900:TLA720901 TUT720900:TUW720901 UEP720900:UES720901 UOL720900:UOO720901 UYH720900:UYK720901 VID720900:VIG720901 VRZ720900:VSC720901 WBV720900:WBY720901 WLR720900:WLU720901 WVN720900:WVQ720901 E786436:H786437 JB786436:JE786437 SX786436:TA786437 ACT786436:ACW786437 AMP786436:AMS786437 AWL786436:AWO786437 BGH786436:BGK786437 BQD786436:BQG786437 BZZ786436:CAC786437 CJV786436:CJY786437 CTR786436:CTU786437 DDN786436:DDQ786437 DNJ786436:DNM786437 DXF786436:DXI786437 EHB786436:EHE786437 EQX786436:ERA786437 FAT786436:FAW786437 FKP786436:FKS786437 FUL786436:FUO786437 GEH786436:GEK786437 GOD786436:GOG786437 GXZ786436:GYC786437 HHV786436:HHY786437 HRR786436:HRU786437 IBN786436:IBQ786437 ILJ786436:ILM786437 IVF786436:IVI786437 JFB786436:JFE786437 JOX786436:JPA786437 JYT786436:JYW786437 KIP786436:KIS786437 KSL786436:KSO786437 LCH786436:LCK786437 LMD786436:LMG786437 LVZ786436:LWC786437 MFV786436:MFY786437 MPR786436:MPU786437 MZN786436:MZQ786437 NJJ786436:NJM786437 NTF786436:NTI786437 ODB786436:ODE786437 OMX786436:ONA786437 OWT786436:OWW786437 PGP786436:PGS786437 PQL786436:PQO786437 QAH786436:QAK786437 QKD786436:QKG786437 QTZ786436:QUC786437 RDV786436:RDY786437 RNR786436:RNU786437 RXN786436:RXQ786437 SHJ786436:SHM786437 SRF786436:SRI786437 TBB786436:TBE786437 TKX786436:TLA786437 TUT786436:TUW786437 UEP786436:UES786437 UOL786436:UOO786437 UYH786436:UYK786437 VID786436:VIG786437 VRZ786436:VSC786437 WBV786436:WBY786437 WLR786436:WLU786437 WVN786436:WVQ786437 E851972:H851973 JB851972:JE851973 SX851972:TA851973 ACT851972:ACW851973 AMP851972:AMS851973 AWL851972:AWO851973 BGH851972:BGK851973 BQD851972:BQG851973 BZZ851972:CAC851973 CJV851972:CJY851973 CTR851972:CTU851973 DDN851972:DDQ851973 DNJ851972:DNM851973 DXF851972:DXI851973 EHB851972:EHE851973 EQX851972:ERA851973 FAT851972:FAW851973 FKP851972:FKS851973 FUL851972:FUO851973 GEH851972:GEK851973 GOD851972:GOG851973 GXZ851972:GYC851973 HHV851972:HHY851973 HRR851972:HRU851973 IBN851972:IBQ851973 ILJ851972:ILM851973 IVF851972:IVI851973 JFB851972:JFE851973 JOX851972:JPA851973 JYT851972:JYW851973 KIP851972:KIS851973 KSL851972:KSO851973 LCH851972:LCK851973 LMD851972:LMG851973 LVZ851972:LWC851973 MFV851972:MFY851973 MPR851972:MPU851973 MZN851972:MZQ851973 NJJ851972:NJM851973 NTF851972:NTI851973 ODB851972:ODE851973 OMX851972:ONA851973 OWT851972:OWW851973 PGP851972:PGS851973 PQL851972:PQO851973 QAH851972:QAK851973 QKD851972:QKG851973 QTZ851972:QUC851973 RDV851972:RDY851973 RNR851972:RNU851973 RXN851972:RXQ851973 SHJ851972:SHM851973 SRF851972:SRI851973 TBB851972:TBE851973 TKX851972:TLA851973 TUT851972:TUW851973 UEP851972:UES851973 UOL851972:UOO851973 UYH851972:UYK851973 VID851972:VIG851973 VRZ851972:VSC851973 WBV851972:WBY851973 WLR851972:WLU851973 WVN851972:WVQ851973 E917508:H917509 JB917508:JE917509 SX917508:TA917509 ACT917508:ACW917509 AMP917508:AMS917509 AWL917508:AWO917509 BGH917508:BGK917509 BQD917508:BQG917509 BZZ917508:CAC917509 CJV917508:CJY917509 CTR917508:CTU917509 DDN917508:DDQ917509 DNJ917508:DNM917509 DXF917508:DXI917509 EHB917508:EHE917509 EQX917508:ERA917509 FAT917508:FAW917509 FKP917508:FKS917509 FUL917508:FUO917509 GEH917508:GEK917509 GOD917508:GOG917509 GXZ917508:GYC917509 HHV917508:HHY917509 HRR917508:HRU917509 IBN917508:IBQ917509 ILJ917508:ILM917509 IVF917508:IVI917509 JFB917508:JFE917509 JOX917508:JPA917509 JYT917508:JYW917509 KIP917508:KIS917509 KSL917508:KSO917509 LCH917508:LCK917509 LMD917508:LMG917509 LVZ917508:LWC917509 MFV917508:MFY917509 MPR917508:MPU917509 MZN917508:MZQ917509 NJJ917508:NJM917509 NTF917508:NTI917509 ODB917508:ODE917509 OMX917508:ONA917509 OWT917508:OWW917509 PGP917508:PGS917509 PQL917508:PQO917509 QAH917508:QAK917509 QKD917508:QKG917509 QTZ917508:QUC917509 RDV917508:RDY917509 RNR917508:RNU917509 RXN917508:RXQ917509 SHJ917508:SHM917509 SRF917508:SRI917509 TBB917508:TBE917509 TKX917508:TLA917509 TUT917508:TUW917509 UEP917508:UES917509 UOL917508:UOO917509 UYH917508:UYK917509 VID917508:VIG917509 VRZ917508:VSC917509 WBV917508:WBY917509 WLR917508:WLU917509 WVN917508:WVQ917509 E983044:H983045 JB983044:JE983045 SX983044:TA983045 ACT983044:ACW983045 AMP983044:AMS983045 AWL983044:AWO983045 BGH983044:BGK983045 BQD983044:BQG983045 BZZ983044:CAC983045 CJV983044:CJY983045 CTR983044:CTU983045 DDN983044:DDQ983045 DNJ983044:DNM983045 DXF983044:DXI983045 EHB983044:EHE983045 EQX983044:ERA983045 FAT983044:FAW983045 FKP983044:FKS983045 FUL983044:FUO983045 GEH983044:GEK983045 GOD983044:GOG983045 GXZ983044:GYC983045 HHV983044:HHY983045 HRR983044:HRU983045 IBN983044:IBQ983045 ILJ983044:ILM983045 IVF983044:IVI983045 JFB983044:JFE983045 JOX983044:JPA983045 JYT983044:JYW983045 KIP983044:KIS983045 KSL983044:KSO983045 LCH983044:LCK983045 LMD983044:LMG983045 LVZ983044:LWC983045 MFV983044:MFY983045 MPR983044:MPU983045 MZN983044:MZQ983045 NJJ983044:NJM983045 NTF983044:NTI983045 ODB983044:ODE983045 OMX983044:ONA983045 OWT983044:OWW983045 PGP983044:PGS983045 PQL983044:PQO983045 QAH983044:QAK983045 QKD983044:QKG983045 QTZ983044:QUC983045 RDV983044:RDY983045 RNR983044:RNU983045 RXN983044:RXQ983045 SHJ983044:SHM983045 SRF983044:SRI983045 TBB983044:TBE983045 TKX983044:TLA983045 TUT983044:TUW983045 UEP983044:UES983045 UOL983044:UOO983045 UYH983044:UYK983045 VID983044:VIG983045 VRZ983044:VSC983045 WBV983044:WBY983045 WLR983044:WLU983045 WVN983044:WVQ983045 WVT983044:WWA983044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540:R65540 JH65540:JO65540 TD65540:TK65540 ACZ65540:ADG65540 AMV65540:ANC65540 AWR65540:AWY65540 BGN65540:BGU65540 BQJ65540:BQQ65540 CAF65540:CAM65540 CKB65540:CKI65540 CTX65540:CUE65540 DDT65540:DEA65540 DNP65540:DNW65540 DXL65540:DXS65540 EHH65540:EHO65540 ERD65540:ERK65540 FAZ65540:FBG65540 FKV65540:FLC65540 FUR65540:FUY65540 GEN65540:GEU65540 GOJ65540:GOQ65540 GYF65540:GYM65540 HIB65540:HII65540 HRX65540:HSE65540 IBT65540:ICA65540 ILP65540:ILW65540 IVL65540:IVS65540 JFH65540:JFO65540 JPD65540:JPK65540 JYZ65540:JZG65540 KIV65540:KJC65540 KSR65540:KSY65540 LCN65540:LCU65540 LMJ65540:LMQ65540 LWF65540:LWM65540 MGB65540:MGI65540 MPX65540:MQE65540 MZT65540:NAA65540 NJP65540:NJW65540 NTL65540:NTS65540 ODH65540:ODO65540 OND65540:ONK65540 OWZ65540:OXG65540 PGV65540:PHC65540 PQR65540:PQY65540 QAN65540:QAU65540 QKJ65540:QKQ65540 QUF65540:QUM65540 REB65540:REI65540 RNX65540:ROE65540 RXT65540:RYA65540 SHP65540:SHW65540 SRL65540:SRS65540 TBH65540:TBO65540 TLD65540:TLK65540 TUZ65540:TVG65540 UEV65540:UFC65540 UOR65540:UOY65540 UYN65540:UYU65540 VIJ65540:VIQ65540 VSF65540:VSM65540 WCB65540:WCI65540 WLX65540:WME65540 WVT65540:WWA65540 K131076:R131076 JH131076:JO131076 TD131076:TK131076 ACZ131076:ADG131076 AMV131076:ANC131076 AWR131076:AWY131076 BGN131076:BGU131076 BQJ131076:BQQ131076 CAF131076:CAM131076 CKB131076:CKI131076 CTX131076:CUE131076 DDT131076:DEA131076 DNP131076:DNW131076 DXL131076:DXS131076 EHH131076:EHO131076 ERD131076:ERK131076 FAZ131076:FBG131076 FKV131076:FLC131076 FUR131076:FUY131076 GEN131076:GEU131076 GOJ131076:GOQ131076 GYF131076:GYM131076 HIB131076:HII131076 HRX131076:HSE131076 IBT131076:ICA131076 ILP131076:ILW131076 IVL131076:IVS131076 JFH131076:JFO131076 JPD131076:JPK131076 JYZ131076:JZG131076 KIV131076:KJC131076 KSR131076:KSY131076 LCN131076:LCU131076 LMJ131076:LMQ131076 LWF131076:LWM131076 MGB131076:MGI131076 MPX131076:MQE131076 MZT131076:NAA131076 NJP131076:NJW131076 NTL131076:NTS131076 ODH131076:ODO131076 OND131076:ONK131076 OWZ131076:OXG131076 PGV131076:PHC131076 PQR131076:PQY131076 QAN131076:QAU131076 QKJ131076:QKQ131076 QUF131076:QUM131076 REB131076:REI131076 RNX131076:ROE131076 RXT131076:RYA131076 SHP131076:SHW131076 SRL131076:SRS131076 TBH131076:TBO131076 TLD131076:TLK131076 TUZ131076:TVG131076 UEV131076:UFC131076 UOR131076:UOY131076 UYN131076:UYU131076 VIJ131076:VIQ131076 VSF131076:VSM131076 WCB131076:WCI131076 WLX131076:WME131076 WVT131076:WWA131076 K196612:R196612 JH196612:JO196612 TD196612:TK196612 ACZ196612:ADG196612 AMV196612:ANC196612 AWR196612:AWY196612 BGN196612:BGU196612 BQJ196612:BQQ196612 CAF196612:CAM196612 CKB196612:CKI196612 CTX196612:CUE196612 DDT196612:DEA196612 DNP196612:DNW196612 DXL196612:DXS196612 EHH196612:EHO196612 ERD196612:ERK196612 FAZ196612:FBG196612 FKV196612:FLC196612 FUR196612:FUY196612 GEN196612:GEU196612 GOJ196612:GOQ196612 GYF196612:GYM196612 HIB196612:HII196612 HRX196612:HSE196612 IBT196612:ICA196612 ILP196612:ILW196612 IVL196612:IVS196612 JFH196612:JFO196612 JPD196612:JPK196612 JYZ196612:JZG196612 KIV196612:KJC196612 KSR196612:KSY196612 LCN196612:LCU196612 LMJ196612:LMQ196612 LWF196612:LWM196612 MGB196612:MGI196612 MPX196612:MQE196612 MZT196612:NAA196612 NJP196612:NJW196612 NTL196612:NTS196612 ODH196612:ODO196612 OND196612:ONK196612 OWZ196612:OXG196612 PGV196612:PHC196612 PQR196612:PQY196612 QAN196612:QAU196612 QKJ196612:QKQ196612 QUF196612:QUM196612 REB196612:REI196612 RNX196612:ROE196612 RXT196612:RYA196612 SHP196612:SHW196612 SRL196612:SRS196612 TBH196612:TBO196612 TLD196612:TLK196612 TUZ196612:TVG196612 UEV196612:UFC196612 UOR196612:UOY196612 UYN196612:UYU196612 VIJ196612:VIQ196612 VSF196612:VSM196612 WCB196612:WCI196612 WLX196612:WME196612 WVT196612:WWA196612 K262148:R262148 JH262148:JO262148 TD262148:TK262148 ACZ262148:ADG262148 AMV262148:ANC262148 AWR262148:AWY262148 BGN262148:BGU262148 BQJ262148:BQQ262148 CAF262148:CAM262148 CKB262148:CKI262148 CTX262148:CUE262148 DDT262148:DEA262148 DNP262148:DNW262148 DXL262148:DXS262148 EHH262148:EHO262148 ERD262148:ERK262148 FAZ262148:FBG262148 FKV262148:FLC262148 FUR262148:FUY262148 GEN262148:GEU262148 GOJ262148:GOQ262148 GYF262148:GYM262148 HIB262148:HII262148 HRX262148:HSE262148 IBT262148:ICA262148 ILP262148:ILW262148 IVL262148:IVS262148 JFH262148:JFO262148 JPD262148:JPK262148 JYZ262148:JZG262148 KIV262148:KJC262148 KSR262148:KSY262148 LCN262148:LCU262148 LMJ262148:LMQ262148 LWF262148:LWM262148 MGB262148:MGI262148 MPX262148:MQE262148 MZT262148:NAA262148 NJP262148:NJW262148 NTL262148:NTS262148 ODH262148:ODO262148 OND262148:ONK262148 OWZ262148:OXG262148 PGV262148:PHC262148 PQR262148:PQY262148 QAN262148:QAU262148 QKJ262148:QKQ262148 QUF262148:QUM262148 REB262148:REI262148 RNX262148:ROE262148 RXT262148:RYA262148 SHP262148:SHW262148 SRL262148:SRS262148 TBH262148:TBO262148 TLD262148:TLK262148 TUZ262148:TVG262148 UEV262148:UFC262148 UOR262148:UOY262148 UYN262148:UYU262148 VIJ262148:VIQ262148 VSF262148:VSM262148 WCB262148:WCI262148 WLX262148:WME262148 WVT262148:WWA262148 K327684:R327684 JH327684:JO327684 TD327684:TK327684 ACZ327684:ADG327684 AMV327684:ANC327684 AWR327684:AWY327684 BGN327684:BGU327684 BQJ327684:BQQ327684 CAF327684:CAM327684 CKB327684:CKI327684 CTX327684:CUE327684 DDT327684:DEA327684 DNP327684:DNW327684 DXL327684:DXS327684 EHH327684:EHO327684 ERD327684:ERK327684 FAZ327684:FBG327684 FKV327684:FLC327684 FUR327684:FUY327684 GEN327684:GEU327684 GOJ327684:GOQ327684 GYF327684:GYM327684 HIB327684:HII327684 HRX327684:HSE327684 IBT327684:ICA327684 ILP327684:ILW327684 IVL327684:IVS327684 JFH327684:JFO327684 JPD327684:JPK327684 JYZ327684:JZG327684 KIV327684:KJC327684 KSR327684:KSY327684 LCN327684:LCU327684 LMJ327684:LMQ327684 LWF327684:LWM327684 MGB327684:MGI327684 MPX327684:MQE327684 MZT327684:NAA327684 NJP327684:NJW327684 NTL327684:NTS327684 ODH327684:ODO327684 OND327684:ONK327684 OWZ327684:OXG327684 PGV327684:PHC327684 PQR327684:PQY327684 QAN327684:QAU327684 QKJ327684:QKQ327684 QUF327684:QUM327684 REB327684:REI327684 RNX327684:ROE327684 RXT327684:RYA327684 SHP327684:SHW327684 SRL327684:SRS327684 TBH327684:TBO327684 TLD327684:TLK327684 TUZ327684:TVG327684 UEV327684:UFC327684 UOR327684:UOY327684 UYN327684:UYU327684 VIJ327684:VIQ327684 VSF327684:VSM327684 WCB327684:WCI327684 WLX327684:WME327684 WVT327684:WWA327684 K393220:R393220 JH393220:JO393220 TD393220:TK393220 ACZ393220:ADG393220 AMV393220:ANC393220 AWR393220:AWY393220 BGN393220:BGU393220 BQJ393220:BQQ393220 CAF393220:CAM393220 CKB393220:CKI393220 CTX393220:CUE393220 DDT393220:DEA393220 DNP393220:DNW393220 DXL393220:DXS393220 EHH393220:EHO393220 ERD393220:ERK393220 FAZ393220:FBG393220 FKV393220:FLC393220 FUR393220:FUY393220 GEN393220:GEU393220 GOJ393220:GOQ393220 GYF393220:GYM393220 HIB393220:HII393220 HRX393220:HSE393220 IBT393220:ICA393220 ILP393220:ILW393220 IVL393220:IVS393220 JFH393220:JFO393220 JPD393220:JPK393220 JYZ393220:JZG393220 KIV393220:KJC393220 KSR393220:KSY393220 LCN393220:LCU393220 LMJ393220:LMQ393220 LWF393220:LWM393220 MGB393220:MGI393220 MPX393220:MQE393220 MZT393220:NAA393220 NJP393220:NJW393220 NTL393220:NTS393220 ODH393220:ODO393220 OND393220:ONK393220 OWZ393220:OXG393220 PGV393220:PHC393220 PQR393220:PQY393220 QAN393220:QAU393220 QKJ393220:QKQ393220 QUF393220:QUM393220 REB393220:REI393220 RNX393220:ROE393220 RXT393220:RYA393220 SHP393220:SHW393220 SRL393220:SRS393220 TBH393220:TBO393220 TLD393220:TLK393220 TUZ393220:TVG393220 UEV393220:UFC393220 UOR393220:UOY393220 UYN393220:UYU393220 VIJ393220:VIQ393220 VSF393220:VSM393220 WCB393220:WCI393220 WLX393220:WME393220 WVT393220:WWA393220 K458756:R458756 JH458756:JO458756 TD458756:TK458756 ACZ458756:ADG458756 AMV458756:ANC458756 AWR458756:AWY458756 BGN458756:BGU458756 BQJ458756:BQQ458756 CAF458756:CAM458756 CKB458756:CKI458756 CTX458756:CUE458756 DDT458756:DEA458756 DNP458756:DNW458756 DXL458756:DXS458756 EHH458756:EHO458756 ERD458756:ERK458756 FAZ458756:FBG458756 FKV458756:FLC458756 FUR458756:FUY458756 GEN458756:GEU458756 GOJ458756:GOQ458756 GYF458756:GYM458756 HIB458756:HII458756 HRX458756:HSE458756 IBT458756:ICA458756 ILP458756:ILW458756 IVL458756:IVS458756 JFH458756:JFO458756 JPD458756:JPK458756 JYZ458756:JZG458756 KIV458756:KJC458756 KSR458756:KSY458756 LCN458756:LCU458756 LMJ458756:LMQ458756 LWF458756:LWM458756 MGB458756:MGI458756 MPX458756:MQE458756 MZT458756:NAA458756 NJP458756:NJW458756 NTL458756:NTS458756 ODH458756:ODO458756 OND458756:ONK458756 OWZ458756:OXG458756 PGV458756:PHC458756 PQR458756:PQY458756 QAN458756:QAU458756 QKJ458756:QKQ458756 QUF458756:QUM458756 REB458756:REI458756 RNX458756:ROE458756 RXT458756:RYA458756 SHP458756:SHW458756 SRL458756:SRS458756 TBH458756:TBO458756 TLD458756:TLK458756 TUZ458756:TVG458756 UEV458756:UFC458756 UOR458756:UOY458756 UYN458756:UYU458756 VIJ458756:VIQ458756 VSF458756:VSM458756 WCB458756:WCI458756 WLX458756:WME458756 WVT458756:WWA458756 K524292:R524292 JH524292:JO524292 TD524292:TK524292 ACZ524292:ADG524292 AMV524292:ANC524292 AWR524292:AWY524292 BGN524292:BGU524292 BQJ524292:BQQ524292 CAF524292:CAM524292 CKB524292:CKI524292 CTX524292:CUE524292 DDT524292:DEA524292 DNP524292:DNW524292 DXL524292:DXS524292 EHH524292:EHO524292 ERD524292:ERK524292 FAZ524292:FBG524292 FKV524292:FLC524292 FUR524292:FUY524292 GEN524292:GEU524292 GOJ524292:GOQ524292 GYF524292:GYM524292 HIB524292:HII524292 HRX524292:HSE524292 IBT524292:ICA524292 ILP524292:ILW524292 IVL524292:IVS524292 JFH524292:JFO524292 JPD524292:JPK524292 JYZ524292:JZG524292 KIV524292:KJC524292 KSR524292:KSY524292 LCN524292:LCU524292 LMJ524292:LMQ524292 LWF524292:LWM524292 MGB524292:MGI524292 MPX524292:MQE524292 MZT524292:NAA524292 NJP524292:NJW524292 NTL524292:NTS524292 ODH524292:ODO524292 OND524292:ONK524292 OWZ524292:OXG524292 PGV524292:PHC524292 PQR524292:PQY524292 QAN524292:QAU524292 QKJ524292:QKQ524292 QUF524292:QUM524292 REB524292:REI524292 RNX524292:ROE524292 RXT524292:RYA524292 SHP524292:SHW524292 SRL524292:SRS524292 TBH524292:TBO524292 TLD524292:TLK524292 TUZ524292:TVG524292 UEV524292:UFC524292 UOR524292:UOY524292 UYN524292:UYU524292 VIJ524292:VIQ524292 VSF524292:VSM524292 WCB524292:WCI524292 WLX524292:WME524292 WVT524292:WWA524292 K589828:R589828 JH589828:JO589828 TD589828:TK589828 ACZ589828:ADG589828 AMV589828:ANC589828 AWR589828:AWY589828 BGN589828:BGU589828 BQJ589828:BQQ589828 CAF589828:CAM589828 CKB589828:CKI589828 CTX589828:CUE589828 DDT589828:DEA589828 DNP589828:DNW589828 DXL589828:DXS589828 EHH589828:EHO589828 ERD589828:ERK589828 FAZ589828:FBG589828 FKV589828:FLC589828 FUR589828:FUY589828 GEN589828:GEU589828 GOJ589828:GOQ589828 GYF589828:GYM589828 HIB589828:HII589828 HRX589828:HSE589828 IBT589828:ICA589828 ILP589828:ILW589828 IVL589828:IVS589828 JFH589828:JFO589828 JPD589828:JPK589828 JYZ589828:JZG589828 KIV589828:KJC589828 KSR589828:KSY589828 LCN589828:LCU589828 LMJ589828:LMQ589828 LWF589828:LWM589828 MGB589828:MGI589828 MPX589828:MQE589828 MZT589828:NAA589828 NJP589828:NJW589828 NTL589828:NTS589828 ODH589828:ODO589828 OND589828:ONK589828 OWZ589828:OXG589828 PGV589828:PHC589828 PQR589828:PQY589828 QAN589828:QAU589828 QKJ589828:QKQ589828 QUF589828:QUM589828 REB589828:REI589828 RNX589828:ROE589828 RXT589828:RYA589828 SHP589828:SHW589828 SRL589828:SRS589828 TBH589828:TBO589828 TLD589828:TLK589828 TUZ589828:TVG589828 UEV589828:UFC589828 UOR589828:UOY589828 UYN589828:UYU589828 VIJ589828:VIQ589828 VSF589828:VSM589828 WCB589828:WCI589828 WLX589828:WME589828 WVT589828:WWA589828 K655364:R655364 JH655364:JO655364 TD655364:TK655364 ACZ655364:ADG655364 AMV655364:ANC655364 AWR655364:AWY655364 BGN655364:BGU655364 BQJ655364:BQQ655364 CAF655364:CAM655364 CKB655364:CKI655364 CTX655364:CUE655364 DDT655364:DEA655364 DNP655364:DNW655364 DXL655364:DXS655364 EHH655364:EHO655364 ERD655364:ERK655364 FAZ655364:FBG655364 FKV655364:FLC655364 FUR655364:FUY655364 GEN655364:GEU655364 GOJ655364:GOQ655364 GYF655364:GYM655364 HIB655364:HII655364 HRX655364:HSE655364 IBT655364:ICA655364 ILP655364:ILW655364 IVL655364:IVS655364 JFH655364:JFO655364 JPD655364:JPK655364 JYZ655364:JZG655364 KIV655364:KJC655364 KSR655364:KSY655364 LCN655364:LCU655364 LMJ655364:LMQ655364 LWF655364:LWM655364 MGB655364:MGI655364 MPX655364:MQE655364 MZT655364:NAA655364 NJP655364:NJW655364 NTL655364:NTS655364 ODH655364:ODO655364 OND655364:ONK655364 OWZ655364:OXG655364 PGV655364:PHC655364 PQR655364:PQY655364 QAN655364:QAU655364 QKJ655364:QKQ655364 QUF655364:QUM655364 REB655364:REI655364 RNX655364:ROE655364 RXT655364:RYA655364 SHP655364:SHW655364 SRL655364:SRS655364 TBH655364:TBO655364 TLD655364:TLK655364 TUZ655364:TVG655364 UEV655364:UFC655364 UOR655364:UOY655364 UYN655364:UYU655364 VIJ655364:VIQ655364 VSF655364:VSM655364 WCB655364:WCI655364 WLX655364:WME655364 WVT655364:WWA655364 K720900:R720900 JH720900:JO720900 TD720900:TK720900 ACZ720900:ADG720900 AMV720900:ANC720900 AWR720900:AWY720900 BGN720900:BGU720900 BQJ720900:BQQ720900 CAF720900:CAM720900 CKB720900:CKI720900 CTX720900:CUE720900 DDT720900:DEA720900 DNP720900:DNW720900 DXL720900:DXS720900 EHH720900:EHO720900 ERD720900:ERK720900 FAZ720900:FBG720900 FKV720900:FLC720900 FUR720900:FUY720900 GEN720900:GEU720900 GOJ720900:GOQ720900 GYF720900:GYM720900 HIB720900:HII720900 HRX720900:HSE720900 IBT720900:ICA720900 ILP720900:ILW720900 IVL720900:IVS720900 JFH720900:JFO720900 JPD720900:JPK720900 JYZ720900:JZG720900 KIV720900:KJC720900 KSR720900:KSY720900 LCN720900:LCU720900 LMJ720900:LMQ720900 LWF720900:LWM720900 MGB720900:MGI720900 MPX720900:MQE720900 MZT720900:NAA720900 NJP720900:NJW720900 NTL720900:NTS720900 ODH720900:ODO720900 OND720900:ONK720900 OWZ720900:OXG720900 PGV720900:PHC720900 PQR720900:PQY720900 QAN720900:QAU720900 QKJ720900:QKQ720900 QUF720900:QUM720900 REB720900:REI720900 RNX720900:ROE720900 RXT720900:RYA720900 SHP720900:SHW720900 SRL720900:SRS720900 TBH720900:TBO720900 TLD720900:TLK720900 TUZ720900:TVG720900 UEV720900:UFC720900 UOR720900:UOY720900 UYN720900:UYU720900 VIJ720900:VIQ720900 VSF720900:VSM720900 WCB720900:WCI720900 WLX720900:WME720900 WVT720900:WWA720900 K786436:R786436 JH786436:JO786436 TD786436:TK786436 ACZ786436:ADG786436 AMV786436:ANC786436 AWR786436:AWY786436 BGN786436:BGU786436 BQJ786436:BQQ786436 CAF786436:CAM786436 CKB786436:CKI786436 CTX786436:CUE786436 DDT786436:DEA786436 DNP786436:DNW786436 DXL786436:DXS786436 EHH786436:EHO786436 ERD786436:ERK786436 FAZ786436:FBG786436 FKV786436:FLC786436 FUR786436:FUY786436 GEN786436:GEU786436 GOJ786436:GOQ786436 GYF786436:GYM786436 HIB786436:HII786436 HRX786436:HSE786436 IBT786436:ICA786436 ILP786436:ILW786436 IVL786436:IVS786436 JFH786436:JFO786436 JPD786436:JPK786436 JYZ786436:JZG786436 KIV786436:KJC786436 KSR786436:KSY786436 LCN786436:LCU786436 LMJ786436:LMQ786436 LWF786436:LWM786436 MGB786436:MGI786436 MPX786436:MQE786436 MZT786436:NAA786436 NJP786436:NJW786436 NTL786436:NTS786436 ODH786436:ODO786436 OND786436:ONK786436 OWZ786436:OXG786436 PGV786436:PHC786436 PQR786436:PQY786436 QAN786436:QAU786436 QKJ786436:QKQ786436 QUF786436:QUM786436 REB786436:REI786436 RNX786436:ROE786436 RXT786436:RYA786436 SHP786436:SHW786436 SRL786436:SRS786436 TBH786436:TBO786436 TLD786436:TLK786436 TUZ786436:TVG786436 UEV786436:UFC786436 UOR786436:UOY786436 UYN786436:UYU786436 VIJ786436:VIQ786436 VSF786436:VSM786436 WCB786436:WCI786436 WLX786436:WME786436 WVT786436:WWA786436 K851972:R851972 JH851972:JO851972 TD851972:TK851972 ACZ851972:ADG851972 AMV851972:ANC851972 AWR851972:AWY851972 BGN851972:BGU851972 BQJ851972:BQQ851972 CAF851972:CAM851972 CKB851972:CKI851972 CTX851972:CUE851972 DDT851972:DEA851972 DNP851972:DNW851972 DXL851972:DXS851972 EHH851972:EHO851972 ERD851972:ERK851972 FAZ851972:FBG851972 FKV851972:FLC851972 FUR851972:FUY851972 GEN851972:GEU851972 GOJ851972:GOQ851972 GYF851972:GYM851972 HIB851972:HII851972 HRX851972:HSE851972 IBT851972:ICA851972 ILP851972:ILW851972 IVL851972:IVS851972 JFH851972:JFO851972 JPD851972:JPK851972 JYZ851972:JZG851972 KIV851972:KJC851972 KSR851972:KSY851972 LCN851972:LCU851972 LMJ851972:LMQ851972 LWF851972:LWM851972 MGB851972:MGI851972 MPX851972:MQE851972 MZT851972:NAA851972 NJP851972:NJW851972 NTL851972:NTS851972 ODH851972:ODO851972 OND851972:ONK851972 OWZ851972:OXG851972 PGV851972:PHC851972 PQR851972:PQY851972 QAN851972:QAU851972 QKJ851972:QKQ851972 QUF851972:QUM851972 REB851972:REI851972 RNX851972:ROE851972 RXT851972:RYA851972 SHP851972:SHW851972 SRL851972:SRS851972 TBH851972:TBO851972 TLD851972:TLK851972 TUZ851972:TVG851972 UEV851972:UFC851972 UOR851972:UOY851972 UYN851972:UYU851972 VIJ851972:VIQ851972 VSF851972:VSM851972 WCB851972:WCI851972 WLX851972:WME851972 WVT851972:WWA851972 K917508:R917508 JH917508:JO917508 TD917508:TK917508 ACZ917508:ADG917508 AMV917508:ANC917508 AWR917508:AWY917508 BGN917508:BGU917508 BQJ917508:BQQ917508 CAF917508:CAM917508 CKB917508:CKI917508 CTX917508:CUE917508 DDT917508:DEA917508 DNP917508:DNW917508 DXL917508:DXS917508 EHH917508:EHO917508 ERD917508:ERK917508 FAZ917508:FBG917508 FKV917508:FLC917508 FUR917508:FUY917508 GEN917508:GEU917508 GOJ917508:GOQ917508 GYF917508:GYM917508 HIB917508:HII917508 HRX917508:HSE917508 IBT917508:ICA917508 ILP917508:ILW917508 IVL917508:IVS917508 JFH917508:JFO917508 JPD917508:JPK917508 JYZ917508:JZG917508 KIV917508:KJC917508 KSR917508:KSY917508 LCN917508:LCU917508 LMJ917508:LMQ917508 LWF917508:LWM917508 MGB917508:MGI917508 MPX917508:MQE917508 MZT917508:NAA917508 NJP917508:NJW917508 NTL917508:NTS917508 ODH917508:ODO917508 OND917508:ONK917508 OWZ917508:OXG917508 PGV917508:PHC917508 PQR917508:PQY917508 QAN917508:QAU917508 QKJ917508:QKQ917508 QUF917508:QUM917508 REB917508:REI917508 RNX917508:ROE917508 RXT917508:RYA917508 SHP917508:SHW917508 SRL917508:SRS917508 TBH917508:TBO917508 TLD917508:TLK917508 TUZ917508:TVG917508 UEV917508:UFC917508 UOR917508:UOY917508 UYN917508:UYU917508 VIJ917508:VIQ917508 VSF917508:VSM917508 WCB917508:WCI917508 WLX917508:WME917508 WVT917508:WWA917508 K983044:R983044 JH983044:JO983044 TD983044:TK983044 ACZ983044:ADG983044 AMV983044:ANC983044 AWR983044:AWY983044 BGN983044:BGU983044 BQJ983044:BQQ983044 CAF983044:CAM983044 CKB983044:CKI983044 CTX983044:CUE983044 DDT983044:DEA983044 DNP983044:DNW983044 DXL983044:DXS983044 EHH983044:EHO983044 ERD983044:ERK983044 FAZ983044:FBG983044 FKV983044:FLC983044 FUR983044:FUY983044 GEN983044:GEU983044 GOJ983044:GOQ983044 GYF983044:GYM983044 HIB983044:HII983044 HRX983044:HSE983044 IBT983044:ICA983044 ILP983044:ILW983044 IVL983044:IVS983044 JFH983044:JFO983044 JPD983044:JPK983044 JYZ983044:JZG983044 KIV983044:KJC983044 KSR983044:KSY983044 LCN983044:LCU983044 LMJ983044:LMQ983044 LWF983044:LWM983044 MGB983044:MGI983044 MPX983044:MQE983044 MZT983044:NAA983044 NJP983044:NJW983044 NTL983044:NTS983044 ODH983044:ODO983044 OND983044:ONK983044 OWZ983044:OXG983044 PGV983044:PHC983044 PQR983044:PQY983044 QAN983044:QAU983044 QKJ983044:QKQ983044 QUF983044:QUM983044 REB983044:REI983044 RNX983044:ROE983044 RXT983044:RYA983044 SHP983044:SHW983044 SRL983044:SRS983044 TBH983044:TBO983044 TLD983044:TLK983044 TUZ983044:TVG983044 UEV983044:UFC983044 UOR983044:UOY983044 UYN983044:UYU983044 VIJ983044:VIQ983044 VSF983044:VSM983044 WCB983044:WCI983044 S7 AE1:AH1 AC5:AH5 Q7">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L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L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L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L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L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L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L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L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L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L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L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L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L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L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P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P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P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P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P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P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P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P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P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P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P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P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P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P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S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S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S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S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S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S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S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S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S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S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S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S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S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S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541:X65541 JS65541:JT65541 TO65541:TP65541 ADK65541:ADL65541 ANG65541:ANH65541 AXC65541:AXD65541 BGY65541:BGZ65541 BQU65541:BQV65541 CAQ65541:CAR65541 CKM65541:CKN65541 CUI65541:CUJ65541 DEE65541:DEF65541 DOA65541:DOB65541 DXW65541:DXX65541 EHS65541:EHT65541 ERO65541:ERP65541 FBK65541:FBL65541 FLG65541:FLH65541 FVC65541:FVD65541 GEY65541:GEZ65541 GOU65541:GOV65541 GYQ65541:GYR65541 HIM65541:HIN65541 HSI65541:HSJ65541 ICE65541:ICF65541 IMA65541:IMB65541 IVW65541:IVX65541 JFS65541:JFT65541 JPO65541:JPP65541 JZK65541:JZL65541 KJG65541:KJH65541 KTC65541:KTD65541 LCY65541:LCZ65541 LMU65541:LMV65541 LWQ65541:LWR65541 MGM65541:MGN65541 MQI65541:MQJ65541 NAE65541:NAF65541 NKA65541:NKB65541 NTW65541:NTX65541 ODS65541:ODT65541 ONO65541:ONP65541 OXK65541:OXL65541 PHG65541:PHH65541 PRC65541:PRD65541 QAY65541:QAZ65541 QKU65541:QKV65541 QUQ65541:QUR65541 REM65541:REN65541 ROI65541:ROJ65541 RYE65541:RYF65541 SIA65541:SIB65541 SRW65541:SRX65541 TBS65541:TBT65541 TLO65541:TLP65541 TVK65541:TVL65541 UFG65541:UFH65541 UPC65541:UPD65541 UYY65541:UYZ65541 VIU65541:VIV65541 VSQ65541:VSR65541 WCM65541:WCN65541 WMI65541:WMJ65541 WWE65541:WWF65541 V131077:X131077 JS131077:JT131077 TO131077:TP131077 ADK131077:ADL131077 ANG131077:ANH131077 AXC131077:AXD131077 BGY131077:BGZ131077 BQU131077:BQV131077 CAQ131077:CAR131077 CKM131077:CKN131077 CUI131077:CUJ131077 DEE131077:DEF131077 DOA131077:DOB131077 DXW131077:DXX131077 EHS131077:EHT131077 ERO131077:ERP131077 FBK131077:FBL131077 FLG131077:FLH131077 FVC131077:FVD131077 GEY131077:GEZ131077 GOU131077:GOV131077 GYQ131077:GYR131077 HIM131077:HIN131077 HSI131077:HSJ131077 ICE131077:ICF131077 IMA131077:IMB131077 IVW131077:IVX131077 JFS131077:JFT131077 JPO131077:JPP131077 JZK131077:JZL131077 KJG131077:KJH131077 KTC131077:KTD131077 LCY131077:LCZ131077 LMU131077:LMV131077 LWQ131077:LWR131077 MGM131077:MGN131077 MQI131077:MQJ131077 NAE131077:NAF131077 NKA131077:NKB131077 NTW131077:NTX131077 ODS131077:ODT131077 ONO131077:ONP131077 OXK131077:OXL131077 PHG131077:PHH131077 PRC131077:PRD131077 QAY131077:QAZ131077 QKU131077:QKV131077 QUQ131077:QUR131077 REM131077:REN131077 ROI131077:ROJ131077 RYE131077:RYF131077 SIA131077:SIB131077 SRW131077:SRX131077 TBS131077:TBT131077 TLO131077:TLP131077 TVK131077:TVL131077 UFG131077:UFH131077 UPC131077:UPD131077 UYY131077:UYZ131077 VIU131077:VIV131077 VSQ131077:VSR131077 WCM131077:WCN131077 WMI131077:WMJ131077 WWE131077:WWF131077 V196613:X196613 JS196613:JT196613 TO196613:TP196613 ADK196613:ADL196613 ANG196613:ANH196613 AXC196613:AXD196613 BGY196613:BGZ196613 BQU196613:BQV196613 CAQ196613:CAR196613 CKM196613:CKN196613 CUI196613:CUJ196613 DEE196613:DEF196613 DOA196613:DOB196613 DXW196613:DXX196613 EHS196613:EHT196613 ERO196613:ERP196613 FBK196613:FBL196613 FLG196613:FLH196613 FVC196613:FVD196613 GEY196613:GEZ196613 GOU196613:GOV196613 GYQ196613:GYR196613 HIM196613:HIN196613 HSI196613:HSJ196613 ICE196613:ICF196613 IMA196613:IMB196613 IVW196613:IVX196613 JFS196613:JFT196613 JPO196613:JPP196613 JZK196613:JZL196613 KJG196613:KJH196613 KTC196613:KTD196613 LCY196613:LCZ196613 LMU196613:LMV196613 LWQ196613:LWR196613 MGM196613:MGN196613 MQI196613:MQJ196613 NAE196613:NAF196613 NKA196613:NKB196613 NTW196613:NTX196613 ODS196613:ODT196613 ONO196613:ONP196613 OXK196613:OXL196613 PHG196613:PHH196613 PRC196613:PRD196613 QAY196613:QAZ196613 QKU196613:QKV196613 QUQ196613:QUR196613 REM196613:REN196613 ROI196613:ROJ196613 RYE196613:RYF196613 SIA196613:SIB196613 SRW196613:SRX196613 TBS196613:TBT196613 TLO196613:TLP196613 TVK196613:TVL196613 UFG196613:UFH196613 UPC196613:UPD196613 UYY196613:UYZ196613 VIU196613:VIV196613 VSQ196613:VSR196613 WCM196613:WCN196613 WMI196613:WMJ196613 WWE196613:WWF196613 V262149:X262149 JS262149:JT262149 TO262149:TP262149 ADK262149:ADL262149 ANG262149:ANH262149 AXC262149:AXD262149 BGY262149:BGZ262149 BQU262149:BQV262149 CAQ262149:CAR262149 CKM262149:CKN262149 CUI262149:CUJ262149 DEE262149:DEF262149 DOA262149:DOB262149 DXW262149:DXX262149 EHS262149:EHT262149 ERO262149:ERP262149 FBK262149:FBL262149 FLG262149:FLH262149 FVC262149:FVD262149 GEY262149:GEZ262149 GOU262149:GOV262149 GYQ262149:GYR262149 HIM262149:HIN262149 HSI262149:HSJ262149 ICE262149:ICF262149 IMA262149:IMB262149 IVW262149:IVX262149 JFS262149:JFT262149 JPO262149:JPP262149 JZK262149:JZL262149 KJG262149:KJH262149 KTC262149:KTD262149 LCY262149:LCZ262149 LMU262149:LMV262149 LWQ262149:LWR262149 MGM262149:MGN262149 MQI262149:MQJ262149 NAE262149:NAF262149 NKA262149:NKB262149 NTW262149:NTX262149 ODS262149:ODT262149 ONO262149:ONP262149 OXK262149:OXL262149 PHG262149:PHH262149 PRC262149:PRD262149 QAY262149:QAZ262149 QKU262149:QKV262149 QUQ262149:QUR262149 REM262149:REN262149 ROI262149:ROJ262149 RYE262149:RYF262149 SIA262149:SIB262149 SRW262149:SRX262149 TBS262149:TBT262149 TLO262149:TLP262149 TVK262149:TVL262149 UFG262149:UFH262149 UPC262149:UPD262149 UYY262149:UYZ262149 VIU262149:VIV262149 VSQ262149:VSR262149 WCM262149:WCN262149 WMI262149:WMJ262149 WWE262149:WWF262149 V327685:X327685 JS327685:JT327685 TO327685:TP327685 ADK327685:ADL327685 ANG327685:ANH327685 AXC327685:AXD327685 BGY327685:BGZ327685 BQU327685:BQV327685 CAQ327685:CAR327685 CKM327685:CKN327685 CUI327685:CUJ327685 DEE327685:DEF327685 DOA327685:DOB327685 DXW327685:DXX327685 EHS327685:EHT327685 ERO327685:ERP327685 FBK327685:FBL327685 FLG327685:FLH327685 FVC327685:FVD327685 GEY327685:GEZ327685 GOU327685:GOV327685 GYQ327685:GYR327685 HIM327685:HIN327685 HSI327685:HSJ327685 ICE327685:ICF327685 IMA327685:IMB327685 IVW327685:IVX327685 JFS327685:JFT327685 JPO327685:JPP327685 JZK327685:JZL327685 KJG327685:KJH327685 KTC327685:KTD327685 LCY327685:LCZ327685 LMU327685:LMV327685 LWQ327685:LWR327685 MGM327685:MGN327685 MQI327685:MQJ327685 NAE327685:NAF327685 NKA327685:NKB327685 NTW327685:NTX327685 ODS327685:ODT327685 ONO327685:ONP327685 OXK327685:OXL327685 PHG327685:PHH327685 PRC327685:PRD327685 QAY327685:QAZ327685 QKU327685:QKV327685 QUQ327685:QUR327685 REM327685:REN327685 ROI327685:ROJ327685 RYE327685:RYF327685 SIA327685:SIB327685 SRW327685:SRX327685 TBS327685:TBT327685 TLO327685:TLP327685 TVK327685:TVL327685 UFG327685:UFH327685 UPC327685:UPD327685 UYY327685:UYZ327685 VIU327685:VIV327685 VSQ327685:VSR327685 WCM327685:WCN327685 WMI327685:WMJ327685 WWE327685:WWF327685 V393221:X393221 JS393221:JT393221 TO393221:TP393221 ADK393221:ADL393221 ANG393221:ANH393221 AXC393221:AXD393221 BGY393221:BGZ393221 BQU393221:BQV393221 CAQ393221:CAR393221 CKM393221:CKN393221 CUI393221:CUJ393221 DEE393221:DEF393221 DOA393221:DOB393221 DXW393221:DXX393221 EHS393221:EHT393221 ERO393221:ERP393221 FBK393221:FBL393221 FLG393221:FLH393221 FVC393221:FVD393221 GEY393221:GEZ393221 GOU393221:GOV393221 GYQ393221:GYR393221 HIM393221:HIN393221 HSI393221:HSJ393221 ICE393221:ICF393221 IMA393221:IMB393221 IVW393221:IVX393221 JFS393221:JFT393221 JPO393221:JPP393221 JZK393221:JZL393221 KJG393221:KJH393221 KTC393221:KTD393221 LCY393221:LCZ393221 LMU393221:LMV393221 LWQ393221:LWR393221 MGM393221:MGN393221 MQI393221:MQJ393221 NAE393221:NAF393221 NKA393221:NKB393221 NTW393221:NTX393221 ODS393221:ODT393221 ONO393221:ONP393221 OXK393221:OXL393221 PHG393221:PHH393221 PRC393221:PRD393221 QAY393221:QAZ393221 QKU393221:QKV393221 QUQ393221:QUR393221 REM393221:REN393221 ROI393221:ROJ393221 RYE393221:RYF393221 SIA393221:SIB393221 SRW393221:SRX393221 TBS393221:TBT393221 TLO393221:TLP393221 TVK393221:TVL393221 UFG393221:UFH393221 UPC393221:UPD393221 UYY393221:UYZ393221 VIU393221:VIV393221 VSQ393221:VSR393221 WCM393221:WCN393221 WMI393221:WMJ393221 WWE393221:WWF393221 V458757:X458757 JS458757:JT458757 TO458757:TP458757 ADK458757:ADL458757 ANG458757:ANH458757 AXC458757:AXD458757 BGY458757:BGZ458757 BQU458757:BQV458757 CAQ458757:CAR458757 CKM458757:CKN458757 CUI458757:CUJ458757 DEE458757:DEF458757 DOA458757:DOB458757 DXW458757:DXX458757 EHS458757:EHT458757 ERO458757:ERP458757 FBK458757:FBL458757 FLG458757:FLH458757 FVC458757:FVD458757 GEY458757:GEZ458757 GOU458757:GOV458757 GYQ458757:GYR458757 HIM458757:HIN458757 HSI458757:HSJ458757 ICE458757:ICF458757 IMA458757:IMB458757 IVW458757:IVX458757 JFS458757:JFT458757 JPO458757:JPP458757 JZK458757:JZL458757 KJG458757:KJH458757 KTC458757:KTD458757 LCY458757:LCZ458757 LMU458757:LMV458757 LWQ458757:LWR458757 MGM458757:MGN458757 MQI458757:MQJ458757 NAE458757:NAF458757 NKA458757:NKB458757 NTW458757:NTX458757 ODS458757:ODT458757 ONO458757:ONP458757 OXK458757:OXL458757 PHG458757:PHH458757 PRC458757:PRD458757 QAY458757:QAZ458757 QKU458757:QKV458757 QUQ458757:QUR458757 REM458757:REN458757 ROI458757:ROJ458757 RYE458757:RYF458757 SIA458757:SIB458757 SRW458757:SRX458757 TBS458757:TBT458757 TLO458757:TLP458757 TVK458757:TVL458757 UFG458757:UFH458757 UPC458757:UPD458757 UYY458757:UYZ458757 VIU458757:VIV458757 VSQ458757:VSR458757 WCM458757:WCN458757 WMI458757:WMJ458757 WWE458757:WWF458757 V524293:X524293 JS524293:JT524293 TO524293:TP524293 ADK524293:ADL524293 ANG524293:ANH524293 AXC524293:AXD524293 BGY524293:BGZ524293 BQU524293:BQV524293 CAQ524293:CAR524293 CKM524293:CKN524293 CUI524293:CUJ524293 DEE524293:DEF524293 DOA524293:DOB524293 DXW524293:DXX524293 EHS524293:EHT524293 ERO524293:ERP524293 FBK524293:FBL524293 FLG524293:FLH524293 FVC524293:FVD524293 GEY524293:GEZ524293 GOU524293:GOV524293 GYQ524293:GYR524293 HIM524293:HIN524293 HSI524293:HSJ524293 ICE524293:ICF524293 IMA524293:IMB524293 IVW524293:IVX524293 JFS524293:JFT524293 JPO524293:JPP524293 JZK524293:JZL524293 KJG524293:KJH524293 KTC524293:KTD524293 LCY524293:LCZ524293 LMU524293:LMV524293 LWQ524293:LWR524293 MGM524293:MGN524293 MQI524293:MQJ524293 NAE524293:NAF524293 NKA524293:NKB524293 NTW524293:NTX524293 ODS524293:ODT524293 ONO524293:ONP524293 OXK524293:OXL524293 PHG524293:PHH524293 PRC524293:PRD524293 QAY524293:QAZ524293 QKU524293:QKV524293 QUQ524293:QUR524293 REM524293:REN524293 ROI524293:ROJ524293 RYE524293:RYF524293 SIA524293:SIB524293 SRW524293:SRX524293 TBS524293:TBT524293 TLO524293:TLP524293 TVK524293:TVL524293 UFG524293:UFH524293 UPC524293:UPD524293 UYY524293:UYZ524293 VIU524293:VIV524293 VSQ524293:VSR524293 WCM524293:WCN524293 WMI524293:WMJ524293 WWE524293:WWF524293 V589829:X589829 JS589829:JT589829 TO589829:TP589829 ADK589829:ADL589829 ANG589829:ANH589829 AXC589829:AXD589829 BGY589829:BGZ589829 BQU589829:BQV589829 CAQ589829:CAR589829 CKM589829:CKN589829 CUI589829:CUJ589829 DEE589829:DEF589829 DOA589829:DOB589829 DXW589829:DXX589829 EHS589829:EHT589829 ERO589829:ERP589829 FBK589829:FBL589829 FLG589829:FLH589829 FVC589829:FVD589829 GEY589829:GEZ589829 GOU589829:GOV589829 GYQ589829:GYR589829 HIM589829:HIN589829 HSI589829:HSJ589829 ICE589829:ICF589829 IMA589829:IMB589829 IVW589829:IVX589829 JFS589829:JFT589829 JPO589829:JPP589829 JZK589829:JZL589829 KJG589829:KJH589829 KTC589829:KTD589829 LCY589829:LCZ589829 LMU589829:LMV589829 LWQ589829:LWR589829 MGM589829:MGN589829 MQI589829:MQJ589829 NAE589829:NAF589829 NKA589829:NKB589829 NTW589829:NTX589829 ODS589829:ODT589829 ONO589829:ONP589829 OXK589829:OXL589829 PHG589829:PHH589829 PRC589829:PRD589829 QAY589829:QAZ589829 QKU589829:QKV589829 QUQ589829:QUR589829 REM589829:REN589829 ROI589829:ROJ589829 RYE589829:RYF589829 SIA589829:SIB589829 SRW589829:SRX589829 TBS589829:TBT589829 TLO589829:TLP589829 TVK589829:TVL589829 UFG589829:UFH589829 UPC589829:UPD589829 UYY589829:UYZ589829 VIU589829:VIV589829 VSQ589829:VSR589829 WCM589829:WCN589829 WMI589829:WMJ589829 WWE589829:WWF589829 V655365:X655365 JS655365:JT655365 TO655365:TP655365 ADK655365:ADL655365 ANG655365:ANH655365 AXC655365:AXD655365 BGY655365:BGZ655365 BQU655365:BQV655365 CAQ655365:CAR655365 CKM655365:CKN655365 CUI655365:CUJ655365 DEE655365:DEF655365 DOA655365:DOB655365 DXW655365:DXX655365 EHS655365:EHT655365 ERO655365:ERP655365 FBK655365:FBL655365 FLG655365:FLH655365 FVC655365:FVD655365 GEY655365:GEZ655365 GOU655365:GOV655365 GYQ655365:GYR655365 HIM655365:HIN655365 HSI655365:HSJ655365 ICE655365:ICF655365 IMA655365:IMB655365 IVW655365:IVX655365 JFS655365:JFT655365 JPO655365:JPP655365 JZK655365:JZL655365 KJG655365:KJH655365 KTC655365:KTD655365 LCY655365:LCZ655365 LMU655365:LMV655365 LWQ655365:LWR655365 MGM655365:MGN655365 MQI655365:MQJ655365 NAE655365:NAF655365 NKA655365:NKB655365 NTW655365:NTX655365 ODS655365:ODT655365 ONO655365:ONP655365 OXK655365:OXL655365 PHG655365:PHH655365 PRC655365:PRD655365 QAY655365:QAZ655365 QKU655365:QKV655365 QUQ655365:QUR655365 REM655365:REN655365 ROI655365:ROJ655365 RYE655365:RYF655365 SIA655365:SIB655365 SRW655365:SRX655365 TBS655365:TBT655365 TLO655365:TLP655365 TVK655365:TVL655365 UFG655365:UFH655365 UPC655365:UPD655365 UYY655365:UYZ655365 VIU655365:VIV655365 VSQ655365:VSR655365 WCM655365:WCN655365 WMI655365:WMJ655365 WWE655365:WWF655365 V720901:X720901 JS720901:JT720901 TO720901:TP720901 ADK720901:ADL720901 ANG720901:ANH720901 AXC720901:AXD720901 BGY720901:BGZ720901 BQU720901:BQV720901 CAQ720901:CAR720901 CKM720901:CKN720901 CUI720901:CUJ720901 DEE720901:DEF720901 DOA720901:DOB720901 DXW720901:DXX720901 EHS720901:EHT720901 ERO720901:ERP720901 FBK720901:FBL720901 FLG720901:FLH720901 FVC720901:FVD720901 GEY720901:GEZ720901 GOU720901:GOV720901 GYQ720901:GYR720901 HIM720901:HIN720901 HSI720901:HSJ720901 ICE720901:ICF720901 IMA720901:IMB720901 IVW720901:IVX720901 JFS720901:JFT720901 JPO720901:JPP720901 JZK720901:JZL720901 KJG720901:KJH720901 KTC720901:KTD720901 LCY720901:LCZ720901 LMU720901:LMV720901 LWQ720901:LWR720901 MGM720901:MGN720901 MQI720901:MQJ720901 NAE720901:NAF720901 NKA720901:NKB720901 NTW720901:NTX720901 ODS720901:ODT720901 ONO720901:ONP720901 OXK720901:OXL720901 PHG720901:PHH720901 PRC720901:PRD720901 QAY720901:QAZ720901 QKU720901:QKV720901 QUQ720901:QUR720901 REM720901:REN720901 ROI720901:ROJ720901 RYE720901:RYF720901 SIA720901:SIB720901 SRW720901:SRX720901 TBS720901:TBT720901 TLO720901:TLP720901 TVK720901:TVL720901 UFG720901:UFH720901 UPC720901:UPD720901 UYY720901:UYZ720901 VIU720901:VIV720901 VSQ720901:VSR720901 WCM720901:WCN720901 WMI720901:WMJ720901 WWE720901:WWF720901 V786437:X786437 JS786437:JT786437 TO786437:TP786437 ADK786437:ADL786437 ANG786437:ANH786437 AXC786437:AXD786437 BGY786437:BGZ786437 BQU786437:BQV786437 CAQ786437:CAR786437 CKM786437:CKN786437 CUI786437:CUJ786437 DEE786437:DEF786437 DOA786437:DOB786437 DXW786437:DXX786437 EHS786437:EHT786437 ERO786437:ERP786437 FBK786437:FBL786437 FLG786437:FLH786437 FVC786437:FVD786437 GEY786437:GEZ786437 GOU786437:GOV786437 GYQ786437:GYR786437 HIM786437:HIN786437 HSI786437:HSJ786437 ICE786437:ICF786437 IMA786437:IMB786437 IVW786437:IVX786437 JFS786437:JFT786437 JPO786437:JPP786437 JZK786437:JZL786437 KJG786437:KJH786437 KTC786437:KTD786437 LCY786437:LCZ786437 LMU786437:LMV786437 LWQ786437:LWR786437 MGM786437:MGN786437 MQI786437:MQJ786437 NAE786437:NAF786437 NKA786437:NKB786437 NTW786437:NTX786437 ODS786437:ODT786437 ONO786437:ONP786437 OXK786437:OXL786437 PHG786437:PHH786437 PRC786437:PRD786437 QAY786437:QAZ786437 QKU786437:QKV786437 QUQ786437:QUR786437 REM786437:REN786437 ROI786437:ROJ786437 RYE786437:RYF786437 SIA786437:SIB786437 SRW786437:SRX786437 TBS786437:TBT786437 TLO786437:TLP786437 TVK786437:TVL786437 UFG786437:UFH786437 UPC786437:UPD786437 UYY786437:UYZ786437 VIU786437:VIV786437 VSQ786437:VSR786437 WCM786437:WCN786437 WMI786437:WMJ786437 WWE786437:WWF786437 V851973:X851973 JS851973:JT851973 TO851973:TP851973 ADK851973:ADL851973 ANG851973:ANH851973 AXC851973:AXD851973 BGY851973:BGZ851973 BQU851973:BQV851973 CAQ851973:CAR851973 CKM851973:CKN851973 CUI851973:CUJ851973 DEE851973:DEF851973 DOA851973:DOB851973 DXW851973:DXX851973 EHS851973:EHT851973 ERO851973:ERP851973 FBK851973:FBL851973 FLG851973:FLH851973 FVC851973:FVD851973 GEY851973:GEZ851973 GOU851973:GOV851973 GYQ851973:GYR851973 HIM851973:HIN851973 HSI851973:HSJ851973 ICE851973:ICF851973 IMA851973:IMB851973 IVW851973:IVX851973 JFS851973:JFT851973 JPO851973:JPP851973 JZK851973:JZL851973 KJG851973:KJH851973 KTC851973:KTD851973 LCY851973:LCZ851973 LMU851973:LMV851973 LWQ851973:LWR851973 MGM851973:MGN851973 MQI851973:MQJ851973 NAE851973:NAF851973 NKA851973:NKB851973 NTW851973:NTX851973 ODS851973:ODT851973 ONO851973:ONP851973 OXK851973:OXL851973 PHG851973:PHH851973 PRC851973:PRD851973 QAY851973:QAZ851973 QKU851973:QKV851973 QUQ851973:QUR851973 REM851973:REN851973 ROI851973:ROJ851973 RYE851973:RYF851973 SIA851973:SIB851973 SRW851973:SRX851973 TBS851973:TBT851973 TLO851973:TLP851973 TVK851973:TVL851973 UFG851973:UFH851973 UPC851973:UPD851973 UYY851973:UYZ851973 VIU851973:VIV851973 VSQ851973:VSR851973 WCM851973:WCN851973 WMI851973:WMJ851973 WWE851973:WWF851973 V917509:X917509 JS917509:JT917509 TO917509:TP917509 ADK917509:ADL917509 ANG917509:ANH917509 AXC917509:AXD917509 BGY917509:BGZ917509 BQU917509:BQV917509 CAQ917509:CAR917509 CKM917509:CKN917509 CUI917509:CUJ917509 DEE917509:DEF917509 DOA917509:DOB917509 DXW917509:DXX917509 EHS917509:EHT917509 ERO917509:ERP917509 FBK917509:FBL917509 FLG917509:FLH917509 FVC917509:FVD917509 GEY917509:GEZ917509 GOU917509:GOV917509 GYQ917509:GYR917509 HIM917509:HIN917509 HSI917509:HSJ917509 ICE917509:ICF917509 IMA917509:IMB917509 IVW917509:IVX917509 JFS917509:JFT917509 JPO917509:JPP917509 JZK917509:JZL917509 KJG917509:KJH917509 KTC917509:KTD917509 LCY917509:LCZ917509 LMU917509:LMV917509 LWQ917509:LWR917509 MGM917509:MGN917509 MQI917509:MQJ917509 NAE917509:NAF917509 NKA917509:NKB917509 NTW917509:NTX917509 ODS917509:ODT917509 ONO917509:ONP917509 OXK917509:OXL917509 PHG917509:PHH917509 PRC917509:PRD917509 QAY917509:QAZ917509 QKU917509:QKV917509 QUQ917509:QUR917509 REM917509:REN917509 ROI917509:ROJ917509 RYE917509:RYF917509 SIA917509:SIB917509 SRW917509:SRX917509 TBS917509:TBT917509 TLO917509:TLP917509 TVK917509:TVL917509 UFG917509:UFH917509 UPC917509:UPD917509 UYY917509:UYZ917509 VIU917509:VIV917509 VSQ917509:VSR917509 WCM917509:WCN917509 WMI917509:WMJ917509 WWE917509:WWF917509 V983045:X983045 JS983045:JT983045 TO983045:TP983045 ADK983045:ADL983045 ANG983045:ANH983045 AXC983045:AXD983045 BGY983045:BGZ983045 BQU983045:BQV983045 CAQ983045:CAR983045 CKM983045:CKN983045 CUI983045:CUJ983045 DEE983045:DEF983045 DOA983045:DOB983045 DXW983045:DXX983045 EHS983045:EHT983045 ERO983045:ERP983045 FBK983045:FBL983045 FLG983045:FLH983045 FVC983045:FVD983045 GEY983045:GEZ983045 GOU983045:GOV983045 GYQ983045:GYR983045 HIM983045:HIN983045 HSI983045:HSJ983045 ICE983045:ICF983045 IMA983045:IMB983045 IVW983045:IVX983045 JFS983045:JFT983045 JPO983045:JPP983045 JZK983045:JZL983045 KJG983045:KJH983045 KTC983045:KTD983045 LCY983045:LCZ983045 LMU983045:LMV983045 LWQ983045:LWR983045 MGM983045:MGN983045 MQI983045:MQJ983045 NAE983045:NAF983045 NKA983045:NKB983045 NTW983045:NTX983045 ODS983045:ODT983045 ONO983045:ONP983045 OXK983045:OXL983045 PHG983045:PHH983045 PRC983045:PRD983045 QAY983045:QAZ983045 QKU983045:QKV983045 QUQ983045:QUR983045 REM983045:REN983045 ROI983045:ROJ983045 RYE983045:RYF983045 SIA983045:SIB983045 SRW983045:SRX983045 TBS983045:TBT983045 TLO983045:TLP983045 TVK983045:TVL983045 UFG983045:UFH983045 UPC983045:UPD983045 UYY983045:UYZ983045 VIU983045:VIV983045 VSQ983045:VSR983045 WCM983045:WCN983045 WMI983045:WMJ983045 WWE983045:WWF983045 AH3">
      <formula1>1</formula1>
      <formula2>10</formula2>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Q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Q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Q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Q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Q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Q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Q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Q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Q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Q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Q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Q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Q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Q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formula1>1</formula1>
      <formula2>50</formula2>
    </dataValidation>
    <dataValidation type="list" allowBlank="1" showInputMessage="1" error="insérer un nombre entier &lt;10000" sqref="WVK983052:WVN983121 WLO983052:WLR983121 WBS983052:WBV983121 VRW983052:VRZ983121 VIA983052:VID983121 UYE983052:UYH983121 UOI983052:UOL983121 UEM983052:UEP983121 TUQ983052:TUT983121 TKU983052:TKX983121 TAY983052:TBB983121 SRC983052:SRF983121 SHG983052:SHJ983121 RXK983052:RXN983121 RNO983052:RNR983121 RDS983052:RDV983121 QTW983052:QTZ983121 QKA983052:QKD983121 QAE983052:QAH983121 PQI983052:PQL983121 PGM983052:PGP983121 OWQ983052:OWT983121 OMU983052:OMX983121 OCY983052:ODB983121 NTC983052:NTF983121 NJG983052:NJJ983121 MZK983052:MZN983121 MPO983052:MPR983121 MFS983052:MFV983121 LVW983052:LVZ983121 LMA983052:LMD983121 LCE983052:LCH983121 KSI983052:KSL983121 KIM983052:KIP983121 JYQ983052:JYT983121 JOU983052:JOX983121 JEY983052:JFB983121 IVC983052:IVF983121 ILG983052:ILJ983121 IBK983052:IBN983121 HRO983052:HRR983121 HHS983052:HHV983121 GXW983052:GXZ983121 GOA983052:GOD983121 GEE983052:GEH983121 FUI983052:FUL983121 FKM983052:FKP983121 FAQ983052:FAT983121 EQU983052:EQX983121 EGY983052:EHB983121 DXC983052:DXF983121 DNG983052:DNJ983121 DDK983052:DDN983121 CTO983052:CTR983121 CJS983052:CJV983121 BZW983052:BZZ983121 BQA983052:BQD983121 BGE983052:BGH983121 AWI983052:AWL983121 AMM983052:AMP983121 ACQ983052:ACT983121 SU983052:SX983121 IY983052:JB983121 B983052:E983121 WVK917516:WVN917585 WLO917516:WLR917585 WBS917516:WBV917585 VRW917516:VRZ917585 VIA917516:VID917585 UYE917516:UYH917585 UOI917516:UOL917585 UEM917516:UEP917585 TUQ917516:TUT917585 TKU917516:TKX917585 TAY917516:TBB917585 SRC917516:SRF917585 SHG917516:SHJ917585 RXK917516:RXN917585 RNO917516:RNR917585 RDS917516:RDV917585 QTW917516:QTZ917585 QKA917516:QKD917585 QAE917516:QAH917585 PQI917516:PQL917585 PGM917516:PGP917585 OWQ917516:OWT917585 OMU917516:OMX917585 OCY917516:ODB917585 NTC917516:NTF917585 NJG917516:NJJ917585 MZK917516:MZN917585 MPO917516:MPR917585 MFS917516:MFV917585 LVW917516:LVZ917585 LMA917516:LMD917585 LCE917516:LCH917585 KSI917516:KSL917585 KIM917516:KIP917585 JYQ917516:JYT917585 JOU917516:JOX917585 JEY917516:JFB917585 IVC917516:IVF917585 ILG917516:ILJ917585 IBK917516:IBN917585 HRO917516:HRR917585 HHS917516:HHV917585 GXW917516:GXZ917585 GOA917516:GOD917585 GEE917516:GEH917585 FUI917516:FUL917585 FKM917516:FKP917585 FAQ917516:FAT917585 EQU917516:EQX917585 EGY917516:EHB917585 DXC917516:DXF917585 DNG917516:DNJ917585 DDK917516:DDN917585 CTO917516:CTR917585 CJS917516:CJV917585 BZW917516:BZZ917585 BQA917516:BQD917585 BGE917516:BGH917585 AWI917516:AWL917585 AMM917516:AMP917585 ACQ917516:ACT917585 SU917516:SX917585 IY917516:JB917585 B917516:E917585 WVK851980:WVN852049 WLO851980:WLR852049 WBS851980:WBV852049 VRW851980:VRZ852049 VIA851980:VID852049 UYE851980:UYH852049 UOI851980:UOL852049 UEM851980:UEP852049 TUQ851980:TUT852049 TKU851980:TKX852049 TAY851980:TBB852049 SRC851980:SRF852049 SHG851980:SHJ852049 RXK851980:RXN852049 RNO851980:RNR852049 RDS851980:RDV852049 QTW851980:QTZ852049 QKA851980:QKD852049 QAE851980:QAH852049 PQI851980:PQL852049 PGM851980:PGP852049 OWQ851980:OWT852049 OMU851980:OMX852049 OCY851980:ODB852049 NTC851980:NTF852049 NJG851980:NJJ852049 MZK851980:MZN852049 MPO851980:MPR852049 MFS851980:MFV852049 LVW851980:LVZ852049 LMA851980:LMD852049 LCE851980:LCH852049 KSI851980:KSL852049 KIM851980:KIP852049 JYQ851980:JYT852049 JOU851980:JOX852049 JEY851980:JFB852049 IVC851980:IVF852049 ILG851980:ILJ852049 IBK851980:IBN852049 HRO851980:HRR852049 HHS851980:HHV852049 GXW851980:GXZ852049 GOA851980:GOD852049 GEE851980:GEH852049 FUI851980:FUL852049 FKM851980:FKP852049 FAQ851980:FAT852049 EQU851980:EQX852049 EGY851980:EHB852049 DXC851980:DXF852049 DNG851980:DNJ852049 DDK851980:DDN852049 CTO851980:CTR852049 CJS851980:CJV852049 BZW851980:BZZ852049 BQA851980:BQD852049 BGE851980:BGH852049 AWI851980:AWL852049 AMM851980:AMP852049 ACQ851980:ACT852049 SU851980:SX852049 IY851980:JB852049 B851980:E852049 WVK786444:WVN786513 WLO786444:WLR786513 WBS786444:WBV786513 VRW786444:VRZ786513 VIA786444:VID786513 UYE786444:UYH786513 UOI786444:UOL786513 UEM786444:UEP786513 TUQ786444:TUT786513 TKU786444:TKX786513 TAY786444:TBB786513 SRC786444:SRF786513 SHG786444:SHJ786513 RXK786444:RXN786513 RNO786444:RNR786513 RDS786444:RDV786513 QTW786444:QTZ786513 QKA786444:QKD786513 QAE786444:QAH786513 PQI786444:PQL786513 PGM786444:PGP786513 OWQ786444:OWT786513 OMU786444:OMX786513 OCY786444:ODB786513 NTC786444:NTF786513 NJG786444:NJJ786513 MZK786444:MZN786513 MPO786444:MPR786513 MFS786444:MFV786513 LVW786444:LVZ786513 LMA786444:LMD786513 LCE786444:LCH786513 KSI786444:KSL786513 KIM786444:KIP786513 JYQ786444:JYT786513 JOU786444:JOX786513 JEY786444:JFB786513 IVC786444:IVF786513 ILG786444:ILJ786513 IBK786444:IBN786513 HRO786444:HRR786513 HHS786444:HHV786513 GXW786444:GXZ786513 GOA786444:GOD786513 GEE786444:GEH786513 FUI786444:FUL786513 FKM786444:FKP786513 FAQ786444:FAT786513 EQU786444:EQX786513 EGY786444:EHB786513 DXC786444:DXF786513 DNG786444:DNJ786513 DDK786444:DDN786513 CTO786444:CTR786513 CJS786444:CJV786513 BZW786444:BZZ786513 BQA786444:BQD786513 BGE786444:BGH786513 AWI786444:AWL786513 AMM786444:AMP786513 ACQ786444:ACT786513 SU786444:SX786513 IY786444:JB786513 B786444:E786513 WVK720908:WVN720977 WLO720908:WLR720977 WBS720908:WBV720977 VRW720908:VRZ720977 VIA720908:VID720977 UYE720908:UYH720977 UOI720908:UOL720977 UEM720908:UEP720977 TUQ720908:TUT720977 TKU720908:TKX720977 TAY720908:TBB720977 SRC720908:SRF720977 SHG720908:SHJ720977 RXK720908:RXN720977 RNO720908:RNR720977 RDS720908:RDV720977 QTW720908:QTZ720977 QKA720908:QKD720977 QAE720908:QAH720977 PQI720908:PQL720977 PGM720908:PGP720977 OWQ720908:OWT720977 OMU720908:OMX720977 OCY720908:ODB720977 NTC720908:NTF720977 NJG720908:NJJ720977 MZK720908:MZN720977 MPO720908:MPR720977 MFS720908:MFV720977 LVW720908:LVZ720977 LMA720908:LMD720977 LCE720908:LCH720977 KSI720908:KSL720977 KIM720908:KIP720977 JYQ720908:JYT720977 JOU720908:JOX720977 JEY720908:JFB720977 IVC720908:IVF720977 ILG720908:ILJ720977 IBK720908:IBN720977 HRO720908:HRR720977 HHS720908:HHV720977 GXW720908:GXZ720977 GOA720908:GOD720977 GEE720908:GEH720977 FUI720908:FUL720977 FKM720908:FKP720977 FAQ720908:FAT720977 EQU720908:EQX720977 EGY720908:EHB720977 DXC720908:DXF720977 DNG720908:DNJ720977 DDK720908:DDN720977 CTO720908:CTR720977 CJS720908:CJV720977 BZW720908:BZZ720977 BQA720908:BQD720977 BGE720908:BGH720977 AWI720908:AWL720977 AMM720908:AMP720977 ACQ720908:ACT720977 SU720908:SX720977 IY720908:JB720977 B720908:E720977 WVK655372:WVN655441 WLO655372:WLR655441 WBS655372:WBV655441 VRW655372:VRZ655441 VIA655372:VID655441 UYE655372:UYH655441 UOI655372:UOL655441 UEM655372:UEP655441 TUQ655372:TUT655441 TKU655372:TKX655441 TAY655372:TBB655441 SRC655372:SRF655441 SHG655372:SHJ655441 RXK655372:RXN655441 RNO655372:RNR655441 RDS655372:RDV655441 QTW655372:QTZ655441 QKA655372:QKD655441 QAE655372:QAH655441 PQI655372:PQL655441 PGM655372:PGP655441 OWQ655372:OWT655441 OMU655372:OMX655441 OCY655372:ODB655441 NTC655372:NTF655441 NJG655372:NJJ655441 MZK655372:MZN655441 MPO655372:MPR655441 MFS655372:MFV655441 LVW655372:LVZ655441 LMA655372:LMD655441 LCE655372:LCH655441 KSI655372:KSL655441 KIM655372:KIP655441 JYQ655372:JYT655441 JOU655372:JOX655441 JEY655372:JFB655441 IVC655372:IVF655441 ILG655372:ILJ655441 IBK655372:IBN655441 HRO655372:HRR655441 HHS655372:HHV655441 GXW655372:GXZ655441 GOA655372:GOD655441 GEE655372:GEH655441 FUI655372:FUL655441 FKM655372:FKP655441 FAQ655372:FAT655441 EQU655372:EQX655441 EGY655372:EHB655441 DXC655372:DXF655441 DNG655372:DNJ655441 DDK655372:DDN655441 CTO655372:CTR655441 CJS655372:CJV655441 BZW655372:BZZ655441 BQA655372:BQD655441 BGE655372:BGH655441 AWI655372:AWL655441 AMM655372:AMP655441 ACQ655372:ACT655441 SU655372:SX655441 IY655372:JB655441 B655372:E655441 WVK589836:WVN589905 WLO589836:WLR589905 WBS589836:WBV589905 VRW589836:VRZ589905 VIA589836:VID589905 UYE589836:UYH589905 UOI589836:UOL589905 UEM589836:UEP589905 TUQ589836:TUT589905 TKU589836:TKX589905 TAY589836:TBB589905 SRC589836:SRF589905 SHG589836:SHJ589905 RXK589836:RXN589905 RNO589836:RNR589905 RDS589836:RDV589905 QTW589836:QTZ589905 QKA589836:QKD589905 QAE589836:QAH589905 PQI589836:PQL589905 PGM589836:PGP589905 OWQ589836:OWT589905 OMU589836:OMX589905 OCY589836:ODB589905 NTC589836:NTF589905 NJG589836:NJJ589905 MZK589836:MZN589905 MPO589836:MPR589905 MFS589836:MFV589905 LVW589836:LVZ589905 LMA589836:LMD589905 LCE589836:LCH589905 KSI589836:KSL589905 KIM589836:KIP589905 JYQ589836:JYT589905 JOU589836:JOX589905 JEY589836:JFB589905 IVC589836:IVF589905 ILG589836:ILJ589905 IBK589836:IBN589905 HRO589836:HRR589905 HHS589836:HHV589905 GXW589836:GXZ589905 GOA589836:GOD589905 GEE589836:GEH589905 FUI589836:FUL589905 FKM589836:FKP589905 FAQ589836:FAT589905 EQU589836:EQX589905 EGY589836:EHB589905 DXC589836:DXF589905 DNG589836:DNJ589905 DDK589836:DDN589905 CTO589836:CTR589905 CJS589836:CJV589905 BZW589836:BZZ589905 BQA589836:BQD589905 BGE589836:BGH589905 AWI589836:AWL589905 AMM589836:AMP589905 ACQ589836:ACT589905 SU589836:SX589905 IY589836:JB589905 B589836:E589905 WVK524300:WVN524369 WLO524300:WLR524369 WBS524300:WBV524369 VRW524300:VRZ524369 VIA524300:VID524369 UYE524300:UYH524369 UOI524300:UOL524369 UEM524300:UEP524369 TUQ524300:TUT524369 TKU524300:TKX524369 TAY524300:TBB524369 SRC524300:SRF524369 SHG524300:SHJ524369 RXK524300:RXN524369 RNO524300:RNR524369 RDS524300:RDV524369 QTW524300:QTZ524369 QKA524300:QKD524369 QAE524300:QAH524369 PQI524300:PQL524369 PGM524300:PGP524369 OWQ524300:OWT524369 OMU524300:OMX524369 OCY524300:ODB524369 NTC524300:NTF524369 NJG524300:NJJ524369 MZK524300:MZN524369 MPO524300:MPR524369 MFS524300:MFV524369 LVW524300:LVZ524369 LMA524300:LMD524369 LCE524300:LCH524369 KSI524300:KSL524369 KIM524300:KIP524369 JYQ524300:JYT524369 JOU524300:JOX524369 JEY524300:JFB524369 IVC524300:IVF524369 ILG524300:ILJ524369 IBK524300:IBN524369 HRO524300:HRR524369 HHS524300:HHV524369 GXW524300:GXZ524369 GOA524300:GOD524369 GEE524300:GEH524369 FUI524300:FUL524369 FKM524300:FKP524369 FAQ524300:FAT524369 EQU524300:EQX524369 EGY524300:EHB524369 DXC524300:DXF524369 DNG524300:DNJ524369 DDK524300:DDN524369 CTO524300:CTR524369 CJS524300:CJV524369 BZW524300:BZZ524369 BQA524300:BQD524369 BGE524300:BGH524369 AWI524300:AWL524369 AMM524300:AMP524369 ACQ524300:ACT524369 SU524300:SX524369 IY524300:JB524369 B524300:E524369 WVK458764:WVN458833 WLO458764:WLR458833 WBS458764:WBV458833 VRW458764:VRZ458833 VIA458764:VID458833 UYE458764:UYH458833 UOI458764:UOL458833 UEM458764:UEP458833 TUQ458764:TUT458833 TKU458764:TKX458833 TAY458764:TBB458833 SRC458764:SRF458833 SHG458764:SHJ458833 RXK458764:RXN458833 RNO458764:RNR458833 RDS458764:RDV458833 QTW458764:QTZ458833 QKA458764:QKD458833 QAE458764:QAH458833 PQI458764:PQL458833 PGM458764:PGP458833 OWQ458764:OWT458833 OMU458764:OMX458833 OCY458764:ODB458833 NTC458764:NTF458833 NJG458764:NJJ458833 MZK458764:MZN458833 MPO458764:MPR458833 MFS458764:MFV458833 LVW458764:LVZ458833 LMA458764:LMD458833 LCE458764:LCH458833 KSI458764:KSL458833 KIM458764:KIP458833 JYQ458764:JYT458833 JOU458764:JOX458833 JEY458764:JFB458833 IVC458764:IVF458833 ILG458764:ILJ458833 IBK458764:IBN458833 HRO458764:HRR458833 HHS458764:HHV458833 GXW458764:GXZ458833 GOA458764:GOD458833 GEE458764:GEH458833 FUI458764:FUL458833 FKM458764:FKP458833 FAQ458764:FAT458833 EQU458764:EQX458833 EGY458764:EHB458833 DXC458764:DXF458833 DNG458764:DNJ458833 DDK458764:DDN458833 CTO458764:CTR458833 CJS458764:CJV458833 BZW458764:BZZ458833 BQA458764:BQD458833 BGE458764:BGH458833 AWI458764:AWL458833 AMM458764:AMP458833 ACQ458764:ACT458833 SU458764:SX458833 IY458764:JB458833 B458764:E458833 WVK393228:WVN393297 WLO393228:WLR393297 WBS393228:WBV393297 VRW393228:VRZ393297 VIA393228:VID393297 UYE393228:UYH393297 UOI393228:UOL393297 UEM393228:UEP393297 TUQ393228:TUT393297 TKU393228:TKX393297 TAY393228:TBB393297 SRC393228:SRF393297 SHG393228:SHJ393297 RXK393228:RXN393297 RNO393228:RNR393297 RDS393228:RDV393297 QTW393228:QTZ393297 QKA393228:QKD393297 QAE393228:QAH393297 PQI393228:PQL393297 PGM393228:PGP393297 OWQ393228:OWT393297 OMU393228:OMX393297 OCY393228:ODB393297 NTC393228:NTF393297 NJG393228:NJJ393297 MZK393228:MZN393297 MPO393228:MPR393297 MFS393228:MFV393297 LVW393228:LVZ393297 LMA393228:LMD393297 LCE393228:LCH393297 KSI393228:KSL393297 KIM393228:KIP393297 JYQ393228:JYT393297 JOU393228:JOX393297 JEY393228:JFB393297 IVC393228:IVF393297 ILG393228:ILJ393297 IBK393228:IBN393297 HRO393228:HRR393297 HHS393228:HHV393297 GXW393228:GXZ393297 GOA393228:GOD393297 GEE393228:GEH393297 FUI393228:FUL393297 FKM393228:FKP393297 FAQ393228:FAT393297 EQU393228:EQX393297 EGY393228:EHB393297 DXC393228:DXF393297 DNG393228:DNJ393297 DDK393228:DDN393297 CTO393228:CTR393297 CJS393228:CJV393297 BZW393228:BZZ393297 BQA393228:BQD393297 BGE393228:BGH393297 AWI393228:AWL393297 AMM393228:AMP393297 ACQ393228:ACT393297 SU393228:SX393297 IY393228:JB393297 B393228:E393297 WVK327692:WVN327761 WLO327692:WLR327761 WBS327692:WBV327761 VRW327692:VRZ327761 VIA327692:VID327761 UYE327692:UYH327761 UOI327692:UOL327761 UEM327692:UEP327761 TUQ327692:TUT327761 TKU327692:TKX327761 TAY327692:TBB327761 SRC327692:SRF327761 SHG327692:SHJ327761 RXK327692:RXN327761 RNO327692:RNR327761 RDS327692:RDV327761 QTW327692:QTZ327761 QKA327692:QKD327761 QAE327692:QAH327761 PQI327692:PQL327761 PGM327692:PGP327761 OWQ327692:OWT327761 OMU327692:OMX327761 OCY327692:ODB327761 NTC327692:NTF327761 NJG327692:NJJ327761 MZK327692:MZN327761 MPO327692:MPR327761 MFS327692:MFV327761 LVW327692:LVZ327761 LMA327692:LMD327761 LCE327692:LCH327761 KSI327692:KSL327761 KIM327692:KIP327761 JYQ327692:JYT327761 JOU327692:JOX327761 JEY327692:JFB327761 IVC327692:IVF327761 ILG327692:ILJ327761 IBK327692:IBN327761 HRO327692:HRR327761 HHS327692:HHV327761 GXW327692:GXZ327761 GOA327692:GOD327761 GEE327692:GEH327761 FUI327692:FUL327761 FKM327692:FKP327761 FAQ327692:FAT327761 EQU327692:EQX327761 EGY327692:EHB327761 DXC327692:DXF327761 DNG327692:DNJ327761 DDK327692:DDN327761 CTO327692:CTR327761 CJS327692:CJV327761 BZW327692:BZZ327761 BQA327692:BQD327761 BGE327692:BGH327761 AWI327692:AWL327761 AMM327692:AMP327761 ACQ327692:ACT327761 SU327692:SX327761 IY327692:JB327761 B327692:E327761 WVK262156:WVN262225 WLO262156:WLR262225 WBS262156:WBV262225 VRW262156:VRZ262225 VIA262156:VID262225 UYE262156:UYH262225 UOI262156:UOL262225 UEM262156:UEP262225 TUQ262156:TUT262225 TKU262156:TKX262225 TAY262156:TBB262225 SRC262156:SRF262225 SHG262156:SHJ262225 RXK262156:RXN262225 RNO262156:RNR262225 RDS262156:RDV262225 QTW262156:QTZ262225 QKA262156:QKD262225 QAE262156:QAH262225 PQI262156:PQL262225 PGM262156:PGP262225 OWQ262156:OWT262225 OMU262156:OMX262225 OCY262156:ODB262225 NTC262156:NTF262225 NJG262156:NJJ262225 MZK262156:MZN262225 MPO262156:MPR262225 MFS262156:MFV262225 LVW262156:LVZ262225 LMA262156:LMD262225 LCE262156:LCH262225 KSI262156:KSL262225 KIM262156:KIP262225 JYQ262156:JYT262225 JOU262156:JOX262225 JEY262156:JFB262225 IVC262156:IVF262225 ILG262156:ILJ262225 IBK262156:IBN262225 HRO262156:HRR262225 HHS262156:HHV262225 GXW262156:GXZ262225 GOA262156:GOD262225 GEE262156:GEH262225 FUI262156:FUL262225 FKM262156:FKP262225 FAQ262156:FAT262225 EQU262156:EQX262225 EGY262156:EHB262225 DXC262156:DXF262225 DNG262156:DNJ262225 DDK262156:DDN262225 CTO262156:CTR262225 CJS262156:CJV262225 BZW262156:BZZ262225 BQA262156:BQD262225 BGE262156:BGH262225 AWI262156:AWL262225 AMM262156:AMP262225 ACQ262156:ACT262225 SU262156:SX262225 IY262156:JB262225 B262156:E262225 WVK196620:WVN196689 WLO196620:WLR196689 WBS196620:WBV196689 VRW196620:VRZ196689 VIA196620:VID196689 UYE196620:UYH196689 UOI196620:UOL196689 UEM196620:UEP196689 TUQ196620:TUT196689 TKU196620:TKX196689 TAY196620:TBB196689 SRC196620:SRF196689 SHG196620:SHJ196689 RXK196620:RXN196689 RNO196620:RNR196689 RDS196620:RDV196689 QTW196620:QTZ196689 QKA196620:QKD196689 QAE196620:QAH196689 PQI196620:PQL196689 PGM196620:PGP196689 OWQ196620:OWT196689 OMU196620:OMX196689 OCY196620:ODB196689 NTC196620:NTF196689 NJG196620:NJJ196689 MZK196620:MZN196689 MPO196620:MPR196689 MFS196620:MFV196689 LVW196620:LVZ196689 LMA196620:LMD196689 LCE196620:LCH196689 KSI196620:KSL196689 KIM196620:KIP196689 JYQ196620:JYT196689 JOU196620:JOX196689 JEY196620:JFB196689 IVC196620:IVF196689 ILG196620:ILJ196689 IBK196620:IBN196689 HRO196620:HRR196689 HHS196620:HHV196689 GXW196620:GXZ196689 GOA196620:GOD196689 GEE196620:GEH196689 FUI196620:FUL196689 FKM196620:FKP196689 FAQ196620:FAT196689 EQU196620:EQX196689 EGY196620:EHB196689 DXC196620:DXF196689 DNG196620:DNJ196689 DDK196620:DDN196689 CTO196620:CTR196689 CJS196620:CJV196689 BZW196620:BZZ196689 BQA196620:BQD196689 BGE196620:BGH196689 AWI196620:AWL196689 AMM196620:AMP196689 ACQ196620:ACT196689 SU196620:SX196689 IY196620:JB196689 B196620:E196689 WVK131084:WVN131153 WLO131084:WLR131153 WBS131084:WBV131153 VRW131084:VRZ131153 VIA131084:VID131153 UYE131084:UYH131153 UOI131084:UOL131153 UEM131084:UEP131153 TUQ131084:TUT131153 TKU131084:TKX131153 TAY131084:TBB131153 SRC131084:SRF131153 SHG131084:SHJ131153 RXK131084:RXN131153 RNO131084:RNR131153 RDS131084:RDV131153 QTW131084:QTZ131153 QKA131084:QKD131153 QAE131084:QAH131153 PQI131084:PQL131153 PGM131084:PGP131153 OWQ131084:OWT131153 OMU131084:OMX131153 OCY131084:ODB131153 NTC131084:NTF131153 NJG131084:NJJ131153 MZK131084:MZN131153 MPO131084:MPR131153 MFS131084:MFV131153 LVW131084:LVZ131153 LMA131084:LMD131153 LCE131084:LCH131153 KSI131084:KSL131153 KIM131084:KIP131153 JYQ131084:JYT131153 JOU131084:JOX131153 JEY131084:JFB131153 IVC131084:IVF131153 ILG131084:ILJ131153 IBK131084:IBN131153 HRO131084:HRR131153 HHS131084:HHV131153 GXW131084:GXZ131153 GOA131084:GOD131153 GEE131084:GEH131153 FUI131084:FUL131153 FKM131084:FKP131153 FAQ131084:FAT131153 EQU131084:EQX131153 EGY131084:EHB131153 DXC131084:DXF131153 DNG131084:DNJ131153 DDK131084:DDN131153 CTO131084:CTR131153 CJS131084:CJV131153 BZW131084:BZZ131153 BQA131084:BQD131153 BGE131084:BGH131153 AWI131084:AWL131153 AMM131084:AMP131153 ACQ131084:ACT131153 SU131084:SX131153 IY131084:JB131153 B131084:E131153 WVK65548:WVN65617 WLO65548:WLR65617 WBS65548:WBV65617 VRW65548:VRZ65617 VIA65548:VID65617 UYE65548:UYH65617 UOI65548:UOL65617 UEM65548:UEP65617 TUQ65548:TUT65617 TKU65548:TKX65617 TAY65548:TBB65617 SRC65548:SRF65617 SHG65548:SHJ65617 RXK65548:RXN65617 RNO65548:RNR65617 RDS65548:RDV65617 QTW65548:QTZ65617 QKA65548:QKD65617 QAE65548:QAH65617 PQI65548:PQL65617 PGM65548:PGP65617 OWQ65548:OWT65617 OMU65548:OMX65617 OCY65548:ODB65617 NTC65548:NTF65617 NJG65548:NJJ65617 MZK65548:MZN65617 MPO65548:MPR65617 MFS65548:MFV65617 LVW65548:LVZ65617 LMA65548:LMD65617 LCE65548:LCH65617 KSI65548:KSL65617 KIM65548:KIP65617 JYQ65548:JYT65617 JOU65548:JOX65617 JEY65548:JFB65617 IVC65548:IVF65617 ILG65548:ILJ65617 IBK65548:IBN65617 HRO65548:HRR65617 HHS65548:HHV65617 GXW65548:GXZ65617 GOA65548:GOD65617 GEE65548:GEH65617 FUI65548:FUL65617 FKM65548:FKP65617 FAQ65548:FAT65617 EQU65548:EQX65617 EGY65548:EHB65617 DXC65548:DXF65617 DNG65548:DNJ65617 DDK65548:DDN65617 CTO65548:CTR65617 CJS65548:CJV65617 BZW65548:BZZ65617 BQA65548:BQD65617 BGE65548:BGH65617 AWI65548:AWL65617 AMM65548:AMP65617 ACQ65548:ACT65617 SU65548:SX65617 IY65548:JB65617 B65548:E65617 WVK13:WVN82 WLO13:WLR82 WBS13:WBV82 VRW13:VRZ82 VIA13:VID82 UYE13:UYH82 UOI13:UOL82 UEM13:UEP82 TUQ13:TUT82 TKU13:TKX82 TAY13:TBB82 SRC13:SRF82 SHG13:SHJ82 RXK13:RXN82 RNO13:RNR82 RDS13:RDV82 QTW13:QTZ82 QKA13:QKD82 QAE13:QAH82 PQI13:PQL82 PGM13:PGP82 OWQ13:OWT82 OMU13:OMX82 OCY13:ODB82 NTC13:NTF82 NJG13:NJJ82 MZK13:MZN82 MPO13:MPR82 MFS13:MFV82 LVW13:LVZ82 LMA13:LMD82 LCE13:LCH82 KSI13:KSL82 KIM13:KIP82 JYQ13:JYT82 JOU13:JOX82 JEY13:JFB82 IVC13:IVF82 ILG13:ILJ82 IBK13:IBN82 HRO13:HRR82 HHS13:HHV82 GXW13:GXZ82 GOA13:GOD82 GEE13:GEH82 FUI13:FUL82 FKM13:FKP82 FAQ13:FAT82 EQU13:EQX82 EGY13:EHB82 DXC13:DXF82 DNG13:DNJ82 DDK13:DDN82 CTO13:CTR82 CJS13:CJV82 BZW13:BZZ82 BQA13:BQD82 BGE13:BGH82 AWI13:AWL82 AMM13:AMP82 ACQ13:ACT82 SU13:SX82 IY13:JB82">
      <formula1>OFFSET($B$127:$B$507,MATCH(B13&amp;"*",$B$127:$B$507,0)-1,,COUNTIF($B$127:$B$507,B13&amp;"*"))</formula1>
    </dataValidation>
    <dataValidation type="list" allowBlank="1" showInputMessage="1" error="insérer un nombre entier &lt;10000" sqref="IY65618:JB65618 WVK983143:WVN983143 WLO983143:WLR983143 WBS983143:WBV983143 VRW983143:VRZ983143 VIA983143:VID983143 UYE983143:UYH983143 UOI983143:UOL983143 UEM983143:UEP983143 TUQ983143:TUT983143 TKU983143:TKX983143 TAY983143:TBB983143 SRC983143:SRF983143 SHG983143:SHJ983143 RXK983143:RXN983143 RNO983143:RNR983143 RDS983143:RDV983143 QTW983143:QTZ983143 QKA983143:QKD983143 QAE983143:QAH983143 PQI983143:PQL983143 PGM983143:PGP983143 OWQ983143:OWT983143 OMU983143:OMX983143 OCY983143:ODB983143 NTC983143:NTF983143 NJG983143:NJJ983143 MZK983143:MZN983143 MPO983143:MPR983143 MFS983143:MFV983143 LVW983143:LVZ983143 LMA983143:LMD983143 LCE983143:LCH983143 KSI983143:KSL983143 KIM983143:KIP983143 JYQ983143:JYT983143 JOU983143:JOX983143 JEY983143:JFB983143 IVC983143:IVF983143 ILG983143:ILJ983143 IBK983143:IBN983143 HRO983143:HRR983143 HHS983143:HHV983143 GXW983143:GXZ983143 GOA983143:GOD983143 GEE983143:GEH983143 FUI983143:FUL983143 FKM983143:FKP983143 FAQ983143:FAT983143 EQU983143:EQX983143 EGY983143:EHB983143 DXC983143:DXF983143 DNG983143:DNJ983143 DDK983143:DDN983143 CTO983143:CTR983143 CJS983143:CJV983143 BZW983143:BZZ983143 BQA983143:BQD983143 BGE983143:BGH983143 AWI983143:AWL983143 AMM983143:AMP983143 ACQ983143:ACT983143 SU983143:SX983143 IY983143:JB983143 B983143:E983143 WVK917607:WVN917607 WLO917607:WLR917607 WBS917607:WBV917607 VRW917607:VRZ917607 VIA917607:VID917607 UYE917607:UYH917607 UOI917607:UOL917607 UEM917607:UEP917607 TUQ917607:TUT917607 TKU917607:TKX917607 TAY917607:TBB917607 SRC917607:SRF917607 SHG917607:SHJ917607 RXK917607:RXN917607 RNO917607:RNR917607 RDS917607:RDV917607 QTW917607:QTZ917607 QKA917607:QKD917607 QAE917607:QAH917607 PQI917607:PQL917607 PGM917607:PGP917607 OWQ917607:OWT917607 OMU917607:OMX917607 OCY917607:ODB917607 NTC917607:NTF917607 NJG917607:NJJ917607 MZK917607:MZN917607 MPO917607:MPR917607 MFS917607:MFV917607 LVW917607:LVZ917607 LMA917607:LMD917607 LCE917607:LCH917607 KSI917607:KSL917607 KIM917607:KIP917607 JYQ917607:JYT917607 JOU917607:JOX917607 JEY917607:JFB917607 IVC917607:IVF917607 ILG917607:ILJ917607 IBK917607:IBN917607 HRO917607:HRR917607 HHS917607:HHV917607 GXW917607:GXZ917607 GOA917607:GOD917607 GEE917607:GEH917607 FUI917607:FUL917607 FKM917607:FKP917607 FAQ917607:FAT917607 EQU917607:EQX917607 EGY917607:EHB917607 DXC917607:DXF917607 DNG917607:DNJ917607 DDK917607:DDN917607 CTO917607:CTR917607 CJS917607:CJV917607 BZW917607:BZZ917607 BQA917607:BQD917607 BGE917607:BGH917607 AWI917607:AWL917607 AMM917607:AMP917607 ACQ917607:ACT917607 SU917607:SX917607 IY917607:JB917607 B917607:E917607 WVK852071:WVN852071 WLO852071:WLR852071 WBS852071:WBV852071 VRW852071:VRZ852071 VIA852071:VID852071 UYE852071:UYH852071 UOI852071:UOL852071 UEM852071:UEP852071 TUQ852071:TUT852071 TKU852071:TKX852071 TAY852071:TBB852071 SRC852071:SRF852071 SHG852071:SHJ852071 RXK852071:RXN852071 RNO852071:RNR852071 RDS852071:RDV852071 QTW852071:QTZ852071 QKA852071:QKD852071 QAE852071:QAH852071 PQI852071:PQL852071 PGM852071:PGP852071 OWQ852071:OWT852071 OMU852071:OMX852071 OCY852071:ODB852071 NTC852071:NTF852071 NJG852071:NJJ852071 MZK852071:MZN852071 MPO852071:MPR852071 MFS852071:MFV852071 LVW852071:LVZ852071 LMA852071:LMD852071 LCE852071:LCH852071 KSI852071:KSL852071 KIM852071:KIP852071 JYQ852071:JYT852071 JOU852071:JOX852071 JEY852071:JFB852071 IVC852071:IVF852071 ILG852071:ILJ852071 IBK852071:IBN852071 HRO852071:HRR852071 HHS852071:HHV852071 GXW852071:GXZ852071 GOA852071:GOD852071 GEE852071:GEH852071 FUI852071:FUL852071 FKM852071:FKP852071 FAQ852071:FAT852071 EQU852071:EQX852071 EGY852071:EHB852071 DXC852071:DXF852071 DNG852071:DNJ852071 DDK852071:DDN852071 CTO852071:CTR852071 CJS852071:CJV852071 BZW852071:BZZ852071 BQA852071:BQD852071 BGE852071:BGH852071 AWI852071:AWL852071 AMM852071:AMP852071 ACQ852071:ACT852071 SU852071:SX852071 IY852071:JB852071 B852071:E852071 WVK786535:WVN786535 WLO786535:WLR786535 WBS786535:WBV786535 VRW786535:VRZ786535 VIA786535:VID786535 UYE786535:UYH786535 UOI786535:UOL786535 UEM786535:UEP786535 TUQ786535:TUT786535 TKU786535:TKX786535 TAY786535:TBB786535 SRC786535:SRF786535 SHG786535:SHJ786535 RXK786535:RXN786535 RNO786535:RNR786535 RDS786535:RDV786535 QTW786535:QTZ786535 QKA786535:QKD786535 QAE786535:QAH786535 PQI786535:PQL786535 PGM786535:PGP786535 OWQ786535:OWT786535 OMU786535:OMX786535 OCY786535:ODB786535 NTC786535:NTF786535 NJG786535:NJJ786535 MZK786535:MZN786535 MPO786535:MPR786535 MFS786535:MFV786535 LVW786535:LVZ786535 LMA786535:LMD786535 LCE786535:LCH786535 KSI786535:KSL786535 KIM786535:KIP786535 JYQ786535:JYT786535 JOU786535:JOX786535 JEY786535:JFB786535 IVC786535:IVF786535 ILG786535:ILJ786535 IBK786535:IBN786535 HRO786535:HRR786535 HHS786535:HHV786535 GXW786535:GXZ786535 GOA786535:GOD786535 GEE786535:GEH786535 FUI786535:FUL786535 FKM786535:FKP786535 FAQ786535:FAT786535 EQU786535:EQX786535 EGY786535:EHB786535 DXC786535:DXF786535 DNG786535:DNJ786535 DDK786535:DDN786535 CTO786535:CTR786535 CJS786535:CJV786535 BZW786535:BZZ786535 BQA786535:BQD786535 BGE786535:BGH786535 AWI786535:AWL786535 AMM786535:AMP786535 ACQ786535:ACT786535 SU786535:SX786535 IY786535:JB786535 B786535:E786535 WVK720999:WVN720999 WLO720999:WLR720999 WBS720999:WBV720999 VRW720999:VRZ720999 VIA720999:VID720999 UYE720999:UYH720999 UOI720999:UOL720999 UEM720999:UEP720999 TUQ720999:TUT720999 TKU720999:TKX720999 TAY720999:TBB720999 SRC720999:SRF720999 SHG720999:SHJ720999 RXK720999:RXN720999 RNO720999:RNR720999 RDS720999:RDV720999 QTW720999:QTZ720999 QKA720999:QKD720999 QAE720999:QAH720999 PQI720999:PQL720999 PGM720999:PGP720999 OWQ720999:OWT720999 OMU720999:OMX720999 OCY720999:ODB720999 NTC720999:NTF720999 NJG720999:NJJ720999 MZK720999:MZN720999 MPO720999:MPR720999 MFS720999:MFV720999 LVW720999:LVZ720999 LMA720999:LMD720999 LCE720999:LCH720999 KSI720999:KSL720999 KIM720999:KIP720999 JYQ720999:JYT720999 JOU720999:JOX720999 JEY720999:JFB720999 IVC720999:IVF720999 ILG720999:ILJ720999 IBK720999:IBN720999 HRO720999:HRR720999 HHS720999:HHV720999 GXW720999:GXZ720999 GOA720999:GOD720999 GEE720999:GEH720999 FUI720999:FUL720999 FKM720999:FKP720999 FAQ720999:FAT720999 EQU720999:EQX720999 EGY720999:EHB720999 DXC720999:DXF720999 DNG720999:DNJ720999 DDK720999:DDN720999 CTO720999:CTR720999 CJS720999:CJV720999 BZW720999:BZZ720999 BQA720999:BQD720999 BGE720999:BGH720999 AWI720999:AWL720999 AMM720999:AMP720999 ACQ720999:ACT720999 SU720999:SX720999 IY720999:JB720999 B720999:E720999 WVK655463:WVN655463 WLO655463:WLR655463 WBS655463:WBV655463 VRW655463:VRZ655463 VIA655463:VID655463 UYE655463:UYH655463 UOI655463:UOL655463 UEM655463:UEP655463 TUQ655463:TUT655463 TKU655463:TKX655463 TAY655463:TBB655463 SRC655463:SRF655463 SHG655463:SHJ655463 RXK655463:RXN655463 RNO655463:RNR655463 RDS655463:RDV655463 QTW655463:QTZ655463 QKA655463:QKD655463 QAE655463:QAH655463 PQI655463:PQL655463 PGM655463:PGP655463 OWQ655463:OWT655463 OMU655463:OMX655463 OCY655463:ODB655463 NTC655463:NTF655463 NJG655463:NJJ655463 MZK655463:MZN655463 MPO655463:MPR655463 MFS655463:MFV655463 LVW655463:LVZ655463 LMA655463:LMD655463 LCE655463:LCH655463 KSI655463:KSL655463 KIM655463:KIP655463 JYQ655463:JYT655463 JOU655463:JOX655463 JEY655463:JFB655463 IVC655463:IVF655463 ILG655463:ILJ655463 IBK655463:IBN655463 HRO655463:HRR655463 HHS655463:HHV655463 GXW655463:GXZ655463 GOA655463:GOD655463 GEE655463:GEH655463 FUI655463:FUL655463 FKM655463:FKP655463 FAQ655463:FAT655463 EQU655463:EQX655463 EGY655463:EHB655463 DXC655463:DXF655463 DNG655463:DNJ655463 DDK655463:DDN655463 CTO655463:CTR655463 CJS655463:CJV655463 BZW655463:BZZ655463 BQA655463:BQD655463 BGE655463:BGH655463 AWI655463:AWL655463 AMM655463:AMP655463 ACQ655463:ACT655463 SU655463:SX655463 IY655463:JB655463 B655463:E655463 WVK589927:WVN589927 WLO589927:WLR589927 WBS589927:WBV589927 VRW589927:VRZ589927 VIA589927:VID589927 UYE589927:UYH589927 UOI589927:UOL589927 UEM589927:UEP589927 TUQ589927:TUT589927 TKU589927:TKX589927 TAY589927:TBB589927 SRC589927:SRF589927 SHG589927:SHJ589927 RXK589927:RXN589927 RNO589927:RNR589927 RDS589927:RDV589927 QTW589927:QTZ589927 QKA589927:QKD589927 QAE589927:QAH589927 PQI589927:PQL589927 PGM589927:PGP589927 OWQ589927:OWT589927 OMU589927:OMX589927 OCY589927:ODB589927 NTC589927:NTF589927 NJG589927:NJJ589927 MZK589927:MZN589927 MPO589927:MPR589927 MFS589927:MFV589927 LVW589927:LVZ589927 LMA589927:LMD589927 LCE589927:LCH589927 KSI589927:KSL589927 KIM589927:KIP589927 JYQ589927:JYT589927 JOU589927:JOX589927 JEY589927:JFB589927 IVC589927:IVF589927 ILG589927:ILJ589927 IBK589927:IBN589927 HRO589927:HRR589927 HHS589927:HHV589927 GXW589927:GXZ589927 GOA589927:GOD589927 GEE589927:GEH589927 FUI589927:FUL589927 FKM589927:FKP589927 FAQ589927:FAT589927 EQU589927:EQX589927 EGY589927:EHB589927 DXC589927:DXF589927 DNG589927:DNJ589927 DDK589927:DDN589927 CTO589927:CTR589927 CJS589927:CJV589927 BZW589927:BZZ589927 BQA589927:BQD589927 BGE589927:BGH589927 AWI589927:AWL589927 AMM589927:AMP589927 ACQ589927:ACT589927 SU589927:SX589927 IY589927:JB589927 B589927:E589927 WVK524391:WVN524391 WLO524391:WLR524391 WBS524391:WBV524391 VRW524391:VRZ524391 VIA524391:VID524391 UYE524391:UYH524391 UOI524391:UOL524391 UEM524391:UEP524391 TUQ524391:TUT524391 TKU524391:TKX524391 TAY524391:TBB524391 SRC524391:SRF524391 SHG524391:SHJ524391 RXK524391:RXN524391 RNO524391:RNR524391 RDS524391:RDV524391 QTW524391:QTZ524391 QKA524391:QKD524391 QAE524391:QAH524391 PQI524391:PQL524391 PGM524391:PGP524391 OWQ524391:OWT524391 OMU524391:OMX524391 OCY524391:ODB524391 NTC524391:NTF524391 NJG524391:NJJ524391 MZK524391:MZN524391 MPO524391:MPR524391 MFS524391:MFV524391 LVW524391:LVZ524391 LMA524391:LMD524391 LCE524391:LCH524391 KSI524391:KSL524391 KIM524391:KIP524391 JYQ524391:JYT524391 JOU524391:JOX524391 JEY524391:JFB524391 IVC524391:IVF524391 ILG524391:ILJ524391 IBK524391:IBN524391 HRO524391:HRR524391 HHS524391:HHV524391 GXW524391:GXZ524391 GOA524391:GOD524391 GEE524391:GEH524391 FUI524391:FUL524391 FKM524391:FKP524391 FAQ524391:FAT524391 EQU524391:EQX524391 EGY524391:EHB524391 DXC524391:DXF524391 DNG524391:DNJ524391 DDK524391:DDN524391 CTO524391:CTR524391 CJS524391:CJV524391 BZW524391:BZZ524391 BQA524391:BQD524391 BGE524391:BGH524391 AWI524391:AWL524391 AMM524391:AMP524391 ACQ524391:ACT524391 SU524391:SX524391 IY524391:JB524391 B524391:E524391 WVK458855:WVN458855 WLO458855:WLR458855 WBS458855:WBV458855 VRW458855:VRZ458855 VIA458855:VID458855 UYE458855:UYH458855 UOI458855:UOL458855 UEM458855:UEP458855 TUQ458855:TUT458855 TKU458855:TKX458855 TAY458855:TBB458855 SRC458855:SRF458855 SHG458855:SHJ458855 RXK458855:RXN458855 RNO458855:RNR458855 RDS458855:RDV458855 QTW458855:QTZ458855 QKA458855:QKD458855 QAE458855:QAH458855 PQI458855:PQL458855 PGM458855:PGP458855 OWQ458855:OWT458855 OMU458855:OMX458855 OCY458855:ODB458855 NTC458855:NTF458855 NJG458855:NJJ458855 MZK458855:MZN458855 MPO458855:MPR458855 MFS458855:MFV458855 LVW458855:LVZ458855 LMA458855:LMD458855 LCE458855:LCH458855 KSI458855:KSL458855 KIM458855:KIP458855 JYQ458855:JYT458855 JOU458855:JOX458855 JEY458855:JFB458855 IVC458855:IVF458855 ILG458855:ILJ458855 IBK458855:IBN458855 HRO458855:HRR458855 HHS458855:HHV458855 GXW458855:GXZ458855 GOA458855:GOD458855 GEE458855:GEH458855 FUI458855:FUL458855 FKM458855:FKP458855 FAQ458855:FAT458855 EQU458855:EQX458855 EGY458855:EHB458855 DXC458855:DXF458855 DNG458855:DNJ458855 DDK458855:DDN458855 CTO458855:CTR458855 CJS458855:CJV458855 BZW458855:BZZ458855 BQA458855:BQD458855 BGE458855:BGH458855 AWI458855:AWL458855 AMM458855:AMP458855 ACQ458855:ACT458855 SU458855:SX458855 IY458855:JB458855 B458855:E458855 WVK393319:WVN393319 WLO393319:WLR393319 WBS393319:WBV393319 VRW393319:VRZ393319 VIA393319:VID393319 UYE393319:UYH393319 UOI393319:UOL393319 UEM393319:UEP393319 TUQ393319:TUT393319 TKU393319:TKX393319 TAY393319:TBB393319 SRC393319:SRF393319 SHG393319:SHJ393319 RXK393319:RXN393319 RNO393319:RNR393319 RDS393319:RDV393319 QTW393319:QTZ393319 QKA393319:QKD393319 QAE393319:QAH393319 PQI393319:PQL393319 PGM393319:PGP393319 OWQ393319:OWT393319 OMU393319:OMX393319 OCY393319:ODB393319 NTC393319:NTF393319 NJG393319:NJJ393319 MZK393319:MZN393319 MPO393319:MPR393319 MFS393319:MFV393319 LVW393319:LVZ393319 LMA393319:LMD393319 LCE393319:LCH393319 KSI393319:KSL393319 KIM393319:KIP393319 JYQ393319:JYT393319 JOU393319:JOX393319 JEY393319:JFB393319 IVC393319:IVF393319 ILG393319:ILJ393319 IBK393319:IBN393319 HRO393319:HRR393319 HHS393319:HHV393319 GXW393319:GXZ393319 GOA393319:GOD393319 GEE393319:GEH393319 FUI393319:FUL393319 FKM393319:FKP393319 FAQ393319:FAT393319 EQU393319:EQX393319 EGY393319:EHB393319 DXC393319:DXF393319 DNG393319:DNJ393319 DDK393319:DDN393319 CTO393319:CTR393319 CJS393319:CJV393319 BZW393319:BZZ393319 BQA393319:BQD393319 BGE393319:BGH393319 AWI393319:AWL393319 AMM393319:AMP393319 ACQ393319:ACT393319 SU393319:SX393319 IY393319:JB393319 B393319:E393319 WVK327783:WVN327783 WLO327783:WLR327783 WBS327783:WBV327783 VRW327783:VRZ327783 VIA327783:VID327783 UYE327783:UYH327783 UOI327783:UOL327783 UEM327783:UEP327783 TUQ327783:TUT327783 TKU327783:TKX327783 TAY327783:TBB327783 SRC327783:SRF327783 SHG327783:SHJ327783 RXK327783:RXN327783 RNO327783:RNR327783 RDS327783:RDV327783 QTW327783:QTZ327783 QKA327783:QKD327783 QAE327783:QAH327783 PQI327783:PQL327783 PGM327783:PGP327783 OWQ327783:OWT327783 OMU327783:OMX327783 OCY327783:ODB327783 NTC327783:NTF327783 NJG327783:NJJ327783 MZK327783:MZN327783 MPO327783:MPR327783 MFS327783:MFV327783 LVW327783:LVZ327783 LMA327783:LMD327783 LCE327783:LCH327783 KSI327783:KSL327783 KIM327783:KIP327783 JYQ327783:JYT327783 JOU327783:JOX327783 JEY327783:JFB327783 IVC327783:IVF327783 ILG327783:ILJ327783 IBK327783:IBN327783 HRO327783:HRR327783 HHS327783:HHV327783 GXW327783:GXZ327783 GOA327783:GOD327783 GEE327783:GEH327783 FUI327783:FUL327783 FKM327783:FKP327783 FAQ327783:FAT327783 EQU327783:EQX327783 EGY327783:EHB327783 DXC327783:DXF327783 DNG327783:DNJ327783 DDK327783:DDN327783 CTO327783:CTR327783 CJS327783:CJV327783 BZW327783:BZZ327783 BQA327783:BQD327783 BGE327783:BGH327783 AWI327783:AWL327783 AMM327783:AMP327783 ACQ327783:ACT327783 SU327783:SX327783 IY327783:JB327783 B327783:E327783 WVK262247:WVN262247 WLO262247:WLR262247 WBS262247:WBV262247 VRW262247:VRZ262247 VIA262247:VID262247 UYE262247:UYH262247 UOI262247:UOL262247 UEM262247:UEP262247 TUQ262247:TUT262247 TKU262247:TKX262247 TAY262247:TBB262247 SRC262247:SRF262247 SHG262247:SHJ262247 RXK262247:RXN262247 RNO262247:RNR262247 RDS262247:RDV262247 QTW262247:QTZ262247 QKA262247:QKD262247 QAE262247:QAH262247 PQI262247:PQL262247 PGM262247:PGP262247 OWQ262247:OWT262247 OMU262247:OMX262247 OCY262247:ODB262247 NTC262247:NTF262247 NJG262247:NJJ262247 MZK262247:MZN262247 MPO262247:MPR262247 MFS262247:MFV262247 LVW262247:LVZ262247 LMA262247:LMD262247 LCE262247:LCH262247 KSI262247:KSL262247 KIM262247:KIP262247 JYQ262247:JYT262247 JOU262247:JOX262247 JEY262247:JFB262247 IVC262247:IVF262247 ILG262247:ILJ262247 IBK262247:IBN262247 HRO262247:HRR262247 HHS262247:HHV262247 GXW262247:GXZ262247 GOA262247:GOD262247 GEE262247:GEH262247 FUI262247:FUL262247 FKM262247:FKP262247 FAQ262247:FAT262247 EQU262247:EQX262247 EGY262247:EHB262247 DXC262247:DXF262247 DNG262247:DNJ262247 DDK262247:DDN262247 CTO262247:CTR262247 CJS262247:CJV262247 BZW262247:BZZ262247 BQA262247:BQD262247 BGE262247:BGH262247 AWI262247:AWL262247 AMM262247:AMP262247 ACQ262247:ACT262247 SU262247:SX262247 IY262247:JB262247 B262247:E262247 WVK196711:WVN196711 WLO196711:WLR196711 WBS196711:WBV196711 VRW196711:VRZ196711 VIA196711:VID196711 UYE196711:UYH196711 UOI196711:UOL196711 UEM196711:UEP196711 TUQ196711:TUT196711 TKU196711:TKX196711 TAY196711:TBB196711 SRC196711:SRF196711 SHG196711:SHJ196711 RXK196711:RXN196711 RNO196711:RNR196711 RDS196711:RDV196711 QTW196711:QTZ196711 QKA196711:QKD196711 QAE196711:QAH196711 PQI196711:PQL196711 PGM196711:PGP196711 OWQ196711:OWT196711 OMU196711:OMX196711 OCY196711:ODB196711 NTC196711:NTF196711 NJG196711:NJJ196711 MZK196711:MZN196711 MPO196711:MPR196711 MFS196711:MFV196711 LVW196711:LVZ196711 LMA196711:LMD196711 LCE196711:LCH196711 KSI196711:KSL196711 KIM196711:KIP196711 JYQ196711:JYT196711 JOU196711:JOX196711 JEY196711:JFB196711 IVC196711:IVF196711 ILG196711:ILJ196711 IBK196711:IBN196711 HRO196711:HRR196711 HHS196711:HHV196711 GXW196711:GXZ196711 GOA196711:GOD196711 GEE196711:GEH196711 FUI196711:FUL196711 FKM196711:FKP196711 FAQ196711:FAT196711 EQU196711:EQX196711 EGY196711:EHB196711 DXC196711:DXF196711 DNG196711:DNJ196711 DDK196711:DDN196711 CTO196711:CTR196711 CJS196711:CJV196711 BZW196711:BZZ196711 BQA196711:BQD196711 BGE196711:BGH196711 AWI196711:AWL196711 AMM196711:AMP196711 ACQ196711:ACT196711 SU196711:SX196711 IY196711:JB196711 B196711:E196711 WVK131175:WVN131175 WLO131175:WLR131175 WBS131175:WBV131175 VRW131175:VRZ131175 VIA131175:VID131175 UYE131175:UYH131175 UOI131175:UOL131175 UEM131175:UEP131175 TUQ131175:TUT131175 TKU131175:TKX131175 TAY131175:TBB131175 SRC131175:SRF131175 SHG131175:SHJ131175 RXK131175:RXN131175 RNO131175:RNR131175 RDS131175:RDV131175 QTW131175:QTZ131175 QKA131175:QKD131175 QAE131175:QAH131175 PQI131175:PQL131175 PGM131175:PGP131175 OWQ131175:OWT131175 OMU131175:OMX131175 OCY131175:ODB131175 NTC131175:NTF131175 NJG131175:NJJ131175 MZK131175:MZN131175 MPO131175:MPR131175 MFS131175:MFV131175 LVW131175:LVZ131175 LMA131175:LMD131175 LCE131175:LCH131175 KSI131175:KSL131175 KIM131175:KIP131175 JYQ131175:JYT131175 JOU131175:JOX131175 JEY131175:JFB131175 IVC131175:IVF131175 ILG131175:ILJ131175 IBK131175:IBN131175 HRO131175:HRR131175 HHS131175:HHV131175 GXW131175:GXZ131175 GOA131175:GOD131175 GEE131175:GEH131175 FUI131175:FUL131175 FKM131175:FKP131175 FAQ131175:FAT131175 EQU131175:EQX131175 EGY131175:EHB131175 DXC131175:DXF131175 DNG131175:DNJ131175 DDK131175:DDN131175 CTO131175:CTR131175 CJS131175:CJV131175 BZW131175:BZZ131175 BQA131175:BQD131175 BGE131175:BGH131175 AWI131175:AWL131175 AMM131175:AMP131175 ACQ131175:ACT131175 SU131175:SX131175 IY131175:JB131175 B131175:E131175 WVK65639:WVN65639 WLO65639:WLR65639 WBS65639:WBV65639 VRW65639:VRZ65639 VIA65639:VID65639 UYE65639:UYH65639 UOI65639:UOL65639 UEM65639:UEP65639 TUQ65639:TUT65639 TKU65639:TKX65639 TAY65639:TBB65639 SRC65639:SRF65639 SHG65639:SHJ65639 RXK65639:RXN65639 RNO65639:RNR65639 RDS65639:RDV65639 QTW65639:QTZ65639 QKA65639:QKD65639 QAE65639:QAH65639 PQI65639:PQL65639 PGM65639:PGP65639 OWQ65639:OWT65639 OMU65639:OMX65639 OCY65639:ODB65639 NTC65639:NTF65639 NJG65639:NJJ65639 MZK65639:MZN65639 MPO65639:MPR65639 MFS65639:MFV65639 LVW65639:LVZ65639 LMA65639:LMD65639 LCE65639:LCH65639 KSI65639:KSL65639 KIM65639:KIP65639 JYQ65639:JYT65639 JOU65639:JOX65639 JEY65639:JFB65639 IVC65639:IVF65639 ILG65639:ILJ65639 IBK65639:IBN65639 HRO65639:HRR65639 HHS65639:HHV65639 GXW65639:GXZ65639 GOA65639:GOD65639 GEE65639:GEH65639 FUI65639:FUL65639 FKM65639:FKP65639 FAQ65639:FAT65639 EQU65639:EQX65639 EGY65639:EHB65639 DXC65639:DXF65639 DNG65639:DNJ65639 DDK65639:DDN65639 CTO65639:CTR65639 CJS65639:CJV65639 BZW65639:BZZ65639 BQA65639:BQD65639 BGE65639:BGH65639 AWI65639:AWL65639 AMM65639:AMP65639 ACQ65639:ACT65639 SU65639:SX65639 IY65639:JB65639 B65639:E65639 B65618:E65618 WVK83:WVN83 WLO83:WLR83 WBS83:WBV83 VRW83:VRZ83 VIA83:VID83 UYE83:UYH83 UOI83:UOL83 UEM83:UEP83 TUQ83:TUT83 TKU83:TKX83 TAY83:TBB83 SRC83:SRF83 SHG83:SHJ83 RXK83:RXN83 RNO83:RNR83 RDS83:RDV83 QTW83:QTZ83 QKA83:QKD83 QAE83:QAH83 PQI83:PQL83 PGM83:PGP83 OWQ83:OWT83 OMU83:OMX83 OCY83:ODB83 NTC83:NTF83 NJG83:NJJ83 MZK83:MZN83 MPO83:MPR83 MFS83:MFV83 LVW83:LVZ83 LMA83:LMD83 LCE83:LCH83 KSI83:KSL83 KIM83:KIP83 JYQ83:JYT83 JOU83:JOX83 JEY83:JFB83 IVC83:IVF83 ILG83:ILJ83 IBK83:IBN83 HRO83:HRR83 HHS83:HHV83 GXW83:GXZ83 GOA83:GOD83 GEE83:GEH83 FUI83:FUL83 FKM83:FKP83 FAQ83:FAT83 EQU83:EQX83 EGY83:EHB83 DXC83:DXF83 DNG83:DNJ83 DDK83:DDN83 CTO83:CTR83 CJS83:CJV83 BZW83:BZZ83 BQA83:BQD83 BGE83:BGH83 AWI83:AWL83 AMM83:AMP83 ACQ83:ACT83 SU83:SX83 IY83:JB83 WVK983122:WVN983122 WLO983122:WLR983122 WBS983122:WBV983122 VRW983122:VRZ983122 VIA983122:VID983122 UYE983122:UYH983122 UOI983122:UOL983122 UEM983122:UEP983122 TUQ983122:TUT983122 TKU983122:TKX983122 TAY983122:TBB983122 SRC983122:SRF983122 SHG983122:SHJ983122 RXK983122:RXN983122 RNO983122:RNR983122 RDS983122:RDV983122 QTW983122:QTZ983122 QKA983122:QKD983122 QAE983122:QAH983122 PQI983122:PQL983122 PGM983122:PGP983122 OWQ983122:OWT983122 OMU983122:OMX983122 OCY983122:ODB983122 NTC983122:NTF983122 NJG983122:NJJ983122 MZK983122:MZN983122 MPO983122:MPR983122 MFS983122:MFV983122 LVW983122:LVZ983122 LMA983122:LMD983122 LCE983122:LCH983122 KSI983122:KSL983122 KIM983122:KIP983122 JYQ983122:JYT983122 JOU983122:JOX983122 JEY983122:JFB983122 IVC983122:IVF983122 ILG983122:ILJ983122 IBK983122:IBN983122 HRO983122:HRR983122 HHS983122:HHV983122 GXW983122:GXZ983122 GOA983122:GOD983122 GEE983122:GEH983122 FUI983122:FUL983122 FKM983122:FKP983122 FAQ983122:FAT983122 EQU983122:EQX983122 EGY983122:EHB983122 DXC983122:DXF983122 DNG983122:DNJ983122 DDK983122:DDN983122 CTO983122:CTR983122 CJS983122:CJV983122 BZW983122:BZZ983122 BQA983122:BQD983122 BGE983122:BGH983122 AWI983122:AWL983122 AMM983122:AMP983122 ACQ983122:ACT983122 SU983122:SX983122 IY983122:JB983122 B983122:E983122 WVK917586:WVN917586 WLO917586:WLR917586 WBS917586:WBV917586 VRW917586:VRZ917586 VIA917586:VID917586 UYE917586:UYH917586 UOI917586:UOL917586 UEM917586:UEP917586 TUQ917586:TUT917586 TKU917586:TKX917586 TAY917586:TBB917586 SRC917586:SRF917586 SHG917586:SHJ917586 RXK917586:RXN917586 RNO917586:RNR917586 RDS917586:RDV917586 QTW917586:QTZ917586 QKA917586:QKD917586 QAE917586:QAH917586 PQI917586:PQL917586 PGM917586:PGP917586 OWQ917586:OWT917586 OMU917586:OMX917586 OCY917586:ODB917586 NTC917586:NTF917586 NJG917586:NJJ917586 MZK917586:MZN917586 MPO917586:MPR917586 MFS917586:MFV917586 LVW917586:LVZ917586 LMA917586:LMD917586 LCE917586:LCH917586 KSI917586:KSL917586 KIM917586:KIP917586 JYQ917586:JYT917586 JOU917586:JOX917586 JEY917586:JFB917586 IVC917586:IVF917586 ILG917586:ILJ917586 IBK917586:IBN917586 HRO917586:HRR917586 HHS917586:HHV917586 GXW917586:GXZ917586 GOA917586:GOD917586 GEE917586:GEH917586 FUI917586:FUL917586 FKM917586:FKP917586 FAQ917586:FAT917586 EQU917586:EQX917586 EGY917586:EHB917586 DXC917586:DXF917586 DNG917586:DNJ917586 DDK917586:DDN917586 CTO917586:CTR917586 CJS917586:CJV917586 BZW917586:BZZ917586 BQA917586:BQD917586 BGE917586:BGH917586 AWI917586:AWL917586 AMM917586:AMP917586 ACQ917586:ACT917586 SU917586:SX917586 IY917586:JB917586 B917586:E917586 WVK852050:WVN852050 WLO852050:WLR852050 WBS852050:WBV852050 VRW852050:VRZ852050 VIA852050:VID852050 UYE852050:UYH852050 UOI852050:UOL852050 UEM852050:UEP852050 TUQ852050:TUT852050 TKU852050:TKX852050 TAY852050:TBB852050 SRC852050:SRF852050 SHG852050:SHJ852050 RXK852050:RXN852050 RNO852050:RNR852050 RDS852050:RDV852050 QTW852050:QTZ852050 QKA852050:QKD852050 QAE852050:QAH852050 PQI852050:PQL852050 PGM852050:PGP852050 OWQ852050:OWT852050 OMU852050:OMX852050 OCY852050:ODB852050 NTC852050:NTF852050 NJG852050:NJJ852050 MZK852050:MZN852050 MPO852050:MPR852050 MFS852050:MFV852050 LVW852050:LVZ852050 LMA852050:LMD852050 LCE852050:LCH852050 KSI852050:KSL852050 KIM852050:KIP852050 JYQ852050:JYT852050 JOU852050:JOX852050 JEY852050:JFB852050 IVC852050:IVF852050 ILG852050:ILJ852050 IBK852050:IBN852050 HRO852050:HRR852050 HHS852050:HHV852050 GXW852050:GXZ852050 GOA852050:GOD852050 GEE852050:GEH852050 FUI852050:FUL852050 FKM852050:FKP852050 FAQ852050:FAT852050 EQU852050:EQX852050 EGY852050:EHB852050 DXC852050:DXF852050 DNG852050:DNJ852050 DDK852050:DDN852050 CTO852050:CTR852050 CJS852050:CJV852050 BZW852050:BZZ852050 BQA852050:BQD852050 BGE852050:BGH852050 AWI852050:AWL852050 AMM852050:AMP852050 ACQ852050:ACT852050 SU852050:SX852050 IY852050:JB852050 B852050:E852050 WVK786514:WVN786514 WLO786514:WLR786514 WBS786514:WBV786514 VRW786514:VRZ786514 VIA786514:VID786514 UYE786514:UYH786514 UOI786514:UOL786514 UEM786514:UEP786514 TUQ786514:TUT786514 TKU786514:TKX786514 TAY786514:TBB786514 SRC786514:SRF786514 SHG786514:SHJ786514 RXK786514:RXN786514 RNO786514:RNR786514 RDS786514:RDV786514 QTW786514:QTZ786514 QKA786514:QKD786514 QAE786514:QAH786514 PQI786514:PQL786514 PGM786514:PGP786514 OWQ786514:OWT786514 OMU786514:OMX786514 OCY786514:ODB786514 NTC786514:NTF786514 NJG786514:NJJ786514 MZK786514:MZN786514 MPO786514:MPR786514 MFS786514:MFV786514 LVW786514:LVZ786514 LMA786514:LMD786514 LCE786514:LCH786514 KSI786514:KSL786514 KIM786514:KIP786514 JYQ786514:JYT786514 JOU786514:JOX786514 JEY786514:JFB786514 IVC786514:IVF786514 ILG786514:ILJ786514 IBK786514:IBN786514 HRO786514:HRR786514 HHS786514:HHV786514 GXW786514:GXZ786514 GOA786514:GOD786514 GEE786514:GEH786514 FUI786514:FUL786514 FKM786514:FKP786514 FAQ786514:FAT786514 EQU786514:EQX786514 EGY786514:EHB786514 DXC786514:DXF786514 DNG786514:DNJ786514 DDK786514:DDN786514 CTO786514:CTR786514 CJS786514:CJV786514 BZW786514:BZZ786514 BQA786514:BQD786514 BGE786514:BGH786514 AWI786514:AWL786514 AMM786514:AMP786514 ACQ786514:ACT786514 SU786514:SX786514 IY786514:JB786514 B786514:E786514 WVK720978:WVN720978 WLO720978:WLR720978 WBS720978:WBV720978 VRW720978:VRZ720978 VIA720978:VID720978 UYE720978:UYH720978 UOI720978:UOL720978 UEM720978:UEP720978 TUQ720978:TUT720978 TKU720978:TKX720978 TAY720978:TBB720978 SRC720978:SRF720978 SHG720978:SHJ720978 RXK720978:RXN720978 RNO720978:RNR720978 RDS720978:RDV720978 QTW720978:QTZ720978 QKA720978:QKD720978 QAE720978:QAH720978 PQI720978:PQL720978 PGM720978:PGP720978 OWQ720978:OWT720978 OMU720978:OMX720978 OCY720978:ODB720978 NTC720978:NTF720978 NJG720978:NJJ720978 MZK720978:MZN720978 MPO720978:MPR720978 MFS720978:MFV720978 LVW720978:LVZ720978 LMA720978:LMD720978 LCE720978:LCH720978 KSI720978:KSL720978 KIM720978:KIP720978 JYQ720978:JYT720978 JOU720978:JOX720978 JEY720978:JFB720978 IVC720978:IVF720978 ILG720978:ILJ720978 IBK720978:IBN720978 HRO720978:HRR720978 HHS720978:HHV720978 GXW720978:GXZ720978 GOA720978:GOD720978 GEE720978:GEH720978 FUI720978:FUL720978 FKM720978:FKP720978 FAQ720978:FAT720978 EQU720978:EQX720978 EGY720978:EHB720978 DXC720978:DXF720978 DNG720978:DNJ720978 DDK720978:DDN720978 CTO720978:CTR720978 CJS720978:CJV720978 BZW720978:BZZ720978 BQA720978:BQD720978 BGE720978:BGH720978 AWI720978:AWL720978 AMM720978:AMP720978 ACQ720978:ACT720978 SU720978:SX720978 IY720978:JB720978 B720978:E720978 WVK655442:WVN655442 WLO655442:WLR655442 WBS655442:WBV655442 VRW655442:VRZ655442 VIA655442:VID655442 UYE655442:UYH655442 UOI655442:UOL655442 UEM655442:UEP655442 TUQ655442:TUT655442 TKU655442:TKX655442 TAY655442:TBB655442 SRC655442:SRF655442 SHG655442:SHJ655442 RXK655442:RXN655442 RNO655442:RNR655442 RDS655442:RDV655442 QTW655442:QTZ655442 QKA655442:QKD655442 QAE655442:QAH655442 PQI655442:PQL655442 PGM655442:PGP655442 OWQ655442:OWT655442 OMU655442:OMX655442 OCY655442:ODB655442 NTC655442:NTF655442 NJG655442:NJJ655442 MZK655442:MZN655442 MPO655442:MPR655442 MFS655442:MFV655442 LVW655442:LVZ655442 LMA655442:LMD655442 LCE655442:LCH655442 KSI655442:KSL655442 KIM655442:KIP655442 JYQ655442:JYT655442 JOU655442:JOX655442 JEY655442:JFB655442 IVC655442:IVF655442 ILG655442:ILJ655442 IBK655442:IBN655442 HRO655442:HRR655442 HHS655442:HHV655442 GXW655442:GXZ655442 GOA655442:GOD655442 GEE655442:GEH655442 FUI655442:FUL655442 FKM655442:FKP655442 FAQ655442:FAT655442 EQU655442:EQX655442 EGY655442:EHB655442 DXC655442:DXF655442 DNG655442:DNJ655442 DDK655442:DDN655442 CTO655442:CTR655442 CJS655442:CJV655442 BZW655442:BZZ655442 BQA655442:BQD655442 BGE655442:BGH655442 AWI655442:AWL655442 AMM655442:AMP655442 ACQ655442:ACT655442 SU655442:SX655442 IY655442:JB655442 B655442:E655442 WVK589906:WVN589906 WLO589906:WLR589906 WBS589906:WBV589906 VRW589906:VRZ589906 VIA589906:VID589906 UYE589906:UYH589906 UOI589906:UOL589906 UEM589906:UEP589906 TUQ589906:TUT589906 TKU589906:TKX589906 TAY589906:TBB589906 SRC589906:SRF589906 SHG589906:SHJ589906 RXK589906:RXN589906 RNO589906:RNR589906 RDS589906:RDV589906 QTW589906:QTZ589906 QKA589906:QKD589906 QAE589906:QAH589906 PQI589906:PQL589906 PGM589906:PGP589906 OWQ589906:OWT589906 OMU589906:OMX589906 OCY589906:ODB589906 NTC589906:NTF589906 NJG589906:NJJ589906 MZK589906:MZN589906 MPO589906:MPR589906 MFS589906:MFV589906 LVW589906:LVZ589906 LMA589906:LMD589906 LCE589906:LCH589906 KSI589906:KSL589906 KIM589906:KIP589906 JYQ589906:JYT589906 JOU589906:JOX589906 JEY589906:JFB589906 IVC589906:IVF589906 ILG589906:ILJ589906 IBK589906:IBN589906 HRO589906:HRR589906 HHS589906:HHV589906 GXW589906:GXZ589906 GOA589906:GOD589906 GEE589906:GEH589906 FUI589906:FUL589906 FKM589906:FKP589906 FAQ589906:FAT589906 EQU589906:EQX589906 EGY589906:EHB589906 DXC589906:DXF589906 DNG589906:DNJ589906 DDK589906:DDN589906 CTO589906:CTR589906 CJS589906:CJV589906 BZW589906:BZZ589906 BQA589906:BQD589906 BGE589906:BGH589906 AWI589906:AWL589906 AMM589906:AMP589906 ACQ589906:ACT589906 SU589906:SX589906 IY589906:JB589906 B589906:E589906 WVK524370:WVN524370 WLO524370:WLR524370 WBS524370:WBV524370 VRW524370:VRZ524370 VIA524370:VID524370 UYE524370:UYH524370 UOI524370:UOL524370 UEM524370:UEP524370 TUQ524370:TUT524370 TKU524370:TKX524370 TAY524370:TBB524370 SRC524370:SRF524370 SHG524370:SHJ524370 RXK524370:RXN524370 RNO524370:RNR524370 RDS524370:RDV524370 QTW524370:QTZ524370 QKA524370:QKD524370 QAE524370:QAH524370 PQI524370:PQL524370 PGM524370:PGP524370 OWQ524370:OWT524370 OMU524370:OMX524370 OCY524370:ODB524370 NTC524370:NTF524370 NJG524370:NJJ524370 MZK524370:MZN524370 MPO524370:MPR524370 MFS524370:MFV524370 LVW524370:LVZ524370 LMA524370:LMD524370 LCE524370:LCH524370 KSI524370:KSL524370 KIM524370:KIP524370 JYQ524370:JYT524370 JOU524370:JOX524370 JEY524370:JFB524370 IVC524370:IVF524370 ILG524370:ILJ524370 IBK524370:IBN524370 HRO524370:HRR524370 HHS524370:HHV524370 GXW524370:GXZ524370 GOA524370:GOD524370 GEE524370:GEH524370 FUI524370:FUL524370 FKM524370:FKP524370 FAQ524370:FAT524370 EQU524370:EQX524370 EGY524370:EHB524370 DXC524370:DXF524370 DNG524370:DNJ524370 DDK524370:DDN524370 CTO524370:CTR524370 CJS524370:CJV524370 BZW524370:BZZ524370 BQA524370:BQD524370 BGE524370:BGH524370 AWI524370:AWL524370 AMM524370:AMP524370 ACQ524370:ACT524370 SU524370:SX524370 IY524370:JB524370 B524370:E524370 WVK458834:WVN458834 WLO458834:WLR458834 WBS458834:WBV458834 VRW458834:VRZ458834 VIA458834:VID458834 UYE458834:UYH458834 UOI458834:UOL458834 UEM458834:UEP458834 TUQ458834:TUT458834 TKU458834:TKX458834 TAY458834:TBB458834 SRC458834:SRF458834 SHG458834:SHJ458834 RXK458834:RXN458834 RNO458834:RNR458834 RDS458834:RDV458834 QTW458834:QTZ458834 QKA458834:QKD458834 QAE458834:QAH458834 PQI458834:PQL458834 PGM458834:PGP458834 OWQ458834:OWT458834 OMU458834:OMX458834 OCY458834:ODB458834 NTC458834:NTF458834 NJG458834:NJJ458834 MZK458834:MZN458834 MPO458834:MPR458834 MFS458834:MFV458834 LVW458834:LVZ458834 LMA458834:LMD458834 LCE458834:LCH458834 KSI458834:KSL458834 KIM458834:KIP458834 JYQ458834:JYT458834 JOU458834:JOX458834 JEY458834:JFB458834 IVC458834:IVF458834 ILG458834:ILJ458834 IBK458834:IBN458834 HRO458834:HRR458834 HHS458834:HHV458834 GXW458834:GXZ458834 GOA458834:GOD458834 GEE458834:GEH458834 FUI458834:FUL458834 FKM458834:FKP458834 FAQ458834:FAT458834 EQU458834:EQX458834 EGY458834:EHB458834 DXC458834:DXF458834 DNG458834:DNJ458834 DDK458834:DDN458834 CTO458834:CTR458834 CJS458834:CJV458834 BZW458834:BZZ458834 BQA458834:BQD458834 BGE458834:BGH458834 AWI458834:AWL458834 AMM458834:AMP458834 ACQ458834:ACT458834 SU458834:SX458834 IY458834:JB458834 B458834:E458834 WVK393298:WVN393298 WLO393298:WLR393298 WBS393298:WBV393298 VRW393298:VRZ393298 VIA393298:VID393298 UYE393298:UYH393298 UOI393298:UOL393298 UEM393298:UEP393298 TUQ393298:TUT393298 TKU393298:TKX393298 TAY393298:TBB393298 SRC393298:SRF393298 SHG393298:SHJ393298 RXK393298:RXN393298 RNO393298:RNR393298 RDS393298:RDV393298 QTW393298:QTZ393298 QKA393298:QKD393298 QAE393298:QAH393298 PQI393298:PQL393298 PGM393298:PGP393298 OWQ393298:OWT393298 OMU393298:OMX393298 OCY393298:ODB393298 NTC393298:NTF393298 NJG393298:NJJ393298 MZK393298:MZN393298 MPO393298:MPR393298 MFS393298:MFV393298 LVW393298:LVZ393298 LMA393298:LMD393298 LCE393298:LCH393298 KSI393298:KSL393298 KIM393298:KIP393298 JYQ393298:JYT393298 JOU393298:JOX393298 JEY393298:JFB393298 IVC393298:IVF393298 ILG393298:ILJ393298 IBK393298:IBN393298 HRO393298:HRR393298 HHS393298:HHV393298 GXW393298:GXZ393298 GOA393298:GOD393298 GEE393298:GEH393298 FUI393298:FUL393298 FKM393298:FKP393298 FAQ393298:FAT393298 EQU393298:EQX393298 EGY393298:EHB393298 DXC393298:DXF393298 DNG393298:DNJ393298 DDK393298:DDN393298 CTO393298:CTR393298 CJS393298:CJV393298 BZW393298:BZZ393298 BQA393298:BQD393298 BGE393298:BGH393298 AWI393298:AWL393298 AMM393298:AMP393298 ACQ393298:ACT393298 SU393298:SX393298 IY393298:JB393298 B393298:E393298 WVK327762:WVN327762 WLO327762:WLR327762 WBS327762:WBV327762 VRW327762:VRZ327762 VIA327762:VID327762 UYE327762:UYH327762 UOI327762:UOL327762 UEM327762:UEP327762 TUQ327762:TUT327762 TKU327762:TKX327762 TAY327762:TBB327762 SRC327762:SRF327762 SHG327762:SHJ327762 RXK327762:RXN327762 RNO327762:RNR327762 RDS327762:RDV327762 QTW327762:QTZ327762 QKA327762:QKD327762 QAE327762:QAH327762 PQI327762:PQL327762 PGM327762:PGP327762 OWQ327762:OWT327762 OMU327762:OMX327762 OCY327762:ODB327762 NTC327762:NTF327762 NJG327762:NJJ327762 MZK327762:MZN327762 MPO327762:MPR327762 MFS327762:MFV327762 LVW327762:LVZ327762 LMA327762:LMD327762 LCE327762:LCH327762 KSI327762:KSL327762 KIM327762:KIP327762 JYQ327762:JYT327762 JOU327762:JOX327762 JEY327762:JFB327762 IVC327762:IVF327762 ILG327762:ILJ327762 IBK327762:IBN327762 HRO327762:HRR327762 HHS327762:HHV327762 GXW327762:GXZ327762 GOA327762:GOD327762 GEE327762:GEH327762 FUI327762:FUL327762 FKM327762:FKP327762 FAQ327762:FAT327762 EQU327762:EQX327762 EGY327762:EHB327762 DXC327762:DXF327762 DNG327762:DNJ327762 DDK327762:DDN327762 CTO327762:CTR327762 CJS327762:CJV327762 BZW327762:BZZ327762 BQA327762:BQD327762 BGE327762:BGH327762 AWI327762:AWL327762 AMM327762:AMP327762 ACQ327762:ACT327762 SU327762:SX327762 IY327762:JB327762 B327762:E327762 WVK262226:WVN262226 WLO262226:WLR262226 WBS262226:WBV262226 VRW262226:VRZ262226 VIA262226:VID262226 UYE262226:UYH262226 UOI262226:UOL262226 UEM262226:UEP262226 TUQ262226:TUT262226 TKU262226:TKX262226 TAY262226:TBB262226 SRC262226:SRF262226 SHG262226:SHJ262226 RXK262226:RXN262226 RNO262226:RNR262226 RDS262226:RDV262226 QTW262226:QTZ262226 QKA262226:QKD262226 QAE262226:QAH262226 PQI262226:PQL262226 PGM262226:PGP262226 OWQ262226:OWT262226 OMU262226:OMX262226 OCY262226:ODB262226 NTC262226:NTF262226 NJG262226:NJJ262226 MZK262226:MZN262226 MPO262226:MPR262226 MFS262226:MFV262226 LVW262226:LVZ262226 LMA262226:LMD262226 LCE262226:LCH262226 KSI262226:KSL262226 KIM262226:KIP262226 JYQ262226:JYT262226 JOU262226:JOX262226 JEY262226:JFB262226 IVC262226:IVF262226 ILG262226:ILJ262226 IBK262226:IBN262226 HRO262226:HRR262226 HHS262226:HHV262226 GXW262226:GXZ262226 GOA262226:GOD262226 GEE262226:GEH262226 FUI262226:FUL262226 FKM262226:FKP262226 FAQ262226:FAT262226 EQU262226:EQX262226 EGY262226:EHB262226 DXC262226:DXF262226 DNG262226:DNJ262226 DDK262226:DDN262226 CTO262226:CTR262226 CJS262226:CJV262226 BZW262226:BZZ262226 BQA262226:BQD262226 BGE262226:BGH262226 AWI262226:AWL262226 AMM262226:AMP262226 ACQ262226:ACT262226 SU262226:SX262226 IY262226:JB262226 B262226:E262226 WVK196690:WVN196690 WLO196690:WLR196690 WBS196690:WBV196690 VRW196690:VRZ196690 VIA196690:VID196690 UYE196690:UYH196690 UOI196690:UOL196690 UEM196690:UEP196690 TUQ196690:TUT196690 TKU196690:TKX196690 TAY196690:TBB196690 SRC196690:SRF196690 SHG196690:SHJ196690 RXK196690:RXN196690 RNO196690:RNR196690 RDS196690:RDV196690 QTW196690:QTZ196690 QKA196690:QKD196690 QAE196690:QAH196690 PQI196690:PQL196690 PGM196690:PGP196690 OWQ196690:OWT196690 OMU196690:OMX196690 OCY196690:ODB196690 NTC196690:NTF196690 NJG196690:NJJ196690 MZK196690:MZN196690 MPO196690:MPR196690 MFS196690:MFV196690 LVW196690:LVZ196690 LMA196690:LMD196690 LCE196690:LCH196690 KSI196690:KSL196690 KIM196690:KIP196690 JYQ196690:JYT196690 JOU196690:JOX196690 JEY196690:JFB196690 IVC196690:IVF196690 ILG196690:ILJ196690 IBK196690:IBN196690 HRO196690:HRR196690 HHS196690:HHV196690 GXW196690:GXZ196690 GOA196690:GOD196690 GEE196690:GEH196690 FUI196690:FUL196690 FKM196690:FKP196690 FAQ196690:FAT196690 EQU196690:EQX196690 EGY196690:EHB196690 DXC196690:DXF196690 DNG196690:DNJ196690 DDK196690:DDN196690 CTO196690:CTR196690 CJS196690:CJV196690 BZW196690:BZZ196690 BQA196690:BQD196690 BGE196690:BGH196690 AWI196690:AWL196690 AMM196690:AMP196690 ACQ196690:ACT196690 SU196690:SX196690 IY196690:JB196690 B196690:E196690 WVK131154:WVN131154 WLO131154:WLR131154 WBS131154:WBV131154 VRW131154:VRZ131154 VIA131154:VID131154 UYE131154:UYH131154 UOI131154:UOL131154 UEM131154:UEP131154 TUQ131154:TUT131154 TKU131154:TKX131154 TAY131154:TBB131154 SRC131154:SRF131154 SHG131154:SHJ131154 RXK131154:RXN131154 RNO131154:RNR131154 RDS131154:RDV131154 QTW131154:QTZ131154 QKA131154:QKD131154 QAE131154:QAH131154 PQI131154:PQL131154 PGM131154:PGP131154 OWQ131154:OWT131154 OMU131154:OMX131154 OCY131154:ODB131154 NTC131154:NTF131154 NJG131154:NJJ131154 MZK131154:MZN131154 MPO131154:MPR131154 MFS131154:MFV131154 LVW131154:LVZ131154 LMA131154:LMD131154 LCE131154:LCH131154 KSI131154:KSL131154 KIM131154:KIP131154 JYQ131154:JYT131154 JOU131154:JOX131154 JEY131154:JFB131154 IVC131154:IVF131154 ILG131154:ILJ131154 IBK131154:IBN131154 HRO131154:HRR131154 HHS131154:HHV131154 GXW131154:GXZ131154 GOA131154:GOD131154 GEE131154:GEH131154 FUI131154:FUL131154 FKM131154:FKP131154 FAQ131154:FAT131154 EQU131154:EQX131154 EGY131154:EHB131154 DXC131154:DXF131154 DNG131154:DNJ131154 DDK131154:DDN131154 CTO131154:CTR131154 CJS131154:CJV131154 BZW131154:BZZ131154 BQA131154:BQD131154 BGE131154:BGH131154 AWI131154:AWL131154 AMM131154:AMP131154 ACQ131154:ACT131154 SU131154:SX131154 IY131154:JB131154 B131154:E131154 WVK65618:WVN65618 WLO65618:WLR65618 WBS65618:WBV65618 VRW65618:VRZ65618 VIA65618:VID65618 UYE65618:UYH65618 UOI65618:UOL65618 UEM65618:UEP65618 TUQ65618:TUT65618 TKU65618:TKX65618 TAY65618:TBB65618 SRC65618:SRF65618 SHG65618:SHJ65618 RXK65618:RXN65618 RNO65618:RNR65618 RDS65618:RDV65618 QTW65618:QTZ65618 QKA65618:QKD65618 QAE65618:QAH65618 PQI65618:PQL65618 PGM65618:PGP65618 OWQ65618:OWT65618 OMU65618:OMX65618 OCY65618:ODB65618 NTC65618:NTF65618 NJG65618:NJJ65618 MZK65618:MZN65618 MPO65618:MPR65618 MFS65618:MFV65618 LVW65618:LVZ65618 LMA65618:LMD65618 LCE65618:LCH65618 KSI65618:KSL65618 KIM65618:KIP65618 JYQ65618:JYT65618 JOU65618:JOX65618 JEY65618:JFB65618 IVC65618:IVF65618 ILG65618:ILJ65618 IBK65618:IBN65618 HRO65618:HRR65618 HHS65618:HHV65618 GXW65618:GXZ65618 GOA65618:GOD65618 GEE65618:GEH65618 FUI65618:FUL65618 FKM65618:FKP65618 FAQ65618:FAT65618 EQU65618:EQX65618 EGY65618:EHB65618 DXC65618:DXF65618 DNG65618:DNJ65618 DDK65618:DDN65618 CTO65618:CTR65618 CJS65618:CJV65618 BZW65618:BZZ65618 BQA65618:BQD65618 BGE65618:BGH65618 AWI65618:AWL65618 AMM65618:AMP65618 ACQ65618:ACT65618 SU65618:SX65618">
      <formula1>OFFSET($B$127:$B$625,MATCH(B83&amp;"*",$B$127:$B$625,0)-1,,COUNTIF($B$127:$B$625,B83&amp;"*"))</formula1>
    </dataValidation>
    <dataValidation allowBlank="1" showInputMessage="1" error="insérer un nombre entier &lt;10000" sqref="WVK983144:WVN983156 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640:E65652 IY65640:JB65652 SU65640:SX65652 ACQ65640:ACT65652 AMM65640:AMP65652 AWI65640:AWL65652 BGE65640:BGH65652 BQA65640:BQD65652 BZW65640:BZZ65652 CJS65640:CJV65652 CTO65640:CTR65652 DDK65640:DDN65652 DNG65640:DNJ65652 DXC65640:DXF65652 EGY65640:EHB65652 EQU65640:EQX65652 FAQ65640:FAT65652 FKM65640:FKP65652 FUI65640:FUL65652 GEE65640:GEH65652 GOA65640:GOD65652 GXW65640:GXZ65652 HHS65640:HHV65652 HRO65640:HRR65652 IBK65640:IBN65652 ILG65640:ILJ65652 IVC65640:IVF65652 JEY65640:JFB65652 JOU65640:JOX65652 JYQ65640:JYT65652 KIM65640:KIP65652 KSI65640:KSL65652 LCE65640:LCH65652 LMA65640:LMD65652 LVW65640:LVZ65652 MFS65640:MFV65652 MPO65640:MPR65652 MZK65640:MZN65652 NJG65640:NJJ65652 NTC65640:NTF65652 OCY65640:ODB65652 OMU65640:OMX65652 OWQ65640:OWT65652 PGM65640:PGP65652 PQI65640:PQL65652 QAE65640:QAH65652 QKA65640:QKD65652 QTW65640:QTZ65652 RDS65640:RDV65652 RNO65640:RNR65652 RXK65640:RXN65652 SHG65640:SHJ65652 SRC65640:SRF65652 TAY65640:TBB65652 TKU65640:TKX65652 TUQ65640:TUT65652 UEM65640:UEP65652 UOI65640:UOL65652 UYE65640:UYH65652 VIA65640:VID65652 VRW65640:VRZ65652 WBS65640:WBV65652 WLO65640:WLR65652 WVK65640:WVN65652 B131176:E131188 IY131176:JB131188 SU131176:SX131188 ACQ131176:ACT131188 AMM131176:AMP131188 AWI131176:AWL131188 BGE131176:BGH131188 BQA131176:BQD131188 BZW131176:BZZ131188 CJS131176:CJV131188 CTO131176:CTR131188 DDK131176:DDN131188 DNG131176:DNJ131188 DXC131176:DXF131188 EGY131176:EHB131188 EQU131176:EQX131188 FAQ131176:FAT131188 FKM131176:FKP131188 FUI131176:FUL131188 GEE131176:GEH131188 GOA131176:GOD131188 GXW131176:GXZ131188 HHS131176:HHV131188 HRO131176:HRR131188 IBK131176:IBN131188 ILG131176:ILJ131188 IVC131176:IVF131188 JEY131176:JFB131188 JOU131176:JOX131188 JYQ131176:JYT131188 KIM131176:KIP131188 KSI131176:KSL131188 LCE131176:LCH131188 LMA131176:LMD131188 LVW131176:LVZ131188 MFS131176:MFV131188 MPO131176:MPR131188 MZK131176:MZN131188 NJG131176:NJJ131188 NTC131176:NTF131188 OCY131176:ODB131188 OMU131176:OMX131188 OWQ131176:OWT131188 PGM131176:PGP131188 PQI131176:PQL131188 QAE131176:QAH131188 QKA131176:QKD131188 QTW131176:QTZ131188 RDS131176:RDV131188 RNO131176:RNR131188 RXK131176:RXN131188 SHG131176:SHJ131188 SRC131176:SRF131188 TAY131176:TBB131188 TKU131176:TKX131188 TUQ131176:TUT131188 UEM131176:UEP131188 UOI131176:UOL131188 UYE131176:UYH131188 VIA131176:VID131188 VRW131176:VRZ131188 WBS131176:WBV131188 WLO131176:WLR131188 WVK131176:WVN131188 B196712:E196724 IY196712:JB196724 SU196712:SX196724 ACQ196712:ACT196724 AMM196712:AMP196724 AWI196712:AWL196724 BGE196712:BGH196724 BQA196712:BQD196724 BZW196712:BZZ196724 CJS196712:CJV196724 CTO196712:CTR196724 DDK196712:DDN196724 DNG196712:DNJ196724 DXC196712:DXF196724 EGY196712:EHB196724 EQU196712:EQX196724 FAQ196712:FAT196724 FKM196712:FKP196724 FUI196712:FUL196724 GEE196712:GEH196724 GOA196712:GOD196724 GXW196712:GXZ196724 HHS196712:HHV196724 HRO196712:HRR196724 IBK196712:IBN196724 ILG196712:ILJ196724 IVC196712:IVF196724 JEY196712:JFB196724 JOU196712:JOX196724 JYQ196712:JYT196724 KIM196712:KIP196724 KSI196712:KSL196724 LCE196712:LCH196724 LMA196712:LMD196724 LVW196712:LVZ196724 MFS196712:MFV196724 MPO196712:MPR196724 MZK196712:MZN196724 NJG196712:NJJ196724 NTC196712:NTF196724 OCY196712:ODB196724 OMU196712:OMX196724 OWQ196712:OWT196724 PGM196712:PGP196724 PQI196712:PQL196724 QAE196712:QAH196724 QKA196712:QKD196724 QTW196712:QTZ196724 RDS196712:RDV196724 RNO196712:RNR196724 RXK196712:RXN196724 SHG196712:SHJ196724 SRC196712:SRF196724 TAY196712:TBB196724 TKU196712:TKX196724 TUQ196712:TUT196724 UEM196712:UEP196724 UOI196712:UOL196724 UYE196712:UYH196724 VIA196712:VID196724 VRW196712:VRZ196724 WBS196712:WBV196724 WLO196712:WLR196724 WVK196712:WVN196724 B262248:E262260 IY262248:JB262260 SU262248:SX262260 ACQ262248:ACT262260 AMM262248:AMP262260 AWI262248:AWL262260 BGE262248:BGH262260 BQA262248:BQD262260 BZW262248:BZZ262260 CJS262248:CJV262260 CTO262248:CTR262260 DDK262248:DDN262260 DNG262248:DNJ262260 DXC262248:DXF262260 EGY262248:EHB262260 EQU262248:EQX262260 FAQ262248:FAT262260 FKM262248:FKP262260 FUI262248:FUL262260 GEE262248:GEH262260 GOA262248:GOD262260 GXW262248:GXZ262260 HHS262248:HHV262260 HRO262248:HRR262260 IBK262248:IBN262260 ILG262248:ILJ262260 IVC262248:IVF262260 JEY262248:JFB262260 JOU262248:JOX262260 JYQ262248:JYT262260 KIM262248:KIP262260 KSI262248:KSL262260 LCE262248:LCH262260 LMA262248:LMD262260 LVW262248:LVZ262260 MFS262248:MFV262260 MPO262248:MPR262260 MZK262248:MZN262260 NJG262248:NJJ262260 NTC262248:NTF262260 OCY262248:ODB262260 OMU262248:OMX262260 OWQ262248:OWT262260 PGM262248:PGP262260 PQI262248:PQL262260 QAE262248:QAH262260 QKA262248:QKD262260 QTW262248:QTZ262260 RDS262248:RDV262260 RNO262248:RNR262260 RXK262248:RXN262260 SHG262248:SHJ262260 SRC262248:SRF262260 TAY262248:TBB262260 TKU262248:TKX262260 TUQ262248:TUT262260 UEM262248:UEP262260 UOI262248:UOL262260 UYE262248:UYH262260 VIA262248:VID262260 VRW262248:VRZ262260 WBS262248:WBV262260 WLO262248:WLR262260 WVK262248:WVN262260 B327784:E327796 IY327784:JB327796 SU327784:SX327796 ACQ327784:ACT327796 AMM327784:AMP327796 AWI327784:AWL327796 BGE327784:BGH327796 BQA327784:BQD327796 BZW327784:BZZ327796 CJS327784:CJV327796 CTO327784:CTR327796 DDK327784:DDN327796 DNG327784:DNJ327796 DXC327784:DXF327796 EGY327784:EHB327796 EQU327784:EQX327796 FAQ327784:FAT327796 FKM327784:FKP327796 FUI327784:FUL327796 GEE327784:GEH327796 GOA327784:GOD327796 GXW327784:GXZ327796 HHS327784:HHV327796 HRO327784:HRR327796 IBK327784:IBN327796 ILG327784:ILJ327796 IVC327784:IVF327796 JEY327784:JFB327796 JOU327784:JOX327796 JYQ327784:JYT327796 KIM327784:KIP327796 KSI327784:KSL327796 LCE327784:LCH327796 LMA327784:LMD327796 LVW327784:LVZ327796 MFS327784:MFV327796 MPO327784:MPR327796 MZK327784:MZN327796 NJG327784:NJJ327796 NTC327784:NTF327796 OCY327784:ODB327796 OMU327784:OMX327796 OWQ327784:OWT327796 PGM327784:PGP327796 PQI327784:PQL327796 QAE327784:QAH327796 QKA327784:QKD327796 QTW327784:QTZ327796 RDS327784:RDV327796 RNO327784:RNR327796 RXK327784:RXN327796 SHG327784:SHJ327796 SRC327784:SRF327796 TAY327784:TBB327796 TKU327784:TKX327796 TUQ327784:TUT327796 UEM327784:UEP327796 UOI327784:UOL327796 UYE327784:UYH327796 VIA327784:VID327796 VRW327784:VRZ327796 WBS327784:WBV327796 WLO327784:WLR327796 WVK327784:WVN327796 B393320:E393332 IY393320:JB393332 SU393320:SX393332 ACQ393320:ACT393332 AMM393320:AMP393332 AWI393320:AWL393332 BGE393320:BGH393332 BQA393320:BQD393332 BZW393320:BZZ393332 CJS393320:CJV393332 CTO393320:CTR393332 DDK393320:DDN393332 DNG393320:DNJ393332 DXC393320:DXF393332 EGY393320:EHB393332 EQU393320:EQX393332 FAQ393320:FAT393332 FKM393320:FKP393332 FUI393320:FUL393332 GEE393320:GEH393332 GOA393320:GOD393332 GXW393320:GXZ393332 HHS393320:HHV393332 HRO393320:HRR393332 IBK393320:IBN393332 ILG393320:ILJ393332 IVC393320:IVF393332 JEY393320:JFB393332 JOU393320:JOX393332 JYQ393320:JYT393332 KIM393320:KIP393332 KSI393320:KSL393332 LCE393320:LCH393332 LMA393320:LMD393332 LVW393320:LVZ393332 MFS393320:MFV393332 MPO393320:MPR393332 MZK393320:MZN393332 NJG393320:NJJ393332 NTC393320:NTF393332 OCY393320:ODB393332 OMU393320:OMX393332 OWQ393320:OWT393332 PGM393320:PGP393332 PQI393320:PQL393332 QAE393320:QAH393332 QKA393320:QKD393332 QTW393320:QTZ393332 RDS393320:RDV393332 RNO393320:RNR393332 RXK393320:RXN393332 SHG393320:SHJ393332 SRC393320:SRF393332 TAY393320:TBB393332 TKU393320:TKX393332 TUQ393320:TUT393332 UEM393320:UEP393332 UOI393320:UOL393332 UYE393320:UYH393332 VIA393320:VID393332 VRW393320:VRZ393332 WBS393320:WBV393332 WLO393320:WLR393332 WVK393320:WVN393332 B458856:E458868 IY458856:JB458868 SU458856:SX458868 ACQ458856:ACT458868 AMM458856:AMP458868 AWI458856:AWL458868 BGE458856:BGH458868 BQA458856:BQD458868 BZW458856:BZZ458868 CJS458856:CJV458868 CTO458856:CTR458868 DDK458856:DDN458868 DNG458856:DNJ458868 DXC458856:DXF458868 EGY458856:EHB458868 EQU458856:EQX458868 FAQ458856:FAT458868 FKM458856:FKP458868 FUI458856:FUL458868 GEE458856:GEH458868 GOA458856:GOD458868 GXW458856:GXZ458868 HHS458856:HHV458868 HRO458856:HRR458868 IBK458856:IBN458868 ILG458856:ILJ458868 IVC458856:IVF458868 JEY458856:JFB458868 JOU458856:JOX458868 JYQ458856:JYT458868 KIM458856:KIP458868 KSI458856:KSL458868 LCE458856:LCH458868 LMA458856:LMD458868 LVW458856:LVZ458868 MFS458856:MFV458868 MPO458856:MPR458868 MZK458856:MZN458868 NJG458856:NJJ458868 NTC458856:NTF458868 OCY458856:ODB458868 OMU458856:OMX458868 OWQ458856:OWT458868 PGM458856:PGP458868 PQI458856:PQL458868 QAE458856:QAH458868 QKA458856:QKD458868 QTW458856:QTZ458868 RDS458856:RDV458868 RNO458856:RNR458868 RXK458856:RXN458868 SHG458856:SHJ458868 SRC458856:SRF458868 TAY458856:TBB458868 TKU458856:TKX458868 TUQ458856:TUT458868 UEM458856:UEP458868 UOI458856:UOL458868 UYE458856:UYH458868 VIA458856:VID458868 VRW458856:VRZ458868 WBS458856:WBV458868 WLO458856:WLR458868 WVK458856:WVN458868 B524392:E524404 IY524392:JB524404 SU524392:SX524404 ACQ524392:ACT524404 AMM524392:AMP524404 AWI524392:AWL524404 BGE524392:BGH524404 BQA524392:BQD524404 BZW524392:BZZ524404 CJS524392:CJV524404 CTO524392:CTR524404 DDK524392:DDN524404 DNG524392:DNJ524404 DXC524392:DXF524404 EGY524392:EHB524404 EQU524392:EQX524404 FAQ524392:FAT524404 FKM524392:FKP524404 FUI524392:FUL524404 GEE524392:GEH524404 GOA524392:GOD524404 GXW524392:GXZ524404 HHS524392:HHV524404 HRO524392:HRR524404 IBK524392:IBN524404 ILG524392:ILJ524404 IVC524392:IVF524404 JEY524392:JFB524404 JOU524392:JOX524404 JYQ524392:JYT524404 KIM524392:KIP524404 KSI524392:KSL524404 LCE524392:LCH524404 LMA524392:LMD524404 LVW524392:LVZ524404 MFS524392:MFV524404 MPO524392:MPR524404 MZK524392:MZN524404 NJG524392:NJJ524404 NTC524392:NTF524404 OCY524392:ODB524404 OMU524392:OMX524404 OWQ524392:OWT524404 PGM524392:PGP524404 PQI524392:PQL524404 QAE524392:QAH524404 QKA524392:QKD524404 QTW524392:QTZ524404 RDS524392:RDV524404 RNO524392:RNR524404 RXK524392:RXN524404 SHG524392:SHJ524404 SRC524392:SRF524404 TAY524392:TBB524404 TKU524392:TKX524404 TUQ524392:TUT524404 UEM524392:UEP524404 UOI524392:UOL524404 UYE524392:UYH524404 VIA524392:VID524404 VRW524392:VRZ524404 WBS524392:WBV524404 WLO524392:WLR524404 WVK524392:WVN524404 B589928:E589940 IY589928:JB589940 SU589928:SX589940 ACQ589928:ACT589940 AMM589928:AMP589940 AWI589928:AWL589940 BGE589928:BGH589940 BQA589928:BQD589940 BZW589928:BZZ589940 CJS589928:CJV589940 CTO589928:CTR589940 DDK589928:DDN589940 DNG589928:DNJ589940 DXC589928:DXF589940 EGY589928:EHB589940 EQU589928:EQX589940 FAQ589928:FAT589940 FKM589928:FKP589940 FUI589928:FUL589940 GEE589928:GEH589940 GOA589928:GOD589940 GXW589928:GXZ589940 HHS589928:HHV589940 HRO589928:HRR589940 IBK589928:IBN589940 ILG589928:ILJ589940 IVC589928:IVF589940 JEY589928:JFB589940 JOU589928:JOX589940 JYQ589928:JYT589940 KIM589928:KIP589940 KSI589928:KSL589940 LCE589928:LCH589940 LMA589928:LMD589940 LVW589928:LVZ589940 MFS589928:MFV589940 MPO589928:MPR589940 MZK589928:MZN589940 NJG589928:NJJ589940 NTC589928:NTF589940 OCY589928:ODB589940 OMU589928:OMX589940 OWQ589928:OWT589940 PGM589928:PGP589940 PQI589928:PQL589940 QAE589928:QAH589940 QKA589928:QKD589940 QTW589928:QTZ589940 RDS589928:RDV589940 RNO589928:RNR589940 RXK589928:RXN589940 SHG589928:SHJ589940 SRC589928:SRF589940 TAY589928:TBB589940 TKU589928:TKX589940 TUQ589928:TUT589940 UEM589928:UEP589940 UOI589928:UOL589940 UYE589928:UYH589940 VIA589928:VID589940 VRW589928:VRZ589940 WBS589928:WBV589940 WLO589928:WLR589940 WVK589928:WVN589940 B655464:E655476 IY655464:JB655476 SU655464:SX655476 ACQ655464:ACT655476 AMM655464:AMP655476 AWI655464:AWL655476 BGE655464:BGH655476 BQA655464:BQD655476 BZW655464:BZZ655476 CJS655464:CJV655476 CTO655464:CTR655476 DDK655464:DDN655476 DNG655464:DNJ655476 DXC655464:DXF655476 EGY655464:EHB655476 EQU655464:EQX655476 FAQ655464:FAT655476 FKM655464:FKP655476 FUI655464:FUL655476 GEE655464:GEH655476 GOA655464:GOD655476 GXW655464:GXZ655476 HHS655464:HHV655476 HRO655464:HRR655476 IBK655464:IBN655476 ILG655464:ILJ655476 IVC655464:IVF655476 JEY655464:JFB655476 JOU655464:JOX655476 JYQ655464:JYT655476 KIM655464:KIP655476 KSI655464:KSL655476 LCE655464:LCH655476 LMA655464:LMD655476 LVW655464:LVZ655476 MFS655464:MFV655476 MPO655464:MPR655476 MZK655464:MZN655476 NJG655464:NJJ655476 NTC655464:NTF655476 OCY655464:ODB655476 OMU655464:OMX655476 OWQ655464:OWT655476 PGM655464:PGP655476 PQI655464:PQL655476 QAE655464:QAH655476 QKA655464:QKD655476 QTW655464:QTZ655476 RDS655464:RDV655476 RNO655464:RNR655476 RXK655464:RXN655476 SHG655464:SHJ655476 SRC655464:SRF655476 TAY655464:TBB655476 TKU655464:TKX655476 TUQ655464:TUT655476 UEM655464:UEP655476 UOI655464:UOL655476 UYE655464:UYH655476 VIA655464:VID655476 VRW655464:VRZ655476 WBS655464:WBV655476 WLO655464:WLR655476 WVK655464:WVN655476 B721000:E721012 IY721000:JB721012 SU721000:SX721012 ACQ721000:ACT721012 AMM721000:AMP721012 AWI721000:AWL721012 BGE721000:BGH721012 BQA721000:BQD721012 BZW721000:BZZ721012 CJS721000:CJV721012 CTO721000:CTR721012 DDK721000:DDN721012 DNG721000:DNJ721012 DXC721000:DXF721012 EGY721000:EHB721012 EQU721000:EQX721012 FAQ721000:FAT721012 FKM721000:FKP721012 FUI721000:FUL721012 GEE721000:GEH721012 GOA721000:GOD721012 GXW721000:GXZ721012 HHS721000:HHV721012 HRO721000:HRR721012 IBK721000:IBN721012 ILG721000:ILJ721012 IVC721000:IVF721012 JEY721000:JFB721012 JOU721000:JOX721012 JYQ721000:JYT721012 KIM721000:KIP721012 KSI721000:KSL721012 LCE721000:LCH721012 LMA721000:LMD721012 LVW721000:LVZ721012 MFS721000:MFV721012 MPO721000:MPR721012 MZK721000:MZN721012 NJG721000:NJJ721012 NTC721000:NTF721012 OCY721000:ODB721012 OMU721000:OMX721012 OWQ721000:OWT721012 PGM721000:PGP721012 PQI721000:PQL721012 QAE721000:QAH721012 QKA721000:QKD721012 QTW721000:QTZ721012 RDS721000:RDV721012 RNO721000:RNR721012 RXK721000:RXN721012 SHG721000:SHJ721012 SRC721000:SRF721012 TAY721000:TBB721012 TKU721000:TKX721012 TUQ721000:TUT721012 UEM721000:UEP721012 UOI721000:UOL721012 UYE721000:UYH721012 VIA721000:VID721012 VRW721000:VRZ721012 WBS721000:WBV721012 WLO721000:WLR721012 WVK721000:WVN721012 B786536:E786548 IY786536:JB786548 SU786536:SX786548 ACQ786536:ACT786548 AMM786536:AMP786548 AWI786536:AWL786548 BGE786536:BGH786548 BQA786536:BQD786548 BZW786536:BZZ786548 CJS786536:CJV786548 CTO786536:CTR786548 DDK786536:DDN786548 DNG786536:DNJ786548 DXC786536:DXF786548 EGY786536:EHB786548 EQU786536:EQX786548 FAQ786536:FAT786548 FKM786536:FKP786548 FUI786536:FUL786548 GEE786536:GEH786548 GOA786536:GOD786548 GXW786536:GXZ786548 HHS786536:HHV786548 HRO786536:HRR786548 IBK786536:IBN786548 ILG786536:ILJ786548 IVC786536:IVF786548 JEY786536:JFB786548 JOU786536:JOX786548 JYQ786536:JYT786548 KIM786536:KIP786548 KSI786536:KSL786548 LCE786536:LCH786548 LMA786536:LMD786548 LVW786536:LVZ786548 MFS786536:MFV786548 MPO786536:MPR786548 MZK786536:MZN786548 NJG786536:NJJ786548 NTC786536:NTF786548 OCY786536:ODB786548 OMU786536:OMX786548 OWQ786536:OWT786548 PGM786536:PGP786548 PQI786536:PQL786548 QAE786536:QAH786548 QKA786536:QKD786548 QTW786536:QTZ786548 RDS786536:RDV786548 RNO786536:RNR786548 RXK786536:RXN786548 SHG786536:SHJ786548 SRC786536:SRF786548 TAY786536:TBB786548 TKU786536:TKX786548 TUQ786536:TUT786548 UEM786536:UEP786548 UOI786536:UOL786548 UYE786536:UYH786548 VIA786536:VID786548 VRW786536:VRZ786548 WBS786536:WBV786548 WLO786536:WLR786548 WVK786536:WVN786548 B852072:E852084 IY852072:JB852084 SU852072:SX852084 ACQ852072:ACT852084 AMM852072:AMP852084 AWI852072:AWL852084 BGE852072:BGH852084 BQA852072:BQD852084 BZW852072:BZZ852084 CJS852072:CJV852084 CTO852072:CTR852084 DDK852072:DDN852084 DNG852072:DNJ852084 DXC852072:DXF852084 EGY852072:EHB852084 EQU852072:EQX852084 FAQ852072:FAT852084 FKM852072:FKP852084 FUI852072:FUL852084 GEE852072:GEH852084 GOA852072:GOD852084 GXW852072:GXZ852084 HHS852072:HHV852084 HRO852072:HRR852084 IBK852072:IBN852084 ILG852072:ILJ852084 IVC852072:IVF852084 JEY852072:JFB852084 JOU852072:JOX852084 JYQ852072:JYT852084 KIM852072:KIP852084 KSI852072:KSL852084 LCE852072:LCH852084 LMA852072:LMD852084 LVW852072:LVZ852084 MFS852072:MFV852084 MPO852072:MPR852084 MZK852072:MZN852084 NJG852072:NJJ852084 NTC852072:NTF852084 OCY852072:ODB852084 OMU852072:OMX852084 OWQ852072:OWT852084 PGM852072:PGP852084 PQI852072:PQL852084 QAE852072:QAH852084 QKA852072:QKD852084 QTW852072:QTZ852084 RDS852072:RDV852084 RNO852072:RNR852084 RXK852072:RXN852084 SHG852072:SHJ852084 SRC852072:SRF852084 TAY852072:TBB852084 TKU852072:TKX852084 TUQ852072:TUT852084 UEM852072:UEP852084 UOI852072:UOL852084 UYE852072:UYH852084 VIA852072:VID852084 VRW852072:VRZ852084 WBS852072:WBV852084 WLO852072:WLR852084 WVK852072:WVN852084 B917608:E917620 IY917608:JB917620 SU917608:SX917620 ACQ917608:ACT917620 AMM917608:AMP917620 AWI917608:AWL917620 BGE917608:BGH917620 BQA917608:BQD917620 BZW917608:BZZ917620 CJS917608:CJV917620 CTO917608:CTR917620 DDK917608:DDN917620 DNG917608:DNJ917620 DXC917608:DXF917620 EGY917608:EHB917620 EQU917608:EQX917620 FAQ917608:FAT917620 FKM917608:FKP917620 FUI917608:FUL917620 GEE917608:GEH917620 GOA917608:GOD917620 GXW917608:GXZ917620 HHS917608:HHV917620 HRO917608:HRR917620 IBK917608:IBN917620 ILG917608:ILJ917620 IVC917608:IVF917620 JEY917608:JFB917620 JOU917608:JOX917620 JYQ917608:JYT917620 KIM917608:KIP917620 KSI917608:KSL917620 LCE917608:LCH917620 LMA917608:LMD917620 LVW917608:LVZ917620 MFS917608:MFV917620 MPO917608:MPR917620 MZK917608:MZN917620 NJG917608:NJJ917620 NTC917608:NTF917620 OCY917608:ODB917620 OMU917608:OMX917620 OWQ917608:OWT917620 PGM917608:PGP917620 PQI917608:PQL917620 QAE917608:QAH917620 QKA917608:QKD917620 QTW917608:QTZ917620 RDS917608:RDV917620 RNO917608:RNR917620 RXK917608:RXN917620 SHG917608:SHJ917620 SRC917608:SRF917620 TAY917608:TBB917620 TKU917608:TKX917620 TUQ917608:TUT917620 UEM917608:UEP917620 UOI917608:UOL917620 UYE917608:UYH917620 VIA917608:VID917620 VRW917608:VRZ917620 WBS917608:WBV917620 WLO917608:WLR917620 WVK917608:WVN917620 B983144:E983156 IY983144:JB983156 SU983144:SX983156 ACQ983144:ACT983156 AMM983144:AMP983156 AWI983144:AWL983156 BGE983144:BGH983156 BQA983144:BQD983156 BZW983144:BZZ983156 CJS983144:CJV983156 CTO983144:CTR983156 DDK983144:DDN983156 DNG983144:DNJ983156 DXC983144:DXF983156 EGY983144:EHB983156 EQU983144:EQX983156 FAQ983144:FAT983156 FKM983144:FKP983156 FUI983144:FUL983156 GEE983144:GEH983156 GOA983144:GOD983156 GXW983144:GXZ983156 HHS983144:HHV983156 HRO983144:HRR983156 IBK983144:IBN983156 ILG983144:ILJ983156 IVC983144:IVF983156 JEY983144:JFB983156 JOU983144:JOX983156 JYQ983144:JYT983156 KIM983144:KIP983156 KSI983144:KSL983156 LCE983144:LCH983156 LMA983144:LMD983156 LVW983144:LVZ983156 MFS983144:MFV983156 MPO983144:MPR983156 MZK983144:MZN983156 NJG983144:NJJ983156 NTC983144:NTF983156 OCY983144:ODB983156 OMU983144:OMX983156 OWQ983144:OWT983156 PGM983144:PGP983156 PQI983144:PQL983156 QAE983144:QAH983156 QKA983144:QKD983156 QTW983144:QTZ983156 RDS983144:RDV983156 RNO983144:RNR983156 RXK983144:RXN983156 SHG983144:SHJ983156 SRC983144:SRF983156 TAY983144:TBB983156 TKU983144:TKX983156 TUQ983144:TUT983156 UEM983144:UEP983156 UOI983144:UOL983156 UYE983144:UYH983156 VIA983144:VID983156 VRW983144:VRZ983156 WBS983144:WBV983156 WLO983144:WLR983156 C83:E83 C104:E117 B105:B117"/>
    <dataValidation type="whole" allowBlank="1" showInputMessage="1" showErrorMessage="1" sqref="WVP983052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G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G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G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G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G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G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G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G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G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G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G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G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G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G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formula1>0</formula1>
      <formula2>999</formula2>
    </dataValidation>
    <dataValidation type="whole" allowBlank="1" showInputMessage="1" showErrorMessage="1" sqref="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E65658:E65660 JB65658:JB65660 SX65658:SX65660 ACT65658:ACT65660 AMP65658:AMP65660 AWL65658:AWL65660 BGH65658:BGH65660 BQD65658:BQD65660 BZZ65658:BZZ65660 CJV65658:CJV65660 CTR65658:CTR65660 DDN65658:DDN65660 DNJ65658:DNJ65660 DXF65658:DXF65660 EHB65658:EHB65660 EQX65658:EQX65660 FAT65658:FAT65660 FKP65658:FKP65660 FUL65658:FUL65660 GEH65658:GEH65660 GOD65658:GOD65660 GXZ65658:GXZ65660 HHV65658:HHV65660 HRR65658:HRR65660 IBN65658:IBN65660 ILJ65658:ILJ65660 IVF65658:IVF65660 JFB65658:JFB65660 JOX65658:JOX65660 JYT65658:JYT65660 KIP65658:KIP65660 KSL65658:KSL65660 LCH65658:LCH65660 LMD65658:LMD65660 LVZ65658:LVZ65660 MFV65658:MFV65660 MPR65658:MPR65660 MZN65658:MZN65660 NJJ65658:NJJ65660 NTF65658:NTF65660 ODB65658:ODB65660 OMX65658:OMX65660 OWT65658:OWT65660 PGP65658:PGP65660 PQL65658:PQL65660 QAH65658:QAH65660 QKD65658:QKD65660 QTZ65658:QTZ65660 RDV65658:RDV65660 RNR65658:RNR65660 RXN65658:RXN65660 SHJ65658:SHJ65660 SRF65658:SRF65660 TBB65658:TBB65660 TKX65658:TKX65660 TUT65658:TUT65660 UEP65658:UEP65660 UOL65658:UOL65660 UYH65658:UYH65660 VID65658:VID65660 VRZ65658:VRZ65660 WBV65658:WBV65660 WLR65658:WLR65660 WVN65658:WVN65660 E131194:E131196 JB131194:JB131196 SX131194:SX131196 ACT131194:ACT131196 AMP131194:AMP131196 AWL131194:AWL131196 BGH131194:BGH131196 BQD131194:BQD131196 BZZ131194:BZZ131196 CJV131194:CJV131196 CTR131194:CTR131196 DDN131194:DDN131196 DNJ131194:DNJ131196 DXF131194:DXF131196 EHB131194:EHB131196 EQX131194:EQX131196 FAT131194:FAT131196 FKP131194:FKP131196 FUL131194:FUL131196 GEH131194:GEH131196 GOD131194:GOD131196 GXZ131194:GXZ131196 HHV131194:HHV131196 HRR131194:HRR131196 IBN131194:IBN131196 ILJ131194:ILJ131196 IVF131194:IVF131196 JFB131194:JFB131196 JOX131194:JOX131196 JYT131194:JYT131196 KIP131194:KIP131196 KSL131194:KSL131196 LCH131194:LCH131196 LMD131194:LMD131196 LVZ131194:LVZ131196 MFV131194:MFV131196 MPR131194:MPR131196 MZN131194:MZN131196 NJJ131194:NJJ131196 NTF131194:NTF131196 ODB131194:ODB131196 OMX131194:OMX131196 OWT131194:OWT131196 PGP131194:PGP131196 PQL131194:PQL131196 QAH131194:QAH131196 QKD131194:QKD131196 QTZ131194:QTZ131196 RDV131194:RDV131196 RNR131194:RNR131196 RXN131194:RXN131196 SHJ131194:SHJ131196 SRF131194:SRF131196 TBB131194:TBB131196 TKX131194:TKX131196 TUT131194:TUT131196 UEP131194:UEP131196 UOL131194:UOL131196 UYH131194:UYH131196 VID131194:VID131196 VRZ131194:VRZ131196 WBV131194:WBV131196 WLR131194:WLR131196 WVN131194:WVN131196 E196730:E196732 JB196730:JB196732 SX196730:SX196732 ACT196730:ACT196732 AMP196730:AMP196732 AWL196730:AWL196732 BGH196730:BGH196732 BQD196730:BQD196732 BZZ196730:BZZ196732 CJV196730:CJV196732 CTR196730:CTR196732 DDN196730:DDN196732 DNJ196730:DNJ196732 DXF196730:DXF196732 EHB196730:EHB196732 EQX196730:EQX196732 FAT196730:FAT196732 FKP196730:FKP196732 FUL196730:FUL196732 GEH196730:GEH196732 GOD196730:GOD196732 GXZ196730:GXZ196732 HHV196730:HHV196732 HRR196730:HRR196732 IBN196730:IBN196732 ILJ196730:ILJ196732 IVF196730:IVF196732 JFB196730:JFB196732 JOX196730:JOX196732 JYT196730:JYT196732 KIP196730:KIP196732 KSL196730:KSL196732 LCH196730:LCH196732 LMD196730:LMD196732 LVZ196730:LVZ196732 MFV196730:MFV196732 MPR196730:MPR196732 MZN196730:MZN196732 NJJ196730:NJJ196732 NTF196730:NTF196732 ODB196730:ODB196732 OMX196730:OMX196732 OWT196730:OWT196732 PGP196730:PGP196732 PQL196730:PQL196732 QAH196730:QAH196732 QKD196730:QKD196732 QTZ196730:QTZ196732 RDV196730:RDV196732 RNR196730:RNR196732 RXN196730:RXN196732 SHJ196730:SHJ196732 SRF196730:SRF196732 TBB196730:TBB196732 TKX196730:TKX196732 TUT196730:TUT196732 UEP196730:UEP196732 UOL196730:UOL196732 UYH196730:UYH196732 VID196730:VID196732 VRZ196730:VRZ196732 WBV196730:WBV196732 WLR196730:WLR196732 WVN196730:WVN196732 E262266:E262268 JB262266:JB262268 SX262266:SX262268 ACT262266:ACT262268 AMP262266:AMP262268 AWL262266:AWL262268 BGH262266:BGH262268 BQD262266:BQD262268 BZZ262266:BZZ262268 CJV262266:CJV262268 CTR262266:CTR262268 DDN262266:DDN262268 DNJ262266:DNJ262268 DXF262266:DXF262268 EHB262266:EHB262268 EQX262266:EQX262268 FAT262266:FAT262268 FKP262266:FKP262268 FUL262266:FUL262268 GEH262266:GEH262268 GOD262266:GOD262268 GXZ262266:GXZ262268 HHV262266:HHV262268 HRR262266:HRR262268 IBN262266:IBN262268 ILJ262266:ILJ262268 IVF262266:IVF262268 JFB262266:JFB262268 JOX262266:JOX262268 JYT262266:JYT262268 KIP262266:KIP262268 KSL262266:KSL262268 LCH262266:LCH262268 LMD262266:LMD262268 LVZ262266:LVZ262268 MFV262266:MFV262268 MPR262266:MPR262268 MZN262266:MZN262268 NJJ262266:NJJ262268 NTF262266:NTF262268 ODB262266:ODB262268 OMX262266:OMX262268 OWT262266:OWT262268 PGP262266:PGP262268 PQL262266:PQL262268 QAH262266:QAH262268 QKD262266:QKD262268 QTZ262266:QTZ262268 RDV262266:RDV262268 RNR262266:RNR262268 RXN262266:RXN262268 SHJ262266:SHJ262268 SRF262266:SRF262268 TBB262266:TBB262268 TKX262266:TKX262268 TUT262266:TUT262268 UEP262266:UEP262268 UOL262266:UOL262268 UYH262266:UYH262268 VID262266:VID262268 VRZ262266:VRZ262268 WBV262266:WBV262268 WLR262266:WLR262268 WVN262266:WVN262268 E327802:E327804 JB327802:JB327804 SX327802:SX327804 ACT327802:ACT327804 AMP327802:AMP327804 AWL327802:AWL327804 BGH327802:BGH327804 BQD327802:BQD327804 BZZ327802:BZZ327804 CJV327802:CJV327804 CTR327802:CTR327804 DDN327802:DDN327804 DNJ327802:DNJ327804 DXF327802:DXF327804 EHB327802:EHB327804 EQX327802:EQX327804 FAT327802:FAT327804 FKP327802:FKP327804 FUL327802:FUL327804 GEH327802:GEH327804 GOD327802:GOD327804 GXZ327802:GXZ327804 HHV327802:HHV327804 HRR327802:HRR327804 IBN327802:IBN327804 ILJ327802:ILJ327804 IVF327802:IVF327804 JFB327802:JFB327804 JOX327802:JOX327804 JYT327802:JYT327804 KIP327802:KIP327804 KSL327802:KSL327804 LCH327802:LCH327804 LMD327802:LMD327804 LVZ327802:LVZ327804 MFV327802:MFV327804 MPR327802:MPR327804 MZN327802:MZN327804 NJJ327802:NJJ327804 NTF327802:NTF327804 ODB327802:ODB327804 OMX327802:OMX327804 OWT327802:OWT327804 PGP327802:PGP327804 PQL327802:PQL327804 QAH327802:QAH327804 QKD327802:QKD327804 QTZ327802:QTZ327804 RDV327802:RDV327804 RNR327802:RNR327804 RXN327802:RXN327804 SHJ327802:SHJ327804 SRF327802:SRF327804 TBB327802:TBB327804 TKX327802:TKX327804 TUT327802:TUT327804 UEP327802:UEP327804 UOL327802:UOL327804 UYH327802:UYH327804 VID327802:VID327804 VRZ327802:VRZ327804 WBV327802:WBV327804 WLR327802:WLR327804 WVN327802:WVN327804 E393338:E393340 JB393338:JB393340 SX393338:SX393340 ACT393338:ACT393340 AMP393338:AMP393340 AWL393338:AWL393340 BGH393338:BGH393340 BQD393338:BQD393340 BZZ393338:BZZ393340 CJV393338:CJV393340 CTR393338:CTR393340 DDN393338:DDN393340 DNJ393338:DNJ393340 DXF393338:DXF393340 EHB393338:EHB393340 EQX393338:EQX393340 FAT393338:FAT393340 FKP393338:FKP393340 FUL393338:FUL393340 GEH393338:GEH393340 GOD393338:GOD393340 GXZ393338:GXZ393340 HHV393338:HHV393340 HRR393338:HRR393340 IBN393338:IBN393340 ILJ393338:ILJ393340 IVF393338:IVF393340 JFB393338:JFB393340 JOX393338:JOX393340 JYT393338:JYT393340 KIP393338:KIP393340 KSL393338:KSL393340 LCH393338:LCH393340 LMD393338:LMD393340 LVZ393338:LVZ393340 MFV393338:MFV393340 MPR393338:MPR393340 MZN393338:MZN393340 NJJ393338:NJJ393340 NTF393338:NTF393340 ODB393338:ODB393340 OMX393338:OMX393340 OWT393338:OWT393340 PGP393338:PGP393340 PQL393338:PQL393340 QAH393338:QAH393340 QKD393338:QKD393340 QTZ393338:QTZ393340 RDV393338:RDV393340 RNR393338:RNR393340 RXN393338:RXN393340 SHJ393338:SHJ393340 SRF393338:SRF393340 TBB393338:TBB393340 TKX393338:TKX393340 TUT393338:TUT393340 UEP393338:UEP393340 UOL393338:UOL393340 UYH393338:UYH393340 VID393338:VID393340 VRZ393338:VRZ393340 WBV393338:WBV393340 WLR393338:WLR393340 WVN393338:WVN393340 E458874:E458876 JB458874:JB458876 SX458874:SX458876 ACT458874:ACT458876 AMP458874:AMP458876 AWL458874:AWL458876 BGH458874:BGH458876 BQD458874:BQD458876 BZZ458874:BZZ458876 CJV458874:CJV458876 CTR458874:CTR458876 DDN458874:DDN458876 DNJ458874:DNJ458876 DXF458874:DXF458876 EHB458874:EHB458876 EQX458874:EQX458876 FAT458874:FAT458876 FKP458874:FKP458876 FUL458874:FUL458876 GEH458874:GEH458876 GOD458874:GOD458876 GXZ458874:GXZ458876 HHV458874:HHV458876 HRR458874:HRR458876 IBN458874:IBN458876 ILJ458874:ILJ458876 IVF458874:IVF458876 JFB458874:JFB458876 JOX458874:JOX458876 JYT458874:JYT458876 KIP458874:KIP458876 KSL458874:KSL458876 LCH458874:LCH458876 LMD458874:LMD458876 LVZ458874:LVZ458876 MFV458874:MFV458876 MPR458874:MPR458876 MZN458874:MZN458876 NJJ458874:NJJ458876 NTF458874:NTF458876 ODB458874:ODB458876 OMX458874:OMX458876 OWT458874:OWT458876 PGP458874:PGP458876 PQL458874:PQL458876 QAH458874:QAH458876 QKD458874:QKD458876 QTZ458874:QTZ458876 RDV458874:RDV458876 RNR458874:RNR458876 RXN458874:RXN458876 SHJ458874:SHJ458876 SRF458874:SRF458876 TBB458874:TBB458876 TKX458874:TKX458876 TUT458874:TUT458876 UEP458874:UEP458876 UOL458874:UOL458876 UYH458874:UYH458876 VID458874:VID458876 VRZ458874:VRZ458876 WBV458874:WBV458876 WLR458874:WLR458876 WVN458874:WVN458876 E524410:E524412 JB524410:JB524412 SX524410:SX524412 ACT524410:ACT524412 AMP524410:AMP524412 AWL524410:AWL524412 BGH524410:BGH524412 BQD524410:BQD524412 BZZ524410:BZZ524412 CJV524410:CJV524412 CTR524410:CTR524412 DDN524410:DDN524412 DNJ524410:DNJ524412 DXF524410:DXF524412 EHB524410:EHB524412 EQX524410:EQX524412 FAT524410:FAT524412 FKP524410:FKP524412 FUL524410:FUL524412 GEH524410:GEH524412 GOD524410:GOD524412 GXZ524410:GXZ524412 HHV524410:HHV524412 HRR524410:HRR524412 IBN524410:IBN524412 ILJ524410:ILJ524412 IVF524410:IVF524412 JFB524410:JFB524412 JOX524410:JOX524412 JYT524410:JYT524412 KIP524410:KIP524412 KSL524410:KSL524412 LCH524410:LCH524412 LMD524410:LMD524412 LVZ524410:LVZ524412 MFV524410:MFV524412 MPR524410:MPR524412 MZN524410:MZN524412 NJJ524410:NJJ524412 NTF524410:NTF524412 ODB524410:ODB524412 OMX524410:OMX524412 OWT524410:OWT524412 PGP524410:PGP524412 PQL524410:PQL524412 QAH524410:QAH524412 QKD524410:QKD524412 QTZ524410:QTZ524412 RDV524410:RDV524412 RNR524410:RNR524412 RXN524410:RXN524412 SHJ524410:SHJ524412 SRF524410:SRF524412 TBB524410:TBB524412 TKX524410:TKX524412 TUT524410:TUT524412 UEP524410:UEP524412 UOL524410:UOL524412 UYH524410:UYH524412 VID524410:VID524412 VRZ524410:VRZ524412 WBV524410:WBV524412 WLR524410:WLR524412 WVN524410:WVN524412 E589946:E589948 JB589946:JB589948 SX589946:SX589948 ACT589946:ACT589948 AMP589946:AMP589948 AWL589946:AWL589948 BGH589946:BGH589948 BQD589946:BQD589948 BZZ589946:BZZ589948 CJV589946:CJV589948 CTR589946:CTR589948 DDN589946:DDN589948 DNJ589946:DNJ589948 DXF589946:DXF589948 EHB589946:EHB589948 EQX589946:EQX589948 FAT589946:FAT589948 FKP589946:FKP589948 FUL589946:FUL589948 GEH589946:GEH589948 GOD589946:GOD589948 GXZ589946:GXZ589948 HHV589946:HHV589948 HRR589946:HRR589948 IBN589946:IBN589948 ILJ589946:ILJ589948 IVF589946:IVF589948 JFB589946:JFB589948 JOX589946:JOX589948 JYT589946:JYT589948 KIP589946:KIP589948 KSL589946:KSL589948 LCH589946:LCH589948 LMD589946:LMD589948 LVZ589946:LVZ589948 MFV589946:MFV589948 MPR589946:MPR589948 MZN589946:MZN589948 NJJ589946:NJJ589948 NTF589946:NTF589948 ODB589946:ODB589948 OMX589946:OMX589948 OWT589946:OWT589948 PGP589946:PGP589948 PQL589946:PQL589948 QAH589946:QAH589948 QKD589946:QKD589948 QTZ589946:QTZ589948 RDV589946:RDV589948 RNR589946:RNR589948 RXN589946:RXN589948 SHJ589946:SHJ589948 SRF589946:SRF589948 TBB589946:TBB589948 TKX589946:TKX589948 TUT589946:TUT589948 UEP589946:UEP589948 UOL589946:UOL589948 UYH589946:UYH589948 VID589946:VID589948 VRZ589946:VRZ589948 WBV589946:WBV589948 WLR589946:WLR589948 WVN589946:WVN589948 E655482:E655484 JB655482:JB655484 SX655482:SX655484 ACT655482:ACT655484 AMP655482:AMP655484 AWL655482:AWL655484 BGH655482:BGH655484 BQD655482:BQD655484 BZZ655482:BZZ655484 CJV655482:CJV655484 CTR655482:CTR655484 DDN655482:DDN655484 DNJ655482:DNJ655484 DXF655482:DXF655484 EHB655482:EHB655484 EQX655482:EQX655484 FAT655482:FAT655484 FKP655482:FKP655484 FUL655482:FUL655484 GEH655482:GEH655484 GOD655482:GOD655484 GXZ655482:GXZ655484 HHV655482:HHV655484 HRR655482:HRR655484 IBN655482:IBN655484 ILJ655482:ILJ655484 IVF655482:IVF655484 JFB655482:JFB655484 JOX655482:JOX655484 JYT655482:JYT655484 KIP655482:KIP655484 KSL655482:KSL655484 LCH655482:LCH655484 LMD655482:LMD655484 LVZ655482:LVZ655484 MFV655482:MFV655484 MPR655482:MPR655484 MZN655482:MZN655484 NJJ655482:NJJ655484 NTF655482:NTF655484 ODB655482:ODB655484 OMX655482:OMX655484 OWT655482:OWT655484 PGP655482:PGP655484 PQL655482:PQL655484 QAH655482:QAH655484 QKD655482:QKD655484 QTZ655482:QTZ655484 RDV655482:RDV655484 RNR655482:RNR655484 RXN655482:RXN655484 SHJ655482:SHJ655484 SRF655482:SRF655484 TBB655482:TBB655484 TKX655482:TKX655484 TUT655482:TUT655484 UEP655482:UEP655484 UOL655482:UOL655484 UYH655482:UYH655484 VID655482:VID655484 VRZ655482:VRZ655484 WBV655482:WBV655484 WLR655482:WLR655484 WVN655482:WVN655484 E721018:E721020 JB721018:JB721020 SX721018:SX721020 ACT721018:ACT721020 AMP721018:AMP721020 AWL721018:AWL721020 BGH721018:BGH721020 BQD721018:BQD721020 BZZ721018:BZZ721020 CJV721018:CJV721020 CTR721018:CTR721020 DDN721018:DDN721020 DNJ721018:DNJ721020 DXF721018:DXF721020 EHB721018:EHB721020 EQX721018:EQX721020 FAT721018:FAT721020 FKP721018:FKP721020 FUL721018:FUL721020 GEH721018:GEH721020 GOD721018:GOD721020 GXZ721018:GXZ721020 HHV721018:HHV721020 HRR721018:HRR721020 IBN721018:IBN721020 ILJ721018:ILJ721020 IVF721018:IVF721020 JFB721018:JFB721020 JOX721018:JOX721020 JYT721018:JYT721020 KIP721018:KIP721020 KSL721018:KSL721020 LCH721018:LCH721020 LMD721018:LMD721020 LVZ721018:LVZ721020 MFV721018:MFV721020 MPR721018:MPR721020 MZN721018:MZN721020 NJJ721018:NJJ721020 NTF721018:NTF721020 ODB721018:ODB721020 OMX721018:OMX721020 OWT721018:OWT721020 PGP721018:PGP721020 PQL721018:PQL721020 QAH721018:QAH721020 QKD721018:QKD721020 QTZ721018:QTZ721020 RDV721018:RDV721020 RNR721018:RNR721020 RXN721018:RXN721020 SHJ721018:SHJ721020 SRF721018:SRF721020 TBB721018:TBB721020 TKX721018:TKX721020 TUT721018:TUT721020 UEP721018:UEP721020 UOL721018:UOL721020 UYH721018:UYH721020 VID721018:VID721020 VRZ721018:VRZ721020 WBV721018:WBV721020 WLR721018:WLR721020 WVN721018:WVN721020 E786554:E786556 JB786554:JB786556 SX786554:SX786556 ACT786554:ACT786556 AMP786554:AMP786556 AWL786554:AWL786556 BGH786554:BGH786556 BQD786554:BQD786556 BZZ786554:BZZ786556 CJV786554:CJV786556 CTR786554:CTR786556 DDN786554:DDN786556 DNJ786554:DNJ786556 DXF786554:DXF786556 EHB786554:EHB786556 EQX786554:EQX786556 FAT786554:FAT786556 FKP786554:FKP786556 FUL786554:FUL786556 GEH786554:GEH786556 GOD786554:GOD786556 GXZ786554:GXZ786556 HHV786554:HHV786556 HRR786554:HRR786556 IBN786554:IBN786556 ILJ786554:ILJ786556 IVF786554:IVF786556 JFB786554:JFB786556 JOX786554:JOX786556 JYT786554:JYT786556 KIP786554:KIP786556 KSL786554:KSL786556 LCH786554:LCH786556 LMD786554:LMD786556 LVZ786554:LVZ786556 MFV786554:MFV786556 MPR786554:MPR786556 MZN786554:MZN786556 NJJ786554:NJJ786556 NTF786554:NTF786556 ODB786554:ODB786556 OMX786554:OMX786556 OWT786554:OWT786556 PGP786554:PGP786556 PQL786554:PQL786556 QAH786554:QAH786556 QKD786554:QKD786556 QTZ786554:QTZ786556 RDV786554:RDV786556 RNR786554:RNR786556 RXN786554:RXN786556 SHJ786554:SHJ786556 SRF786554:SRF786556 TBB786554:TBB786556 TKX786554:TKX786556 TUT786554:TUT786556 UEP786554:UEP786556 UOL786554:UOL786556 UYH786554:UYH786556 VID786554:VID786556 VRZ786554:VRZ786556 WBV786554:WBV786556 WLR786554:WLR786556 WVN786554:WVN786556 E852090:E852092 JB852090:JB852092 SX852090:SX852092 ACT852090:ACT852092 AMP852090:AMP852092 AWL852090:AWL852092 BGH852090:BGH852092 BQD852090:BQD852092 BZZ852090:BZZ852092 CJV852090:CJV852092 CTR852090:CTR852092 DDN852090:DDN852092 DNJ852090:DNJ852092 DXF852090:DXF852092 EHB852090:EHB852092 EQX852090:EQX852092 FAT852090:FAT852092 FKP852090:FKP852092 FUL852090:FUL852092 GEH852090:GEH852092 GOD852090:GOD852092 GXZ852090:GXZ852092 HHV852090:HHV852092 HRR852090:HRR852092 IBN852090:IBN852092 ILJ852090:ILJ852092 IVF852090:IVF852092 JFB852090:JFB852092 JOX852090:JOX852092 JYT852090:JYT852092 KIP852090:KIP852092 KSL852090:KSL852092 LCH852090:LCH852092 LMD852090:LMD852092 LVZ852090:LVZ852092 MFV852090:MFV852092 MPR852090:MPR852092 MZN852090:MZN852092 NJJ852090:NJJ852092 NTF852090:NTF852092 ODB852090:ODB852092 OMX852090:OMX852092 OWT852090:OWT852092 PGP852090:PGP852092 PQL852090:PQL852092 QAH852090:QAH852092 QKD852090:QKD852092 QTZ852090:QTZ852092 RDV852090:RDV852092 RNR852090:RNR852092 RXN852090:RXN852092 SHJ852090:SHJ852092 SRF852090:SRF852092 TBB852090:TBB852092 TKX852090:TKX852092 TUT852090:TUT852092 UEP852090:UEP852092 UOL852090:UOL852092 UYH852090:UYH852092 VID852090:VID852092 VRZ852090:VRZ852092 WBV852090:WBV852092 WLR852090:WLR852092 WVN852090:WVN852092 E917626:E917628 JB917626:JB917628 SX917626:SX917628 ACT917626:ACT917628 AMP917626:AMP917628 AWL917626:AWL917628 BGH917626:BGH917628 BQD917626:BQD917628 BZZ917626:BZZ917628 CJV917626:CJV917628 CTR917626:CTR917628 DDN917626:DDN917628 DNJ917626:DNJ917628 DXF917626:DXF917628 EHB917626:EHB917628 EQX917626:EQX917628 FAT917626:FAT917628 FKP917626:FKP917628 FUL917626:FUL917628 GEH917626:GEH917628 GOD917626:GOD917628 GXZ917626:GXZ917628 HHV917626:HHV917628 HRR917626:HRR917628 IBN917626:IBN917628 ILJ917626:ILJ917628 IVF917626:IVF917628 JFB917626:JFB917628 JOX917626:JOX917628 JYT917626:JYT917628 KIP917626:KIP917628 KSL917626:KSL917628 LCH917626:LCH917628 LMD917626:LMD917628 LVZ917626:LVZ917628 MFV917626:MFV917628 MPR917626:MPR917628 MZN917626:MZN917628 NJJ917626:NJJ917628 NTF917626:NTF917628 ODB917626:ODB917628 OMX917626:OMX917628 OWT917626:OWT917628 PGP917626:PGP917628 PQL917626:PQL917628 QAH917626:QAH917628 QKD917626:QKD917628 QTZ917626:QTZ917628 RDV917626:RDV917628 RNR917626:RNR917628 RXN917626:RXN917628 SHJ917626:SHJ917628 SRF917626:SRF917628 TBB917626:TBB917628 TKX917626:TKX917628 TUT917626:TUT917628 UEP917626:UEP917628 UOL917626:UOL917628 UYH917626:UYH917628 VID917626:VID917628 VRZ917626:VRZ917628 WBV917626:WBV917628 WLR917626:WLR917628 WVN917626:WVN917628 E983162:E983164 JB983162:JB983164 SX983162:SX983164 ACT983162:ACT983164 AMP983162:AMP983164 AWL983162:AWL983164 BGH983162:BGH983164 BQD983162:BQD983164 BZZ983162:BZZ983164 CJV983162:CJV983164 CTR983162:CTR983164 DDN983162:DDN983164 DNJ983162:DNJ983164 DXF983162:DXF983164 EHB983162:EHB983164 EQX983162:EQX983164 FAT983162:FAT983164 FKP983162:FKP983164 FUL983162:FUL983164 GEH983162:GEH983164 GOD983162:GOD983164 GXZ983162:GXZ983164 HHV983162:HHV983164 HRR983162:HRR983164 IBN983162:IBN983164 ILJ983162:ILJ983164 IVF983162:IVF983164 JFB983162:JFB983164 JOX983162:JOX983164 JYT983162:JYT983164 KIP983162:KIP983164 KSL983162:KSL983164 LCH983162:LCH983164 LMD983162:LMD983164 LVZ983162:LVZ983164 MFV983162:MFV983164 MPR983162:MPR983164 MZN983162:MZN983164 NJJ983162:NJJ983164 NTF983162:NTF983164 ODB983162:ODB983164 OMX983162:OMX983164 OWT983162:OWT983164 PGP983162:PGP983164 PQL983162:PQL983164 QAH983162:QAH983164 QKD983162:QKD983164 QTZ983162:QTZ983164 RDV983162:RDV983164 RNR983162:RNR983164 RXN983162:RXN983164 SHJ983162:SHJ983164 SRF983162:SRF983164 TBB983162:TBB983164 TKX983162:TKX983164 TUT983162:TUT983164 UEP983162:UEP983164 UOL983162:UOL983164 UYH983162:UYH983164 VID983162:VID983164 VRZ983162:VRZ983164 WBV983162:WBV983164 WLR983162:WLR983164 WVN983162:WVN983164 I124 E124">
      <formula1>1</formula1>
      <formula2>31</formula2>
    </dataValidation>
    <dataValidation type="whole" allowBlank="1" showInputMessage="1" showErrorMessage="1" sqref="WVO983162:WVO983164 JC124 SY124 ACU124 AMQ124 AWM124 BGI124 BQE124 CAA124 CJW124 CTS124 DDO124 DNK124 DXG124 EHC124 EQY124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F65658:F65660 JC65658:JC65660 SY65658:SY65660 ACU65658:ACU65660 AMQ65658:AMQ65660 AWM65658:AWM65660 BGI65658:BGI65660 BQE65658:BQE65660 CAA65658:CAA65660 CJW65658:CJW65660 CTS65658:CTS65660 DDO65658:DDO65660 DNK65658:DNK65660 DXG65658:DXG65660 EHC65658:EHC65660 EQY65658:EQY65660 FAU65658:FAU65660 FKQ65658:FKQ65660 FUM65658:FUM65660 GEI65658:GEI65660 GOE65658:GOE65660 GYA65658:GYA65660 HHW65658:HHW65660 HRS65658:HRS65660 IBO65658:IBO65660 ILK65658:ILK65660 IVG65658:IVG65660 JFC65658:JFC65660 JOY65658:JOY65660 JYU65658:JYU65660 KIQ65658:KIQ65660 KSM65658:KSM65660 LCI65658:LCI65660 LME65658:LME65660 LWA65658:LWA65660 MFW65658:MFW65660 MPS65658:MPS65660 MZO65658:MZO65660 NJK65658:NJK65660 NTG65658:NTG65660 ODC65658:ODC65660 OMY65658:OMY65660 OWU65658:OWU65660 PGQ65658:PGQ65660 PQM65658:PQM65660 QAI65658:QAI65660 QKE65658:QKE65660 QUA65658:QUA65660 RDW65658:RDW65660 RNS65658:RNS65660 RXO65658:RXO65660 SHK65658:SHK65660 SRG65658:SRG65660 TBC65658:TBC65660 TKY65658:TKY65660 TUU65658:TUU65660 UEQ65658:UEQ65660 UOM65658:UOM65660 UYI65658:UYI65660 VIE65658:VIE65660 VSA65658:VSA65660 WBW65658:WBW65660 WLS65658:WLS65660 WVO65658:WVO65660 F131194:F131196 JC131194:JC131196 SY131194:SY131196 ACU131194:ACU131196 AMQ131194:AMQ131196 AWM131194:AWM131196 BGI131194:BGI131196 BQE131194:BQE131196 CAA131194:CAA131196 CJW131194:CJW131196 CTS131194:CTS131196 DDO131194:DDO131196 DNK131194:DNK131196 DXG131194:DXG131196 EHC131194:EHC131196 EQY131194:EQY131196 FAU131194:FAU131196 FKQ131194:FKQ131196 FUM131194:FUM131196 GEI131194:GEI131196 GOE131194:GOE131196 GYA131194:GYA131196 HHW131194:HHW131196 HRS131194:HRS131196 IBO131194:IBO131196 ILK131194:ILK131196 IVG131194:IVG131196 JFC131194:JFC131196 JOY131194:JOY131196 JYU131194:JYU131196 KIQ131194:KIQ131196 KSM131194:KSM131196 LCI131194:LCI131196 LME131194:LME131196 LWA131194:LWA131196 MFW131194:MFW131196 MPS131194:MPS131196 MZO131194:MZO131196 NJK131194:NJK131196 NTG131194:NTG131196 ODC131194:ODC131196 OMY131194:OMY131196 OWU131194:OWU131196 PGQ131194:PGQ131196 PQM131194:PQM131196 QAI131194:QAI131196 QKE131194:QKE131196 QUA131194:QUA131196 RDW131194:RDW131196 RNS131194:RNS131196 RXO131194:RXO131196 SHK131194:SHK131196 SRG131194:SRG131196 TBC131194:TBC131196 TKY131194:TKY131196 TUU131194:TUU131196 UEQ131194:UEQ131196 UOM131194:UOM131196 UYI131194:UYI131196 VIE131194:VIE131196 VSA131194:VSA131196 WBW131194:WBW131196 WLS131194:WLS131196 WVO131194:WVO131196 F196730:F196732 JC196730:JC196732 SY196730:SY196732 ACU196730:ACU196732 AMQ196730:AMQ196732 AWM196730:AWM196732 BGI196730:BGI196732 BQE196730:BQE196732 CAA196730:CAA196732 CJW196730:CJW196732 CTS196730:CTS196732 DDO196730:DDO196732 DNK196730:DNK196732 DXG196730:DXG196732 EHC196730:EHC196732 EQY196730:EQY196732 FAU196730:FAU196732 FKQ196730:FKQ196732 FUM196730:FUM196732 GEI196730:GEI196732 GOE196730:GOE196732 GYA196730:GYA196732 HHW196730:HHW196732 HRS196730:HRS196732 IBO196730:IBO196732 ILK196730:ILK196732 IVG196730:IVG196732 JFC196730:JFC196732 JOY196730:JOY196732 JYU196730:JYU196732 KIQ196730:KIQ196732 KSM196730:KSM196732 LCI196730:LCI196732 LME196730:LME196732 LWA196730:LWA196732 MFW196730:MFW196732 MPS196730:MPS196732 MZO196730:MZO196732 NJK196730:NJK196732 NTG196730:NTG196732 ODC196730:ODC196732 OMY196730:OMY196732 OWU196730:OWU196732 PGQ196730:PGQ196732 PQM196730:PQM196732 QAI196730:QAI196732 QKE196730:QKE196732 QUA196730:QUA196732 RDW196730:RDW196732 RNS196730:RNS196732 RXO196730:RXO196732 SHK196730:SHK196732 SRG196730:SRG196732 TBC196730:TBC196732 TKY196730:TKY196732 TUU196730:TUU196732 UEQ196730:UEQ196732 UOM196730:UOM196732 UYI196730:UYI196732 VIE196730:VIE196732 VSA196730:VSA196732 WBW196730:WBW196732 WLS196730:WLS196732 WVO196730:WVO196732 F262266:F262268 JC262266:JC262268 SY262266:SY262268 ACU262266:ACU262268 AMQ262266:AMQ262268 AWM262266:AWM262268 BGI262266:BGI262268 BQE262266:BQE262268 CAA262266:CAA262268 CJW262266:CJW262268 CTS262266:CTS262268 DDO262266:DDO262268 DNK262266:DNK262268 DXG262266:DXG262268 EHC262266:EHC262268 EQY262266:EQY262268 FAU262266:FAU262268 FKQ262266:FKQ262268 FUM262266:FUM262268 GEI262266:GEI262268 GOE262266:GOE262268 GYA262266:GYA262268 HHW262266:HHW262268 HRS262266:HRS262268 IBO262266:IBO262268 ILK262266:ILK262268 IVG262266:IVG262268 JFC262266:JFC262268 JOY262266:JOY262268 JYU262266:JYU262268 KIQ262266:KIQ262268 KSM262266:KSM262268 LCI262266:LCI262268 LME262266:LME262268 LWA262266:LWA262268 MFW262266:MFW262268 MPS262266:MPS262268 MZO262266:MZO262268 NJK262266:NJK262268 NTG262266:NTG262268 ODC262266:ODC262268 OMY262266:OMY262268 OWU262266:OWU262268 PGQ262266:PGQ262268 PQM262266:PQM262268 QAI262266:QAI262268 QKE262266:QKE262268 QUA262266:QUA262268 RDW262266:RDW262268 RNS262266:RNS262268 RXO262266:RXO262268 SHK262266:SHK262268 SRG262266:SRG262268 TBC262266:TBC262268 TKY262266:TKY262268 TUU262266:TUU262268 UEQ262266:UEQ262268 UOM262266:UOM262268 UYI262266:UYI262268 VIE262266:VIE262268 VSA262266:VSA262268 WBW262266:WBW262268 WLS262266:WLS262268 WVO262266:WVO262268 F327802:F327804 JC327802:JC327804 SY327802:SY327804 ACU327802:ACU327804 AMQ327802:AMQ327804 AWM327802:AWM327804 BGI327802:BGI327804 BQE327802:BQE327804 CAA327802:CAA327804 CJW327802:CJW327804 CTS327802:CTS327804 DDO327802:DDO327804 DNK327802:DNK327804 DXG327802:DXG327804 EHC327802:EHC327804 EQY327802:EQY327804 FAU327802:FAU327804 FKQ327802:FKQ327804 FUM327802:FUM327804 GEI327802:GEI327804 GOE327802:GOE327804 GYA327802:GYA327804 HHW327802:HHW327804 HRS327802:HRS327804 IBO327802:IBO327804 ILK327802:ILK327804 IVG327802:IVG327804 JFC327802:JFC327804 JOY327802:JOY327804 JYU327802:JYU327804 KIQ327802:KIQ327804 KSM327802:KSM327804 LCI327802:LCI327804 LME327802:LME327804 LWA327802:LWA327804 MFW327802:MFW327804 MPS327802:MPS327804 MZO327802:MZO327804 NJK327802:NJK327804 NTG327802:NTG327804 ODC327802:ODC327804 OMY327802:OMY327804 OWU327802:OWU327804 PGQ327802:PGQ327804 PQM327802:PQM327804 QAI327802:QAI327804 QKE327802:QKE327804 QUA327802:QUA327804 RDW327802:RDW327804 RNS327802:RNS327804 RXO327802:RXO327804 SHK327802:SHK327804 SRG327802:SRG327804 TBC327802:TBC327804 TKY327802:TKY327804 TUU327802:TUU327804 UEQ327802:UEQ327804 UOM327802:UOM327804 UYI327802:UYI327804 VIE327802:VIE327804 VSA327802:VSA327804 WBW327802:WBW327804 WLS327802:WLS327804 WVO327802:WVO327804 F393338:F393340 JC393338:JC393340 SY393338:SY393340 ACU393338:ACU393340 AMQ393338:AMQ393340 AWM393338:AWM393340 BGI393338:BGI393340 BQE393338:BQE393340 CAA393338:CAA393340 CJW393338:CJW393340 CTS393338:CTS393340 DDO393338:DDO393340 DNK393338:DNK393340 DXG393338:DXG393340 EHC393338:EHC393340 EQY393338:EQY393340 FAU393338:FAU393340 FKQ393338:FKQ393340 FUM393338:FUM393340 GEI393338:GEI393340 GOE393338:GOE393340 GYA393338:GYA393340 HHW393338:HHW393340 HRS393338:HRS393340 IBO393338:IBO393340 ILK393338:ILK393340 IVG393338:IVG393340 JFC393338:JFC393340 JOY393338:JOY393340 JYU393338:JYU393340 KIQ393338:KIQ393340 KSM393338:KSM393340 LCI393338:LCI393340 LME393338:LME393340 LWA393338:LWA393340 MFW393338:MFW393340 MPS393338:MPS393340 MZO393338:MZO393340 NJK393338:NJK393340 NTG393338:NTG393340 ODC393338:ODC393340 OMY393338:OMY393340 OWU393338:OWU393340 PGQ393338:PGQ393340 PQM393338:PQM393340 QAI393338:QAI393340 QKE393338:QKE393340 QUA393338:QUA393340 RDW393338:RDW393340 RNS393338:RNS393340 RXO393338:RXO393340 SHK393338:SHK393340 SRG393338:SRG393340 TBC393338:TBC393340 TKY393338:TKY393340 TUU393338:TUU393340 UEQ393338:UEQ393340 UOM393338:UOM393340 UYI393338:UYI393340 VIE393338:VIE393340 VSA393338:VSA393340 WBW393338:WBW393340 WLS393338:WLS393340 WVO393338:WVO393340 F458874:F458876 JC458874:JC458876 SY458874:SY458876 ACU458874:ACU458876 AMQ458874:AMQ458876 AWM458874:AWM458876 BGI458874:BGI458876 BQE458874:BQE458876 CAA458874:CAA458876 CJW458874:CJW458876 CTS458874:CTS458876 DDO458874:DDO458876 DNK458874:DNK458876 DXG458874:DXG458876 EHC458874:EHC458876 EQY458874:EQY458876 FAU458874:FAU458876 FKQ458874:FKQ458876 FUM458874:FUM458876 GEI458874:GEI458876 GOE458874:GOE458876 GYA458874:GYA458876 HHW458874:HHW458876 HRS458874:HRS458876 IBO458874:IBO458876 ILK458874:ILK458876 IVG458874:IVG458876 JFC458874:JFC458876 JOY458874:JOY458876 JYU458874:JYU458876 KIQ458874:KIQ458876 KSM458874:KSM458876 LCI458874:LCI458876 LME458874:LME458876 LWA458874:LWA458876 MFW458874:MFW458876 MPS458874:MPS458876 MZO458874:MZO458876 NJK458874:NJK458876 NTG458874:NTG458876 ODC458874:ODC458876 OMY458874:OMY458876 OWU458874:OWU458876 PGQ458874:PGQ458876 PQM458874:PQM458876 QAI458874:QAI458876 QKE458874:QKE458876 QUA458874:QUA458876 RDW458874:RDW458876 RNS458874:RNS458876 RXO458874:RXO458876 SHK458874:SHK458876 SRG458874:SRG458876 TBC458874:TBC458876 TKY458874:TKY458876 TUU458874:TUU458876 UEQ458874:UEQ458876 UOM458874:UOM458876 UYI458874:UYI458876 VIE458874:VIE458876 VSA458874:VSA458876 WBW458874:WBW458876 WLS458874:WLS458876 WVO458874:WVO458876 F524410:F524412 JC524410:JC524412 SY524410:SY524412 ACU524410:ACU524412 AMQ524410:AMQ524412 AWM524410:AWM524412 BGI524410:BGI524412 BQE524410:BQE524412 CAA524410:CAA524412 CJW524410:CJW524412 CTS524410:CTS524412 DDO524410:DDO524412 DNK524410:DNK524412 DXG524410:DXG524412 EHC524410:EHC524412 EQY524410:EQY524412 FAU524410:FAU524412 FKQ524410:FKQ524412 FUM524410:FUM524412 GEI524410:GEI524412 GOE524410:GOE524412 GYA524410:GYA524412 HHW524410:HHW524412 HRS524410:HRS524412 IBO524410:IBO524412 ILK524410:ILK524412 IVG524410:IVG524412 JFC524410:JFC524412 JOY524410:JOY524412 JYU524410:JYU524412 KIQ524410:KIQ524412 KSM524410:KSM524412 LCI524410:LCI524412 LME524410:LME524412 LWA524410:LWA524412 MFW524410:MFW524412 MPS524410:MPS524412 MZO524410:MZO524412 NJK524410:NJK524412 NTG524410:NTG524412 ODC524410:ODC524412 OMY524410:OMY524412 OWU524410:OWU524412 PGQ524410:PGQ524412 PQM524410:PQM524412 QAI524410:QAI524412 QKE524410:QKE524412 QUA524410:QUA524412 RDW524410:RDW524412 RNS524410:RNS524412 RXO524410:RXO524412 SHK524410:SHK524412 SRG524410:SRG524412 TBC524410:TBC524412 TKY524410:TKY524412 TUU524410:TUU524412 UEQ524410:UEQ524412 UOM524410:UOM524412 UYI524410:UYI524412 VIE524410:VIE524412 VSA524410:VSA524412 WBW524410:WBW524412 WLS524410:WLS524412 WVO524410:WVO524412 F589946:F589948 JC589946:JC589948 SY589946:SY589948 ACU589946:ACU589948 AMQ589946:AMQ589948 AWM589946:AWM589948 BGI589946:BGI589948 BQE589946:BQE589948 CAA589946:CAA589948 CJW589946:CJW589948 CTS589946:CTS589948 DDO589946:DDO589948 DNK589946:DNK589948 DXG589946:DXG589948 EHC589946:EHC589948 EQY589946:EQY589948 FAU589946:FAU589948 FKQ589946:FKQ589948 FUM589946:FUM589948 GEI589946:GEI589948 GOE589946:GOE589948 GYA589946:GYA589948 HHW589946:HHW589948 HRS589946:HRS589948 IBO589946:IBO589948 ILK589946:ILK589948 IVG589946:IVG589948 JFC589946:JFC589948 JOY589946:JOY589948 JYU589946:JYU589948 KIQ589946:KIQ589948 KSM589946:KSM589948 LCI589946:LCI589948 LME589946:LME589948 LWA589946:LWA589948 MFW589946:MFW589948 MPS589946:MPS589948 MZO589946:MZO589948 NJK589946:NJK589948 NTG589946:NTG589948 ODC589946:ODC589948 OMY589946:OMY589948 OWU589946:OWU589948 PGQ589946:PGQ589948 PQM589946:PQM589948 QAI589946:QAI589948 QKE589946:QKE589948 QUA589946:QUA589948 RDW589946:RDW589948 RNS589946:RNS589948 RXO589946:RXO589948 SHK589946:SHK589948 SRG589946:SRG589948 TBC589946:TBC589948 TKY589946:TKY589948 TUU589946:TUU589948 UEQ589946:UEQ589948 UOM589946:UOM589948 UYI589946:UYI589948 VIE589946:VIE589948 VSA589946:VSA589948 WBW589946:WBW589948 WLS589946:WLS589948 WVO589946:WVO589948 F655482:F655484 JC655482:JC655484 SY655482:SY655484 ACU655482:ACU655484 AMQ655482:AMQ655484 AWM655482:AWM655484 BGI655482:BGI655484 BQE655482:BQE655484 CAA655482:CAA655484 CJW655482:CJW655484 CTS655482:CTS655484 DDO655482:DDO655484 DNK655482:DNK655484 DXG655482:DXG655484 EHC655482:EHC655484 EQY655482:EQY655484 FAU655482:FAU655484 FKQ655482:FKQ655484 FUM655482:FUM655484 GEI655482:GEI655484 GOE655482:GOE655484 GYA655482:GYA655484 HHW655482:HHW655484 HRS655482:HRS655484 IBO655482:IBO655484 ILK655482:ILK655484 IVG655482:IVG655484 JFC655482:JFC655484 JOY655482:JOY655484 JYU655482:JYU655484 KIQ655482:KIQ655484 KSM655482:KSM655484 LCI655482:LCI655484 LME655482:LME655484 LWA655482:LWA655484 MFW655482:MFW655484 MPS655482:MPS655484 MZO655482:MZO655484 NJK655482:NJK655484 NTG655482:NTG655484 ODC655482:ODC655484 OMY655482:OMY655484 OWU655482:OWU655484 PGQ655482:PGQ655484 PQM655482:PQM655484 QAI655482:QAI655484 QKE655482:QKE655484 QUA655482:QUA655484 RDW655482:RDW655484 RNS655482:RNS655484 RXO655482:RXO655484 SHK655482:SHK655484 SRG655482:SRG655484 TBC655482:TBC655484 TKY655482:TKY655484 TUU655482:TUU655484 UEQ655482:UEQ655484 UOM655482:UOM655484 UYI655482:UYI655484 VIE655482:VIE655484 VSA655482:VSA655484 WBW655482:WBW655484 WLS655482:WLS655484 WVO655482:WVO655484 F721018:F721020 JC721018:JC721020 SY721018:SY721020 ACU721018:ACU721020 AMQ721018:AMQ721020 AWM721018:AWM721020 BGI721018:BGI721020 BQE721018:BQE721020 CAA721018:CAA721020 CJW721018:CJW721020 CTS721018:CTS721020 DDO721018:DDO721020 DNK721018:DNK721020 DXG721018:DXG721020 EHC721018:EHC721020 EQY721018:EQY721020 FAU721018:FAU721020 FKQ721018:FKQ721020 FUM721018:FUM721020 GEI721018:GEI721020 GOE721018:GOE721020 GYA721018:GYA721020 HHW721018:HHW721020 HRS721018:HRS721020 IBO721018:IBO721020 ILK721018:ILK721020 IVG721018:IVG721020 JFC721018:JFC721020 JOY721018:JOY721020 JYU721018:JYU721020 KIQ721018:KIQ721020 KSM721018:KSM721020 LCI721018:LCI721020 LME721018:LME721020 LWA721018:LWA721020 MFW721018:MFW721020 MPS721018:MPS721020 MZO721018:MZO721020 NJK721018:NJK721020 NTG721018:NTG721020 ODC721018:ODC721020 OMY721018:OMY721020 OWU721018:OWU721020 PGQ721018:PGQ721020 PQM721018:PQM721020 QAI721018:QAI721020 QKE721018:QKE721020 QUA721018:QUA721020 RDW721018:RDW721020 RNS721018:RNS721020 RXO721018:RXO721020 SHK721018:SHK721020 SRG721018:SRG721020 TBC721018:TBC721020 TKY721018:TKY721020 TUU721018:TUU721020 UEQ721018:UEQ721020 UOM721018:UOM721020 UYI721018:UYI721020 VIE721018:VIE721020 VSA721018:VSA721020 WBW721018:WBW721020 WLS721018:WLS721020 WVO721018:WVO721020 F786554:F786556 JC786554:JC786556 SY786554:SY786556 ACU786554:ACU786556 AMQ786554:AMQ786556 AWM786554:AWM786556 BGI786554:BGI786556 BQE786554:BQE786556 CAA786554:CAA786556 CJW786554:CJW786556 CTS786554:CTS786556 DDO786554:DDO786556 DNK786554:DNK786556 DXG786554:DXG786556 EHC786554:EHC786556 EQY786554:EQY786556 FAU786554:FAU786556 FKQ786554:FKQ786556 FUM786554:FUM786556 GEI786554:GEI786556 GOE786554:GOE786556 GYA786554:GYA786556 HHW786554:HHW786556 HRS786554:HRS786556 IBO786554:IBO786556 ILK786554:ILK786556 IVG786554:IVG786556 JFC786554:JFC786556 JOY786554:JOY786556 JYU786554:JYU786556 KIQ786554:KIQ786556 KSM786554:KSM786556 LCI786554:LCI786556 LME786554:LME786556 LWA786554:LWA786556 MFW786554:MFW786556 MPS786554:MPS786556 MZO786554:MZO786556 NJK786554:NJK786556 NTG786554:NTG786556 ODC786554:ODC786556 OMY786554:OMY786556 OWU786554:OWU786556 PGQ786554:PGQ786556 PQM786554:PQM786556 QAI786554:QAI786556 QKE786554:QKE786556 QUA786554:QUA786556 RDW786554:RDW786556 RNS786554:RNS786556 RXO786554:RXO786556 SHK786554:SHK786556 SRG786554:SRG786556 TBC786554:TBC786556 TKY786554:TKY786556 TUU786554:TUU786556 UEQ786554:UEQ786556 UOM786554:UOM786556 UYI786554:UYI786556 VIE786554:VIE786556 VSA786554:VSA786556 WBW786554:WBW786556 WLS786554:WLS786556 WVO786554:WVO786556 F852090:F852092 JC852090:JC852092 SY852090:SY852092 ACU852090:ACU852092 AMQ852090:AMQ852092 AWM852090:AWM852092 BGI852090:BGI852092 BQE852090:BQE852092 CAA852090:CAA852092 CJW852090:CJW852092 CTS852090:CTS852092 DDO852090:DDO852092 DNK852090:DNK852092 DXG852090:DXG852092 EHC852090:EHC852092 EQY852090:EQY852092 FAU852090:FAU852092 FKQ852090:FKQ852092 FUM852090:FUM852092 GEI852090:GEI852092 GOE852090:GOE852092 GYA852090:GYA852092 HHW852090:HHW852092 HRS852090:HRS852092 IBO852090:IBO852092 ILK852090:ILK852092 IVG852090:IVG852092 JFC852090:JFC852092 JOY852090:JOY852092 JYU852090:JYU852092 KIQ852090:KIQ852092 KSM852090:KSM852092 LCI852090:LCI852092 LME852090:LME852092 LWA852090:LWA852092 MFW852090:MFW852092 MPS852090:MPS852092 MZO852090:MZO852092 NJK852090:NJK852092 NTG852090:NTG852092 ODC852090:ODC852092 OMY852090:OMY852092 OWU852090:OWU852092 PGQ852090:PGQ852092 PQM852090:PQM852092 QAI852090:QAI852092 QKE852090:QKE852092 QUA852090:QUA852092 RDW852090:RDW852092 RNS852090:RNS852092 RXO852090:RXO852092 SHK852090:SHK852092 SRG852090:SRG852092 TBC852090:TBC852092 TKY852090:TKY852092 TUU852090:TUU852092 UEQ852090:UEQ852092 UOM852090:UOM852092 UYI852090:UYI852092 VIE852090:VIE852092 VSA852090:VSA852092 WBW852090:WBW852092 WLS852090:WLS852092 WVO852090:WVO852092 F917626:F917628 JC917626:JC917628 SY917626:SY917628 ACU917626:ACU917628 AMQ917626:AMQ917628 AWM917626:AWM917628 BGI917626:BGI917628 BQE917626:BQE917628 CAA917626:CAA917628 CJW917626:CJW917628 CTS917626:CTS917628 DDO917626:DDO917628 DNK917626:DNK917628 DXG917626:DXG917628 EHC917626:EHC917628 EQY917626:EQY917628 FAU917626:FAU917628 FKQ917626:FKQ917628 FUM917626:FUM917628 GEI917626:GEI917628 GOE917626:GOE917628 GYA917626:GYA917628 HHW917626:HHW917628 HRS917626:HRS917628 IBO917626:IBO917628 ILK917626:ILK917628 IVG917626:IVG917628 JFC917626:JFC917628 JOY917626:JOY917628 JYU917626:JYU917628 KIQ917626:KIQ917628 KSM917626:KSM917628 LCI917626:LCI917628 LME917626:LME917628 LWA917626:LWA917628 MFW917626:MFW917628 MPS917626:MPS917628 MZO917626:MZO917628 NJK917626:NJK917628 NTG917626:NTG917628 ODC917626:ODC917628 OMY917626:OMY917628 OWU917626:OWU917628 PGQ917626:PGQ917628 PQM917626:PQM917628 QAI917626:QAI917628 QKE917626:QKE917628 QUA917626:QUA917628 RDW917626:RDW917628 RNS917626:RNS917628 RXO917626:RXO917628 SHK917626:SHK917628 SRG917626:SRG917628 TBC917626:TBC917628 TKY917626:TKY917628 TUU917626:TUU917628 UEQ917626:UEQ917628 UOM917626:UOM917628 UYI917626:UYI917628 VIE917626:VIE917628 VSA917626:VSA917628 WBW917626:WBW917628 WLS917626:WLS917628 WVO917626:WVO917628 F983162:F983164 JC983162:JC983164 SY983162:SY983164 ACU983162:ACU983164 AMQ983162:AMQ983164 AWM983162:AWM983164 BGI983162:BGI983164 BQE983162:BQE983164 CAA983162:CAA983164 CJW983162:CJW983164 CTS983162:CTS983164 DDO983162:DDO983164 DNK983162:DNK983164 DXG983162:DXG983164 EHC983162:EHC983164 EQY983162:EQY983164 FAU983162:FAU983164 FKQ983162:FKQ983164 FUM983162:FUM983164 GEI983162:GEI983164 GOE983162:GOE983164 GYA983162:GYA983164 HHW983162:HHW983164 HRS983162:HRS983164 IBO983162:IBO983164 ILK983162:ILK983164 IVG983162:IVG983164 JFC983162:JFC983164 JOY983162:JOY983164 JYU983162:JYU983164 KIQ983162:KIQ983164 KSM983162:KSM983164 LCI983162:LCI983164 LME983162:LME983164 LWA983162:LWA983164 MFW983162:MFW983164 MPS983162:MPS983164 MZO983162:MZO983164 NJK983162:NJK983164 NTG983162:NTG983164 ODC983162:ODC983164 OMY983162:OMY983164 OWU983162:OWU983164 PGQ983162:PGQ983164 PQM983162:PQM983164 QAI983162:QAI983164 QKE983162:QKE983164 QUA983162:QUA983164 RDW983162:RDW983164 RNS983162:RNS983164 RXO983162:RXO983164 SHK983162:SHK983164 SRG983162:SRG983164 TBC983162:TBC983164 TKY983162:TKY983164 TUU983162:TUU983164 UEQ983162:UEQ983164 UOM983162:UOM983164 UYI983162:UYI983164 VIE983162:VIE983164 VSA983162:VSA983164 WBW983162:WBW983164 WLS983162:WLS983164 J124">
      <formula1>1</formula1>
      <formula2>12</formula2>
    </dataValidation>
    <dataValidation type="whole" operator="greaterThanOrEqual" allowBlank="1" showInputMessage="1" showErrorMessage="1" sqref="WVP983162:WVP983164 JD124 SZ124 ACV124 AMR124 AWN124 BGJ124 BQF124 CAB124 CJX124 CTT124 DDP124 DNL124 DXH124 EHD124 EQZ124 FAV124 FKR124 FUN124 GEJ124 GOF124 GYB124 HHX124 HRT124 IBP124 ILL124 IVH124 JFD124 JOZ124 JYV124 KIR124 KSN124 LCJ124 LMF124 LWB124 MFX124 MPT124 MZP124 NJL124 NTH124 ODD124 OMZ124 OWV124 PGR124 PQN124 QAJ124 QKF124 QUB124 RDX124 RNT124 RXP124 SHL124 SRH124 TBD124 TKZ124 TUV124 UER124 UON124 UYJ124 VIF124 VSB124 WBX124 WLT124 WVP124 G65658:G65660 JD65658:JD65660 SZ65658:SZ65660 ACV65658:ACV65660 AMR65658:AMR65660 AWN65658:AWN65660 BGJ65658:BGJ65660 BQF65658:BQF65660 CAB65658:CAB65660 CJX65658:CJX65660 CTT65658:CTT65660 DDP65658:DDP65660 DNL65658:DNL65660 DXH65658:DXH65660 EHD65658:EHD65660 EQZ65658:EQZ65660 FAV65658:FAV65660 FKR65658:FKR65660 FUN65658:FUN65660 GEJ65658:GEJ65660 GOF65658:GOF65660 GYB65658:GYB65660 HHX65658:HHX65660 HRT65658:HRT65660 IBP65658:IBP65660 ILL65658:ILL65660 IVH65658:IVH65660 JFD65658:JFD65660 JOZ65658:JOZ65660 JYV65658:JYV65660 KIR65658:KIR65660 KSN65658:KSN65660 LCJ65658:LCJ65660 LMF65658:LMF65660 LWB65658:LWB65660 MFX65658:MFX65660 MPT65658:MPT65660 MZP65658:MZP65660 NJL65658:NJL65660 NTH65658:NTH65660 ODD65658:ODD65660 OMZ65658:OMZ65660 OWV65658:OWV65660 PGR65658:PGR65660 PQN65658:PQN65660 QAJ65658:QAJ65660 QKF65658:QKF65660 QUB65658:QUB65660 RDX65658:RDX65660 RNT65658:RNT65660 RXP65658:RXP65660 SHL65658:SHL65660 SRH65658:SRH65660 TBD65658:TBD65660 TKZ65658:TKZ65660 TUV65658:TUV65660 UER65658:UER65660 UON65658:UON65660 UYJ65658:UYJ65660 VIF65658:VIF65660 VSB65658:VSB65660 WBX65658:WBX65660 WLT65658:WLT65660 WVP65658:WVP65660 G131194:G131196 JD131194:JD131196 SZ131194:SZ131196 ACV131194:ACV131196 AMR131194:AMR131196 AWN131194:AWN131196 BGJ131194:BGJ131196 BQF131194:BQF131196 CAB131194:CAB131196 CJX131194:CJX131196 CTT131194:CTT131196 DDP131194:DDP131196 DNL131194:DNL131196 DXH131194:DXH131196 EHD131194:EHD131196 EQZ131194:EQZ131196 FAV131194:FAV131196 FKR131194:FKR131196 FUN131194:FUN131196 GEJ131194:GEJ131196 GOF131194:GOF131196 GYB131194:GYB131196 HHX131194:HHX131196 HRT131194:HRT131196 IBP131194:IBP131196 ILL131194:ILL131196 IVH131194:IVH131196 JFD131194:JFD131196 JOZ131194:JOZ131196 JYV131194:JYV131196 KIR131194:KIR131196 KSN131194:KSN131196 LCJ131194:LCJ131196 LMF131194:LMF131196 LWB131194:LWB131196 MFX131194:MFX131196 MPT131194:MPT131196 MZP131194:MZP131196 NJL131194:NJL131196 NTH131194:NTH131196 ODD131194:ODD131196 OMZ131194:OMZ131196 OWV131194:OWV131196 PGR131194:PGR131196 PQN131194:PQN131196 QAJ131194:QAJ131196 QKF131194:QKF131196 QUB131194:QUB131196 RDX131194:RDX131196 RNT131194:RNT131196 RXP131194:RXP131196 SHL131194:SHL131196 SRH131194:SRH131196 TBD131194:TBD131196 TKZ131194:TKZ131196 TUV131194:TUV131196 UER131194:UER131196 UON131194:UON131196 UYJ131194:UYJ131196 VIF131194:VIF131196 VSB131194:VSB131196 WBX131194:WBX131196 WLT131194:WLT131196 WVP131194:WVP131196 G196730:G196732 JD196730:JD196732 SZ196730:SZ196732 ACV196730:ACV196732 AMR196730:AMR196732 AWN196730:AWN196732 BGJ196730:BGJ196732 BQF196730:BQF196732 CAB196730:CAB196732 CJX196730:CJX196732 CTT196730:CTT196732 DDP196730:DDP196732 DNL196730:DNL196732 DXH196730:DXH196732 EHD196730:EHD196732 EQZ196730:EQZ196732 FAV196730:FAV196732 FKR196730:FKR196732 FUN196730:FUN196732 GEJ196730:GEJ196732 GOF196730:GOF196732 GYB196730:GYB196732 HHX196730:HHX196732 HRT196730:HRT196732 IBP196730:IBP196732 ILL196730:ILL196732 IVH196730:IVH196732 JFD196730:JFD196732 JOZ196730:JOZ196732 JYV196730:JYV196732 KIR196730:KIR196732 KSN196730:KSN196732 LCJ196730:LCJ196732 LMF196730:LMF196732 LWB196730:LWB196732 MFX196730:MFX196732 MPT196730:MPT196732 MZP196730:MZP196732 NJL196730:NJL196732 NTH196730:NTH196732 ODD196730:ODD196732 OMZ196730:OMZ196732 OWV196730:OWV196732 PGR196730:PGR196732 PQN196730:PQN196732 QAJ196730:QAJ196732 QKF196730:QKF196732 QUB196730:QUB196732 RDX196730:RDX196732 RNT196730:RNT196732 RXP196730:RXP196732 SHL196730:SHL196732 SRH196730:SRH196732 TBD196730:TBD196732 TKZ196730:TKZ196732 TUV196730:TUV196732 UER196730:UER196732 UON196730:UON196732 UYJ196730:UYJ196732 VIF196730:VIF196732 VSB196730:VSB196732 WBX196730:WBX196732 WLT196730:WLT196732 WVP196730:WVP196732 G262266:G262268 JD262266:JD262268 SZ262266:SZ262268 ACV262266:ACV262268 AMR262266:AMR262268 AWN262266:AWN262268 BGJ262266:BGJ262268 BQF262266:BQF262268 CAB262266:CAB262268 CJX262266:CJX262268 CTT262266:CTT262268 DDP262266:DDP262268 DNL262266:DNL262268 DXH262266:DXH262268 EHD262266:EHD262268 EQZ262266:EQZ262268 FAV262266:FAV262268 FKR262266:FKR262268 FUN262266:FUN262268 GEJ262266:GEJ262268 GOF262266:GOF262268 GYB262266:GYB262268 HHX262266:HHX262268 HRT262266:HRT262268 IBP262266:IBP262268 ILL262266:ILL262268 IVH262266:IVH262268 JFD262266:JFD262268 JOZ262266:JOZ262268 JYV262266:JYV262268 KIR262266:KIR262268 KSN262266:KSN262268 LCJ262266:LCJ262268 LMF262266:LMF262268 LWB262266:LWB262268 MFX262266:MFX262268 MPT262266:MPT262268 MZP262266:MZP262268 NJL262266:NJL262268 NTH262266:NTH262268 ODD262266:ODD262268 OMZ262266:OMZ262268 OWV262266:OWV262268 PGR262266:PGR262268 PQN262266:PQN262268 QAJ262266:QAJ262268 QKF262266:QKF262268 QUB262266:QUB262268 RDX262266:RDX262268 RNT262266:RNT262268 RXP262266:RXP262268 SHL262266:SHL262268 SRH262266:SRH262268 TBD262266:TBD262268 TKZ262266:TKZ262268 TUV262266:TUV262268 UER262266:UER262268 UON262266:UON262268 UYJ262266:UYJ262268 VIF262266:VIF262268 VSB262266:VSB262268 WBX262266:WBX262268 WLT262266:WLT262268 WVP262266:WVP262268 G327802:G327804 JD327802:JD327804 SZ327802:SZ327804 ACV327802:ACV327804 AMR327802:AMR327804 AWN327802:AWN327804 BGJ327802:BGJ327804 BQF327802:BQF327804 CAB327802:CAB327804 CJX327802:CJX327804 CTT327802:CTT327804 DDP327802:DDP327804 DNL327802:DNL327804 DXH327802:DXH327804 EHD327802:EHD327804 EQZ327802:EQZ327804 FAV327802:FAV327804 FKR327802:FKR327804 FUN327802:FUN327804 GEJ327802:GEJ327804 GOF327802:GOF327804 GYB327802:GYB327804 HHX327802:HHX327804 HRT327802:HRT327804 IBP327802:IBP327804 ILL327802:ILL327804 IVH327802:IVH327804 JFD327802:JFD327804 JOZ327802:JOZ327804 JYV327802:JYV327804 KIR327802:KIR327804 KSN327802:KSN327804 LCJ327802:LCJ327804 LMF327802:LMF327804 LWB327802:LWB327804 MFX327802:MFX327804 MPT327802:MPT327804 MZP327802:MZP327804 NJL327802:NJL327804 NTH327802:NTH327804 ODD327802:ODD327804 OMZ327802:OMZ327804 OWV327802:OWV327804 PGR327802:PGR327804 PQN327802:PQN327804 QAJ327802:QAJ327804 QKF327802:QKF327804 QUB327802:QUB327804 RDX327802:RDX327804 RNT327802:RNT327804 RXP327802:RXP327804 SHL327802:SHL327804 SRH327802:SRH327804 TBD327802:TBD327804 TKZ327802:TKZ327804 TUV327802:TUV327804 UER327802:UER327804 UON327802:UON327804 UYJ327802:UYJ327804 VIF327802:VIF327804 VSB327802:VSB327804 WBX327802:WBX327804 WLT327802:WLT327804 WVP327802:WVP327804 G393338:G393340 JD393338:JD393340 SZ393338:SZ393340 ACV393338:ACV393340 AMR393338:AMR393340 AWN393338:AWN393340 BGJ393338:BGJ393340 BQF393338:BQF393340 CAB393338:CAB393340 CJX393338:CJX393340 CTT393338:CTT393340 DDP393338:DDP393340 DNL393338:DNL393340 DXH393338:DXH393340 EHD393338:EHD393340 EQZ393338:EQZ393340 FAV393338:FAV393340 FKR393338:FKR393340 FUN393338:FUN393340 GEJ393338:GEJ393340 GOF393338:GOF393340 GYB393338:GYB393340 HHX393338:HHX393340 HRT393338:HRT393340 IBP393338:IBP393340 ILL393338:ILL393340 IVH393338:IVH393340 JFD393338:JFD393340 JOZ393338:JOZ393340 JYV393338:JYV393340 KIR393338:KIR393340 KSN393338:KSN393340 LCJ393338:LCJ393340 LMF393338:LMF393340 LWB393338:LWB393340 MFX393338:MFX393340 MPT393338:MPT393340 MZP393338:MZP393340 NJL393338:NJL393340 NTH393338:NTH393340 ODD393338:ODD393340 OMZ393338:OMZ393340 OWV393338:OWV393340 PGR393338:PGR393340 PQN393338:PQN393340 QAJ393338:QAJ393340 QKF393338:QKF393340 QUB393338:QUB393340 RDX393338:RDX393340 RNT393338:RNT393340 RXP393338:RXP393340 SHL393338:SHL393340 SRH393338:SRH393340 TBD393338:TBD393340 TKZ393338:TKZ393340 TUV393338:TUV393340 UER393338:UER393340 UON393338:UON393340 UYJ393338:UYJ393340 VIF393338:VIF393340 VSB393338:VSB393340 WBX393338:WBX393340 WLT393338:WLT393340 WVP393338:WVP393340 G458874:G458876 JD458874:JD458876 SZ458874:SZ458876 ACV458874:ACV458876 AMR458874:AMR458876 AWN458874:AWN458876 BGJ458874:BGJ458876 BQF458874:BQF458876 CAB458874:CAB458876 CJX458874:CJX458876 CTT458874:CTT458876 DDP458874:DDP458876 DNL458874:DNL458876 DXH458874:DXH458876 EHD458874:EHD458876 EQZ458874:EQZ458876 FAV458874:FAV458876 FKR458874:FKR458876 FUN458874:FUN458876 GEJ458874:GEJ458876 GOF458874:GOF458876 GYB458874:GYB458876 HHX458874:HHX458876 HRT458874:HRT458876 IBP458874:IBP458876 ILL458874:ILL458876 IVH458874:IVH458876 JFD458874:JFD458876 JOZ458874:JOZ458876 JYV458874:JYV458876 KIR458874:KIR458876 KSN458874:KSN458876 LCJ458874:LCJ458876 LMF458874:LMF458876 LWB458874:LWB458876 MFX458874:MFX458876 MPT458874:MPT458876 MZP458874:MZP458876 NJL458874:NJL458876 NTH458874:NTH458876 ODD458874:ODD458876 OMZ458874:OMZ458876 OWV458874:OWV458876 PGR458874:PGR458876 PQN458874:PQN458876 QAJ458874:QAJ458876 QKF458874:QKF458876 QUB458874:QUB458876 RDX458874:RDX458876 RNT458874:RNT458876 RXP458874:RXP458876 SHL458874:SHL458876 SRH458874:SRH458876 TBD458874:TBD458876 TKZ458874:TKZ458876 TUV458874:TUV458876 UER458874:UER458876 UON458874:UON458876 UYJ458874:UYJ458876 VIF458874:VIF458876 VSB458874:VSB458876 WBX458874:WBX458876 WLT458874:WLT458876 WVP458874:WVP458876 G524410:G524412 JD524410:JD524412 SZ524410:SZ524412 ACV524410:ACV524412 AMR524410:AMR524412 AWN524410:AWN524412 BGJ524410:BGJ524412 BQF524410:BQF524412 CAB524410:CAB524412 CJX524410:CJX524412 CTT524410:CTT524412 DDP524410:DDP524412 DNL524410:DNL524412 DXH524410:DXH524412 EHD524410:EHD524412 EQZ524410:EQZ524412 FAV524410:FAV524412 FKR524410:FKR524412 FUN524410:FUN524412 GEJ524410:GEJ524412 GOF524410:GOF524412 GYB524410:GYB524412 HHX524410:HHX524412 HRT524410:HRT524412 IBP524410:IBP524412 ILL524410:ILL524412 IVH524410:IVH524412 JFD524410:JFD524412 JOZ524410:JOZ524412 JYV524410:JYV524412 KIR524410:KIR524412 KSN524410:KSN524412 LCJ524410:LCJ524412 LMF524410:LMF524412 LWB524410:LWB524412 MFX524410:MFX524412 MPT524410:MPT524412 MZP524410:MZP524412 NJL524410:NJL524412 NTH524410:NTH524412 ODD524410:ODD524412 OMZ524410:OMZ524412 OWV524410:OWV524412 PGR524410:PGR524412 PQN524410:PQN524412 QAJ524410:QAJ524412 QKF524410:QKF524412 QUB524410:QUB524412 RDX524410:RDX524412 RNT524410:RNT524412 RXP524410:RXP524412 SHL524410:SHL524412 SRH524410:SRH524412 TBD524410:TBD524412 TKZ524410:TKZ524412 TUV524410:TUV524412 UER524410:UER524412 UON524410:UON524412 UYJ524410:UYJ524412 VIF524410:VIF524412 VSB524410:VSB524412 WBX524410:WBX524412 WLT524410:WLT524412 WVP524410:WVP524412 G589946:G589948 JD589946:JD589948 SZ589946:SZ589948 ACV589946:ACV589948 AMR589946:AMR589948 AWN589946:AWN589948 BGJ589946:BGJ589948 BQF589946:BQF589948 CAB589946:CAB589948 CJX589946:CJX589948 CTT589946:CTT589948 DDP589946:DDP589948 DNL589946:DNL589948 DXH589946:DXH589948 EHD589946:EHD589948 EQZ589946:EQZ589948 FAV589946:FAV589948 FKR589946:FKR589948 FUN589946:FUN589948 GEJ589946:GEJ589948 GOF589946:GOF589948 GYB589946:GYB589948 HHX589946:HHX589948 HRT589946:HRT589948 IBP589946:IBP589948 ILL589946:ILL589948 IVH589946:IVH589948 JFD589946:JFD589948 JOZ589946:JOZ589948 JYV589946:JYV589948 KIR589946:KIR589948 KSN589946:KSN589948 LCJ589946:LCJ589948 LMF589946:LMF589948 LWB589946:LWB589948 MFX589946:MFX589948 MPT589946:MPT589948 MZP589946:MZP589948 NJL589946:NJL589948 NTH589946:NTH589948 ODD589946:ODD589948 OMZ589946:OMZ589948 OWV589946:OWV589948 PGR589946:PGR589948 PQN589946:PQN589948 QAJ589946:QAJ589948 QKF589946:QKF589948 QUB589946:QUB589948 RDX589946:RDX589948 RNT589946:RNT589948 RXP589946:RXP589948 SHL589946:SHL589948 SRH589946:SRH589948 TBD589946:TBD589948 TKZ589946:TKZ589948 TUV589946:TUV589948 UER589946:UER589948 UON589946:UON589948 UYJ589946:UYJ589948 VIF589946:VIF589948 VSB589946:VSB589948 WBX589946:WBX589948 WLT589946:WLT589948 WVP589946:WVP589948 G655482:G655484 JD655482:JD655484 SZ655482:SZ655484 ACV655482:ACV655484 AMR655482:AMR655484 AWN655482:AWN655484 BGJ655482:BGJ655484 BQF655482:BQF655484 CAB655482:CAB655484 CJX655482:CJX655484 CTT655482:CTT655484 DDP655482:DDP655484 DNL655482:DNL655484 DXH655482:DXH655484 EHD655482:EHD655484 EQZ655482:EQZ655484 FAV655482:FAV655484 FKR655482:FKR655484 FUN655482:FUN655484 GEJ655482:GEJ655484 GOF655482:GOF655484 GYB655482:GYB655484 HHX655482:HHX655484 HRT655482:HRT655484 IBP655482:IBP655484 ILL655482:ILL655484 IVH655482:IVH655484 JFD655482:JFD655484 JOZ655482:JOZ655484 JYV655482:JYV655484 KIR655482:KIR655484 KSN655482:KSN655484 LCJ655482:LCJ655484 LMF655482:LMF655484 LWB655482:LWB655484 MFX655482:MFX655484 MPT655482:MPT655484 MZP655482:MZP655484 NJL655482:NJL655484 NTH655482:NTH655484 ODD655482:ODD655484 OMZ655482:OMZ655484 OWV655482:OWV655484 PGR655482:PGR655484 PQN655482:PQN655484 QAJ655482:QAJ655484 QKF655482:QKF655484 QUB655482:QUB655484 RDX655482:RDX655484 RNT655482:RNT655484 RXP655482:RXP655484 SHL655482:SHL655484 SRH655482:SRH655484 TBD655482:TBD655484 TKZ655482:TKZ655484 TUV655482:TUV655484 UER655482:UER655484 UON655482:UON655484 UYJ655482:UYJ655484 VIF655482:VIF655484 VSB655482:VSB655484 WBX655482:WBX655484 WLT655482:WLT655484 WVP655482:WVP655484 G721018:G721020 JD721018:JD721020 SZ721018:SZ721020 ACV721018:ACV721020 AMR721018:AMR721020 AWN721018:AWN721020 BGJ721018:BGJ721020 BQF721018:BQF721020 CAB721018:CAB721020 CJX721018:CJX721020 CTT721018:CTT721020 DDP721018:DDP721020 DNL721018:DNL721020 DXH721018:DXH721020 EHD721018:EHD721020 EQZ721018:EQZ721020 FAV721018:FAV721020 FKR721018:FKR721020 FUN721018:FUN721020 GEJ721018:GEJ721020 GOF721018:GOF721020 GYB721018:GYB721020 HHX721018:HHX721020 HRT721018:HRT721020 IBP721018:IBP721020 ILL721018:ILL721020 IVH721018:IVH721020 JFD721018:JFD721020 JOZ721018:JOZ721020 JYV721018:JYV721020 KIR721018:KIR721020 KSN721018:KSN721020 LCJ721018:LCJ721020 LMF721018:LMF721020 LWB721018:LWB721020 MFX721018:MFX721020 MPT721018:MPT721020 MZP721018:MZP721020 NJL721018:NJL721020 NTH721018:NTH721020 ODD721018:ODD721020 OMZ721018:OMZ721020 OWV721018:OWV721020 PGR721018:PGR721020 PQN721018:PQN721020 QAJ721018:QAJ721020 QKF721018:QKF721020 QUB721018:QUB721020 RDX721018:RDX721020 RNT721018:RNT721020 RXP721018:RXP721020 SHL721018:SHL721020 SRH721018:SRH721020 TBD721018:TBD721020 TKZ721018:TKZ721020 TUV721018:TUV721020 UER721018:UER721020 UON721018:UON721020 UYJ721018:UYJ721020 VIF721018:VIF721020 VSB721018:VSB721020 WBX721018:WBX721020 WLT721018:WLT721020 WVP721018:WVP721020 G786554:G786556 JD786554:JD786556 SZ786554:SZ786556 ACV786554:ACV786556 AMR786554:AMR786556 AWN786554:AWN786556 BGJ786554:BGJ786556 BQF786554:BQF786556 CAB786554:CAB786556 CJX786554:CJX786556 CTT786554:CTT786556 DDP786554:DDP786556 DNL786554:DNL786556 DXH786554:DXH786556 EHD786554:EHD786556 EQZ786554:EQZ786556 FAV786554:FAV786556 FKR786554:FKR786556 FUN786554:FUN786556 GEJ786554:GEJ786556 GOF786554:GOF786556 GYB786554:GYB786556 HHX786554:HHX786556 HRT786554:HRT786556 IBP786554:IBP786556 ILL786554:ILL786556 IVH786554:IVH786556 JFD786554:JFD786556 JOZ786554:JOZ786556 JYV786554:JYV786556 KIR786554:KIR786556 KSN786554:KSN786556 LCJ786554:LCJ786556 LMF786554:LMF786556 LWB786554:LWB786556 MFX786554:MFX786556 MPT786554:MPT786556 MZP786554:MZP786556 NJL786554:NJL786556 NTH786554:NTH786556 ODD786554:ODD786556 OMZ786554:OMZ786556 OWV786554:OWV786556 PGR786554:PGR786556 PQN786554:PQN786556 QAJ786554:QAJ786556 QKF786554:QKF786556 QUB786554:QUB786556 RDX786554:RDX786556 RNT786554:RNT786556 RXP786554:RXP786556 SHL786554:SHL786556 SRH786554:SRH786556 TBD786554:TBD786556 TKZ786554:TKZ786556 TUV786554:TUV786556 UER786554:UER786556 UON786554:UON786556 UYJ786554:UYJ786556 VIF786554:VIF786556 VSB786554:VSB786556 WBX786554:WBX786556 WLT786554:WLT786556 WVP786554:WVP786556 G852090:G852092 JD852090:JD852092 SZ852090:SZ852092 ACV852090:ACV852092 AMR852090:AMR852092 AWN852090:AWN852092 BGJ852090:BGJ852092 BQF852090:BQF852092 CAB852090:CAB852092 CJX852090:CJX852092 CTT852090:CTT852092 DDP852090:DDP852092 DNL852090:DNL852092 DXH852090:DXH852092 EHD852090:EHD852092 EQZ852090:EQZ852092 FAV852090:FAV852092 FKR852090:FKR852092 FUN852090:FUN852092 GEJ852090:GEJ852092 GOF852090:GOF852092 GYB852090:GYB852092 HHX852090:HHX852092 HRT852090:HRT852092 IBP852090:IBP852092 ILL852090:ILL852092 IVH852090:IVH852092 JFD852090:JFD852092 JOZ852090:JOZ852092 JYV852090:JYV852092 KIR852090:KIR852092 KSN852090:KSN852092 LCJ852090:LCJ852092 LMF852090:LMF852092 LWB852090:LWB852092 MFX852090:MFX852092 MPT852090:MPT852092 MZP852090:MZP852092 NJL852090:NJL852092 NTH852090:NTH852092 ODD852090:ODD852092 OMZ852090:OMZ852092 OWV852090:OWV852092 PGR852090:PGR852092 PQN852090:PQN852092 QAJ852090:QAJ852092 QKF852090:QKF852092 QUB852090:QUB852092 RDX852090:RDX852092 RNT852090:RNT852092 RXP852090:RXP852092 SHL852090:SHL852092 SRH852090:SRH852092 TBD852090:TBD852092 TKZ852090:TKZ852092 TUV852090:TUV852092 UER852090:UER852092 UON852090:UON852092 UYJ852090:UYJ852092 VIF852090:VIF852092 VSB852090:VSB852092 WBX852090:WBX852092 WLT852090:WLT852092 WVP852090:WVP852092 G917626:G917628 JD917626:JD917628 SZ917626:SZ917628 ACV917626:ACV917628 AMR917626:AMR917628 AWN917626:AWN917628 BGJ917626:BGJ917628 BQF917626:BQF917628 CAB917626:CAB917628 CJX917626:CJX917628 CTT917626:CTT917628 DDP917626:DDP917628 DNL917626:DNL917628 DXH917626:DXH917628 EHD917626:EHD917628 EQZ917626:EQZ917628 FAV917626:FAV917628 FKR917626:FKR917628 FUN917626:FUN917628 GEJ917626:GEJ917628 GOF917626:GOF917628 GYB917626:GYB917628 HHX917626:HHX917628 HRT917626:HRT917628 IBP917626:IBP917628 ILL917626:ILL917628 IVH917626:IVH917628 JFD917626:JFD917628 JOZ917626:JOZ917628 JYV917626:JYV917628 KIR917626:KIR917628 KSN917626:KSN917628 LCJ917626:LCJ917628 LMF917626:LMF917628 LWB917626:LWB917628 MFX917626:MFX917628 MPT917626:MPT917628 MZP917626:MZP917628 NJL917626:NJL917628 NTH917626:NTH917628 ODD917626:ODD917628 OMZ917626:OMZ917628 OWV917626:OWV917628 PGR917626:PGR917628 PQN917626:PQN917628 QAJ917626:QAJ917628 QKF917626:QKF917628 QUB917626:QUB917628 RDX917626:RDX917628 RNT917626:RNT917628 RXP917626:RXP917628 SHL917626:SHL917628 SRH917626:SRH917628 TBD917626:TBD917628 TKZ917626:TKZ917628 TUV917626:TUV917628 UER917626:UER917628 UON917626:UON917628 UYJ917626:UYJ917628 VIF917626:VIF917628 VSB917626:VSB917628 WBX917626:WBX917628 WLT917626:WLT917628 WVP917626:WVP917628 G983162:G983164 JD983162:JD983164 SZ983162:SZ983164 ACV983162:ACV983164 AMR983162:AMR983164 AWN983162:AWN983164 BGJ983162:BGJ983164 BQF983162:BQF983164 CAB983162:CAB983164 CJX983162:CJX983164 CTT983162:CTT983164 DDP983162:DDP983164 DNL983162:DNL983164 DXH983162:DXH983164 EHD983162:EHD983164 EQZ983162:EQZ983164 FAV983162:FAV983164 FKR983162:FKR983164 FUN983162:FUN983164 GEJ983162:GEJ983164 GOF983162:GOF983164 GYB983162:GYB983164 HHX983162:HHX983164 HRT983162:HRT983164 IBP983162:IBP983164 ILL983162:ILL983164 IVH983162:IVH983164 JFD983162:JFD983164 JOZ983162:JOZ983164 JYV983162:JYV983164 KIR983162:KIR983164 KSN983162:KSN983164 LCJ983162:LCJ983164 LMF983162:LMF983164 LWB983162:LWB983164 MFX983162:MFX983164 MPT983162:MPT983164 MZP983162:MZP983164 NJL983162:NJL983164 NTH983162:NTH983164 ODD983162:ODD983164 OMZ983162:OMZ983164 OWV983162:OWV983164 PGR983162:PGR983164 PQN983162:PQN983164 QAJ983162:QAJ983164 QKF983162:QKF983164 QUB983162:QUB983164 RDX983162:RDX983164 RNT983162:RNT983164 RXP983162:RXP983164 SHL983162:SHL983164 SRH983162:SRH983164 TBD983162:TBD983164 TKZ983162:TKZ983164 TUV983162:TUV983164 UER983162:UER983164 UON983162:UON983164 UYJ983162:UYJ983164 VIF983162:VIF983164 VSB983162:VSB983164 WBX983162:WBX983164 WLT983162:WLT983164 K124">
      <formula1>2020</formula1>
    </dataValidation>
    <dataValidation type="whole" errorStyle="information" allowBlank="1" showInputMessage="1" showErrorMessage="1" error="Insérer les coordonnées Y" sqref="AE3">
      <formula1>1</formula1>
      <formula2>999999</formula2>
    </dataValidation>
    <dataValidation type="textLength" allowBlank="1" showInputMessage="1" showErrorMessage="1" errorTitle="Attention plage de valeurs" error="Texte libre; max. 50 signes_x000a_" sqref="G5:I5 I3">
      <formula1>1</formula1>
      <formula2>50</formula2>
    </dataValidation>
    <dataValidation type="list" allowBlank="1" showInputMessage="1" error="insérer un nombre entier &lt;10000" sqref="B13:E82">
      <formula1>OFFSET($B$127:$B$226,MATCH(B13&amp;"*",$B$127:$B$226,0)-1,,COUNTIF($B$127:$B$226,B13&amp;"*"))</formula1>
    </dataValidation>
    <dataValidation type="list" allowBlank="1" showInputMessage="1" error="insérer un nombre entier &lt;10000" sqref="IY104:JB104 SU104:SX104 ACQ104:ACT104 AMM104:AMP104 AWI104:AWL104 BGE104:BGH104 BQA104:BQD104 BZW104:BZZ104 CJS104:CJV104 CTO104:CTR104 DDK104:DDN104 DNG104:DNJ104 DXC104:DXF104 EGY104:EHB104 EQU104:EQX104 FAQ104:FAT104 FKM104:FKP104 FUI104:FUL104 GEE104:GEH104 GOA104:GOD104 GXW104:GXZ104 HHS104:HHV104 HRO104:HRR104 IBK104:IBN104 ILG104:ILJ104 IVC104:IVF104 JEY104:JFB104 JOU104:JOX104 JYQ104:JYT104 KIM104:KIP104 KSI104:KSL104 LCE104:LCH104 LMA104:LMD104 LVW104:LVZ104 MFS104:MFV104 MPO104:MPR104 MZK104:MZN104 NJG104:NJJ104 NTC104:NTF104 OCY104:ODB104 OMU104:OMX104 OWQ104:OWT104 PGM104:PGP104 PQI104:PQL104 QAE104:QAH104 QKA104:QKD104 QTW104:QTZ104 RDS104:RDV104 RNO104:RNR104 RXK104:RXN104 SHG104:SHJ104 SRC104:SRF104 TAY104:TBB104 TKU104:TKX104 TUQ104:TUT104 UEM104:UEP104 UOI104:UOL104 UYE104:UYH104 VIA104:VID104 VRW104:VRZ104 WBS104:WBV104 WLO104:WLR104 WVK104:WVN104">
      <formula1>OFFSET($B$127:$B$432,MATCH(IY104&amp;"*",$B$127:$B$432,0)-1,,COUNTIF($B$127:$B$432,IY104&amp;"*"))</formula1>
    </dataValidation>
    <dataValidation type="list" allowBlank="1" showInputMessage="1" error="insérer un nombre entier &lt;10000" sqref="B84:E103">
      <formula1>OFFSET($B$227:$B$264,MATCH(B84&amp;"*",$B$227:$B$264,0)-1,,COUNTIF($B$227:$B$264,B84&amp;"*"))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B6B3"/>
  </sheetPr>
  <dimension ref="A1:BJ643"/>
  <sheetViews>
    <sheetView workbookViewId="0">
      <selection activeCell="J19" sqref="J19"/>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73"/>
      <c r="B1" s="174"/>
      <c r="C1" s="422" t="s">
        <v>1699</v>
      </c>
      <c r="D1" s="174"/>
      <c r="E1" s="174"/>
      <c r="F1" s="174"/>
      <c r="G1" s="174"/>
      <c r="H1" s="174"/>
      <c r="I1" s="174"/>
      <c r="J1" s="185" t="s">
        <v>1720</v>
      </c>
      <c r="K1" s="174"/>
      <c r="L1" s="175"/>
      <c r="M1" s="174"/>
      <c r="N1" s="174"/>
      <c r="O1" s="174"/>
      <c r="P1" s="173"/>
      <c r="Q1" s="174"/>
      <c r="R1" s="174"/>
      <c r="S1" s="421" t="s">
        <v>1722</v>
      </c>
      <c r="T1" s="525" t="str">
        <f>IF(Raster_WiKo!J1="","",Raster_WiKo!J1)</f>
        <v/>
      </c>
      <c r="U1" s="525"/>
      <c r="V1" s="525"/>
      <c r="W1" s="525"/>
      <c r="X1" s="373"/>
      <c r="Y1" s="176"/>
      <c r="Z1" s="186"/>
      <c r="AB1" s="177"/>
      <c r="AC1" s="186"/>
      <c r="AD1" s="187"/>
      <c r="AE1" s="526"/>
      <c r="AF1" s="526"/>
      <c r="AG1" s="526"/>
      <c r="AH1" s="526"/>
    </row>
    <row r="2" spans="1:62" ht="5.45" customHeight="1" x14ac:dyDescent="0.25">
      <c r="A2" s="177"/>
      <c r="B2" s="178"/>
      <c r="C2" s="179"/>
      <c r="D2" s="179"/>
      <c r="E2" s="179"/>
      <c r="F2" s="179"/>
      <c r="G2" s="179"/>
      <c r="H2" s="179"/>
      <c r="I2" s="179"/>
      <c r="J2" s="179"/>
      <c r="K2" s="179"/>
      <c r="L2" s="179"/>
      <c r="M2" s="180"/>
      <c r="N2" s="181"/>
      <c r="O2" s="181"/>
      <c r="P2" s="181"/>
      <c r="Q2" s="181"/>
      <c r="R2" s="182"/>
      <c r="S2" s="178"/>
      <c r="T2" s="178"/>
      <c r="U2" s="178"/>
      <c r="V2" s="183"/>
      <c r="W2" s="183"/>
      <c r="X2" s="374"/>
      <c r="Y2" s="183"/>
      <c r="Z2" s="183"/>
      <c r="AA2" s="183"/>
      <c r="AB2" s="183"/>
      <c r="AC2" s="183"/>
      <c r="AD2" s="181"/>
      <c r="AE2" s="183"/>
      <c r="AF2" s="177"/>
      <c r="AG2" s="178"/>
      <c r="AH2" s="178"/>
    </row>
    <row r="3" spans="1:62" x14ac:dyDescent="0.2">
      <c r="A3" s="188"/>
      <c r="B3" s="31"/>
      <c r="C3" s="199"/>
      <c r="D3" s="189"/>
      <c r="E3" s="190" t="s">
        <v>1724</v>
      </c>
      <c r="F3" s="527" t="str">
        <f>IF(Raster_WiKo!B3="","",Raster_WiKo!B3)</f>
        <v/>
      </c>
      <c r="G3" s="527"/>
      <c r="H3" s="527"/>
      <c r="I3" s="274"/>
      <c r="J3" s="190" t="s">
        <v>1730</v>
      </c>
      <c r="K3" s="528" t="str">
        <f>IF(Raster_WiKo!G3="","",Raster_WiKo!G3)</f>
        <v/>
      </c>
      <c r="L3" s="527"/>
      <c r="M3" s="31"/>
      <c r="N3" s="31"/>
      <c r="O3" s="275"/>
      <c r="P3" s="275"/>
      <c r="Q3" s="275"/>
      <c r="R3" s="191" t="s">
        <v>1732</v>
      </c>
      <c r="S3" s="527" t="str">
        <f>IF(Raster_WiKo!I3="","",Raster_WiKo!I3)</f>
        <v/>
      </c>
      <c r="T3" s="529"/>
      <c r="U3" s="527" t="str">
        <f>IF(Raster_WiKo!J3="","",Raster_WiKo!J3)</f>
        <v/>
      </c>
      <c r="V3" s="527"/>
      <c r="W3" s="527"/>
      <c r="X3" s="373"/>
      <c r="Y3" s="31"/>
      <c r="Z3" s="31"/>
      <c r="AA3" s="192"/>
      <c r="AB3" s="31"/>
      <c r="AD3" s="193"/>
      <c r="AE3" s="194"/>
      <c r="AF3" s="31"/>
      <c r="AG3" s="195"/>
      <c r="AH3" s="192"/>
    </row>
    <row r="4" spans="1:62" ht="6.6" customHeight="1" x14ac:dyDescent="0.2">
      <c r="A4" s="188"/>
      <c r="B4" s="188"/>
      <c r="C4" s="31"/>
      <c r="D4" s="31"/>
      <c r="E4" s="31"/>
      <c r="F4" s="31"/>
      <c r="G4" s="31"/>
      <c r="H4" s="31"/>
      <c r="I4" s="31"/>
      <c r="J4" s="31"/>
      <c r="L4" s="31"/>
      <c r="M4" s="190"/>
      <c r="N4" s="196"/>
      <c r="O4" s="196"/>
      <c r="P4" s="196"/>
      <c r="Q4" s="31"/>
      <c r="R4" s="31"/>
      <c r="T4" s="31"/>
      <c r="U4" s="31"/>
      <c r="V4" s="31"/>
      <c r="W4" s="31"/>
      <c r="X4" s="314"/>
      <c r="Y4" s="31"/>
      <c r="Z4" s="31"/>
      <c r="AA4" s="190"/>
      <c r="AB4" s="31"/>
      <c r="AC4" s="31"/>
      <c r="AD4" s="31"/>
      <c r="AE4" s="31"/>
      <c r="AF4" s="31"/>
      <c r="AG4" s="31"/>
      <c r="AH4" s="31"/>
      <c r="AI4" s="6"/>
      <c r="AJ4" s="6"/>
      <c r="AK4" s="6"/>
      <c r="AL4" s="6"/>
      <c r="AM4" s="6"/>
      <c r="AN4" s="150"/>
      <c r="AO4" s="150"/>
      <c r="AP4" s="6"/>
      <c r="AQ4" s="6"/>
      <c r="AR4" s="6"/>
      <c r="AS4" s="150"/>
      <c r="AT4" s="6"/>
      <c r="AU4" s="6"/>
      <c r="AV4" s="6"/>
      <c r="AW4" s="6"/>
      <c r="AX4" s="6"/>
      <c r="AY4" s="6"/>
      <c r="AZ4" s="6"/>
      <c r="BA4" s="6"/>
      <c r="BB4" s="6"/>
      <c r="BC4" s="6"/>
      <c r="BD4" s="6"/>
      <c r="BE4" s="6"/>
      <c r="BF4" s="6"/>
      <c r="BG4" s="6"/>
      <c r="BH4" s="6"/>
      <c r="BI4" s="6"/>
      <c r="BJ4" s="6"/>
    </row>
    <row r="5" spans="1:62" x14ac:dyDescent="0.2">
      <c r="A5" s="188"/>
      <c r="B5" s="31"/>
      <c r="C5" s="199"/>
      <c r="D5" s="190" t="s">
        <v>1725</v>
      </c>
      <c r="E5" s="527" t="str">
        <f>IF(Raster_WiKo!B5="","",Raster_WiKo!B5)</f>
        <v/>
      </c>
      <c r="F5" s="527"/>
      <c r="G5" s="274"/>
      <c r="H5" s="274"/>
      <c r="I5" s="274"/>
      <c r="J5" s="197" t="s">
        <v>1731</v>
      </c>
      <c r="K5" s="527" t="str">
        <f>IF(Raster_WiKo!G5="","",Raster_WiKo!G5)</f>
        <v/>
      </c>
      <c r="L5" s="527"/>
      <c r="M5" s="527"/>
      <c r="N5" s="31"/>
      <c r="O5" s="31"/>
      <c r="Q5" s="31"/>
      <c r="R5" s="190" t="s">
        <v>1733</v>
      </c>
      <c r="S5" s="530"/>
      <c r="T5" s="530"/>
      <c r="U5" s="530"/>
      <c r="V5" s="530"/>
      <c r="W5" s="530"/>
      <c r="X5" s="375"/>
      <c r="Y5" s="190"/>
      <c r="Z5" s="31"/>
      <c r="AA5" s="31"/>
      <c r="AC5" s="198"/>
      <c r="AD5" s="198"/>
      <c r="AE5" s="198"/>
      <c r="AF5" s="198"/>
      <c r="AG5" s="198"/>
      <c r="AH5" s="198"/>
      <c r="AI5" s="6"/>
      <c r="AJ5" s="6"/>
      <c r="AK5" s="6"/>
      <c r="AL5" s="6"/>
      <c r="AM5" s="6"/>
      <c r="AN5" s="150"/>
      <c r="AO5" s="6"/>
      <c r="AP5" s="6"/>
      <c r="AQ5" s="6"/>
      <c r="AR5" s="6"/>
      <c r="AS5" s="6"/>
      <c r="AU5" s="6"/>
      <c r="AV5" s="6"/>
      <c r="AW5" s="6"/>
      <c r="AX5" s="6"/>
      <c r="AZ5" s="6"/>
      <c r="BA5" s="6"/>
      <c r="BB5" s="6"/>
      <c r="BC5" s="6"/>
      <c r="BD5" s="6"/>
      <c r="BE5" s="6"/>
      <c r="BF5" s="6"/>
      <c r="BG5" s="6"/>
      <c r="BH5" s="6"/>
      <c r="BI5" s="6"/>
      <c r="BJ5" s="6"/>
    </row>
    <row r="6" spans="1:62" ht="8.1" customHeight="1" x14ac:dyDescent="0.2">
      <c r="A6" s="23"/>
      <c r="C6" s="206" t="s">
        <v>1726</v>
      </c>
      <c r="D6" s="150"/>
      <c r="E6" s="276"/>
      <c r="F6" s="6"/>
      <c r="N6" s="277"/>
      <c r="R6" s="277"/>
      <c r="S6" s="29"/>
      <c r="T6" s="11"/>
      <c r="U6" s="40"/>
      <c r="V6" s="29"/>
      <c r="W6" s="29"/>
      <c r="X6" s="316"/>
    </row>
    <row r="7" spans="1:62" ht="18" customHeight="1" x14ac:dyDescent="0.2">
      <c r="A7" s="23"/>
      <c r="H7" s="6"/>
      <c r="K7" s="6"/>
      <c r="L7" s="6"/>
      <c r="P7" s="278"/>
      <c r="Q7" s="35"/>
      <c r="R7" s="196" t="s">
        <v>1734</v>
      </c>
      <c r="S7" s="518"/>
      <c r="T7" s="518"/>
      <c r="U7" s="518"/>
      <c r="V7" s="518"/>
      <c r="W7" s="518"/>
      <c r="X7" s="376"/>
    </row>
    <row r="8" spans="1:62" ht="12.75" customHeight="1" x14ac:dyDescent="0.2">
      <c r="A8" s="23"/>
      <c r="I8" s="205"/>
      <c r="J8" s="205"/>
      <c r="K8" s="205"/>
      <c r="L8" s="205"/>
      <c r="M8" s="200"/>
      <c r="N8" s="200"/>
      <c r="O8" s="200"/>
      <c r="P8" s="200"/>
      <c r="Q8" s="200"/>
      <c r="R8" s="35"/>
      <c r="S8" s="35"/>
      <c r="T8" s="35"/>
      <c r="U8" s="35"/>
      <c r="V8" s="35"/>
      <c r="W8" s="35"/>
      <c r="X8" s="318"/>
      <c r="Y8" s="6"/>
      <c r="AA8" s="6"/>
      <c r="AB8" s="6"/>
      <c r="AC8" s="6"/>
      <c r="AD8" s="6"/>
      <c r="AE8" s="6"/>
      <c r="AF8" s="6"/>
      <c r="AG8" s="6"/>
      <c r="AI8" s="6"/>
      <c r="AJ8" s="6"/>
      <c r="AK8" s="6"/>
      <c r="AL8" s="6"/>
      <c r="AM8" s="6"/>
      <c r="AN8" s="6"/>
      <c r="AO8" s="6"/>
      <c r="AP8" s="6"/>
      <c r="AQ8" s="6"/>
      <c r="AR8" s="6"/>
      <c r="AS8" s="6"/>
      <c r="AT8" s="6"/>
      <c r="AU8" s="6"/>
      <c r="AV8" s="6"/>
      <c r="AW8" s="6"/>
      <c r="AX8" s="6"/>
      <c r="AY8" s="148"/>
      <c r="AZ8" s="184"/>
    </row>
    <row r="9" spans="1:62" ht="13.15" customHeight="1" x14ac:dyDescent="0.2">
      <c r="A9" s="23"/>
      <c r="E9" s="531" t="s">
        <v>1723</v>
      </c>
      <c r="F9" s="531"/>
      <c r="G9" s="531"/>
      <c r="H9" s="531"/>
      <c r="I9" s="531"/>
      <c r="J9" s="531"/>
      <c r="K9" s="531"/>
      <c r="L9" s="531"/>
      <c r="M9" s="531"/>
      <c r="N9" s="531"/>
      <c r="O9" s="531"/>
      <c r="S9" s="6"/>
      <c r="T9" s="21"/>
      <c r="U9" s="22"/>
      <c r="V9" s="22"/>
      <c r="W9" s="22"/>
      <c r="X9" s="377"/>
      <c r="Y9" s="6"/>
      <c r="AA9" s="6"/>
      <c r="AB9" s="6"/>
      <c r="AC9" s="6"/>
      <c r="AD9" s="6"/>
      <c r="AE9" s="6"/>
      <c r="AF9" s="6"/>
      <c r="AG9" s="6"/>
      <c r="AI9" s="6"/>
      <c r="AJ9" s="6"/>
      <c r="AK9" s="6"/>
      <c r="AL9" s="6"/>
      <c r="AM9" s="6"/>
      <c r="AN9" s="6"/>
      <c r="AO9" s="6"/>
      <c r="AP9" s="6"/>
      <c r="AQ9" s="6"/>
      <c r="AR9" s="6"/>
      <c r="AS9" s="6"/>
      <c r="AT9" s="6"/>
      <c r="AU9" s="6"/>
      <c r="AV9" s="6"/>
      <c r="AW9" s="6"/>
      <c r="AX9" s="6"/>
      <c r="AY9" s="148"/>
      <c r="AZ9" s="184"/>
    </row>
    <row r="10" spans="1:62" ht="10.9" customHeight="1" x14ac:dyDescent="0.2">
      <c r="A10" s="23"/>
      <c r="B10" s="150"/>
      <c r="E10" s="531"/>
      <c r="F10" s="531"/>
      <c r="G10" s="531"/>
      <c r="H10" s="531"/>
      <c r="I10" s="531"/>
      <c r="J10" s="531"/>
      <c r="K10" s="531"/>
      <c r="L10" s="531"/>
      <c r="M10" s="531"/>
      <c r="N10" s="531"/>
      <c r="O10" s="531"/>
      <c r="T10" s="23"/>
      <c r="U10" s="20"/>
      <c r="V10" s="20"/>
      <c r="W10" s="20"/>
      <c r="X10" s="378"/>
    </row>
    <row r="11" spans="1:62" ht="51.75" customHeight="1" x14ac:dyDescent="0.3">
      <c r="A11" s="23"/>
      <c r="B11" s="535" t="s">
        <v>1727</v>
      </c>
      <c r="C11" s="535"/>
      <c r="D11" s="535"/>
      <c r="E11" s="535"/>
      <c r="F11" s="7" t="s">
        <v>41</v>
      </c>
      <c r="G11" s="41">
        <v>1</v>
      </c>
      <c r="H11" s="8">
        <v>2</v>
      </c>
      <c r="I11" s="8">
        <v>3</v>
      </c>
      <c r="J11" s="8">
        <v>4</v>
      </c>
      <c r="K11" s="8">
        <v>5</v>
      </c>
      <c r="L11" s="8">
        <v>6</v>
      </c>
      <c r="M11" s="8">
        <v>7</v>
      </c>
      <c r="N11" s="41">
        <v>8</v>
      </c>
      <c r="O11" s="41"/>
      <c r="P11" s="536" t="s">
        <v>1675</v>
      </c>
      <c r="Q11" s="537"/>
      <c r="R11" s="537"/>
      <c r="S11" s="537"/>
      <c r="T11" s="24" t="s">
        <v>1674</v>
      </c>
      <c r="U11" s="25" t="s">
        <v>1728</v>
      </c>
      <c r="V11" s="25" t="s">
        <v>1677</v>
      </c>
      <c r="W11" s="25" t="s">
        <v>1729</v>
      </c>
      <c r="X11" s="400" t="s">
        <v>1718</v>
      </c>
      <c r="Y11" s="17" t="s">
        <v>483</v>
      </c>
    </row>
    <row r="12" spans="1:62" ht="18.75" x14ac:dyDescent="0.3">
      <c r="A12" s="23"/>
      <c r="B12" s="151" t="s">
        <v>1780</v>
      </c>
      <c r="C12" s="152"/>
      <c r="D12" s="152"/>
      <c r="E12" s="152"/>
      <c r="F12" s="153"/>
      <c r="G12" s="154"/>
      <c r="H12" s="154"/>
      <c r="I12" s="154"/>
      <c r="J12" s="154"/>
      <c r="K12" s="154"/>
      <c r="L12" s="154"/>
      <c r="M12" s="154"/>
      <c r="N12" s="154"/>
      <c r="O12" s="154"/>
      <c r="P12" s="154"/>
      <c r="Q12" s="154"/>
      <c r="R12" s="154"/>
      <c r="S12" s="154"/>
      <c r="T12" s="155"/>
      <c r="U12" s="156"/>
      <c r="V12" s="156"/>
      <c r="W12" s="157"/>
      <c r="X12" s="393"/>
      <c r="Y12" s="17"/>
    </row>
    <row r="13" spans="1:62" x14ac:dyDescent="0.2">
      <c r="A13" s="19">
        <v>1</v>
      </c>
      <c r="B13" s="520"/>
      <c r="C13" s="521"/>
      <c r="D13" s="521"/>
      <c r="E13" s="522"/>
      <c r="F13" s="30" t="str">
        <f t="shared" ref="F13:F76" si="0">IF(O13&gt;0,O13,"")</f>
        <v/>
      </c>
      <c r="G13" s="3"/>
      <c r="H13" s="4"/>
      <c r="I13" s="4"/>
      <c r="J13" s="4"/>
      <c r="K13" s="4"/>
      <c r="L13" s="4"/>
      <c r="M13" s="4"/>
      <c r="N13" s="5"/>
      <c r="O13" s="29">
        <f t="shared" ref="O13:O76" si="1">SUM(G13:N13)</f>
        <v>0</v>
      </c>
      <c r="P13" s="523"/>
      <c r="Q13" s="524"/>
      <c r="R13" s="524"/>
      <c r="S13" s="524"/>
      <c r="T13" s="158" t="str">
        <f t="shared" ref="T13:T44" si="2">IF($B13&lt;&gt;"",IF(VLOOKUP($B13,$B$127:$H$506,2,FALSE)&lt;&gt;"",VLOOKUP($B13,$B$127:$H$506,2,FALSE),""),"")</f>
        <v/>
      </c>
      <c r="U13" s="159" t="str">
        <f t="shared" ref="U13:U44" si="3">IF($B13&lt;&gt;"",IF(VLOOKUP($B13,$B$127:$H$506,3,FALSE)&lt;&gt;"",VLOOKUP($B13,$B$127:$H$506,3,FALSE),""),"")</f>
        <v/>
      </c>
      <c r="V13" s="159" t="str">
        <f t="shared" ref="V13:V44" si="4">IF($B13&lt;&gt;"",IF(VLOOKUP($B13,$B$127:$H$506,4,FALSE)&lt;&gt;"",VLOOKUP($B13,$B$127:$H$506,4,FALSE),""),"")</f>
        <v/>
      </c>
      <c r="W13" s="159" t="str">
        <f t="shared" ref="W13:W44" si="5">IF($B13&lt;&gt;"",IF(VLOOKUP($B13,$B$127:$H$506,5,FALSE)&lt;&gt;"",VLOOKUP($B13,$B$127:$H$506,5,FALSE),""),"")</f>
        <v/>
      </c>
      <c r="X13" s="379"/>
      <c r="Y13" s="18" t="str">
        <f t="shared" ref="Y13:Y44" si="6">IF($B13&lt;&gt;"",IF(VLOOKUP($B13,$B$127:$H$644,6,FALSE)&lt;&gt;"",VLOOKUP($B13,$B$127:$H$644,6,FALSE),""),"")</f>
        <v/>
      </c>
    </row>
    <row r="14" spans="1:62" x14ac:dyDescent="0.2">
      <c r="A14" s="19">
        <v>2</v>
      </c>
      <c r="B14" s="520"/>
      <c r="C14" s="521"/>
      <c r="D14" s="521"/>
      <c r="E14" s="522"/>
      <c r="F14" s="30" t="str">
        <f t="shared" si="0"/>
        <v/>
      </c>
      <c r="G14" s="3"/>
      <c r="H14" s="4"/>
      <c r="I14" s="4"/>
      <c r="J14" s="4"/>
      <c r="K14" s="4"/>
      <c r="L14" s="4"/>
      <c r="M14" s="4"/>
      <c r="N14" s="5"/>
      <c r="O14" s="29">
        <f t="shared" si="1"/>
        <v>0</v>
      </c>
      <c r="P14" s="523"/>
      <c r="Q14" s="524"/>
      <c r="R14" s="524"/>
      <c r="S14" s="524"/>
      <c r="T14" s="158" t="str">
        <f t="shared" si="2"/>
        <v/>
      </c>
      <c r="U14" s="159" t="str">
        <f t="shared" si="3"/>
        <v/>
      </c>
      <c r="V14" s="159" t="str">
        <f t="shared" si="4"/>
        <v/>
      </c>
      <c r="W14" s="159" t="str">
        <f t="shared" si="5"/>
        <v/>
      </c>
      <c r="X14" s="394"/>
      <c r="Y14" s="18" t="str">
        <f t="shared" si="6"/>
        <v/>
      </c>
    </row>
    <row r="15" spans="1:62" x14ac:dyDescent="0.2">
      <c r="A15" s="19">
        <v>3</v>
      </c>
      <c r="B15" s="520"/>
      <c r="C15" s="521"/>
      <c r="D15" s="521"/>
      <c r="E15" s="522"/>
      <c r="F15" s="30" t="str">
        <f t="shared" si="0"/>
        <v/>
      </c>
      <c r="G15" s="3"/>
      <c r="H15" s="4"/>
      <c r="I15" s="4"/>
      <c r="J15" s="4"/>
      <c r="K15" s="4"/>
      <c r="L15" s="4"/>
      <c r="M15" s="4"/>
      <c r="N15" s="5"/>
      <c r="O15" s="29">
        <f t="shared" si="1"/>
        <v>0</v>
      </c>
      <c r="P15" s="523"/>
      <c r="Q15" s="524"/>
      <c r="R15" s="524"/>
      <c r="S15" s="524"/>
      <c r="T15" s="158" t="str">
        <f t="shared" si="2"/>
        <v/>
      </c>
      <c r="U15" s="159" t="str">
        <f t="shared" si="3"/>
        <v/>
      </c>
      <c r="V15" s="159" t="str">
        <f t="shared" si="4"/>
        <v/>
      </c>
      <c r="W15" s="159" t="str">
        <f t="shared" si="5"/>
        <v/>
      </c>
      <c r="X15" s="394"/>
      <c r="Y15" s="18" t="str">
        <f t="shared" si="6"/>
        <v/>
      </c>
    </row>
    <row r="16" spans="1:62" x14ac:dyDescent="0.2">
      <c r="A16" s="19">
        <v>4</v>
      </c>
      <c r="B16" s="520"/>
      <c r="C16" s="521"/>
      <c r="D16" s="521"/>
      <c r="E16" s="522"/>
      <c r="F16" s="30" t="str">
        <f t="shared" si="0"/>
        <v/>
      </c>
      <c r="G16" s="3"/>
      <c r="H16" s="4"/>
      <c r="I16" s="4"/>
      <c r="J16" s="4"/>
      <c r="K16" s="4"/>
      <c r="L16" s="4"/>
      <c r="M16" s="4"/>
      <c r="N16" s="5"/>
      <c r="O16" s="29">
        <f t="shared" si="1"/>
        <v>0</v>
      </c>
      <c r="P16" s="523"/>
      <c r="Q16" s="524"/>
      <c r="R16" s="524"/>
      <c r="S16" s="524"/>
      <c r="T16" s="158" t="str">
        <f t="shared" si="2"/>
        <v/>
      </c>
      <c r="U16" s="159" t="str">
        <f t="shared" si="3"/>
        <v/>
      </c>
      <c r="V16" s="159" t="str">
        <f t="shared" si="4"/>
        <v/>
      </c>
      <c r="W16" s="159" t="str">
        <f t="shared" si="5"/>
        <v/>
      </c>
      <c r="X16" s="394"/>
      <c r="Y16" s="18" t="str">
        <f t="shared" si="6"/>
        <v/>
      </c>
    </row>
    <row r="17" spans="1:25" x14ac:dyDescent="0.2">
      <c r="A17" s="19">
        <v>5</v>
      </c>
      <c r="B17" s="520"/>
      <c r="C17" s="521"/>
      <c r="D17" s="521"/>
      <c r="E17" s="522"/>
      <c r="F17" s="30" t="str">
        <f t="shared" si="0"/>
        <v/>
      </c>
      <c r="G17" s="3"/>
      <c r="H17" s="4"/>
      <c r="I17" s="4"/>
      <c r="J17" s="4"/>
      <c r="K17" s="4"/>
      <c r="L17" s="4"/>
      <c r="M17" s="4"/>
      <c r="N17" s="5"/>
      <c r="O17" s="29">
        <f t="shared" si="1"/>
        <v>0</v>
      </c>
      <c r="P17" s="523"/>
      <c r="Q17" s="524"/>
      <c r="R17" s="524"/>
      <c r="S17" s="524"/>
      <c r="T17" s="158" t="str">
        <f t="shared" si="2"/>
        <v/>
      </c>
      <c r="U17" s="159" t="str">
        <f t="shared" si="3"/>
        <v/>
      </c>
      <c r="V17" s="159" t="str">
        <f t="shared" si="4"/>
        <v/>
      </c>
      <c r="W17" s="159" t="str">
        <f t="shared" si="5"/>
        <v/>
      </c>
      <c r="X17" s="394"/>
      <c r="Y17" s="18" t="str">
        <f t="shared" si="6"/>
        <v/>
      </c>
    </row>
    <row r="18" spans="1:25" x14ac:dyDescent="0.2">
      <c r="A18" s="19">
        <v>6</v>
      </c>
      <c r="B18" s="520"/>
      <c r="C18" s="521"/>
      <c r="D18" s="521"/>
      <c r="E18" s="522"/>
      <c r="F18" s="30" t="str">
        <f t="shared" si="0"/>
        <v/>
      </c>
      <c r="G18" s="3"/>
      <c r="H18" s="4"/>
      <c r="I18" s="4"/>
      <c r="J18" s="4"/>
      <c r="K18" s="4"/>
      <c r="L18" s="4"/>
      <c r="M18" s="4"/>
      <c r="N18" s="5"/>
      <c r="O18" s="29">
        <f t="shared" si="1"/>
        <v>0</v>
      </c>
      <c r="P18" s="523"/>
      <c r="Q18" s="524"/>
      <c r="R18" s="524"/>
      <c r="S18" s="524"/>
      <c r="T18" s="158" t="str">
        <f t="shared" si="2"/>
        <v/>
      </c>
      <c r="U18" s="159" t="str">
        <f t="shared" si="3"/>
        <v/>
      </c>
      <c r="V18" s="159" t="str">
        <f t="shared" si="4"/>
        <v/>
      </c>
      <c r="W18" s="159" t="str">
        <f t="shared" si="5"/>
        <v/>
      </c>
      <c r="X18" s="394"/>
      <c r="Y18" s="18" t="str">
        <f t="shared" si="6"/>
        <v/>
      </c>
    </row>
    <row r="19" spans="1:25" x14ac:dyDescent="0.2">
      <c r="A19" s="19">
        <v>7</v>
      </c>
      <c r="B19" s="520"/>
      <c r="C19" s="521"/>
      <c r="D19" s="521"/>
      <c r="E19" s="522"/>
      <c r="F19" s="30" t="str">
        <f t="shared" si="0"/>
        <v/>
      </c>
      <c r="G19" s="3"/>
      <c r="H19" s="4"/>
      <c r="I19" s="4"/>
      <c r="J19" s="4"/>
      <c r="K19" s="4"/>
      <c r="L19" s="4"/>
      <c r="M19" s="4"/>
      <c r="N19" s="5"/>
      <c r="O19" s="29">
        <f t="shared" si="1"/>
        <v>0</v>
      </c>
      <c r="P19" s="523"/>
      <c r="Q19" s="524"/>
      <c r="R19" s="524"/>
      <c r="S19" s="524"/>
      <c r="T19" s="158" t="str">
        <f t="shared" si="2"/>
        <v/>
      </c>
      <c r="U19" s="159" t="str">
        <f t="shared" si="3"/>
        <v/>
      </c>
      <c r="V19" s="159" t="str">
        <f t="shared" si="4"/>
        <v/>
      </c>
      <c r="W19" s="159" t="str">
        <f t="shared" si="5"/>
        <v/>
      </c>
      <c r="X19" s="394"/>
      <c r="Y19" s="18" t="str">
        <f t="shared" si="6"/>
        <v/>
      </c>
    </row>
    <row r="20" spans="1:25" x14ac:dyDescent="0.2">
      <c r="A20" s="19">
        <v>8</v>
      </c>
      <c r="B20" s="520"/>
      <c r="C20" s="521"/>
      <c r="D20" s="521"/>
      <c r="E20" s="522"/>
      <c r="F20" s="30" t="str">
        <f t="shared" si="0"/>
        <v/>
      </c>
      <c r="G20" s="3"/>
      <c r="H20" s="4"/>
      <c r="I20" s="4"/>
      <c r="J20" s="4"/>
      <c r="K20" s="4"/>
      <c r="L20" s="4"/>
      <c r="M20" s="4"/>
      <c r="N20" s="5"/>
      <c r="O20" s="29">
        <f t="shared" si="1"/>
        <v>0</v>
      </c>
      <c r="P20" s="523"/>
      <c r="Q20" s="524"/>
      <c r="R20" s="524"/>
      <c r="S20" s="524"/>
      <c r="T20" s="158" t="str">
        <f t="shared" si="2"/>
        <v/>
      </c>
      <c r="U20" s="159" t="str">
        <f t="shared" si="3"/>
        <v/>
      </c>
      <c r="V20" s="159" t="str">
        <f t="shared" si="4"/>
        <v/>
      </c>
      <c r="W20" s="159" t="str">
        <f t="shared" si="5"/>
        <v/>
      </c>
      <c r="X20" s="394"/>
      <c r="Y20" s="18" t="str">
        <f t="shared" si="6"/>
        <v/>
      </c>
    </row>
    <row r="21" spans="1:25" x14ac:dyDescent="0.2">
      <c r="A21" s="19">
        <v>9</v>
      </c>
      <c r="B21" s="520"/>
      <c r="C21" s="521"/>
      <c r="D21" s="521"/>
      <c r="E21" s="522"/>
      <c r="F21" s="30" t="str">
        <f t="shared" si="0"/>
        <v/>
      </c>
      <c r="G21" s="3"/>
      <c r="H21" s="4"/>
      <c r="I21" s="4"/>
      <c r="J21" s="4"/>
      <c r="K21" s="4"/>
      <c r="L21" s="4"/>
      <c r="M21" s="4"/>
      <c r="N21" s="5"/>
      <c r="O21" s="29">
        <f t="shared" si="1"/>
        <v>0</v>
      </c>
      <c r="P21" s="523"/>
      <c r="Q21" s="524"/>
      <c r="R21" s="524"/>
      <c r="S21" s="524"/>
      <c r="T21" s="158" t="str">
        <f t="shared" si="2"/>
        <v/>
      </c>
      <c r="U21" s="159" t="str">
        <f t="shared" si="3"/>
        <v/>
      </c>
      <c r="V21" s="159" t="str">
        <f t="shared" si="4"/>
        <v/>
      </c>
      <c r="W21" s="159" t="str">
        <f t="shared" si="5"/>
        <v/>
      </c>
      <c r="X21" s="394"/>
      <c r="Y21" s="18" t="str">
        <f t="shared" si="6"/>
        <v/>
      </c>
    </row>
    <row r="22" spans="1:25" x14ac:dyDescent="0.2">
      <c r="A22" s="19">
        <v>10</v>
      </c>
      <c r="B22" s="520"/>
      <c r="C22" s="521"/>
      <c r="D22" s="521"/>
      <c r="E22" s="522"/>
      <c r="F22" s="30" t="str">
        <f t="shared" si="0"/>
        <v/>
      </c>
      <c r="G22" s="3"/>
      <c r="H22" s="4"/>
      <c r="I22" s="4"/>
      <c r="J22" s="4"/>
      <c r="K22" s="4"/>
      <c r="L22" s="4"/>
      <c r="M22" s="4"/>
      <c r="N22" s="5"/>
      <c r="O22" s="29">
        <f t="shared" si="1"/>
        <v>0</v>
      </c>
      <c r="P22" s="523"/>
      <c r="Q22" s="524"/>
      <c r="R22" s="524"/>
      <c r="S22" s="524"/>
      <c r="T22" s="158" t="str">
        <f t="shared" si="2"/>
        <v/>
      </c>
      <c r="U22" s="159" t="str">
        <f t="shared" si="3"/>
        <v/>
      </c>
      <c r="V22" s="159" t="str">
        <f t="shared" si="4"/>
        <v/>
      </c>
      <c r="W22" s="159" t="str">
        <f t="shared" si="5"/>
        <v/>
      </c>
      <c r="X22" s="394"/>
      <c r="Y22" s="18" t="str">
        <f t="shared" si="6"/>
        <v/>
      </c>
    </row>
    <row r="23" spans="1:25" x14ac:dyDescent="0.2">
      <c r="A23" s="19">
        <v>11</v>
      </c>
      <c r="B23" s="520"/>
      <c r="C23" s="521"/>
      <c r="D23" s="521"/>
      <c r="E23" s="522"/>
      <c r="F23" s="30" t="str">
        <f t="shared" si="0"/>
        <v/>
      </c>
      <c r="G23" s="3"/>
      <c r="H23" s="4"/>
      <c r="I23" s="4"/>
      <c r="J23" s="4"/>
      <c r="K23" s="4"/>
      <c r="L23" s="4"/>
      <c r="M23" s="4"/>
      <c r="N23" s="5"/>
      <c r="O23" s="29">
        <f t="shared" si="1"/>
        <v>0</v>
      </c>
      <c r="P23" s="523"/>
      <c r="Q23" s="524"/>
      <c r="R23" s="524"/>
      <c r="S23" s="524"/>
      <c r="T23" s="158" t="str">
        <f t="shared" si="2"/>
        <v/>
      </c>
      <c r="U23" s="159" t="str">
        <f t="shared" si="3"/>
        <v/>
      </c>
      <c r="V23" s="159" t="str">
        <f t="shared" si="4"/>
        <v/>
      </c>
      <c r="W23" s="159" t="str">
        <f t="shared" si="5"/>
        <v/>
      </c>
      <c r="X23" s="394"/>
      <c r="Y23" s="18" t="str">
        <f t="shared" si="6"/>
        <v/>
      </c>
    </row>
    <row r="24" spans="1:25" x14ac:dyDescent="0.2">
      <c r="A24" s="19">
        <v>12</v>
      </c>
      <c r="B24" s="520"/>
      <c r="C24" s="521"/>
      <c r="D24" s="521"/>
      <c r="E24" s="522"/>
      <c r="F24" s="30" t="str">
        <f t="shared" si="0"/>
        <v/>
      </c>
      <c r="G24" s="3"/>
      <c r="H24" s="4"/>
      <c r="I24" s="4"/>
      <c r="J24" s="4"/>
      <c r="K24" s="4"/>
      <c r="L24" s="4"/>
      <c r="M24" s="4"/>
      <c r="N24" s="5"/>
      <c r="O24" s="29">
        <f t="shared" si="1"/>
        <v>0</v>
      </c>
      <c r="P24" s="523"/>
      <c r="Q24" s="524"/>
      <c r="R24" s="524"/>
      <c r="S24" s="524"/>
      <c r="T24" s="158" t="str">
        <f t="shared" si="2"/>
        <v/>
      </c>
      <c r="U24" s="159" t="str">
        <f t="shared" si="3"/>
        <v/>
      </c>
      <c r="V24" s="159" t="str">
        <f t="shared" si="4"/>
        <v/>
      </c>
      <c r="W24" s="159" t="str">
        <f t="shared" si="5"/>
        <v/>
      </c>
      <c r="X24" s="394"/>
      <c r="Y24" s="18" t="str">
        <f t="shared" si="6"/>
        <v/>
      </c>
    </row>
    <row r="25" spans="1:25" x14ac:dyDescent="0.2">
      <c r="A25" s="19">
        <v>13</v>
      </c>
      <c r="B25" s="520"/>
      <c r="C25" s="521"/>
      <c r="D25" s="521"/>
      <c r="E25" s="522"/>
      <c r="F25" s="30" t="str">
        <f t="shared" si="0"/>
        <v/>
      </c>
      <c r="G25" s="3"/>
      <c r="H25" s="4"/>
      <c r="I25" s="4"/>
      <c r="J25" s="4"/>
      <c r="K25" s="4"/>
      <c r="L25" s="4"/>
      <c r="M25" s="4"/>
      <c r="N25" s="5"/>
      <c r="O25" s="29">
        <f t="shared" si="1"/>
        <v>0</v>
      </c>
      <c r="P25" s="523"/>
      <c r="Q25" s="524"/>
      <c r="R25" s="524"/>
      <c r="S25" s="524"/>
      <c r="T25" s="158" t="str">
        <f t="shared" si="2"/>
        <v/>
      </c>
      <c r="U25" s="159" t="str">
        <f t="shared" si="3"/>
        <v/>
      </c>
      <c r="V25" s="159" t="str">
        <f t="shared" si="4"/>
        <v/>
      </c>
      <c r="W25" s="159" t="str">
        <f t="shared" si="5"/>
        <v/>
      </c>
      <c r="X25" s="394"/>
      <c r="Y25" s="18" t="str">
        <f t="shared" si="6"/>
        <v/>
      </c>
    </row>
    <row r="26" spans="1:25" x14ac:dyDescent="0.2">
      <c r="A26" s="19">
        <v>14</v>
      </c>
      <c r="B26" s="520"/>
      <c r="C26" s="521"/>
      <c r="D26" s="521"/>
      <c r="E26" s="522"/>
      <c r="F26" s="30" t="str">
        <f t="shared" si="0"/>
        <v/>
      </c>
      <c r="G26" s="3"/>
      <c r="H26" s="4"/>
      <c r="I26" s="4"/>
      <c r="J26" s="4"/>
      <c r="K26" s="4"/>
      <c r="L26" s="4"/>
      <c r="M26" s="4"/>
      <c r="N26" s="5"/>
      <c r="O26" s="29">
        <f t="shared" si="1"/>
        <v>0</v>
      </c>
      <c r="P26" s="523"/>
      <c r="Q26" s="524"/>
      <c r="R26" s="524"/>
      <c r="S26" s="524"/>
      <c r="T26" s="158" t="str">
        <f t="shared" si="2"/>
        <v/>
      </c>
      <c r="U26" s="159" t="str">
        <f t="shared" si="3"/>
        <v/>
      </c>
      <c r="V26" s="159" t="str">
        <f t="shared" si="4"/>
        <v/>
      </c>
      <c r="W26" s="159" t="str">
        <f t="shared" si="5"/>
        <v/>
      </c>
      <c r="X26" s="394"/>
      <c r="Y26" s="18" t="str">
        <f t="shared" si="6"/>
        <v/>
      </c>
    </row>
    <row r="27" spans="1:25" x14ac:dyDescent="0.2">
      <c r="A27" s="19">
        <v>15</v>
      </c>
      <c r="B27" s="520"/>
      <c r="C27" s="521"/>
      <c r="D27" s="521"/>
      <c r="E27" s="522"/>
      <c r="F27" s="30" t="str">
        <f t="shared" si="0"/>
        <v/>
      </c>
      <c r="G27" s="3"/>
      <c r="H27" s="4"/>
      <c r="I27" s="4"/>
      <c r="J27" s="4"/>
      <c r="K27" s="4"/>
      <c r="L27" s="4"/>
      <c r="M27" s="4"/>
      <c r="N27" s="5"/>
      <c r="O27" s="29">
        <f t="shared" si="1"/>
        <v>0</v>
      </c>
      <c r="P27" s="523"/>
      <c r="Q27" s="524"/>
      <c r="R27" s="524"/>
      <c r="S27" s="524"/>
      <c r="T27" s="158" t="str">
        <f t="shared" si="2"/>
        <v/>
      </c>
      <c r="U27" s="159" t="str">
        <f t="shared" si="3"/>
        <v/>
      </c>
      <c r="V27" s="159" t="str">
        <f t="shared" si="4"/>
        <v/>
      </c>
      <c r="W27" s="159" t="str">
        <f t="shared" si="5"/>
        <v/>
      </c>
      <c r="X27" s="394"/>
      <c r="Y27" s="18" t="str">
        <f t="shared" si="6"/>
        <v/>
      </c>
    </row>
    <row r="28" spans="1:25" x14ac:dyDescent="0.2">
      <c r="A28" s="19">
        <v>16</v>
      </c>
      <c r="B28" s="520"/>
      <c r="C28" s="521"/>
      <c r="D28" s="521"/>
      <c r="E28" s="522"/>
      <c r="F28" s="30" t="str">
        <f t="shared" si="0"/>
        <v/>
      </c>
      <c r="G28" s="3"/>
      <c r="H28" s="4"/>
      <c r="I28" s="4"/>
      <c r="J28" s="4"/>
      <c r="K28" s="4"/>
      <c r="L28" s="4"/>
      <c r="M28" s="4"/>
      <c r="N28" s="5"/>
      <c r="O28" s="29">
        <f t="shared" si="1"/>
        <v>0</v>
      </c>
      <c r="P28" s="523"/>
      <c r="Q28" s="524"/>
      <c r="R28" s="524"/>
      <c r="S28" s="524"/>
      <c r="T28" s="158" t="str">
        <f t="shared" si="2"/>
        <v/>
      </c>
      <c r="U28" s="159" t="str">
        <f t="shared" si="3"/>
        <v/>
      </c>
      <c r="V28" s="159" t="str">
        <f t="shared" si="4"/>
        <v/>
      </c>
      <c r="W28" s="159" t="str">
        <f t="shared" si="5"/>
        <v/>
      </c>
      <c r="X28" s="394"/>
      <c r="Y28" s="18" t="str">
        <f t="shared" si="6"/>
        <v/>
      </c>
    </row>
    <row r="29" spans="1:25" x14ac:dyDescent="0.2">
      <c r="A29" s="19">
        <v>17</v>
      </c>
      <c r="B29" s="520"/>
      <c r="C29" s="521"/>
      <c r="D29" s="521"/>
      <c r="E29" s="522"/>
      <c r="F29" s="30" t="str">
        <f t="shared" si="0"/>
        <v/>
      </c>
      <c r="G29" s="3"/>
      <c r="H29" s="4"/>
      <c r="I29" s="4"/>
      <c r="J29" s="4"/>
      <c r="K29" s="4"/>
      <c r="L29" s="4"/>
      <c r="M29" s="4"/>
      <c r="N29" s="5"/>
      <c r="O29" s="29">
        <f t="shared" si="1"/>
        <v>0</v>
      </c>
      <c r="P29" s="523"/>
      <c r="Q29" s="524"/>
      <c r="R29" s="524"/>
      <c r="S29" s="524"/>
      <c r="T29" s="158" t="str">
        <f t="shared" si="2"/>
        <v/>
      </c>
      <c r="U29" s="159" t="str">
        <f t="shared" si="3"/>
        <v/>
      </c>
      <c r="V29" s="159" t="str">
        <f t="shared" si="4"/>
        <v/>
      </c>
      <c r="W29" s="159" t="str">
        <f t="shared" si="5"/>
        <v/>
      </c>
      <c r="X29" s="394"/>
      <c r="Y29" s="18" t="str">
        <f t="shared" si="6"/>
        <v/>
      </c>
    </row>
    <row r="30" spans="1:25" x14ac:dyDescent="0.2">
      <c r="A30" s="19">
        <v>18</v>
      </c>
      <c r="B30" s="520"/>
      <c r="C30" s="521"/>
      <c r="D30" s="521"/>
      <c r="E30" s="522"/>
      <c r="F30" s="30" t="str">
        <f t="shared" si="0"/>
        <v/>
      </c>
      <c r="G30" s="3"/>
      <c r="H30" s="4"/>
      <c r="I30" s="4"/>
      <c r="J30" s="4"/>
      <c r="K30" s="4"/>
      <c r="L30" s="4"/>
      <c r="M30" s="4"/>
      <c r="N30" s="5"/>
      <c r="O30" s="29">
        <f t="shared" si="1"/>
        <v>0</v>
      </c>
      <c r="P30" s="523"/>
      <c r="Q30" s="524"/>
      <c r="R30" s="524"/>
      <c r="S30" s="524"/>
      <c r="T30" s="158" t="str">
        <f t="shared" si="2"/>
        <v/>
      </c>
      <c r="U30" s="159" t="str">
        <f t="shared" si="3"/>
        <v/>
      </c>
      <c r="V30" s="159" t="str">
        <f t="shared" si="4"/>
        <v/>
      </c>
      <c r="W30" s="159" t="str">
        <f t="shared" si="5"/>
        <v/>
      </c>
      <c r="X30" s="394"/>
      <c r="Y30" s="18" t="str">
        <f t="shared" si="6"/>
        <v/>
      </c>
    </row>
    <row r="31" spans="1:25" x14ac:dyDescent="0.2">
      <c r="A31" s="19">
        <v>19</v>
      </c>
      <c r="B31" s="520"/>
      <c r="C31" s="521"/>
      <c r="D31" s="521"/>
      <c r="E31" s="522"/>
      <c r="F31" s="30" t="str">
        <f t="shared" si="0"/>
        <v/>
      </c>
      <c r="G31" s="3"/>
      <c r="H31" s="4"/>
      <c r="I31" s="4"/>
      <c r="J31" s="4"/>
      <c r="K31" s="4"/>
      <c r="L31" s="4"/>
      <c r="M31" s="4"/>
      <c r="N31" s="5"/>
      <c r="O31" s="29">
        <f t="shared" si="1"/>
        <v>0</v>
      </c>
      <c r="P31" s="523"/>
      <c r="Q31" s="524"/>
      <c r="R31" s="524"/>
      <c r="S31" s="524"/>
      <c r="T31" s="158" t="str">
        <f t="shared" si="2"/>
        <v/>
      </c>
      <c r="U31" s="159" t="str">
        <f t="shared" si="3"/>
        <v/>
      </c>
      <c r="V31" s="159" t="str">
        <f t="shared" si="4"/>
        <v/>
      </c>
      <c r="W31" s="159" t="str">
        <f t="shared" si="5"/>
        <v/>
      </c>
      <c r="X31" s="394"/>
      <c r="Y31" s="18" t="str">
        <f t="shared" si="6"/>
        <v/>
      </c>
    </row>
    <row r="32" spans="1:25" x14ac:dyDescent="0.2">
      <c r="A32" s="19">
        <v>20</v>
      </c>
      <c r="B32" s="520"/>
      <c r="C32" s="521"/>
      <c r="D32" s="521"/>
      <c r="E32" s="522"/>
      <c r="F32" s="30" t="str">
        <f t="shared" si="0"/>
        <v/>
      </c>
      <c r="G32" s="3"/>
      <c r="H32" s="4"/>
      <c r="I32" s="4"/>
      <c r="J32" s="4"/>
      <c r="K32" s="4"/>
      <c r="L32" s="4"/>
      <c r="M32" s="4"/>
      <c r="N32" s="5"/>
      <c r="O32" s="29">
        <f t="shared" si="1"/>
        <v>0</v>
      </c>
      <c r="P32" s="523"/>
      <c r="Q32" s="524"/>
      <c r="R32" s="524"/>
      <c r="S32" s="524"/>
      <c r="T32" s="158" t="str">
        <f t="shared" si="2"/>
        <v/>
      </c>
      <c r="U32" s="159" t="str">
        <f t="shared" si="3"/>
        <v/>
      </c>
      <c r="V32" s="159" t="str">
        <f t="shared" si="4"/>
        <v/>
      </c>
      <c r="W32" s="159" t="str">
        <f t="shared" si="5"/>
        <v/>
      </c>
      <c r="X32" s="394"/>
      <c r="Y32" s="18" t="str">
        <f t="shared" si="6"/>
        <v/>
      </c>
    </row>
    <row r="33" spans="1:25" x14ac:dyDescent="0.2">
      <c r="A33" s="19">
        <v>21</v>
      </c>
      <c r="B33" s="520"/>
      <c r="C33" s="521"/>
      <c r="D33" s="521"/>
      <c r="E33" s="522"/>
      <c r="F33" s="30" t="str">
        <f t="shared" si="0"/>
        <v/>
      </c>
      <c r="G33" s="3"/>
      <c r="H33" s="4"/>
      <c r="I33" s="4"/>
      <c r="J33" s="4"/>
      <c r="K33" s="4"/>
      <c r="L33" s="4"/>
      <c r="M33" s="4"/>
      <c r="N33" s="5"/>
      <c r="O33" s="29">
        <f t="shared" si="1"/>
        <v>0</v>
      </c>
      <c r="P33" s="523"/>
      <c r="Q33" s="524"/>
      <c r="R33" s="524"/>
      <c r="S33" s="524"/>
      <c r="T33" s="158" t="str">
        <f t="shared" si="2"/>
        <v/>
      </c>
      <c r="U33" s="159" t="str">
        <f t="shared" si="3"/>
        <v/>
      </c>
      <c r="V33" s="159" t="str">
        <f t="shared" si="4"/>
        <v/>
      </c>
      <c r="W33" s="159" t="str">
        <f t="shared" si="5"/>
        <v/>
      </c>
      <c r="X33" s="394"/>
      <c r="Y33" s="18" t="str">
        <f t="shared" si="6"/>
        <v/>
      </c>
    </row>
    <row r="34" spans="1:25" x14ac:dyDescent="0.2">
      <c r="A34" s="19">
        <v>22</v>
      </c>
      <c r="B34" s="520"/>
      <c r="C34" s="521"/>
      <c r="D34" s="521"/>
      <c r="E34" s="522"/>
      <c r="F34" s="30" t="str">
        <f t="shared" si="0"/>
        <v/>
      </c>
      <c r="G34" s="3"/>
      <c r="H34" s="4"/>
      <c r="I34" s="4"/>
      <c r="J34" s="4"/>
      <c r="K34" s="4"/>
      <c r="L34" s="4"/>
      <c r="M34" s="4"/>
      <c r="N34" s="5"/>
      <c r="O34" s="29">
        <f t="shared" si="1"/>
        <v>0</v>
      </c>
      <c r="P34" s="523"/>
      <c r="Q34" s="524"/>
      <c r="R34" s="524"/>
      <c r="S34" s="524"/>
      <c r="T34" s="158" t="str">
        <f t="shared" si="2"/>
        <v/>
      </c>
      <c r="U34" s="159" t="str">
        <f t="shared" si="3"/>
        <v/>
      </c>
      <c r="V34" s="159" t="str">
        <f t="shared" si="4"/>
        <v/>
      </c>
      <c r="W34" s="159" t="str">
        <f t="shared" si="5"/>
        <v/>
      </c>
      <c r="X34" s="394"/>
      <c r="Y34" s="18" t="str">
        <f t="shared" si="6"/>
        <v/>
      </c>
    </row>
    <row r="35" spans="1:25" x14ac:dyDescent="0.2">
      <c r="A35" s="19">
        <v>23</v>
      </c>
      <c r="B35" s="520"/>
      <c r="C35" s="521"/>
      <c r="D35" s="521"/>
      <c r="E35" s="522"/>
      <c r="F35" s="30" t="str">
        <f t="shared" si="0"/>
        <v/>
      </c>
      <c r="G35" s="3"/>
      <c r="H35" s="4"/>
      <c r="I35" s="4"/>
      <c r="J35" s="4"/>
      <c r="K35" s="4"/>
      <c r="L35" s="4"/>
      <c r="M35" s="4"/>
      <c r="N35" s="5"/>
      <c r="O35" s="29">
        <f t="shared" si="1"/>
        <v>0</v>
      </c>
      <c r="P35" s="523"/>
      <c r="Q35" s="524"/>
      <c r="R35" s="524"/>
      <c r="S35" s="524"/>
      <c r="T35" s="158" t="str">
        <f t="shared" si="2"/>
        <v/>
      </c>
      <c r="U35" s="159" t="str">
        <f t="shared" si="3"/>
        <v/>
      </c>
      <c r="V35" s="159" t="str">
        <f t="shared" si="4"/>
        <v/>
      </c>
      <c r="W35" s="159" t="str">
        <f t="shared" si="5"/>
        <v/>
      </c>
      <c r="X35" s="394"/>
      <c r="Y35" s="18" t="str">
        <f t="shared" si="6"/>
        <v/>
      </c>
    </row>
    <row r="36" spans="1:25" x14ac:dyDescent="0.2">
      <c r="A36" s="19">
        <v>24</v>
      </c>
      <c r="B36" s="520"/>
      <c r="C36" s="521"/>
      <c r="D36" s="521"/>
      <c r="E36" s="522"/>
      <c r="F36" s="30" t="str">
        <f t="shared" si="0"/>
        <v/>
      </c>
      <c r="G36" s="3"/>
      <c r="H36" s="4"/>
      <c r="I36" s="4"/>
      <c r="J36" s="4"/>
      <c r="K36" s="4"/>
      <c r="L36" s="4"/>
      <c r="M36" s="4"/>
      <c r="N36" s="5"/>
      <c r="O36" s="29">
        <f t="shared" si="1"/>
        <v>0</v>
      </c>
      <c r="P36" s="523"/>
      <c r="Q36" s="524"/>
      <c r="R36" s="524"/>
      <c r="S36" s="524"/>
      <c r="T36" s="158" t="str">
        <f t="shared" si="2"/>
        <v/>
      </c>
      <c r="U36" s="159" t="str">
        <f t="shared" si="3"/>
        <v/>
      </c>
      <c r="V36" s="159" t="str">
        <f t="shared" si="4"/>
        <v/>
      </c>
      <c r="W36" s="159" t="str">
        <f t="shared" si="5"/>
        <v/>
      </c>
      <c r="X36" s="394"/>
      <c r="Y36" s="18" t="str">
        <f t="shared" si="6"/>
        <v/>
      </c>
    </row>
    <row r="37" spans="1:25" x14ac:dyDescent="0.2">
      <c r="A37" s="19">
        <v>25</v>
      </c>
      <c r="B37" s="520"/>
      <c r="C37" s="521"/>
      <c r="D37" s="521"/>
      <c r="E37" s="522"/>
      <c r="F37" s="30" t="str">
        <f t="shared" si="0"/>
        <v/>
      </c>
      <c r="G37" s="3"/>
      <c r="H37" s="4"/>
      <c r="I37" s="4"/>
      <c r="J37" s="4"/>
      <c r="K37" s="4"/>
      <c r="L37" s="4"/>
      <c r="M37" s="4"/>
      <c r="N37" s="5"/>
      <c r="O37" s="29">
        <f t="shared" si="1"/>
        <v>0</v>
      </c>
      <c r="P37" s="523"/>
      <c r="Q37" s="524"/>
      <c r="R37" s="524"/>
      <c r="S37" s="524"/>
      <c r="T37" s="158" t="str">
        <f t="shared" si="2"/>
        <v/>
      </c>
      <c r="U37" s="159" t="str">
        <f t="shared" si="3"/>
        <v/>
      </c>
      <c r="V37" s="159" t="str">
        <f t="shared" si="4"/>
        <v/>
      </c>
      <c r="W37" s="159" t="str">
        <f t="shared" si="5"/>
        <v/>
      </c>
      <c r="X37" s="394"/>
      <c r="Y37" s="18" t="str">
        <f t="shared" si="6"/>
        <v/>
      </c>
    </row>
    <row r="38" spans="1:25" x14ac:dyDescent="0.2">
      <c r="A38" s="19">
        <v>26</v>
      </c>
      <c r="B38" s="520"/>
      <c r="C38" s="521"/>
      <c r="D38" s="521"/>
      <c r="E38" s="522"/>
      <c r="F38" s="30" t="str">
        <f t="shared" si="0"/>
        <v/>
      </c>
      <c r="G38" s="3"/>
      <c r="H38" s="4"/>
      <c r="I38" s="4"/>
      <c r="J38" s="4"/>
      <c r="K38" s="4"/>
      <c r="L38" s="4"/>
      <c r="M38" s="4"/>
      <c r="N38" s="5"/>
      <c r="O38" s="29">
        <f t="shared" si="1"/>
        <v>0</v>
      </c>
      <c r="P38" s="523"/>
      <c r="Q38" s="524"/>
      <c r="R38" s="524"/>
      <c r="S38" s="524"/>
      <c r="T38" s="158" t="str">
        <f t="shared" si="2"/>
        <v/>
      </c>
      <c r="U38" s="159" t="str">
        <f t="shared" si="3"/>
        <v/>
      </c>
      <c r="V38" s="159" t="str">
        <f t="shared" si="4"/>
        <v/>
      </c>
      <c r="W38" s="159" t="str">
        <f t="shared" si="5"/>
        <v/>
      </c>
      <c r="X38" s="394"/>
      <c r="Y38" s="18" t="str">
        <f t="shared" si="6"/>
        <v/>
      </c>
    </row>
    <row r="39" spans="1:25" x14ac:dyDescent="0.2">
      <c r="A39" s="19">
        <v>27</v>
      </c>
      <c r="B39" s="520"/>
      <c r="C39" s="521"/>
      <c r="D39" s="521"/>
      <c r="E39" s="522"/>
      <c r="F39" s="30" t="str">
        <f t="shared" si="0"/>
        <v/>
      </c>
      <c r="G39" s="3"/>
      <c r="H39" s="4"/>
      <c r="I39" s="4"/>
      <c r="J39" s="4"/>
      <c r="K39" s="4"/>
      <c r="L39" s="4"/>
      <c r="M39" s="4"/>
      <c r="N39" s="5"/>
      <c r="O39" s="29">
        <f t="shared" si="1"/>
        <v>0</v>
      </c>
      <c r="P39" s="523"/>
      <c r="Q39" s="524"/>
      <c r="R39" s="524"/>
      <c r="S39" s="524"/>
      <c r="T39" s="158" t="str">
        <f t="shared" si="2"/>
        <v/>
      </c>
      <c r="U39" s="159" t="str">
        <f t="shared" si="3"/>
        <v/>
      </c>
      <c r="V39" s="159" t="str">
        <f t="shared" si="4"/>
        <v/>
      </c>
      <c r="W39" s="159" t="str">
        <f t="shared" si="5"/>
        <v/>
      </c>
      <c r="X39" s="394"/>
      <c r="Y39" s="18" t="str">
        <f t="shared" si="6"/>
        <v/>
      </c>
    </row>
    <row r="40" spans="1:25" x14ac:dyDescent="0.2">
      <c r="A40" s="19">
        <v>28</v>
      </c>
      <c r="B40" s="520"/>
      <c r="C40" s="521"/>
      <c r="D40" s="521"/>
      <c r="E40" s="522"/>
      <c r="F40" s="30" t="str">
        <f t="shared" si="0"/>
        <v/>
      </c>
      <c r="G40" s="3"/>
      <c r="H40" s="4"/>
      <c r="I40" s="4"/>
      <c r="J40" s="4"/>
      <c r="K40" s="4"/>
      <c r="L40" s="4"/>
      <c r="M40" s="4"/>
      <c r="N40" s="5"/>
      <c r="O40" s="29">
        <f t="shared" si="1"/>
        <v>0</v>
      </c>
      <c r="P40" s="523"/>
      <c r="Q40" s="524"/>
      <c r="R40" s="524"/>
      <c r="S40" s="524"/>
      <c r="T40" s="158" t="str">
        <f t="shared" si="2"/>
        <v/>
      </c>
      <c r="U40" s="159" t="str">
        <f t="shared" si="3"/>
        <v/>
      </c>
      <c r="V40" s="159" t="str">
        <f t="shared" si="4"/>
        <v/>
      </c>
      <c r="W40" s="159" t="str">
        <f t="shared" si="5"/>
        <v/>
      </c>
      <c r="X40" s="394"/>
      <c r="Y40" s="18" t="str">
        <f t="shared" si="6"/>
        <v/>
      </c>
    </row>
    <row r="41" spans="1:25" x14ac:dyDescent="0.2">
      <c r="A41" s="19">
        <v>29</v>
      </c>
      <c r="B41" s="520"/>
      <c r="C41" s="521"/>
      <c r="D41" s="521"/>
      <c r="E41" s="522"/>
      <c r="F41" s="30" t="str">
        <f t="shared" si="0"/>
        <v/>
      </c>
      <c r="G41" s="3"/>
      <c r="H41" s="4"/>
      <c r="I41" s="4"/>
      <c r="J41" s="4"/>
      <c r="K41" s="4"/>
      <c r="L41" s="4"/>
      <c r="M41" s="4"/>
      <c r="N41" s="5"/>
      <c r="O41" s="29">
        <f t="shared" si="1"/>
        <v>0</v>
      </c>
      <c r="P41" s="523"/>
      <c r="Q41" s="524"/>
      <c r="R41" s="524"/>
      <c r="S41" s="524"/>
      <c r="T41" s="158" t="str">
        <f t="shared" si="2"/>
        <v/>
      </c>
      <c r="U41" s="159" t="str">
        <f t="shared" si="3"/>
        <v/>
      </c>
      <c r="V41" s="159" t="str">
        <f t="shared" si="4"/>
        <v/>
      </c>
      <c r="W41" s="159" t="str">
        <f t="shared" si="5"/>
        <v/>
      </c>
      <c r="X41" s="394"/>
      <c r="Y41" s="18" t="str">
        <f t="shared" si="6"/>
        <v/>
      </c>
    </row>
    <row r="42" spans="1:25" x14ac:dyDescent="0.2">
      <c r="A42" s="19">
        <v>30</v>
      </c>
      <c r="B42" s="520"/>
      <c r="C42" s="521"/>
      <c r="D42" s="521"/>
      <c r="E42" s="522"/>
      <c r="F42" s="30" t="str">
        <f t="shared" si="0"/>
        <v/>
      </c>
      <c r="G42" s="3"/>
      <c r="H42" s="4"/>
      <c r="I42" s="4"/>
      <c r="J42" s="4"/>
      <c r="K42" s="4"/>
      <c r="L42" s="4"/>
      <c r="M42" s="4"/>
      <c r="N42" s="5"/>
      <c r="O42" s="29">
        <f t="shared" si="1"/>
        <v>0</v>
      </c>
      <c r="P42" s="523"/>
      <c r="Q42" s="524"/>
      <c r="R42" s="524"/>
      <c r="S42" s="524"/>
      <c r="T42" s="158" t="str">
        <f t="shared" si="2"/>
        <v/>
      </c>
      <c r="U42" s="159" t="str">
        <f t="shared" si="3"/>
        <v/>
      </c>
      <c r="V42" s="159" t="str">
        <f t="shared" si="4"/>
        <v/>
      </c>
      <c r="W42" s="159" t="str">
        <f t="shared" si="5"/>
        <v/>
      </c>
      <c r="X42" s="394"/>
      <c r="Y42" s="18" t="str">
        <f t="shared" si="6"/>
        <v/>
      </c>
    </row>
    <row r="43" spans="1:25" x14ac:dyDescent="0.2">
      <c r="A43" s="19">
        <v>31</v>
      </c>
      <c r="B43" s="520"/>
      <c r="C43" s="521"/>
      <c r="D43" s="521"/>
      <c r="E43" s="522"/>
      <c r="F43" s="30" t="str">
        <f t="shared" si="0"/>
        <v/>
      </c>
      <c r="G43" s="3"/>
      <c r="H43" s="4"/>
      <c r="I43" s="4"/>
      <c r="J43" s="4"/>
      <c r="K43" s="4"/>
      <c r="L43" s="4"/>
      <c r="M43" s="4"/>
      <c r="N43" s="5"/>
      <c r="O43" s="29">
        <f t="shared" si="1"/>
        <v>0</v>
      </c>
      <c r="P43" s="523"/>
      <c r="Q43" s="524"/>
      <c r="R43" s="524"/>
      <c r="S43" s="524"/>
      <c r="T43" s="158" t="str">
        <f t="shared" si="2"/>
        <v/>
      </c>
      <c r="U43" s="159" t="str">
        <f t="shared" si="3"/>
        <v/>
      </c>
      <c r="V43" s="159" t="str">
        <f t="shared" si="4"/>
        <v/>
      </c>
      <c r="W43" s="159" t="str">
        <f t="shared" si="5"/>
        <v/>
      </c>
      <c r="X43" s="394"/>
      <c r="Y43" s="18" t="str">
        <f t="shared" si="6"/>
        <v/>
      </c>
    </row>
    <row r="44" spans="1:25" x14ac:dyDescent="0.2">
      <c r="A44" s="19">
        <v>32</v>
      </c>
      <c r="B44" s="520"/>
      <c r="C44" s="521"/>
      <c r="D44" s="521"/>
      <c r="E44" s="522"/>
      <c r="F44" s="30" t="str">
        <f t="shared" si="0"/>
        <v/>
      </c>
      <c r="G44" s="3"/>
      <c r="H44" s="4"/>
      <c r="I44" s="4"/>
      <c r="J44" s="4"/>
      <c r="K44" s="4"/>
      <c r="L44" s="4"/>
      <c r="M44" s="4"/>
      <c r="N44" s="5"/>
      <c r="O44" s="29">
        <f t="shared" si="1"/>
        <v>0</v>
      </c>
      <c r="P44" s="523"/>
      <c r="Q44" s="524"/>
      <c r="R44" s="524"/>
      <c r="S44" s="524"/>
      <c r="T44" s="158" t="str">
        <f t="shared" si="2"/>
        <v/>
      </c>
      <c r="U44" s="159" t="str">
        <f t="shared" si="3"/>
        <v/>
      </c>
      <c r="V44" s="159" t="str">
        <f t="shared" si="4"/>
        <v/>
      </c>
      <c r="W44" s="159" t="str">
        <f t="shared" si="5"/>
        <v/>
      </c>
      <c r="X44" s="394"/>
      <c r="Y44" s="18" t="str">
        <f t="shared" si="6"/>
        <v/>
      </c>
    </row>
    <row r="45" spans="1:25" x14ac:dyDescent="0.2">
      <c r="A45" s="19">
        <v>33</v>
      </c>
      <c r="B45" s="520"/>
      <c r="C45" s="521"/>
      <c r="D45" s="521"/>
      <c r="E45" s="522"/>
      <c r="F45" s="30" t="str">
        <f t="shared" si="0"/>
        <v/>
      </c>
      <c r="G45" s="3"/>
      <c r="H45" s="4"/>
      <c r="I45" s="4"/>
      <c r="J45" s="4"/>
      <c r="K45" s="4"/>
      <c r="L45" s="4"/>
      <c r="M45" s="4"/>
      <c r="N45" s="5"/>
      <c r="O45" s="29">
        <f t="shared" si="1"/>
        <v>0</v>
      </c>
      <c r="P45" s="523"/>
      <c r="Q45" s="524"/>
      <c r="R45" s="524"/>
      <c r="S45" s="524"/>
      <c r="T45" s="158" t="str">
        <f t="shared" ref="T45:T76" si="7">IF($B45&lt;&gt;"",IF(VLOOKUP($B45,$B$127:$H$506,2,FALSE)&lt;&gt;"",VLOOKUP($B45,$B$127:$H$506,2,FALSE),""),"")</f>
        <v/>
      </c>
      <c r="U45" s="159" t="str">
        <f t="shared" ref="U45:U76" si="8">IF($B45&lt;&gt;"",IF(VLOOKUP($B45,$B$127:$H$506,3,FALSE)&lt;&gt;"",VLOOKUP($B45,$B$127:$H$506,3,FALSE),""),"")</f>
        <v/>
      </c>
      <c r="V45" s="159" t="str">
        <f t="shared" ref="V45:V76" si="9">IF($B45&lt;&gt;"",IF(VLOOKUP($B45,$B$127:$H$506,4,FALSE)&lt;&gt;"",VLOOKUP($B45,$B$127:$H$506,4,FALSE),""),"")</f>
        <v/>
      </c>
      <c r="W45" s="159" t="str">
        <f t="shared" ref="W45:W76" si="10">IF($B45&lt;&gt;"",IF(VLOOKUP($B45,$B$127:$H$506,5,FALSE)&lt;&gt;"",VLOOKUP($B45,$B$127:$H$506,5,FALSE),""),"")</f>
        <v/>
      </c>
      <c r="X45" s="394"/>
      <c r="Y45" s="18" t="str">
        <f t="shared" ref="Y45:Y76" si="11">IF($B45&lt;&gt;"",IF(VLOOKUP($B45,$B$127:$H$644,6,FALSE)&lt;&gt;"",VLOOKUP($B45,$B$127:$H$644,6,FALSE),""),"")</f>
        <v/>
      </c>
    </row>
    <row r="46" spans="1:25" x14ac:dyDescent="0.2">
      <c r="A46" s="19">
        <v>34</v>
      </c>
      <c r="B46" s="520"/>
      <c r="C46" s="521"/>
      <c r="D46" s="521"/>
      <c r="E46" s="522"/>
      <c r="F46" s="30" t="str">
        <f t="shared" si="0"/>
        <v/>
      </c>
      <c r="G46" s="3"/>
      <c r="H46" s="4"/>
      <c r="I46" s="4"/>
      <c r="J46" s="4"/>
      <c r="K46" s="4"/>
      <c r="L46" s="4"/>
      <c r="M46" s="4"/>
      <c r="N46" s="5"/>
      <c r="O46" s="29">
        <f t="shared" si="1"/>
        <v>0</v>
      </c>
      <c r="P46" s="523"/>
      <c r="Q46" s="524"/>
      <c r="R46" s="524"/>
      <c r="S46" s="524"/>
      <c r="T46" s="158" t="str">
        <f t="shared" si="7"/>
        <v/>
      </c>
      <c r="U46" s="159" t="str">
        <f t="shared" si="8"/>
        <v/>
      </c>
      <c r="V46" s="159" t="str">
        <f t="shared" si="9"/>
        <v/>
      </c>
      <c r="W46" s="159" t="str">
        <f t="shared" si="10"/>
        <v/>
      </c>
      <c r="X46" s="394"/>
      <c r="Y46" s="18" t="str">
        <f t="shared" si="11"/>
        <v/>
      </c>
    </row>
    <row r="47" spans="1:25" x14ac:dyDescent="0.2">
      <c r="A47" s="19">
        <v>35</v>
      </c>
      <c r="B47" s="520"/>
      <c r="C47" s="521"/>
      <c r="D47" s="521"/>
      <c r="E47" s="522"/>
      <c r="F47" s="30" t="str">
        <f t="shared" si="0"/>
        <v/>
      </c>
      <c r="G47" s="3"/>
      <c r="H47" s="4"/>
      <c r="I47" s="4"/>
      <c r="J47" s="4"/>
      <c r="K47" s="4"/>
      <c r="L47" s="4"/>
      <c r="M47" s="4"/>
      <c r="N47" s="5"/>
      <c r="O47" s="29">
        <f t="shared" si="1"/>
        <v>0</v>
      </c>
      <c r="P47" s="523"/>
      <c r="Q47" s="524"/>
      <c r="R47" s="524"/>
      <c r="S47" s="524"/>
      <c r="T47" s="158" t="str">
        <f t="shared" si="7"/>
        <v/>
      </c>
      <c r="U47" s="159" t="str">
        <f t="shared" si="8"/>
        <v/>
      </c>
      <c r="V47" s="159" t="str">
        <f t="shared" si="9"/>
        <v/>
      </c>
      <c r="W47" s="159" t="str">
        <f t="shared" si="10"/>
        <v/>
      </c>
      <c r="X47" s="394"/>
      <c r="Y47" s="18" t="str">
        <f t="shared" si="11"/>
        <v/>
      </c>
    </row>
    <row r="48" spans="1:25" x14ac:dyDescent="0.2">
      <c r="A48" s="19">
        <v>36</v>
      </c>
      <c r="B48" s="520"/>
      <c r="C48" s="521"/>
      <c r="D48" s="521"/>
      <c r="E48" s="522"/>
      <c r="F48" s="30" t="str">
        <f t="shared" si="0"/>
        <v/>
      </c>
      <c r="G48" s="3"/>
      <c r="H48" s="4"/>
      <c r="I48" s="4"/>
      <c r="J48" s="4"/>
      <c r="K48" s="4"/>
      <c r="L48" s="4"/>
      <c r="M48" s="4"/>
      <c r="N48" s="5"/>
      <c r="O48" s="29">
        <f t="shared" si="1"/>
        <v>0</v>
      </c>
      <c r="P48" s="523"/>
      <c r="Q48" s="524"/>
      <c r="R48" s="524"/>
      <c r="S48" s="524"/>
      <c r="T48" s="158" t="str">
        <f t="shared" si="7"/>
        <v/>
      </c>
      <c r="U48" s="159" t="str">
        <f t="shared" si="8"/>
        <v/>
      </c>
      <c r="V48" s="159" t="str">
        <f t="shared" si="9"/>
        <v/>
      </c>
      <c r="W48" s="159" t="str">
        <f t="shared" si="10"/>
        <v/>
      </c>
      <c r="X48" s="394"/>
      <c r="Y48" s="18" t="str">
        <f t="shared" si="11"/>
        <v/>
      </c>
    </row>
    <row r="49" spans="1:25" x14ac:dyDescent="0.2">
      <c r="A49" s="19">
        <v>37</v>
      </c>
      <c r="B49" s="520"/>
      <c r="C49" s="521"/>
      <c r="D49" s="521"/>
      <c r="E49" s="522"/>
      <c r="F49" s="30" t="str">
        <f t="shared" si="0"/>
        <v/>
      </c>
      <c r="G49" s="3"/>
      <c r="H49" s="4"/>
      <c r="I49" s="4"/>
      <c r="J49" s="4"/>
      <c r="K49" s="4"/>
      <c r="L49" s="4"/>
      <c r="M49" s="4"/>
      <c r="N49" s="5"/>
      <c r="O49" s="29">
        <f t="shared" si="1"/>
        <v>0</v>
      </c>
      <c r="P49" s="523"/>
      <c r="Q49" s="524"/>
      <c r="R49" s="524"/>
      <c r="S49" s="524"/>
      <c r="T49" s="158" t="str">
        <f t="shared" si="7"/>
        <v/>
      </c>
      <c r="U49" s="159" t="str">
        <f t="shared" si="8"/>
        <v/>
      </c>
      <c r="V49" s="159" t="str">
        <f t="shared" si="9"/>
        <v/>
      </c>
      <c r="W49" s="159" t="str">
        <f t="shared" si="10"/>
        <v/>
      </c>
      <c r="X49" s="394"/>
      <c r="Y49" s="18" t="str">
        <f t="shared" si="11"/>
        <v/>
      </c>
    </row>
    <row r="50" spans="1:25" x14ac:dyDescent="0.2">
      <c r="A50" s="19">
        <v>38</v>
      </c>
      <c r="B50" s="520"/>
      <c r="C50" s="521"/>
      <c r="D50" s="521"/>
      <c r="E50" s="522"/>
      <c r="F50" s="30" t="str">
        <f t="shared" si="0"/>
        <v/>
      </c>
      <c r="G50" s="3"/>
      <c r="H50" s="4"/>
      <c r="I50" s="4"/>
      <c r="J50" s="4"/>
      <c r="K50" s="4"/>
      <c r="L50" s="4"/>
      <c r="M50" s="4"/>
      <c r="N50" s="5"/>
      <c r="O50" s="29">
        <f t="shared" si="1"/>
        <v>0</v>
      </c>
      <c r="P50" s="523"/>
      <c r="Q50" s="524"/>
      <c r="R50" s="524"/>
      <c r="S50" s="524"/>
      <c r="T50" s="158" t="str">
        <f t="shared" si="7"/>
        <v/>
      </c>
      <c r="U50" s="159" t="str">
        <f t="shared" si="8"/>
        <v/>
      </c>
      <c r="V50" s="159" t="str">
        <f t="shared" si="9"/>
        <v/>
      </c>
      <c r="W50" s="159" t="str">
        <f t="shared" si="10"/>
        <v/>
      </c>
      <c r="X50" s="394"/>
      <c r="Y50" s="18" t="str">
        <f t="shared" si="11"/>
        <v/>
      </c>
    </row>
    <row r="51" spans="1:25" x14ac:dyDescent="0.2">
      <c r="A51" s="19">
        <v>39</v>
      </c>
      <c r="B51" s="520"/>
      <c r="C51" s="521"/>
      <c r="D51" s="521"/>
      <c r="E51" s="522"/>
      <c r="F51" s="30" t="str">
        <f t="shared" si="0"/>
        <v/>
      </c>
      <c r="G51" s="3"/>
      <c r="H51" s="4"/>
      <c r="I51" s="4"/>
      <c r="J51" s="4"/>
      <c r="K51" s="4"/>
      <c r="L51" s="4"/>
      <c r="M51" s="4"/>
      <c r="N51" s="5"/>
      <c r="O51" s="29">
        <f t="shared" si="1"/>
        <v>0</v>
      </c>
      <c r="P51" s="523"/>
      <c r="Q51" s="524"/>
      <c r="R51" s="524"/>
      <c r="S51" s="524"/>
      <c r="T51" s="158" t="str">
        <f t="shared" si="7"/>
        <v/>
      </c>
      <c r="U51" s="159" t="str">
        <f t="shared" si="8"/>
        <v/>
      </c>
      <c r="V51" s="159" t="str">
        <f t="shared" si="9"/>
        <v/>
      </c>
      <c r="W51" s="159" t="str">
        <f t="shared" si="10"/>
        <v/>
      </c>
      <c r="X51" s="394"/>
      <c r="Y51" s="18" t="str">
        <f t="shared" si="11"/>
        <v/>
      </c>
    </row>
    <row r="52" spans="1:25" x14ac:dyDescent="0.2">
      <c r="A52" s="19">
        <v>40</v>
      </c>
      <c r="B52" s="520"/>
      <c r="C52" s="521"/>
      <c r="D52" s="521"/>
      <c r="E52" s="522"/>
      <c r="F52" s="30" t="str">
        <f t="shared" si="0"/>
        <v/>
      </c>
      <c r="G52" s="3"/>
      <c r="H52" s="4"/>
      <c r="I52" s="4"/>
      <c r="J52" s="4"/>
      <c r="K52" s="4"/>
      <c r="L52" s="4"/>
      <c r="M52" s="4"/>
      <c r="N52" s="5"/>
      <c r="O52" s="29">
        <f t="shared" si="1"/>
        <v>0</v>
      </c>
      <c r="P52" s="523"/>
      <c r="Q52" s="524"/>
      <c r="R52" s="524"/>
      <c r="S52" s="524"/>
      <c r="T52" s="158" t="str">
        <f t="shared" si="7"/>
        <v/>
      </c>
      <c r="U52" s="159" t="str">
        <f t="shared" si="8"/>
        <v/>
      </c>
      <c r="V52" s="159" t="str">
        <f t="shared" si="9"/>
        <v/>
      </c>
      <c r="W52" s="159" t="str">
        <f t="shared" si="10"/>
        <v/>
      </c>
      <c r="X52" s="394"/>
      <c r="Y52" s="18" t="str">
        <f t="shared" si="11"/>
        <v/>
      </c>
    </row>
    <row r="53" spans="1:25" x14ac:dyDescent="0.2">
      <c r="A53" s="19">
        <v>41</v>
      </c>
      <c r="B53" s="520"/>
      <c r="C53" s="521"/>
      <c r="D53" s="521"/>
      <c r="E53" s="522"/>
      <c r="F53" s="30" t="str">
        <f t="shared" si="0"/>
        <v/>
      </c>
      <c r="G53" s="3"/>
      <c r="H53" s="4"/>
      <c r="I53" s="4"/>
      <c r="J53" s="4"/>
      <c r="K53" s="4"/>
      <c r="L53" s="4"/>
      <c r="M53" s="4"/>
      <c r="N53" s="5"/>
      <c r="O53" s="29">
        <f t="shared" si="1"/>
        <v>0</v>
      </c>
      <c r="P53" s="523"/>
      <c r="Q53" s="524"/>
      <c r="R53" s="524"/>
      <c r="S53" s="524"/>
      <c r="T53" s="158" t="str">
        <f t="shared" si="7"/>
        <v/>
      </c>
      <c r="U53" s="159" t="str">
        <f t="shared" si="8"/>
        <v/>
      </c>
      <c r="V53" s="159" t="str">
        <f t="shared" si="9"/>
        <v/>
      </c>
      <c r="W53" s="159" t="str">
        <f t="shared" si="10"/>
        <v/>
      </c>
      <c r="X53" s="394"/>
      <c r="Y53" s="18" t="str">
        <f t="shared" si="11"/>
        <v/>
      </c>
    </row>
    <row r="54" spans="1:25" x14ac:dyDescent="0.2">
      <c r="A54" s="19">
        <v>42</v>
      </c>
      <c r="B54" s="520"/>
      <c r="C54" s="521"/>
      <c r="D54" s="521"/>
      <c r="E54" s="522"/>
      <c r="F54" s="30" t="str">
        <f t="shared" si="0"/>
        <v/>
      </c>
      <c r="G54" s="3"/>
      <c r="H54" s="4"/>
      <c r="I54" s="4"/>
      <c r="J54" s="4"/>
      <c r="K54" s="4"/>
      <c r="L54" s="4"/>
      <c r="M54" s="4"/>
      <c r="N54" s="5"/>
      <c r="O54" s="29">
        <f t="shared" si="1"/>
        <v>0</v>
      </c>
      <c r="P54" s="523"/>
      <c r="Q54" s="524"/>
      <c r="R54" s="524"/>
      <c r="S54" s="524"/>
      <c r="T54" s="158" t="str">
        <f t="shared" si="7"/>
        <v/>
      </c>
      <c r="U54" s="159" t="str">
        <f t="shared" si="8"/>
        <v/>
      </c>
      <c r="V54" s="159" t="str">
        <f t="shared" si="9"/>
        <v/>
      </c>
      <c r="W54" s="159" t="str">
        <f t="shared" si="10"/>
        <v/>
      </c>
      <c r="X54" s="394"/>
      <c r="Y54" s="18" t="str">
        <f t="shared" si="11"/>
        <v/>
      </c>
    </row>
    <row r="55" spans="1:25" x14ac:dyDescent="0.2">
      <c r="A55" s="19">
        <v>43</v>
      </c>
      <c r="B55" s="520"/>
      <c r="C55" s="521"/>
      <c r="D55" s="521"/>
      <c r="E55" s="522"/>
      <c r="F55" s="30" t="str">
        <f t="shared" si="0"/>
        <v/>
      </c>
      <c r="G55" s="3"/>
      <c r="H55" s="4"/>
      <c r="I55" s="4"/>
      <c r="J55" s="4"/>
      <c r="K55" s="4"/>
      <c r="L55" s="4"/>
      <c r="M55" s="4"/>
      <c r="N55" s="5"/>
      <c r="O55" s="29">
        <f t="shared" si="1"/>
        <v>0</v>
      </c>
      <c r="P55" s="523"/>
      <c r="Q55" s="524"/>
      <c r="R55" s="524"/>
      <c r="S55" s="524"/>
      <c r="T55" s="158" t="str">
        <f t="shared" si="7"/>
        <v/>
      </c>
      <c r="U55" s="159" t="str">
        <f t="shared" si="8"/>
        <v/>
      </c>
      <c r="V55" s="159" t="str">
        <f t="shared" si="9"/>
        <v/>
      </c>
      <c r="W55" s="159" t="str">
        <f t="shared" si="10"/>
        <v/>
      </c>
      <c r="X55" s="394"/>
      <c r="Y55" s="18" t="str">
        <f t="shared" si="11"/>
        <v/>
      </c>
    </row>
    <row r="56" spans="1:25" x14ac:dyDescent="0.2">
      <c r="A56" s="19">
        <v>44</v>
      </c>
      <c r="B56" s="520"/>
      <c r="C56" s="521"/>
      <c r="D56" s="521"/>
      <c r="E56" s="522"/>
      <c r="F56" s="30" t="str">
        <f t="shared" si="0"/>
        <v/>
      </c>
      <c r="G56" s="3"/>
      <c r="H56" s="4"/>
      <c r="I56" s="4"/>
      <c r="J56" s="4"/>
      <c r="K56" s="4"/>
      <c r="L56" s="4"/>
      <c r="M56" s="4"/>
      <c r="N56" s="5"/>
      <c r="O56" s="29">
        <f t="shared" si="1"/>
        <v>0</v>
      </c>
      <c r="P56" s="523"/>
      <c r="Q56" s="524"/>
      <c r="R56" s="524"/>
      <c r="S56" s="524"/>
      <c r="T56" s="158" t="str">
        <f t="shared" si="7"/>
        <v/>
      </c>
      <c r="U56" s="159" t="str">
        <f t="shared" si="8"/>
        <v/>
      </c>
      <c r="V56" s="159" t="str">
        <f t="shared" si="9"/>
        <v/>
      </c>
      <c r="W56" s="159" t="str">
        <f t="shared" si="10"/>
        <v/>
      </c>
      <c r="X56" s="394"/>
      <c r="Y56" s="18" t="str">
        <f t="shared" si="11"/>
        <v/>
      </c>
    </row>
    <row r="57" spans="1:25" x14ac:dyDescent="0.2">
      <c r="A57" s="19">
        <v>45</v>
      </c>
      <c r="B57" s="520"/>
      <c r="C57" s="521"/>
      <c r="D57" s="521"/>
      <c r="E57" s="522"/>
      <c r="F57" s="30" t="str">
        <f t="shared" si="0"/>
        <v/>
      </c>
      <c r="G57" s="3"/>
      <c r="H57" s="4"/>
      <c r="I57" s="4"/>
      <c r="J57" s="4"/>
      <c r="K57" s="4"/>
      <c r="L57" s="4"/>
      <c r="M57" s="4"/>
      <c r="N57" s="5"/>
      <c r="O57" s="29">
        <f t="shared" si="1"/>
        <v>0</v>
      </c>
      <c r="P57" s="523"/>
      <c r="Q57" s="524"/>
      <c r="R57" s="524"/>
      <c r="S57" s="524"/>
      <c r="T57" s="158" t="str">
        <f t="shared" si="7"/>
        <v/>
      </c>
      <c r="U57" s="159" t="str">
        <f t="shared" si="8"/>
        <v/>
      </c>
      <c r="V57" s="159" t="str">
        <f t="shared" si="9"/>
        <v/>
      </c>
      <c r="W57" s="159" t="str">
        <f t="shared" si="10"/>
        <v/>
      </c>
      <c r="X57" s="394"/>
      <c r="Y57" s="18" t="str">
        <f t="shared" si="11"/>
        <v/>
      </c>
    </row>
    <row r="58" spans="1:25" x14ac:dyDescent="0.2">
      <c r="A58" s="19">
        <v>46</v>
      </c>
      <c r="B58" s="520"/>
      <c r="C58" s="521"/>
      <c r="D58" s="521"/>
      <c r="E58" s="522"/>
      <c r="F58" s="30" t="str">
        <f t="shared" si="0"/>
        <v/>
      </c>
      <c r="G58" s="3"/>
      <c r="H58" s="4"/>
      <c r="I58" s="4"/>
      <c r="J58" s="4"/>
      <c r="K58" s="4"/>
      <c r="L58" s="4"/>
      <c r="M58" s="4"/>
      <c r="N58" s="5"/>
      <c r="O58" s="29">
        <f t="shared" si="1"/>
        <v>0</v>
      </c>
      <c r="P58" s="523"/>
      <c r="Q58" s="524"/>
      <c r="R58" s="524"/>
      <c r="S58" s="524"/>
      <c r="T58" s="158" t="str">
        <f t="shared" si="7"/>
        <v/>
      </c>
      <c r="U58" s="159" t="str">
        <f t="shared" si="8"/>
        <v/>
      </c>
      <c r="V58" s="159" t="str">
        <f t="shared" si="9"/>
        <v/>
      </c>
      <c r="W58" s="159" t="str">
        <f t="shared" si="10"/>
        <v/>
      </c>
      <c r="X58" s="394"/>
      <c r="Y58" s="18" t="str">
        <f t="shared" si="11"/>
        <v/>
      </c>
    </row>
    <row r="59" spans="1:25" x14ac:dyDescent="0.2">
      <c r="A59" s="19">
        <v>47</v>
      </c>
      <c r="B59" s="520"/>
      <c r="C59" s="521"/>
      <c r="D59" s="521"/>
      <c r="E59" s="522"/>
      <c r="F59" s="30" t="str">
        <f t="shared" si="0"/>
        <v/>
      </c>
      <c r="G59" s="3"/>
      <c r="H59" s="4"/>
      <c r="I59" s="4"/>
      <c r="J59" s="4"/>
      <c r="K59" s="4"/>
      <c r="L59" s="4"/>
      <c r="M59" s="4"/>
      <c r="N59" s="5"/>
      <c r="O59" s="29">
        <f t="shared" si="1"/>
        <v>0</v>
      </c>
      <c r="P59" s="523"/>
      <c r="Q59" s="524"/>
      <c r="R59" s="524"/>
      <c r="S59" s="524"/>
      <c r="T59" s="158" t="str">
        <f t="shared" si="7"/>
        <v/>
      </c>
      <c r="U59" s="159" t="str">
        <f t="shared" si="8"/>
        <v/>
      </c>
      <c r="V59" s="159" t="str">
        <f t="shared" si="9"/>
        <v/>
      </c>
      <c r="W59" s="159" t="str">
        <f t="shared" si="10"/>
        <v/>
      </c>
      <c r="X59" s="394"/>
      <c r="Y59" s="18" t="str">
        <f t="shared" si="11"/>
        <v/>
      </c>
    </row>
    <row r="60" spans="1:25" x14ac:dyDescent="0.2">
      <c r="A60" s="19">
        <v>48</v>
      </c>
      <c r="B60" s="520"/>
      <c r="C60" s="521"/>
      <c r="D60" s="521"/>
      <c r="E60" s="522"/>
      <c r="F60" s="30" t="str">
        <f t="shared" si="0"/>
        <v/>
      </c>
      <c r="G60" s="3"/>
      <c r="H60" s="4"/>
      <c r="I60" s="4"/>
      <c r="J60" s="4"/>
      <c r="K60" s="4"/>
      <c r="L60" s="4"/>
      <c r="M60" s="4"/>
      <c r="N60" s="5"/>
      <c r="O60" s="29">
        <f t="shared" si="1"/>
        <v>0</v>
      </c>
      <c r="P60" s="523"/>
      <c r="Q60" s="524"/>
      <c r="R60" s="524"/>
      <c r="S60" s="524"/>
      <c r="T60" s="158" t="str">
        <f t="shared" si="7"/>
        <v/>
      </c>
      <c r="U60" s="159" t="str">
        <f t="shared" si="8"/>
        <v/>
      </c>
      <c r="V60" s="159" t="str">
        <f t="shared" si="9"/>
        <v/>
      </c>
      <c r="W60" s="159" t="str">
        <f t="shared" si="10"/>
        <v/>
      </c>
      <c r="X60" s="394"/>
      <c r="Y60" s="18" t="str">
        <f t="shared" si="11"/>
        <v/>
      </c>
    </row>
    <row r="61" spans="1:25" x14ac:dyDescent="0.2">
      <c r="A61" s="19">
        <v>49</v>
      </c>
      <c r="B61" s="520"/>
      <c r="C61" s="521"/>
      <c r="D61" s="521"/>
      <c r="E61" s="522"/>
      <c r="F61" s="30" t="str">
        <f>IF(O61&gt;0,O61,"")</f>
        <v/>
      </c>
      <c r="G61" s="3"/>
      <c r="H61" s="4"/>
      <c r="I61" s="4"/>
      <c r="J61" s="4"/>
      <c r="K61" s="4"/>
      <c r="L61" s="4"/>
      <c r="M61" s="4"/>
      <c r="N61" s="5"/>
      <c r="O61" s="29">
        <f>SUM(G61:N61)</f>
        <v>0</v>
      </c>
      <c r="P61" s="523"/>
      <c r="Q61" s="524"/>
      <c r="R61" s="524"/>
      <c r="S61" s="524"/>
      <c r="T61" s="158" t="str">
        <f t="shared" si="7"/>
        <v/>
      </c>
      <c r="U61" s="159" t="str">
        <f t="shared" si="8"/>
        <v/>
      </c>
      <c r="V61" s="159" t="str">
        <f t="shared" si="9"/>
        <v/>
      </c>
      <c r="W61" s="159" t="str">
        <f t="shared" si="10"/>
        <v/>
      </c>
      <c r="X61" s="394"/>
      <c r="Y61" s="18" t="str">
        <f t="shared" si="11"/>
        <v/>
      </c>
    </row>
    <row r="62" spans="1:25" x14ac:dyDescent="0.2">
      <c r="A62" s="19">
        <v>50</v>
      </c>
      <c r="B62" s="520"/>
      <c r="C62" s="521"/>
      <c r="D62" s="521"/>
      <c r="E62" s="522"/>
      <c r="F62" s="30" t="str">
        <f t="shared" si="0"/>
        <v/>
      </c>
      <c r="G62" s="3"/>
      <c r="H62" s="4"/>
      <c r="I62" s="4"/>
      <c r="J62" s="4"/>
      <c r="K62" s="4"/>
      <c r="L62" s="4"/>
      <c r="M62" s="4"/>
      <c r="N62" s="5"/>
      <c r="O62" s="29">
        <f t="shared" si="1"/>
        <v>0</v>
      </c>
      <c r="P62" s="523"/>
      <c r="Q62" s="524"/>
      <c r="R62" s="524"/>
      <c r="S62" s="524"/>
      <c r="T62" s="158" t="str">
        <f t="shared" si="7"/>
        <v/>
      </c>
      <c r="U62" s="159" t="str">
        <f t="shared" si="8"/>
        <v/>
      </c>
      <c r="V62" s="159" t="str">
        <f t="shared" si="9"/>
        <v/>
      </c>
      <c r="W62" s="159" t="str">
        <f t="shared" si="10"/>
        <v/>
      </c>
      <c r="X62" s="394"/>
      <c r="Y62" s="18" t="str">
        <f t="shared" si="11"/>
        <v/>
      </c>
    </row>
    <row r="63" spans="1:25" x14ac:dyDescent="0.2">
      <c r="A63" s="19">
        <v>51</v>
      </c>
      <c r="B63" s="520"/>
      <c r="C63" s="521"/>
      <c r="D63" s="521"/>
      <c r="E63" s="522"/>
      <c r="F63" s="30" t="str">
        <f t="shared" si="0"/>
        <v/>
      </c>
      <c r="G63" s="3"/>
      <c r="H63" s="4"/>
      <c r="I63" s="4"/>
      <c r="J63" s="4"/>
      <c r="K63" s="4"/>
      <c r="L63" s="4"/>
      <c r="M63" s="4"/>
      <c r="N63" s="5"/>
      <c r="O63" s="29">
        <f t="shared" si="1"/>
        <v>0</v>
      </c>
      <c r="P63" s="523"/>
      <c r="Q63" s="524"/>
      <c r="R63" s="524"/>
      <c r="S63" s="524"/>
      <c r="T63" s="158" t="str">
        <f t="shared" si="7"/>
        <v/>
      </c>
      <c r="U63" s="159" t="str">
        <f t="shared" si="8"/>
        <v/>
      </c>
      <c r="V63" s="159" t="str">
        <f t="shared" si="9"/>
        <v/>
      </c>
      <c r="W63" s="159" t="str">
        <f t="shared" si="10"/>
        <v/>
      </c>
      <c r="X63" s="394"/>
      <c r="Y63" s="18" t="str">
        <f t="shared" si="11"/>
        <v/>
      </c>
    </row>
    <row r="64" spans="1:25" x14ac:dyDescent="0.2">
      <c r="A64" s="19">
        <v>52</v>
      </c>
      <c r="B64" s="520"/>
      <c r="C64" s="521"/>
      <c r="D64" s="521"/>
      <c r="E64" s="522"/>
      <c r="F64" s="30" t="str">
        <f t="shared" si="0"/>
        <v/>
      </c>
      <c r="G64" s="3"/>
      <c r="H64" s="4"/>
      <c r="I64" s="4"/>
      <c r="J64" s="4"/>
      <c r="K64" s="4"/>
      <c r="L64" s="4"/>
      <c r="M64" s="4"/>
      <c r="N64" s="5"/>
      <c r="O64" s="29">
        <f t="shared" si="1"/>
        <v>0</v>
      </c>
      <c r="P64" s="523"/>
      <c r="Q64" s="524"/>
      <c r="R64" s="524"/>
      <c r="S64" s="524"/>
      <c r="T64" s="158" t="str">
        <f t="shared" si="7"/>
        <v/>
      </c>
      <c r="U64" s="159" t="str">
        <f t="shared" si="8"/>
        <v/>
      </c>
      <c r="V64" s="159" t="str">
        <f t="shared" si="9"/>
        <v/>
      </c>
      <c r="W64" s="159" t="str">
        <f t="shared" si="10"/>
        <v/>
      </c>
      <c r="X64" s="394"/>
      <c r="Y64" s="18" t="str">
        <f t="shared" si="11"/>
        <v/>
      </c>
    </row>
    <row r="65" spans="1:25" x14ac:dyDescent="0.2">
      <c r="A65" s="19">
        <v>53</v>
      </c>
      <c r="B65" s="520"/>
      <c r="C65" s="521"/>
      <c r="D65" s="521"/>
      <c r="E65" s="522"/>
      <c r="F65" s="30" t="str">
        <f t="shared" si="0"/>
        <v/>
      </c>
      <c r="G65" s="3"/>
      <c r="H65" s="4"/>
      <c r="I65" s="4"/>
      <c r="J65" s="4"/>
      <c r="K65" s="4"/>
      <c r="L65" s="4"/>
      <c r="M65" s="4"/>
      <c r="N65" s="5"/>
      <c r="O65" s="29">
        <f t="shared" si="1"/>
        <v>0</v>
      </c>
      <c r="P65" s="523"/>
      <c r="Q65" s="524"/>
      <c r="R65" s="524"/>
      <c r="S65" s="524"/>
      <c r="T65" s="158" t="str">
        <f t="shared" si="7"/>
        <v/>
      </c>
      <c r="U65" s="159" t="str">
        <f t="shared" si="8"/>
        <v/>
      </c>
      <c r="V65" s="159" t="str">
        <f t="shared" si="9"/>
        <v/>
      </c>
      <c r="W65" s="159" t="str">
        <f t="shared" si="10"/>
        <v/>
      </c>
      <c r="X65" s="394"/>
      <c r="Y65" s="18" t="str">
        <f t="shared" si="11"/>
        <v/>
      </c>
    </row>
    <row r="66" spans="1:25" x14ac:dyDescent="0.2">
      <c r="A66" s="19">
        <v>54</v>
      </c>
      <c r="B66" s="520"/>
      <c r="C66" s="521"/>
      <c r="D66" s="521"/>
      <c r="E66" s="522"/>
      <c r="F66" s="30" t="str">
        <f t="shared" si="0"/>
        <v/>
      </c>
      <c r="G66" s="3"/>
      <c r="H66" s="4"/>
      <c r="I66" s="4"/>
      <c r="J66" s="4"/>
      <c r="K66" s="4"/>
      <c r="L66" s="4"/>
      <c r="M66" s="4"/>
      <c r="N66" s="5"/>
      <c r="O66" s="29">
        <f t="shared" si="1"/>
        <v>0</v>
      </c>
      <c r="P66" s="523"/>
      <c r="Q66" s="524"/>
      <c r="R66" s="524"/>
      <c r="S66" s="524"/>
      <c r="T66" s="158" t="str">
        <f t="shared" si="7"/>
        <v/>
      </c>
      <c r="U66" s="159" t="str">
        <f t="shared" si="8"/>
        <v/>
      </c>
      <c r="V66" s="159" t="str">
        <f t="shared" si="9"/>
        <v/>
      </c>
      <c r="W66" s="159" t="str">
        <f t="shared" si="10"/>
        <v/>
      </c>
      <c r="X66" s="394"/>
      <c r="Y66" s="18" t="str">
        <f t="shared" si="11"/>
        <v/>
      </c>
    </row>
    <row r="67" spans="1:25" x14ac:dyDescent="0.2">
      <c r="A67" s="19">
        <v>55</v>
      </c>
      <c r="B67" s="520"/>
      <c r="C67" s="521"/>
      <c r="D67" s="521"/>
      <c r="E67" s="522"/>
      <c r="F67" s="30" t="str">
        <f t="shared" si="0"/>
        <v/>
      </c>
      <c r="G67" s="3"/>
      <c r="H67" s="4"/>
      <c r="I67" s="4"/>
      <c r="J67" s="4"/>
      <c r="K67" s="4"/>
      <c r="L67" s="4"/>
      <c r="M67" s="4"/>
      <c r="N67" s="5"/>
      <c r="O67" s="29">
        <f t="shared" si="1"/>
        <v>0</v>
      </c>
      <c r="P67" s="523"/>
      <c r="Q67" s="524"/>
      <c r="R67" s="524"/>
      <c r="S67" s="524"/>
      <c r="T67" s="158" t="str">
        <f t="shared" si="7"/>
        <v/>
      </c>
      <c r="U67" s="159" t="str">
        <f t="shared" si="8"/>
        <v/>
      </c>
      <c r="V67" s="159" t="str">
        <f t="shared" si="9"/>
        <v/>
      </c>
      <c r="W67" s="159" t="str">
        <f t="shared" si="10"/>
        <v/>
      </c>
      <c r="X67" s="394"/>
      <c r="Y67" s="18" t="str">
        <f t="shared" si="11"/>
        <v/>
      </c>
    </row>
    <row r="68" spans="1:25" x14ac:dyDescent="0.2">
      <c r="A68" s="19">
        <v>56</v>
      </c>
      <c r="B68" s="520"/>
      <c r="C68" s="521"/>
      <c r="D68" s="521"/>
      <c r="E68" s="522"/>
      <c r="F68" s="30" t="str">
        <f t="shared" si="0"/>
        <v/>
      </c>
      <c r="G68" s="3"/>
      <c r="H68" s="4"/>
      <c r="I68" s="4"/>
      <c r="J68" s="4"/>
      <c r="K68" s="4"/>
      <c r="L68" s="4"/>
      <c r="M68" s="4"/>
      <c r="N68" s="5"/>
      <c r="O68" s="29">
        <f t="shared" si="1"/>
        <v>0</v>
      </c>
      <c r="P68" s="523"/>
      <c r="Q68" s="524"/>
      <c r="R68" s="524"/>
      <c r="S68" s="524"/>
      <c r="T68" s="158" t="str">
        <f t="shared" si="7"/>
        <v/>
      </c>
      <c r="U68" s="159" t="str">
        <f t="shared" si="8"/>
        <v/>
      </c>
      <c r="V68" s="159" t="str">
        <f t="shared" si="9"/>
        <v/>
      </c>
      <c r="W68" s="159" t="str">
        <f t="shared" si="10"/>
        <v/>
      </c>
      <c r="X68" s="394"/>
      <c r="Y68" s="18" t="str">
        <f t="shared" si="11"/>
        <v/>
      </c>
    </row>
    <row r="69" spans="1:25" x14ac:dyDescent="0.2">
      <c r="A69" s="19">
        <v>57</v>
      </c>
      <c r="B69" s="520"/>
      <c r="C69" s="521"/>
      <c r="D69" s="521"/>
      <c r="E69" s="522"/>
      <c r="F69" s="30" t="str">
        <f t="shared" si="0"/>
        <v/>
      </c>
      <c r="G69" s="3"/>
      <c r="H69" s="4"/>
      <c r="I69" s="4"/>
      <c r="J69" s="4"/>
      <c r="K69" s="4"/>
      <c r="L69" s="4"/>
      <c r="M69" s="4"/>
      <c r="N69" s="5"/>
      <c r="O69" s="29">
        <f t="shared" si="1"/>
        <v>0</v>
      </c>
      <c r="P69" s="523"/>
      <c r="Q69" s="524"/>
      <c r="R69" s="524"/>
      <c r="S69" s="524"/>
      <c r="T69" s="158" t="str">
        <f t="shared" si="7"/>
        <v/>
      </c>
      <c r="U69" s="159" t="str">
        <f t="shared" si="8"/>
        <v/>
      </c>
      <c r="V69" s="159" t="str">
        <f t="shared" si="9"/>
        <v/>
      </c>
      <c r="W69" s="159" t="str">
        <f t="shared" si="10"/>
        <v/>
      </c>
      <c r="X69" s="394"/>
      <c r="Y69" s="18" t="str">
        <f t="shared" si="11"/>
        <v/>
      </c>
    </row>
    <row r="70" spans="1:25" x14ac:dyDescent="0.2">
      <c r="A70" s="19">
        <v>58</v>
      </c>
      <c r="B70" s="520"/>
      <c r="C70" s="521"/>
      <c r="D70" s="521"/>
      <c r="E70" s="522"/>
      <c r="F70" s="30" t="str">
        <f t="shared" si="0"/>
        <v/>
      </c>
      <c r="G70" s="3"/>
      <c r="H70" s="4"/>
      <c r="I70" s="4"/>
      <c r="J70" s="4"/>
      <c r="K70" s="4"/>
      <c r="L70" s="4"/>
      <c r="M70" s="4"/>
      <c r="N70" s="5"/>
      <c r="O70" s="29">
        <f t="shared" si="1"/>
        <v>0</v>
      </c>
      <c r="P70" s="523"/>
      <c r="Q70" s="524"/>
      <c r="R70" s="524"/>
      <c r="S70" s="524"/>
      <c r="T70" s="158" t="str">
        <f t="shared" si="7"/>
        <v/>
      </c>
      <c r="U70" s="159" t="str">
        <f t="shared" si="8"/>
        <v/>
      </c>
      <c r="V70" s="159" t="str">
        <f t="shared" si="9"/>
        <v/>
      </c>
      <c r="W70" s="159" t="str">
        <f t="shared" si="10"/>
        <v/>
      </c>
      <c r="X70" s="394"/>
      <c r="Y70" s="18" t="str">
        <f t="shared" si="11"/>
        <v/>
      </c>
    </row>
    <row r="71" spans="1:25" x14ac:dyDescent="0.2">
      <c r="A71" s="19">
        <v>59</v>
      </c>
      <c r="B71" s="520"/>
      <c r="C71" s="521"/>
      <c r="D71" s="521"/>
      <c r="E71" s="522"/>
      <c r="F71" s="30" t="str">
        <f t="shared" si="0"/>
        <v/>
      </c>
      <c r="G71" s="3"/>
      <c r="H71" s="4"/>
      <c r="I71" s="4"/>
      <c r="J71" s="4"/>
      <c r="K71" s="4"/>
      <c r="L71" s="4"/>
      <c r="M71" s="4"/>
      <c r="N71" s="5"/>
      <c r="O71" s="29">
        <f t="shared" si="1"/>
        <v>0</v>
      </c>
      <c r="P71" s="523"/>
      <c r="Q71" s="524"/>
      <c r="R71" s="524"/>
      <c r="S71" s="524"/>
      <c r="T71" s="158" t="str">
        <f t="shared" si="7"/>
        <v/>
      </c>
      <c r="U71" s="159" t="str">
        <f t="shared" si="8"/>
        <v/>
      </c>
      <c r="V71" s="159" t="str">
        <f t="shared" si="9"/>
        <v/>
      </c>
      <c r="W71" s="159" t="str">
        <f t="shared" si="10"/>
        <v/>
      </c>
      <c r="X71" s="394"/>
      <c r="Y71" s="18" t="str">
        <f t="shared" si="11"/>
        <v/>
      </c>
    </row>
    <row r="72" spans="1:25" x14ac:dyDescent="0.2">
      <c r="A72" s="19">
        <v>60</v>
      </c>
      <c r="B72" s="520"/>
      <c r="C72" s="521"/>
      <c r="D72" s="521"/>
      <c r="E72" s="522"/>
      <c r="F72" s="30" t="str">
        <f t="shared" si="0"/>
        <v/>
      </c>
      <c r="G72" s="3"/>
      <c r="H72" s="4"/>
      <c r="I72" s="4"/>
      <c r="J72" s="4"/>
      <c r="K72" s="4"/>
      <c r="L72" s="4"/>
      <c r="M72" s="4"/>
      <c r="N72" s="5"/>
      <c r="O72" s="29">
        <f t="shared" si="1"/>
        <v>0</v>
      </c>
      <c r="P72" s="523"/>
      <c r="Q72" s="524"/>
      <c r="R72" s="524"/>
      <c r="S72" s="524"/>
      <c r="T72" s="158" t="str">
        <f t="shared" si="7"/>
        <v/>
      </c>
      <c r="U72" s="159" t="str">
        <f t="shared" si="8"/>
        <v/>
      </c>
      <c r="V72" s="159" t="str">
        <f t="shared" si="9"/>
        <v/>
      </c>
      <c r="W72" s="159" t="str">
        <f t="shared" si="10"/>
        <v/>
      </c>
      <c r="X72" s="394"/>
      <c r="Y72" s="18" t="str">
        <f t="shared" si="11"/>
        <v/>
      </c>
    </row>
    <row r="73" spans="1:25" x14ac:dyDescent="0.2">
      <c r="A73" s="19">
        <v>61</v>
      </c>
      <c r="B73" s="520"/>
      <c r="C73" s="521"/>
      <c r="D73" s="521"/>
      <c r="E73" s="522"/>
      <c r="F73" s="30" t="str">
        <f t="shared" si="0"/>
        <v/>
      </c>
      <c r="G73" s="3"/>
      <c r="H73" s="4"/>
      <c r="I73" s="4"/>
      <c r="J73" s="4"/>
      <c r="K73" s="4"/>
      <c r="L73" s="4"/>
      <c r="M73" s="4"/>
      <c r="N73" s="5"/>
      <c r="O73" s="29">
        <f t="shared" si="1"/>
        <v>0</v>
      </c>
      <c r="P73" s="523"/>
      <c r="Q73" s="524"/>
      <c r="R73" s="524"/>
      <c r="S73" s="524"/>
      <c r="T73" s="158" t="str">
        <f t="shared" si="7"/>
        <v/>
      </c>
      <c r="U73" s="159" t="str">
        <f t="shared" si="8"/>
        <v/>
      </c>
      <c r="V73" s="159" t="str">
        <f t="shared" si="9"/>
        <v/>
      </c>
      <c r="W73" s="159" t="str">
        <f t="shared" si="10"/>
        <v/>
      </c>
      <c r="X73" s="394"/>
      <c r="Y73" s="18" t="str">
        <f t="shared" si="11"/>
        <v/>
      </c>
    </row>
    <row r="74" spans="1:25" x14ac:dyDescent="0.2">
      <c r="A74" s="19">
        <v>62</v>
      </c>
      <c r="B74" s="520"/>
      <c r="C74" s="521"/>
      <c r="D74" s="521"/>
      <c r="E74" s="522"/>
      <c r="F74" s="30" t="str">
        <f t="shared" si="0"/>
        <v/>
      </c>
      <c r="G74" s="3"/>
      <c r="H74" s="4"/>
      <c r="I74" s="4"/>
      <c r="J74" s="4"/>
      <c r="K74" s="4"/>
      <c r="L74" s="4"/>
      <c r="M74" s="4"/>
      <c r="N74" s="5"/>
      <c r="O74" s="29">
        <f t="shared" si="1"/>
        <v>0</v>
      </c>
      <c r="P74" s="523"/>
      <c r="Q74" s="524"/>
      <c r="R74" s="524"/>
      <c r="S74" s="524"/>
      <c r="T74" s="158" t="str">
        <f t="shared" si="7"/>
        <v/>
      </c>
      <c r="U74" s="159" t="str">
        <f t="shared" si="8"/>
        <v/>
      </c>
      <c r="V74" s="159" t="str">
        <f t="shared" si="9"/>
        <v/>
      </c>
      <c r="W74" s="159" t="str">
        <f t="shared" si="10"/>
        <v/>
      </c>
      <c r="X74" s="394"/>
      <c r="Y74" s="18" t="str">
        <f t="shared" si="11"/>
        <v/>
      </c>
    </row>
    <row r="75" spans="1:25" x14ac:dyDescent="0.2">
      <c r="A75" s="19">
        <v>63</v>
      </c>
      <c r="B75" s="520"/>
      <c r="C75" s="521"/>
      <c r="D75" s="521"/>
      <c r="E75" s="522"/>
      <c r="F75" s="30" t="str">
        <f t="shared" si="0"/>
        <v/>
      </c>
      <c r="G75" s="3"/>
      <c r="H75" s="4"/>
      <c r="I75" s="4"/>
      <c r="J75" s="4"/>
      <c r="K75" s="4"/>
      <c r="L75" s="4"/>
      <c r="M75" s="4"/>
      <c r="N75" s="5"/>
      <c r="O75" s="29">
        <f t="shared" si="1"/>
        <v>0</v>
      </c>
      <c r="P75" s="523"/>
      <c r="Q75" s="524"/>
      <c r="R75" s="524"/>
      <c r="S75" s="524"/>
      <c r="T75" s="158" t="str">
        <f t="shared" si="7"/>
        <v/>
      </c>
      <c r="U75" s="159" t="str">
        <f t="shared" si="8"/>
        <v/>
      </c>
      <c r="V75" s="159" t="str">
        <f t="shared" si="9"/>
        <v/>
      </c>
      <c r="W75" s="159" t="str">
        <f t="shared" si="10"/>
        <v/>
      </c>
      <c r="X75" s="394"/>
      <c r="Y75" s="18" t="str">
        <f t="shared" si="11"/>
        <v/>
      </c>
    </row>
    <row r="76" spans="1:25" x14ac:dyDescent="0.2">
      <c r="A76" s="19">
        <v>64</v>
      </c>
      <c r="B76" s="520"/>
      <c r="C76" s="521"/>
      <c r="D76" s="521"/>
      <c r="E76" s="522"/>
      <c r="F76" s="30" t="str">
        <f t="shared" si="0"/>
        <v/>
      </c>
      <c r="G76" s="3"/>
      <c r="H76" s="4"/>
      <c r="I76" s="4"/>
      <c r="J76" s="4"/>
      <c r="K76" s="4"/>
      <c r="L76" s="4"/>
      <c r="M76" s="4"/>
      <c r="N76" s="5"/>
      <c r="O76" s="29">
        <f t="shared" si="1"/>
        <v>0</v>
      </c>
      <c r="P76" s="523"/>
      <c r="Q76" s="524"/>
      <c r="R76" s="524"/>
      <c r="S76" s="524"/>
      <c r="T76" s="158" t="str">
        <f t="shared" si="7"/>
        <v/>
      </c>
      <c r="U76" s="159" t="str">
        <f t="shared" si="8"/>
        <v/>
      </c>
      <c r="V76" s="159" t="str">
        <f t="shared" si="9"/>
        <v/>
      </c>
      <c r="W76" s="159" t="str">
        <f t="shared" si="10"/>
        <v/>
      </c>
      <c r="X76" s="394"/>
      <c r="Y76" s="18" t="str">
        <f t="shared" si="11"/>
        <v/>
      </c>
    </row>
    <row r="77" spans="1:25" x14ac:dyDescent="0.2">
      <c r="A77" s="19">
        <v>65</v>
      </c>
      <c r="B77" s="520"/>
      <c r="C77" s="521"/>
      <c r="D77" s="521"/>
      <c r="E77" s="522"/>
      <c r="F77" s="30" t="str">
        <f t="shared" ref="F77:F113" si="12">IF(O77&gt;0,O77,"")</f>
        <v/>
      </c>
      <c r="G77" s="3"/>
      <c r="H77" s="4"/>
      <c r="I77" s="4"/>
      <c r="J77" s="4"/>
      <c r="K77" s="4"/>
      <c r="L77" s="4"/>
      <c r="M77" s="4"/>
      <c r="N77" s="5"/>
      <c r="O77" s="29">
        <f t="shared" ref="O77:O113" si="13">SUM(G77:N77)</f>
        <v>0</v>
      </c>
      <c r="P77" s="523"/>
      <c r="Q77" s="524"/>
      <c r="R77" s="524"/>
      <c r="S77" s="524"/>
      <c r="T77" s="158" t="str">
        <f t="shared" ref="T77:T82" si="14">IF($B77&lt;&gt;"",IF(VLOOKUP($B77,$B$127:$H$506,2,FALSE)&lt;&gt;"",VLOOKUP($B77,$B$127:$H$506,2,FALSE),""),"")</f>
        <v/>
      </c>
      <c r="U77" s="159" t="str">
        <f t="shared" ref="U77:U82" si="15">IF($B77&lt;&gt;"",IF(VLOOKUP($B77,$B$127:$H$506,3,FALSE)&lt;&gt;"",VLOOKUP($B77,$B$127:$H$506,3,FALSE),""),"")</f>
        <v/>
      </c>
      <c r="V77" s="159" t="str">
        <f t="shared" ref="V77:V82" si="16">IF($B77&lt;&gt;"",IF(VLOOKUP($B77,$B$127:$H$506,4,FALSE)&lt;&gt;"",VLOOKUP($B77,$B$127:$H$506,4,FALSE),""),"")</f>
        <v/>
      </c>
      <c r="W77" s="159" t="str">
        <f t="shared" ref="W77:W82" si="17">IF($B77&lt;&gt;"",IF(VLOOKUP($B77,$B$127:$H$506,5,FALSE)&lt;&gt;"",VLOOKUP($B77,$B$127:$H$506,5,FALSE),""),"")</f>
        <v/>
      </c>
      <c r="X77" s="394"/>
      <c r="Y77" s="18" t="str">
        <f t="shared" ref="Y77:Y82" si="18">IF($B77&lt;&gt;"",IF(VLOOKUP($B77,$B$127:$H$644,6,FALSE)&lt;&gt;"",VLOOKUP($B77,$B$127:$H$644,6,FALSE),""),"")</f>
        <v/>
      </c>
    </row>
    <row r="78" spans="1:25" x14ac:dyDescent="0.2">
      <c r="A78" s="19">
        <v>66</v>
      </c>
      <c r="B78" s="520"/>
      <c r="C78" s="521"/>
      <c r="D78" s="521"/>
      <c r="E78" s="522"/>
      <c r="F78" s="30" t="str">
        <f t="shared" si="12"/>
        <v/>
      </c>
      <c r="G78" s="3"/>
      <c r="H78" s="4"/>
      <c r="I78" s="4"/>
      <c r="J78" s="4"/>
      <c r="K78" s="4"/>
      <c r="L78" s="4"/>
      <c r="M78" s="4"/>
      <c r="N78" s="5"/>
      <c r="O78" s="29">
        <f t="shared" si="13"/>
        <v>0</v>
      </c>
      <c r="P78" s="523"/>
      <c r="Q78" s="524"/>
      <c r="R78" s="524"/>
      <c r="S78" s="524"/>
      <c r="T78" s="158" t="str">
        <f t="shared" si="14"/>
        <v/>
      </c>
      <c r="U78" s="159" t="str">
        <f t="shared" si="15"/>
        <v/>
      </c>
      <c r="V78" s="159" t="str">
        <f t="shared" si="16"/>
        <v/>
      </c>
      <c r="W78" s="159" t="str">
        <f t="shared" si="17"/>
        <v/>
      </c>
      <c r="X78" s="394"/>
      <c r="Y78" s="18" t="str">
        <f t="shared" si="18"/>
        <v/>
      </c>
    </row>
    <row r="79" spans="1:25" x14ac:dyDescent="0.2">
      <c r="A79" s="19">
        <v>67</v>
      </c>
      <c r="B79" s="520"/>
      <c r="C79" s="521"/>
      <c r="D79" s="521"/>
      <c r="E79" s="522"/>
      <c r="F79" s="30" t="str">
        <f t="shared" si="12"/>
        <v/>
      </c>
      <c r="G79" s="3"/>
      <c r="H79" s="4"/>
      <c r="I79" s="4"/>
      <c r="J79" s="4"/>
      <c r="K79" s="4"/>
      <c r="L79" s="4"/>
      <c r="M79" s="4"/>
      <c r="N79" s="5"/>
      <c r="O79" s="29">
        <f t="shared" si="13"/>
        <v>0</v>
      </c>
      <c r="P79" s="523"/>
      <c r="Q79" s="524"/>
      <c r="R79" s="524"/>
      <c r="S79" s="524"/>
      <c r="T79" s="158" t="str">
        <f t="shared" si="14"/>
        <v/>
      </c>
      <c r="U79" s="159" t="str">
        <f t="shared" si="15"/>
        <v/>
      </c>
      <c r="V79" s="159" t="str">
        <f t="shared" si="16"/>
        <v/>
      </c>
      <c r="W79" s="159" t="str">
        <f t="shared" si="17"/>
        <v/>
      </c>
      <c r="X79" s="394"/>
      <c r="Y79" s="18" t="str">
        <f t="shared" si="18"/>
        <v/>
      </c>
    </row>
    <row r="80" spans="1:25" x14ac:dyDescent="0.2">
      <c r="A80" s="19">
        <v>68</v>
      </c>
      <c r="B80" s="520"/>
      <c r="C80" s="521"/>
      <c r="D80" s="521"/>
      <c r="E80" s="522"/>
      <c r="F80" s="30" t="str">
        <f t="shared" si="12"/>
        <v/>
      </c>
      <c r="G80" s="3"/>
      <c r="H80" s="4"/>
      <c r="I80" s="4"/>
      <c r="J80" s="4"/>
      <c r="K80" s="4"/>
      <c r="L80" s="4"/>
      <c r="M80" s="4"/>
      <c r="N80" s="5"/>
      <c r="O80" s="29">
        <f t="shared" si="13"/>
        <v>0</v>
      </c>
      <c r="P80" s="523"/>
      <c r="Q80" s="524"/>
      <c r="R80" s="524"/>
      <c r="S80" s="524"/>
      <c r="T80" s="158" t="str">
        <f t="shared" si="14"/>
        <v/>
      </c>
      <c r="U80" s="159" t="str">
        <f t="shared" si="15"/>
        <v/>
      </c>
      <c r="V80" s="159" t="str">
        <f t="shared" si="16"/>
        <v/>
      </c>
      <c r="W80" s="159" t="str">
        <f t="shared" si="17"/>
        <v/>
      </c>
      <c r="X80" s="394"/>
      <c r="Y80" s="18" t="str">
        <f t="shared" si="18"/>
        <v/>
      </c>
    </row>
    <row r="81" spans="1:25" x14ac:dyDescent="0.2">
      <c r="A81" s="19">
        <v>69</v>
      </c>
      <c r="B81" s="520"/>
      <c r="C81" s="521"/>
      <c r="D81" s="521"/>
      <c r="E81" s="522"/>
      <c r="F81" s="30" t="str">
        <f t="shared" si="12"/>
        <v/>
      </c>
      <c r="G81" s="3"/>
      <c r="H81" s="4"/>
      <c r="I81" s="4"/>
      <c r="J81" s="4"/>
      <c r="K81" s="4"/>
      <c r="L81" s="4"/>
      <c r="M81" s="4"/>
      <c r="N81" s="5"/>
      <c r="O81" s="29">
        <f t="shared" si="13"/>
        <v>0</v>
      </c>
      <c r="P81" s="523"/>
      <c r="Q81" s="524"/>
      <c r="R81" s="524"/>
      <c r="S81" s="524"/>
      <c r="T81" s="158" t="str">
        <f t="shared" si="14"/>
        <v/>
      </c>
      <c r="U81" s="159" t="str">
        <f t="shared" si="15"/>
        <v/>
      </c>
      <c r="V81" s="159" t="str">
        <f t="shared" si="16"/>
        <v/>
      </c>
      <c r="W81" s="159" t="str">
        <f t="shared" si="17"/>
        <v/>
      </c>
      <c r="X81" s="394"/>
      <c r="Y81" s="18" t="str">
        <f t="shared" si="18"/>
        <v/>
      </c>
    </row>
    <row r="82" spans="1:25" x14ac:dyDescent="0.2">
      <c r="A82" s="19">
        <v>70</v>
      </c>
      <c r="B82" s="520"/>
      <c r="C82" s="521"/>
      <c r="D82" s="521"/>
      <c r="E82" s="522"/>
      <c r="F82" s="30" t="str">
        <f t="shared" si="12"/>
        <v/>
      </c>
      <c r="G82" s="3"/>
      <c r="H82" s="4"/>
      <c r="I82" s="4"/>
      <c r="J82" s="4"/>
      <c r="K82" s="4"/>
      <c r="L82" s="4"/>
      <c r="M82" s="4"/>
      <c r="N82" s="5"/>
      <c r="O82" s="29">
        <f t="shared" si="13"/>
        <v>0</v>
      </c>
      <c r="P82" s="523"/>
      <c r="Q82" s="524"/>
      <c r="R82" s="524"/>
      <c r="S82" s="524"/>
      <c r="T82" s="158" t="str">
        <f t="shared" si="14"/>
        <v/>
      </c>
      <c r="U82" s="159" t="str">
        <f t="shared" si="15"/>
        <v/>
      </c>
      <c r="V82" s="159" t="str">
        <f t="shared" si="16"/>
        <v/>
      </c>
      <c r="W82" s="159" t="str">
        <f t="shared" si="17"/>
        <v/>
      </c>
      <c r="X82" s="394"/>
      <c r="Y82" s="18" t="str">
        <f t="shared" si="18"/>
        <v/>
      </c>
    </row>
    <row r="83" spans="1:25" ht="18.75" x14ac:dyDescent="0.3">
      <c r="A83" s="23"/>
      <c r="B83" s="151" t="s">
        <v>1777</v>
      </c>
      <c r="C83" s="152"/>
      <c r="D83" s="152"/>
      <c r="E83" s="152"/>
      <c r="F83" s="153"/>
      <c r="G83" s="154"/>
      <c r="H83" s="154"/>
      <c r="I83" s="154"/>
      <c r="J83" s="154"/>
      <c r="K83" s="154"/>
      <c r="L83" s="154"/>
      <c r="M83" s="154"/>
      <c r="N83" s="154"/>
      <c r="O83" s="154"/>
      <c r="P83" s="154"/>
      <c r="Q83" s="154"/>
      <c r="R83" s="154"/>
      <c r="S83" s="154"/>
      <c r="T83" s="155"/>
      <c r="U83" s="156"/>
      <c r="V83" s="156"/>
      <c r="W83" s="157"/>
      <c r="X83" s="392"/>
      <c r="Y83" s="160"/>
    </row>
    <row r="84" spans="1:25" x14ac:dyDescent="0.2">
      <c r="A84" s="19">
        <v>71</v>
      </c>
      <c r="B84" s="520"/>
      <c r="C84" s="521"/>
      <c r="D84" s="521"/>
      <c r="E84" s="522"/>
      <c r="F84" s="30" t="str">
        <f t="shared" ref="F84" si="19">IF(O84&gt;0,O84,"")</f>
        <v/>
      </c>
      <c r="G84" s="3"/>
      <c r="H84" s="4"/>
      <c r="I84" s="4"/>
      <c r="J84" s="4"/>
      <c r="K84" s="4"/>
      <c r="L84" s="4"/>
      <c r="M84" s="4"/>
      <c r="N84" s="5"/>
      <c r="O84" s="29">
        <f t="shared" si="13"/>
        <v>0</v>
      </c>
      <c r="P84" s="523"/>
      <c r="Q84" s="524"/>
      <c r="R84" s="524"/>
      <c r="S84" s="524"/>
      <c r="T84" s="158" t="str">
        <f t="shared" ref="T84:T103" si="20">IF($B84&lt;&gt;"",IF(VLOOKUP($B84,$B$127:$H$506,2,FALSE)&lt;&gt;"",VLOOKUP($B84,$B$127:$H$506,2,FALSE),""),"")</f>
        <v/>
      </c>
      <c r="U84" s="159" t="str">
        <f t="shared" ref="U84:U103" si="21">IF($B84&lt;&gt;"",IF(VLOOKUP($B84,$B$127:$H$506,3,FALSE)&lt;&gt;"",VLOOKUP($B84,$B$127:$H$506,3,FALSE),""),"")</f>
        <v/>
      </c>
      <c r="V84" s="159" t="str">
        <f t="shared" ref="V84:V103" si="22">IF($B84&lt;&gt;"",IF(VLOOKUP($B84,$B$127:$H$506,4,FALSE)&lt;&gt;"",VLOOKUP($B84,$B$127:$H$506,4,FALSE),""),"")</f>
        <v/>
      </c>
      <c r="W84" s="159" t="str">
        <f t="shared" ref="W84:W103" si="23">IF($B84&lt;&gt;"",IF(VLOOKUP($B84,$B$127:$H$506,5,FALSE)&lt;&gt;"",VLOOKUP($B84,$B$127:$H$506,5,FALSE),""),"")</f>
        <v/>
      </c>
      <c r="X84" s="394"/>
      <c r="Y84" s="18" t="str">
        <f t="shared" ref="Y84:Y103" si="24">IF($B84&lt;&gt;"",IF(VLOOKUP($B84,$B$127:$H$644,6,FALSE)&lt;&gt;"",VLOOKUP($B84,$B$127:$H$644,6,FALSE),""),"")</f>
        <v/>
      </c>
    </row>
    <row r="85" spans="1:25" x14ac:dyDescent="0.2">
      <c r="A85" s="19">
        <v>72</v>
      </c>
      <c r="B85" s="520"/>
      <c r="C85" s="521"/>
      <c r="D85" s="521"/>
      <c r="E85" s="522"/>
      <c r="F85" s="30" t="str">
        <f t="shared" si="12"/>
        <v/>
      </c>
      <c r="G85" s="3"/>
      <c r="H85" s="4"/>
      <c r="I85" s="4"/>
      <c r="J85" s="4"/>
      <c r="K85" s="4"/>
      <c r="L85" s="4"/>
      <c r="M85" s="4"/>
      <c r="N85" s="5"/>
      <c r="O85" s="29">
        <f t="shared" si="13"/>
        <v>0</v>
      </c>
      <c r="P85" s="523"/>
      <c r="Q85" s="524"/>
      <c r="R85" s="524"/>
      <c r="S85" s="524"/>
      <c r="T85" s="158" t="str">
        <f t="shared" si="20"/>
        <v/>
      </c>
      <c r="U85" s="159" t="str">
        <f t="shared" si="21"/>
        <v/>
      </c>
      <c r="V85" s="159" t="str">
        <f t="shared" si="22"/>
        <v/>
      </c>
      <c r="W85" s="159" t="str">
        <f t="shared" si="23"/>
        <v/>
      </c>
      <c r="X85" s="394"/>
      <c r="Y85" s="18" t="str">
        <f t="shared" si="24"/>
        <v/>
      </c>
    </row>
    <row r="86" spans="1:25" x14ac:dyDescent="0.2">
      <c r="A86" s="19">
        <v>73</v>
      </c>
      <c r="B86" s="520"/>
      <c r="C86" s="521"/>
      <c r="D86" s="521"/>
      <c r="E86" s="522"/>
      <c r="F86" s="30" t="str">
        <f t="shared" si="12"/>
        <v/>
      </c>
      <c r="G86" s="3"/>
      <c r="H86" s="4"/>
      <c r="I86" s="4"/>
      <c r="J86" s="4"/>
      <c r="K86" s="4"/>
      <c r="L86" s="4"/>
      <c r="M86" s="4"/>
      <c r="N86" s="5"/>
      <c r="O86" s="29">
        <f t="shared" si="13"/>
        <v>0</v>
      </c>
      <c r="P86" s="523"/>
      <c r="Q86" s="524"/>
      <c r="R86" s="524"/>
      <c r="S86" s="524"/>
      <c r="T86" s="158" t="str">
        <f t="shared" si="20"/>
        <v/>
      </c>
      <c r="U86" s="159" t="str">
        <f t="shared" si="21"/>
        <v/>
      </c>
      <c r="V86" s="159" t="str">
        <f t="shared" si="22"/>
        <v/>
      </c>
      <c r="W86" s="159" t="str">
        <f t="shared" si="23"/>
        <v/>
      </c>
      <c r="X86" s="394"/>
      <c r="Y86" s="18" t="str">
        <f t="shared" si="24"/>
        <v/>
      </c>
    </row>
    <row r="87" spans="1:25" x14ac:dyDescent="0.2">
      <c r="A87" s="19">
        <v>74</v>
      </c>
      <c r="B87" s="520"/>
      <c r="C87" s="521"/>
      <c r="D87" s="521"/>
      <c r="E87" s="522"/>
      <c r="F87" s="30" t="str">
        <f t="shared" si="12"/>
        <v/>
      </c>
      <c r="G87" s="3"/>
      <c r="H87" s="4"/>
      <c r="I87" s="4"/>
      <c r="J87" s="4"/>
      <c r="K87" s="4"/>
      <c r="L87" s="4"/>
      <c r="M87" s="4"/>
      <c r="N87" s="5"/>
      <c r="O87" s="29">
        <f t="shared" si="13"/>
        <v>0</v>
      </c>
      <c r="P87" s="523"/>
      <c r="Q87" s="524"/>
      <c r="R87" s="524"/>
      <c r="S87" s="524"/>
      <c r="T87" s="158" t="str">
        <f t="shared" si="20"/>
        <v/>
      </c>
      <c r="U87" s="159" t="str">
        <f t="shared" si="21"/>
        <v/>
      </c>
      <c r="V87" s="159" t="str">
        <f t="shared" si="22"/>
        <v/>
      </c>
      <c r="W87" s="159" t="str">
        <f t="shared" si="23"/>
        <v/>
      </c>
      <c r="X87" s="394"/>
      <c r="Y87" s="18" t="str">
        <f t="shared" si="24"/>
        <v/>
      </c>
    </row>
    <row r="88" spans="1:25" x14ac:dyDescent="0.2">
      <c r="A88" s="19">
        <v>75</v>
      </c>
      <c r="B88" s="520"/>
      <c r="C88" s="521"/>
      <c r="D88" s="521"/>
      <c r="E88" s="522"/>
      <c r="F88" s="30" t="str">
        <f t="shared" si="12"/>
        <v/>
      </c>
      <c r="G88" s="3"/>
      <c r="H88" s="4"/>
      <c r="I88" s="4"/>
      <c r="J88" s="4"/>
      <c r="K88" s="4"/>
      <c r="L88" s="4"/>
      <c r="M88" s="4"/>
      <c r="N88" s="5"/>
      <c r="O88" s="29">
        <f t="shared" si="13"/>
        <v>0</v>
      </c>
      <c r="P88" s="523"/>
      <c r="Q88" s="524"/>
      <c r="R88" s="524"/>
      <c r="S88" s="524"/>
      <c r="T88" s="158" t="str">
        <f t="shared" si="20"/>
        <v/>
      </c>
      <c r="U88" s="159" t="str">
        <f t="shared" si="21"/>
        <v/>
      </c>
      <c r="V88" s="159" t="str">
        <f t="shared" si="22"/>
        <v/>
      </c>
      <c r="W88" s="159" t="str">
        <f t="shared" si="23"/>
        <v/>
      </c>
      <c r="X88" s="394"/>
      <c r="Y88" s="18" t="str">
        <f t="shared" si="24"/>
        <v/>
      </c>
    </row>
    <row r="89" spans="1:25" x14ac:dyDescent="0.2">
      <c r="A89" s="19">
        <v>76</v>
      </c>
      <c r="B89" s="520"/>
      <c r="C89" s="521"/>
      <c r="D89" s="521"/>
      <c r="E89" s="522"/>
      <c r="F89" s="30" t="str">
        <f t="shared" si="12"/>
        <v/>
      </c>
      <c r="G89" s="3"/>
      <c r="H89" s="4"/>
      <c r="I89" s="4"/>
      <c r="J89" s="4"/>
      <c r="K89" s="4"/>
      <c r="L89" s="4"/>
      <c r="M89" s="4"/>
      <c r="N89" s="5"/>
      <c r="O89" s="29">
        <f t="shared" si="13"/>
        <v>0</v>
      </c>
      <c r="P89" s="523"/>
      <c r="Q89" s="524"/>
      <c r="R89" s="524"/>
      <c r="S89" s="524"/>
      <c r="T89" s="158" t="str">
        <f t="shared" si="20"/>
        <v/>
      </c>
      <c r="U89" s="159" t="str">
        <f t="shared" si="21"/>
        <v/>
      </c>
      <c r="V89" s="159" t="str">
        <f t="shared" si="22"/>
        <v/>
      </c>
      <c r="W89" s="159" t="str">
        <f t="shared" si="23"/>
        <v/>
      </c>
      <c r="X89" s="394"/>
      <c r="Y89" s="18" t="str">
        <f t="shared" si="24"/>
        <v/>
      </c>
    </row>
    <row r="90" spans="1:25" x14ac:dyDescent="0.2">
      <c r="A90" s="19">
        <v>77</v>
      </c>
      <c r="B90" s="520"/>
      <c r="C90" s="521"/>
      <c r="D90" s="521"/>
      <c r="E90" s="522"/>
      <c r="F90" s="30" t="str">
        <f t="shared" si="12"/>
        <v/>
      </c>
      <c r="G90" s="3"/>
      <c r="H90" s="4"/>
      <c r="I90" s="4"/>
      <c r="J90" s="4"/>
      <c r="K90" s="4"/>
      <c r="L90" s="4"/>
      <c r="M90" s="4"/>
      <c r="N90" s="5"/>
      <c r="O90" s="29">
        <f t="shared" si="13"/>
        <v>0</v>
      </c>
      <c r="P90" s="523"/>
      <c r="Q90" s="524"/>
      <c r="R90" s="524"/>
      <c r="S90" s="524"/>
      <c r="T90" s="158" t="str">
        <f t="shared" si="20"/>
        <v/>
      </c>
      <c r="U90" s="159" t="str">
        <f t="shared" si="21"/>
        <v/>
      </c>
      <c r="V90" s="159" t="str">
        <f t="shared" si="22"/>
        <v/>
      </c>
      <c r="W90" s="159" t="str">
        <f t="shared" si="23"/>
        <v/>
      </c>
      <c r="X90" s="394"/>
      <c r="Y90" s="18" t="str">
        <f t="shared" si="24"/>
        <v/>
      </c>
    </row>
    <row r="91" spans="1:25" x14ac:dyDescent="0.2">
      <c r="A91" s="19">
        <v>78</v>
      </c>
      <c r="B91" s="520"/>
      <c r="C91" s="521"/>
      <c r="D91" s="521"/>
      <c r="E91" s="522"/>
      <c r="F91" s="30" t="str">
        <f t="shared" si="12"/>
        <v/>
      </c>
      <c r="G91" s="3"/>
      <c r="H91" s="4"/>
      <c r="I91" s="4"/>
      <c r="J91" s="4"/>
      <c r="K91" s="4"/>
      <c r="L91" s="4"/>
      <c r="M91" s="4"/>
      <c r="N91" s="5"/>
      <c r="O91" s="29">
        <f t="shared" si="13"/>
        <v>0</v>
      </c>
      <c r="P91" s="523"/>
      <c r="Q91" s="524"/>
      <c r="R91" s="524"/>
      <c r="S91" s="524"/>
      <c r="T91" s="158" t="str">
        <f t="shared" si="20"/>
        <v/>
      </c>
      <c r="U91" s="159" t="str">
        <f t="shared" si="21"/>
        <v/>
      </c>
      <c r="V91" s="159" t="str">
        <f t="shared" si="22"/>
        <v/>
      </c>
      <c r="W91" s="159" t="str">
        <f t="shared" si="23"/>
        <v/>
      </c>
      <c r="X91" s="394"/>
      <c r="Y91" s="18" t="str">
        <f t="shared" si="24"/>
        <v/>
      </c>
    </row>
    <row r="92" spans="1:25" x14ac:dyDescent="0.2">
      <c r="A92" s="19">
        <v>79</v>
      </c>
      <c r="B92" s="520"/>
      <c r="C92" s="521"/>
      <c r="D92" s="521"/>
      <c r="E92" s="522"/>
      <c r="F92" s="30" t="str">
        <f t="shared" si="12"/>
        <v/>
      </c>
      <c r="G92" s="3"/>
      <c r="H92" s="4"/>
      <c r="I92" s="4"/>
      <c r="J92" s="4"/>
      <c r="K92" s="4"/>
      <c r="L92" s="4"/>
      <c r="M92" s="4"/>
      <c r="N92" s="5"/>
      <c r="O92" s="29">
        <f t="shared" si="13"/>
        <v>0</v>
      </c>
      <c r="P92" s="523"/>
      <c r="Q92" s="524"/>
      <c r="R92" s="524"/>
      <c r="S92" s="524"/>
      <c r="T92" s="158" t="str">
        <f t="shared" si="20"/>
        <v/>
      </c>
      <c r="U92" s="159" t="str">
        <f t="shared" si="21"/>
        <v/>
      </c>
      <c r="V92" s="159" t="str">
        <f t="shared" si="22"/>
        <v/>
      </c>
      <c r="W92" s="159" t="str">
        <f t="shared" si="23"/>
        <v/>
      </c>
      <c r="X92" s="394"/>
      <c r="Y92" s="18" t="str">
        <f t="shared" si="24"/>
        <v/>
      </c>
    </row>
    <row r="93" spans="1:25" x14ac:dyDescent="0.2">
      <c r="A93" s="19">
        <v>80</v>
      </c>
      <c r="B93" s="520"/>
      <c r="C93" s="521"/>
      <c r="D93" s="521"/>
      <c r="E93" s="522"/>
      <c r="F93" s="30" t="str">
        <f t="shared" si="12"/>
        <v/>
      </c>
      <c r="G93" s="3"/>
      <c r="H93" s="4"/>
      <c r="I93" s="4"/>
      <c r="J93" s="4"/>
      <c r="K93" s="4"/>
      <c r="L93" s="4"/>
      <c r="M93" s="4"/>
      <c r="N93" s="5"/>
      <c r="O93" s="29">
        <f t="shared" si="13"/>
        <v>0</v>
      </c>
      <c r="P93" s="523"/>
      <c r="Q93" s="524"/>
      <c r="R93" s="524"/>
      <c r="S93" s="524"/>
      <c r="T93" s="158" t="str">
        <f t="shared" si="20"/>
        <v/>
      </c>
      <c r="U93" s="159" t="str">
        <f t="shared" si="21"/>
        <v/>
      </c>
      <c r="V93" s="159" t="str">
        <f t="shared" si="22"/>
        <v/>
      </c>
      <c r="W93" s="159" t="str">
        <f t="shared" si="23"/>
        <v/>
      </c>
      <c r="X93" s="394"/>
      <c r="Y93" s="18" t="str">
        <f t="shared" si="24"/>
        <v/>
      </c>
    </row>
    <row r="94" spans="1:25" x14ac:dyDescent="0.2">
      <c r="A94" s="19">
        <v>81</v>
      </c>
      <c r="B94" s="520"/>
      <c r="C94" s="521"/>
      <c r="D94" s="521"/>
      <c r="E94" s="522"/>
      <c r="F94" s="30" t="str">
        <f t="shared" si="12"/>
        <v/>
      </c>
      <c r="G94" s="3"/>
      <c r="H94" s="4"/>
      <c r="I94" s="4"/>
      <c r="J94" s="4"/>
      <c r="K94" s="4"/>
      <c r="L94" s="4"/>
      <c r="M94" s="4"/>
      <c r="N94" s="5"/>
      <c r="O94" s="29">
        <f t="shared" si="13"/>
        <v>0</v>
      </c>
      <c r="P94" s="523"/>
      <c r="Q94" s="524"/>
      <c r="R94" s="524"/>
      <c r="S94" s="524"/>
      <c r="T94" s="158" t="str">
        <f t="shared" si="20"/>
        <v/>
      </c>
      <c r="U94" s="159" t="str">
        <f t="shared" si="21"/>
        <v/>
      </c>
      <c r="V94" s="159" t="str">
        <f t="shared" si="22"/>
        <v/>
      </c>
      <c r="W94" s="159" t="str">
        <f t="shared" si="23"/>
        <v/>
      </c>
      <c r="X94" s="394"/>
      <c r="Y94" s="18" t="str">
        <f t="shared" si="24"/>
        <v/>
      </c>
    </row>
    <row r="95" spans="1:25" x14ac:dyDescent="0.2">
      <c r="A95" s="19">
        <v>82</v>
      </c>
      <c r="B95" s="520"/>
      <c r="C95" s="521"/>
      <c r="D95" s="521"/>
      <c r="E95" s="522"/>
      <c r="F95" s="30" t="str">
        <f t="shared" si="12"/>
        <v/>
      </c>
      <c r="G95" s="3"/>
      <c r="H95" s="4"/>
      <c r="I95" s="4"/>
      <c r="J95" s="4"/>
      <c r="K95" s="4"/>
      <c r="L95" s="4"/>
      <c r="M95" s="4"/>
      <c r="N95" s="5"/>
      <c r="O95" s="29">
        <f t="shared" si="13"/>
        <v>0</v>
      </c>
      <c r="P95" s="523"/>
      <c r="Q95" s="524"/>
      <c r="R95" s="524"/>
      <c r="S95" s="524"/>
      <c r="T95" s="158" t="str">
        <f t="shared" si="20"/>
        <v/>
      </c>
      <c r="U95" s="159" t="str">
        <f t="shared" si="21"/>
        <v/>
      </c>
      <c r="V95" s="159" t="str">
        <f t="shared" si="22"/>
        <v/>
      </c>
      <c r="W95" s="159" t="str">
        <f t="shared" si="23"/>
        <v/>
      </c>
      <c r="X95" s="394"/>
      <c r="Y95" s="18" t="str">
        <f t="shared" si="24"/>
        <v/>
      </c>
    </row>
    <row r="96" spans="1:25" x14ac:dyDescent="0.2">
      <c r="A96" s="19">
        <v>83</v>
      </c>
      <c r="B96" s="520"/>
      <c r="C96" s="521"/>
      <c r="D96" s="521"/>
      <c r="E96" s="522"/>
      <c r="F96" s="30" t="str">
        <f t="shared" si="12"/>
        <v/>
      </c>
      <c r="G96" s="3"/>
      <c r="H96" s="4"/>
      <c r="I96" s="4"/>
      <c r="J96" s="4"/>
      <c r="K96" s="4"/>
      <c r="L96" s="4"/>
      <c r="M96" s="4"/>
      <c r="N96" s="5"/>
      <c r="O96" s="29">
        <f t="shared" si="13"/>
        <v>0</v>
      </c>
      <c r="P96" s="523"/>
      <c r="Q96" s="524"/>
      <c r="R96" s="524"/>
      <c r="S96" s="524"/>
      <c r="T96" s="158" t="str">
        <f t="shared" si="20"/>
        <v/>
      </c>
      <c r="U96" s="159" t="str">
        <f t="shared" si="21"/>
        <v/>
      </c>
      <c r="V96" s="159" t="str">
        <f t="shared" si="22"/>
        <v/>
      </c>
      <c r="W96" s="159" t="str">
        <f t="shared" si="23"/>
        <v/>
      </c>
      <c r="X96" s="394"/>
      <c r="Y96" s="18" t="str">
        <f t="shared" si="24"/>
        <v/>
      </c>
    </row>
    <row r="97" spans="1:25" x14ac:dyDescent="0.2">
      <c r="A97" s="19">
        <v>84</v>
      </c>
      <c r="B97" s="520"/>
      <c r="C97" s="521"/>
      <c r="D97" s="521"/>
      <c r="E97" s="522"/>
      <c r="F97" s="30" t="str">
        <f t="shared" si="12"/>
        <v/>
      </c>
      <c r="G97" s="3"/>
      <c r="H97" s="4"/>
      <c r="I97" s="4"/>
      <c r="J97" s="4"/>
      <c r="K97" s="4"/>
      <c r="L97" s="4"/>
      <c r="M97" s="4"/>
      <c r="N97" s="5"/>
      <c r="O97" s="29">
        <f t="shared" si="13"/>
        <v>0</v>
      </c>
      <c r="P97" s="523"/>
      <c r="Q97" s="524"/>
      <c r="R97" s="524"/>
      <c r="S97" s="524"/>
      <c r="T97" s="158" t="str">
        <f t="shared" si="20"/>
        <v/>
      </c>
      <c r="U97" s="159" t="str">
        <f t="shared" si="21"/>
        <v/>
      </c>
      <c r="V97" s="159" t="str">
        <f t="shared" si="22"/>
        <v/>
      </c>
      <c r="W97" s="159" t="str">
        <f t="shared" si="23"/>
        <v/>
      </c>
      <c r="X97" s="394"/>
      <c r="Y97" s="18" t="str">
        <f t="shared" si="24"/>
        <v/>
      </c>
    </row>
    <row r="98" spans="1:25" x14ac:dyDescent="0.2">
      <c r="A98" s="19">
        <v>85</v>
      </c>
      <c r="B98" s="520"/>
      <c r="C98" s="521"/>
      <c r="D98" s="521"/>
      <c r="E98" s="522"/>
      <c r="F98" s="30" t="str">
        <f t="shared" si="12"/>
        <v/>
      </c>
      <c r="G98" s="3"/>
      <c r="H98" s="4"/>
      <c r="I98" s="4"/>
      <c r="J98" s="4"/>
      <c r="K98" s="4"/>
      <c r="L98" s="4"/>
      <c r="M98" s="4"/>
      <c r="N98" s="5"/>
      <c r="O98" s="29">
        <f t="shared" si="13"/>
        <v>0</v>
      </c>
      <c r="P98" s="523"/>
      <c r="Q98" s="524"/>
      <c r="R98" s="524"/>
      <c r="S98" s="524"/>
      <c r="T98" s="158" t="str">
        <f t="shared" si="20"/>
        <v/>
      </c>
      <c r="U98" s="159" t="str">
        <f t="shared" si="21"/>
        <v/>
      </c>
      <c r="V98" s="159" t="str">
        <f t="shared" si="22"/>
        <v/>
      </c>
      <c r="W98" s="159" t="str">
        <f t="shared" si="23"/>
        <v/>
      </c>
      <c r="X98" s="394"/>
      <c r="Y98" s="18" t="str">
        <f t="shared" si="24"/>
        <v/>
      </c>
    </row>
    <row r="99" spans="1:25" x14ac:dyDescent="0.2">
      <c r="A99" s="19">
        <v>86</v>
      </c>
      <c r="B99" s="520"/>
      <c r="C99" s="521"/>
      <c r="D99" s="521"/>
      <c r="E99" s="522"/>
      <c r="F99" s="30"/>
      <c r="G99" s="3"/>
      <c r="H99" s="4"/>
      <c r="I99" s="4"/>
      <c r="J99" s="4"/>
      <c r="K99" s="4"/>
      <c r="L99" s="4"/>
      <c r="M99" s="4"/>
      <c r="N99" s="5"/>
      <c r="O99" s="29">
        <f t="shared" si="13"/>
        <v>0</v>
      </c>
      <c r="P99" s="523"/>
      <c r="Q99" s="524"/>
      <c r="R99" s="524"/>
      <c r="S99" s="524"/>
      <c r="T99" s="158" t="str">
        <f t="shared" si="20"/>
        <v/>
      </c>
      <c r="U99" s="159" t="str">
        <f t="shared" si="21"/>
        <v/>
      </c>
      <c r="V99" s="159" t="str">
        <f t="shared" si="22"/>
        <v/>
      </c>
      <c r="W99" s="159" t="str">
        <f t="shared" si="23"/>
        <v/>
      </c>
      <c r="X99" s="394"/>
      <c r="Y99" s="18" t="str">
        <f t="shared" si="24"/>
        <v/>
      </c>
    </row>
    <row r="100" spans="1:25" x14ac:dyDescent="0.2">
      <c r="A100" s="19">
        <v>87</v>
      </c>
      <c r="B100" s="520"/>
      <c r="C100" s="521"/>
      <c r="D100" s="521"/>
      <c r="E100" s="522"/>
      <c r="F100" s="30" t="str">
        <f t="shared" si="12"/>
        <v/>
      </c>
      <c r="G100" s="3"/>
      <c r="H100" s="4"/>
      <c r="I100" s="4"/>
      <c r="J100" s="4"/>
      <c r="K100" s="4"/>
      <c r="L100" s="4"/>
      <c r="M100" s="4"/>
      <c r="N100" s="5"/>
      <c r="O100" s="29">
        <f t="shared" si="13"/>
        <v>0</v>
      </c>
      <c r="P100" s="523"/>
      <c r="Q100" s="524"/>
      <c r="R100" s="524"/>
      <c r="S100" s="524"/>
      <c r="T100" s="158" t="str">
        <f t="shared" si="20"/>
        <v/>
      </c>
      <c r="U100" s="159" t="str">
        <f t="shared" si="21"/>
        <v/>
      </c>
      <c r="V100" s="159" t="str">
        <f t="shared" si="22"/>
        <v/>
      </c>
      <c r="W100" s="159" t="str">
        <f t="shared" si="23"/>
        <v/>
      </c>
      <c r="X100" s="394"/>
      <c r="Y100" s="18" t="str">
        <f t="shared" si="24"/>
        <v/>
      </c>
    </row>
    <row r="101" spans="1:25" x14ac:dyDescent="0.2">
      <c r="A101" s="19">
        <v>88</v>
      </c>
      <c r="B101" s="520"/>
      <c r="C101" s="521"/>
      <c r="D101" s="521"/>
      <c r="E101" s="522"/>
      <c r="F101" s="30" t="str">
        <f t="shared" si="12"/>
        <v/>
      </c>
      <c r="G101" s="3"/>
      <c r="H101" s="4"/>
      <c r="I101" s="4"/>
      <c r="J101" s="4"/>
      <c r="K101" s="4"/>
      <c r="L101" s="4"/>
      <c r="M101" s="4"/>
      <c r="N101" s="5"/>
      <c r="O101" s="29">
        <f t="shared" si="13"/>
        <v>0</v>
      </c>
      <c r="P101" s="523"/>
      <c r="Q101" s="524"/>
      <c r="R101" s="524"/>
      <c r="S101" s="524"/>
      <c r="T101" s="158" t="str">
        <f t="shared" si="20"/>
        <v/>
      </c>
      <c r="U101" s="159" t="str">
        <f t="shared" si="21"/>
        <v/>
      </c>
      <c r="V101" s="159" t="str">
        <f t="shared" si="22"/>
        <v/>
      </c>
      <c r="W101" s="159" t="str">
        <f t="shared" si="23"/>
        <v/>
      </c>
      <c r="X101" s="394"/>
      <c r="Y101" s="18" t="str">
        <f t="shared" si="24"/>
        <v/>
      </c>
    </row>
    <row r="102" spans="1:25" x14ac:dyDescent="0.2">
      <c r="A102" s="19">
        <v>89</v>
      </c>
      <c r="B102" s="520"/>
      <c r="C102" s="521"/>
      <c r="D102" s="521"/>
      <c r="E102" s="522"/>
      <c r="F102" s="30" t="str">
        <f t="shared" si="12"/>
        <v/>
      </c>
      <c r="G102" s="3"/>
      <c r="H102" s="4"/>
      <c r="I102" s="4"/>
      <c r="J102" s="4"/>
      <c r="K102" s="4"/>
      <c r="L102" s="4"/>
      <c r="M102" s="4"/>
      <c r="N102" s="5"/>
      <c r="O102" s="29">
        <f t="shared" si="13"/>
        <v>0</v>
      </c>
      <c r="P102" s="523"/>
      <c r="Q102" s="524"/>
      <c r="R102" s="524"/>
      <c r="S102" s="524"/>
      <c r="T102" s="158" t="str">
        <f t="shared" si="20"/>
        <v/>
      </c>
      <c r="U102" s="159" t="str">
        <f t="shared" si="21"/>
        <v/>
      </c>
      <c r="V102" s="159" t="str">
        <f t="shared" si="22"/>
        <v/>
      </c>
      <c r="W102" s="159" t="str">
        <f t="shared" si="23"/>
        <v/>
      </c>
      <c r="X102" s="394"/>
      <c r="Y102" s="18" t="str">
        <f t="shared" si="24"/>
        <v/>
      </c>
    </row>
    <row r="103" spans="1:25" x14ac:dyDescent="0.2">
      <c r="A103" s="19">
        <v>90</v>
      </c>
      <c r="B103" s="520"/>
      <c r="C103" s="521"/>
      <c r="D103" s="521"/>
      <c r="E103" s="522"/>
      <c r="F103" s="30" t="str">
        <f t="shared" si="12"/>
        <v/>
      </c>
      <c r="G103" s="3"/>
      <c r="H103" s="4"/>
      <c r="I103" s="4"/>
      <c r="J103" s="4"/>
      <c r="K103" s="4"/>
      <c r="L103" s="4"/>
      <c r="M103" s="4"/>
      <c r="N103" s="5"/>
      <c r="O103" s="29">
        <f t="shared" si="13"/>
        <v>0</v>
      </c>
      <c r="P103" s="523"/>
      <c r="Q103" s="524"/>
      <c r="R103" s="524"/>
      <c r="S103" s="524"/>
      <c r="T103" s="158" t="str">
        <f t="shared" si="20"/>
        <v/>
      </c>
      <c r="U103" s="159" t="str">
        <f t="shared" si="21"/>
        <v/>
      </c>
      <c r="V103" s="159" t="str">
        <f t="shared" si="22"/>
        <v/>
      </c>
      <c r="W103" s="159" t="str">
        <f t="shared" si="23"/>
        <v/>
      </c>
      <c r="X103" s="394"/>
      <c r="Y103" s="18" t="str">
        <f t="shared" si="24"/>
        <v/>
      </c>
    </row>
    <row r="104" spans="1:25" ht="18.75" x14ac:dyDescent="0.3">
      <c r="A104" s="23"/>
      <c r="B104" s="151" t="s">
        <v>1781</v>
      </c>
      <c r="C104" s="152"/>
      <c r="D104" s="152"/>
      <c r="E104" s="152"/>
      <c r="F104" s="153"/>
      <c r="G104" s="154"/>
      <c r="H104" s="154"/>
      <c r="I104" s="154"/>
      <c r="J104" s="154"/>
      <c r="K104" s="154"/>
      <c r="L104" s="154"/>
      <c r="M104" s="154"/>
      <c r="N104" s="154"/>
      <c r="O104" s="154"/>
      <c r="P104" s="154"/>
      <c r="Q104" s="154"/>
      <c r="R104" s="154"/>
      <c r="S104" s="154"/>
      <c r="T104" s="155"/>
      <c r="U104" s="156"/>
      <c r="V104" s="156"/>
      <c r="W104" s="157"/>
      <c r="X104" s="393"/>
      <c r="Y104" s="160"/>
    </row>
    <row r="105" spans="1:25" x14ac:dyDescent="0.2">
      <c r="A105" s="19">
        <v>91</v>
      </c>
      <c r="B105" s="520"/>
      <c r="C105" s="521"/>
      <c r="D105" s="521"/>
      <c r="E105" s="522"/>
      <c r="F105" s="30" t="str">
        <f t="shared" si="12"/>
        <v/>
      </c>
      <c r="G105" s="3"/>
      <c r="H105" s="4"/>
      <c r="I105" s="4"/>
      <c r="J105" s="4"/>
      <c r="K105" s="4"/>
      <c r="L105" s="4"/>
      <c r="M105" s="4"/>
      <c r="N105" s="5"/>
      <c r="O105" s="29">
        <f t="shared" si="13"/>
        <v>0</v>
      </c>
      <c r="P105" s="523"/>
      <c r="Q105" s="524"/>
      <c r="R105" s="524"/>
      <c r="S105" s="524"/>
      <c r="T105" s="158" t="str">
        <f t="shared" ref="T105:T117" si="25">IF($B105&lt;&gt;"",IF(VLOOKUP($B105,$B$127:$H$506,2,FALSE)&lt;&gt;"",VLOOKUP($B105,$B$127:$H$506,2,FALSE),""),"")</f>
        <v/>
      </c>
      <c r="U105" s="159" t="str">
        <f t="shared" ref="U105:U117" si="26">IF($B105&lt;&gt;"",IF(VLOOKUP($B105,$B$127:$H$506,3,FALSE)&lt;&gt;"",VLOOKUP($B105,$B$127:$H$506,3,FALSE),""),"")</f>
        <v/>
      </c>
      <c r="V105" s="159" t="str">
        <f t="shared" ref="V105:V117" si="27">IF($B105&lt;&gt;"",IF(VLOOKUP($B105,$B$127:$H$506,4,FALSE)&lt;&gt;"",VLOOKUP($B105,$B$127:$H$506,4,FALSE),""),"")</f>
        <v/>
      </c>
      <c r="W105" s="159" t="str">
        <f t="shared" ref="W105:W117" si="28">IF($B105&lt;&gt;"",IF(VLOOKUP($B105,$B$127:$H$506,5,FALSE)&lt;&gt;"",VLOOKUP($B105,$B$127:$H$506,5,FALSE),""),"")</f>
        <v/>
      </c>
      <c r="X105" s="379"/>
      <c r="Y105" s="18" t="str">
        <f t="shared" ref="Y105:Y117" si="29">IF($B105&lt;&gt;"",IF(VLOOKUP($B105,$B$127:$H$624,6,FALSE)&lt;&gt;"",VLOOKUP($B105,$B$127:$H$624,6,FALSE),""),"")</f>
        <v/>
      </c>
    </row>
    <row r="106" spans="1:25" x14ac:dyDescent="0.2">
      <c r="A106" s="19">
        <v>92</v>
      </c>
      <c r="B106" s="520"/>
      <c r="C106" s="521"/>
      <c r="D106" s="521"/>
      <c r="E106" s="522"/>
      <c r="F106" s="30" t="str">
        <f t="shared" si="12"/>
        <v/>
      </c>
      <c r="G106" s="3"/>
      <c r="H106" s="4"/>
      <c r="I106" s="4"/>
      <c r="J106" s="4"/>
      <c r="K106" s="4"/>
      <c r="L106" s="4"/>
      <c r="M106" s="4"/>
      <c r="N106" s="5"/>
      <c r="O106" s="29">
        <f t="shared" si="13"/>
        <v>0</v>
      </c>
      <c r="P106" s="523"/>
      <c r="Q106" s="524"/>
      <c r="R106" s="524"/>
      <c r="S106" s="524"/>
      <c r="T106" s="158" t="str">
        <f t="shared" si="25"/>
        <v/>
      </c>
      <c r="U106" s="159" t="str">
        <f t="shared" si="26"/>
        <v/>
      </c>
      <c r="V106" s="159" t="str">
        <f t="shared" si="27"/>
        <v/>
      </c>
      <c r="W106" s="159" t="str">
        <f t="shared" si="28"/>
        <v/>
      </c>
      <c r="X106" s="379"/>
      <c r="Y106" s="18" t="str">
        <f t="shared" si="29"/>
        <v/>
      </c>
    </row>
    <row r="107" spans="1:25" x14ac:dyDescent="0.2">
      <c r="A107" s="19">
        <v>93</v>
      </c>
      <c r="B107" s="520"/>
      <c r="C107" s="521"/>
      <c r="D107" s="521"/>
      <c r="E107" s="522"/>
      <c r="F107" s="30" t="str">
        <f t="shared" si="12"/>
        <v/>
      </c>
      <c r="G107" s="3"/>
      <c r="H107" s="4"/>
      <c r="I107" s="4"/>
      <c r="J107" s="4"/>
      <c r="K107" s="4"/>
      <c r="L107" s="4"/>
      <c r="M107" s="4"/>
      <c r="N107" s="5"/>
      <c r="O107" s="29">
        <f t="shared" si="13"/>
        <v>0</v>
      </c>
      <c r="P107" s="523"/>
      <c r="Q107" s="524"/>
      <c r="R107" s="524"/>
      <c r="S107" s="524"/>
      <c r="T107" s="158" t="str">
        <f t="shared" si="25"/>
        <v/>
      </c>
      <c r="U107" s="159" t="str">
        <f t="shared" si="26"/>
        <v/>
      </c>
      <c r="V107" s="159" t="str">
        <f t="shared" si="27"/>
        <v/>
      </c>
      <c r="W107" s="159" t="str">
        <f t="shared" si="28"/>
        <v/>
      </c>
      <c r="X107" s="379"/>
      <c r="Y107" s="18" t="str">
        <f t="shared" si="29"/>
        <v/>
      </c>
    </row>
    <row r="108" spans="1:25" x14ac:dyDescent="0.2">
      <c r="A108" s="19">
        <v>94</v>
      </c>
      <c r="B108" s="520"/>
      <c r="C108" s="521"/>
      <c r="D108" s="521"/>
      <c r="E108" s="522"/>
      <c r="F108" s="30" t="str">
        <f t="shared" si="12"/>
        <v/>
      </c>
      <c r="G108" s="3"/>
      <c r="H108" s="4"/>
      <c r="I108" s="4"/>
      <c r="J108" s="4"/>
      <c r="K108" s="4"/>
      <c r="L108" s="4"/>
      <c r="M108" s="4"/>
      <c r="N108" s="5"/>
      <c r="O108" s="29">
        <f t="shared" si="13"/>
        <v>0</v>
      </c>
      <c r="P108" s="523"/>
      <c r="Q108" s="524"/>
      <c r="R108" s="524"/>
      <c r="S108" s="524"/>
      <c r="T108" s="158" t="str">
        <f t="shared" si="25"/>
        <v/>
      </c>
      <c r="U108" s="159" t="str">
        <f t="shared" si="26"/>
        <v/>
      </c>
      <c r="V108" s="159" t="str">
        <f t="shared" si="27"/>
        <v/>
      </c>
      <c r="W108" s="159" t="str">
        <f t="shared" si="28"/>
        <v/>
      </c>
      <c r="X108" s="379"/>
      <c r="Y108" s="18" t="str">
        <f t="shared" si="29"/>
        <v/>
      </c>
    </row>
    <row r="109" spans="1:25" x14ac:dyDescent="0.2">
      <c r="A109" s="19">
        <v>95</v>
      </c>
      <c r="B109" s="520"/>
      <c r="C109" s="521"/>
      <c r="D109" s="521"/>
      <c r="E109" s="522"/>
      <c r="F109" s="30" t="str">
        <f t="shared" si="12"/>
        <v/>
      </c>
      <c r="G109" s="3"/>
      <c r="H109" s="4"/>
      <c r="I109" s="4"/>
      <c r="J109" s="4"/>
      <c r="K109" s="4"/>
      <c r="L109" s="4"/>
      <c r="M109" s="4"/>
      <c r="N109" s="5"/>
      <c r="O109" s="29">
        <f t="shared" si="13"/>
        <v>0</v>
      </c>
      <c r="P109" s="523"/>
      <c r="Q109" s="524"/>
      <c r="R109" s="524"/>
      <c r="S109" s="524"/>
      <c r="T109" s="158" t="str">
        <f t="shared" si="25"/>
        <v/>
      </c>
      <c r="U109" s="159" t="str">
        <f t="shared" si="26"/>
        <v/>
      </c>
      <c r="V109" s="159" t="str">
        <f t="shared" si="27"/>
        <v/>
      </c>
      <c r="W109" s="159" t="str">
        <f t="shared" si="28"/>
        <v/>
      </c>
      <c r="X109" s="379"/>
      <c r="Y109" s="18" t="str">
        <f t="shared" si="29"/>
        <v/>
      </c>
    </row>
    <row r="110" spans="1:25" x14ac:dyDescent="0.2">
      <c r="A110" s="19">
        <v>96</v>
      </c>
      <c r="B110" s="520"/>
      <c r="C110" s="521"/>
      <c r="D110" s="521"/>
      <c r="E110" s="522"/>
      <c r="F110" s="30" t="str">
        <f t="shared" si="12"/>
        <v/>
      </c>
      <c r="G110" s="3"/>
      <c r="H110" s="4"/>
      <c r="I110" s="4"/>
      <c r="J110" s="4"/>
      <c r="K110" s="4"/>
      <c r="L110" s="4"/>
      <c r="M110" s="4"/>
      <c r="N110" s="5"/>
      <c r="O110" s="29">
        <f t="shared" si="13"/>
        <v>0</v>
      </c>
      <c r="P110" s="523"/>
      <c r="Q110" s="524"/>
      <c r="R110" s="524"/>
      <c r="S110" s="524"/>
      <c r="T110" s="158" t="str">
        <f t="shared" si="25"/>
        <v/>
      </c>
      <c r="U110" s="159" t="str">
        <f t="shared" si="26"/>
        <v/>
      </c>
      <c r="V110" s="159" t="str">
        <f t="shared" si="27"/>
        <v/>
      </c>
      <c r="W110" s="159" t="str">
        <f t="shared" si="28"/>
        <v/>
      </c>
      <c r="X110" s="379"/>
      <c r="Y110" s="18" t="str">
        <f t="shared" si="29"/>
        <v/>
      </c>
    </row>
    <row r="111" spans="1:25" x14ac:dyDescent="0.2">
      <c r="A111" s="19">
        <v>97</v>
      </c>
      <c r="B111" s="520"/>
      <c r="C111" s="521"/>
      <c r="D111" s="521"/>
      <c r="E111" s="522"/>
      <c r="F111" s="30" t="str">
        <f t="shared" si="12"/>
        <v/>
      </c>
      <c r="G111" s="3"/>
      <c r="H111" s="4"/>
      <c r="I111" s="4"/>
      <c r="J111" s="4"/>
      <c r="K111" s="4"/>
      <c r="L111" s="4"/>
      <c r="M111" s="4"/>
      <c r="N111" s="5"/>
      <c r="O111" s="29">
        <f t="shared" si="13"/>
        <v>0</v>
      </c>
      <c r="P111" s="523"/>
      <c r="Q111" s="524"/>
      <c r="R111" s="524"/>
      <c r="S111" s="524"/>
      <c r="T111" s="158" t="str">
        <f t="shared" si="25"/>
        <v/>
      </c>
      <c r="U111" s="159" t="str">
        <f t="shared" si="26"/>
        <v/>
      </c>
      <c r="V111" s="159" t="str">
        <f t="shared" si="27"/>
        <v/>
      </c>
      <c r="W111" s="159" t="str">
        <f t="shared" si="28"/>
        <v/>
      </c>
      <c r="X111" s="379"/>
      <c r="Y111" s="18" t="str">
        <f t="shared" si="29"/>
        <v/>
      </c>
    </row>
    <row r="112" spans="1:25" x14ac:dyDescent="0.2">
      <c r="A112" s="19">
        <v>98</v>
      </c>
      <c r="B112" s="520"/>
      <c r="C112" s="521"/>
      <c r="D112" s="521"/>
      <c r="E112" s="522"/>
      <c r="F112" s="30" t="str">
        <f t="shared" si="12"/>
        <v/>
      </c>
      <c r="G112" s="3"/>
      <c r="H112" s="4"/>
      <c r="I112" s="4"/>
      <c r="J112" s="4"/>
      <c r="K112" s="4"/>
      <c r="L112" s="4"/>
      <c r="M112" s="4"/>
      <c r="N112" s="5"/>
      <c r="O112" s="29">
        <f t="shared" si="13"/>
        <v>0</v>
      </c>
      <c r="P112" s="523"/>
      <c r="Q112" s="524"/>
      <c r="R112" s="524"/>
      <c r="S112" s="524"/>
      <c r="T112" s="158" t="str">
        <f t="shared" si="25"/>
        <v/>
      </c>
      <c r="U112" s="159" t="str">
        <f t="shared" si="26"/>
        <v/>
      </c>
      <c r="V112" s="159" t="str">
        <f t="shared" si="27"/>
        <v/>
      </c>
      <c r="W112" s="159" t="str">
        <f t="shared" si="28"/>
        <v/>
      </c>
      <c r="X112" s="379"/>
      <c r="Y112" s="18" t="str">
        <f t="shared" si="29"/>
        <v/>
      </c>
    </row>
    <row r="113" spans="1:25" x14ac:dyDescent="0.2">
      <c r="A113" s="19">
        <v>99</v>
      </c>
      <c r="B113" s="520"/>
      <c r="C113" s="521"/>
      <c r="D113" s="521"/>
      <c r="E113" s="522"/>
      <c r="F113" s="30" t="str">
        <f t="shared" si="12"/>
        <v/>
      </c>
      <c r="G113" s="3"/>
      <c r="H113" s="4"/>
      <c r="I113" s="4"/>
      <c r="J113" s="4"/>
      <c r="K113" s="4"/>
      <c r="L113" s="4"/>
      <c r="M113" s="4"/>
      <c r="N113" s="5"/>
      <c r="O113" s="29">
        <f t="shared" si="13"/>
        <v>0</v>
      </c>
      <c r="P113" s="523"/>
      <c r="Q113" s="524"/>
      <c r="R113" s="524"/>
      <c r="S113" s="524"/>
      <c r="T113" s="158" t="str">
        <f t="shared" si="25"/>
        <v/>
      </c>
      <c r="U113" s="159" t="str">
        <f t="shared" si="26"/>
        <v/>
      </c>
      <c r="V113" s="159" t="str">
        <f t="shared" si="27"/>
        <v/>
      </c>
      <c r="W113" s="159" t="str">
        <f t="shared" si="28"/>
        <v/>
      </c>
      <c r="X113" s="379"/>
      <c r="Y113" s="18" t="str">
        <f t="shared" si="29"/>
        <v/>
      </c>
    </row>
    <row r="114" spans="1:25" x14ac:dyDescent="0.2">
      <c r="A114" s="19">
        <v>100</v>
      </c>
      <c r="B114" s="520"/>
      <c r="C114" s="521"/>
      <c r="D114" s="521"/>
      <c r="E114" s="522"/>
      <c r="F114" s="30" t="str">
        <f>IF(O114&gt;0,O114,"")</f>
        <v/>
      </c>
      <c r="G114" s="3"/>
      <c r="H114" s="4"/>
      <c r="I114" s="4"/>
      <c r="J114" s="4"/>
      <c r="K114" s="4"/>
      <c r="L114" s="4"/>
      <c r="M114" s="4"/>
      <c r="N114" s="5"/>
      <c r="O114" s="29">
        <f>SUM(G114:N114)</f>
        <v>0</v>
      </c>
      <c r="P114" s="523"/>
      <c r="Q114" s="524"/>
      <c r="R114" s="524"/>
      <c r="S114" s="524"/>
      <c r="T114" s="158" t="str">
        <f t="shared" si="25"/>
        <v/>
      </c>
      <c r="U114" s="159" t="str">
        <f t="shared" si="26"/>
        <v/>
      </c>
      <c r="V114" s="159" t="str">
        <f t="shared" si="27"/>
        <v/>
      </c>
      <c r="W114" s="159" t="str">
        <f t="shared" si="28"/>
        <v/>
      </c>
      <c r="X114" s="379"/>
      <c r="Y114" s="18" t="str">
        <f t="shared" si="29"/>
        <v/>
      </c>
    </row>
    <row r="115" spans="1:25" x14ac:dyDescent="0.2">
      <c r="A115" s="19">
        <v>101</v>
      </c>
      <c r="B115" s="520"/>
      <c r="C115" s="521"/>
      <c r="D115" s="521"/>
      <c r="E115" s="522"/>
      <c r="F115" s="30" t="str">
        <f>IF(O115&gt;0,O115,"")</f>
        <v/>
      </c>
      <c r="G115" s="3"/>
      <c r="H115" s="4"/>
      <c r="I115" s="4"/>
      <c r="J115" s="4"/>
      <c r="K115" s="4"/>
      <c r="L115" s="4"/>
      <c r="M115" s="4"/>
      <c r="N115" s="5"/>
      <c r="O115" s="29">
        <f>SUM(G115:N115)</f>
        <v>0</v>
      </c>
      <c r="P115" s="523"/>
      <c r="Q115" s="524"/>
      <c r="R115" s="524"/>
      <c r="S115" s="524"/>
      <c r="T115" s="158" t="str">
        <f t="shared" si="25"/>
        <v/>
      </c>
      <c r="U115" s="159" t="str">
        <f t="shared" si="26"/>
        <v/>
      </c>
      <c r="V115" s="159" t="str">
        <f t="shared" si="27"/>
        <v/>
      </c>
      <c r="W115" s="159" t="str">
        <f t="shared" si="28"/>
        <v/>
      </c>
      <c r="X115" s="379"/>
      <c r="Y115" s="18" t="str">
        <f t="shared" si="29"/>
        <v/>
      </c>
    </row>
    <row r="116" spans="1:25" x14ac:dyDescent="0.2">
      <c r="A116" s="19">
        <v>102</v>
      </c>
      <c r="B116" s="520"/>
      <c r="C116" s="521"/>
      <c r="D116" s="521"/>
      <c r="E116" s="522"/>
      <c r="F116" s="30" t="str">
        <f>IF(O116&gt;0,O116,"")</f>
        <v/>
      </c>
      <c r="G116" s="3"/>
      <c r="H116" s="4"/>
      <c r="I116" s="4"/>
      <c r="J116" s="4"/>
      <c r="K116" s="4"/>
      <c r="L116" s="4"/>
      <c r="M116" s="4"/>
      <c r="N116" s="5"/>
      <c r="O116" s="29">
        <f>SUM(G116:N116)</f>
        <v>0</v>
      </c>
      <c r="P116" s="523"/>
      <c r="Q116" s="524"/>
      <c r="R116" s="524"/>
      <c r="S116" s="524"/>
      <c r="T116" s="158" t="str">
        <f t="shared" si="25"/>
        <v/>
      </c>
      <c r="U116" s="159" t="str">
        <f t="shared" si="26"/>
        <v/>
      </c>
      <c r="V116" s="159" t="str">
        <f t="shared" si="27"/>
        <v/>
      </c>
      <c r="W116" s="159" t="str">
        <f t="shared" si="28"/>
        <v/>
      </c>
      <c r="X116" s="379"/>
      <c r="Y116" s="18" t="str">
        <f t="shared" si="29"/>
        <v/>
      </c>
    </row>
    <row r="117" spans="1:25" x14ac:dyDescent="0.2">
      <c r="A117" s="19">
        <v>103</v>
      </c>
      <c r="B117" s="520"/>
      <c r="C117" s="521"/>
      <c r="D117" s="521"/>
      <c r="E117" s="522"/>
      <c r="F117" s="30" t="str">
        <f>IF(O117&gt;0,O117,"")</f>
        <v/>
      </c>
      <c r="G117" s="3"/>
      <c r="H117" s="4"/>
      <c r="I117" s="4"/>
      <c r="J117" s="4"/>
      <c r="K117" s="4"/>
      <c r="L117" s="4"/>
      <c r="M117" s="4"/>
      <c r="N117" s="5"/>
      <c r="O117" s="29">
        <f>SUM(G117:N117)</f>
        <v>0</v>
      </c>
      <c r="P117" s="523"/>
      <c r="Q117" s="524"/>
      <c r="R117" s="524"/>
      <c r="S117" s="524"/>
      <c r="T117" s="158" t="str">
        <f t="shared" si="25"/>
        <v/>
      </c>
      <c r="U117" s="159" t="str">
        <f t="shared" si="26"/>
        <v/>
      </c>
      <c r="V117" s="159" t="str">
        <f t="shared" si="27"/>
        <v/>
      </c>
      <c r="W117" s="159" t="str">
        <f t="shared" si="28"/>
        <v/>
      </c>
      <c r="X117" s="379"/>
      <c r="Y117" s="18" t="str">
        <f t="shared" si="29"/>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378"/>
    </row>
    <row r="119" spans="1:25" ht="4.1500000000000004" customHeight="1" x14ac:dyDescent="0.2">
      <c r="A119" s="23"/>
      <c r="B119" s="26"/>
      <c r="C119" s="26"/>
      <c r="D119" s="26"/>
      <c r="E119" s="26"/>
      <c r="F119" s="26"/>
      <c r="G119" s="26"/>
      <c r="H119" s="26"/>
      <c r="I119" s="26"/>
      <c r="J119" s="26"/>
      <c r="K119" s="26"/>
      <c r="L119" s="26"/>
      <c r="M119" s="26"/>
      <c r="N119" s="26"/>
      <c r="O119" s="26"/>
      <c r="P119" s="26"/>
      <c r="Q119" s="161"/>
      <c r="R119" s="26"/>
      <c r="S119" s="26"/>
      <c r="T119" s="26"/>
      <c r="U119" s="27"/>
      <c r="V119" s="27"/>
      <c r="W119" s="27"/>
      <c r="X119" s="378"/>
      <c r="Y119" s="89"/>
    </row>
    <row r="120" spans="1:25" ht="15.75" x14ac:dyDescent="0.2">
      <c r="A120" s="23"/>
      <c r="B120" s="162" t="s">
        <v>1735</v>
      </c>
      <c r="C120" s="26"/>
      <c r="D120" s="161" t="s">
        <v>1750</v>
      </c>
      <c r="E120" s="161"/>
      <c r="F120" s="26"/>
      <c r="G120" s="26"/>
      <c r="H120" s="163"/>
      <c r="I120" s="164"/>
      <c r="J120" s="165">
        <f>COUNTIF(Y13:Y82,"P")</f>
        <v>0</v>
      </c>
      <c r="K120" s="26"/>
      <c r="L120" s="26"/>
      <c r="M120" s="26"/>
      <c r="N120" s="26"/>
      <c r="O120" s="26"/>
      <c r="P120" s="26"/>
      <c r="Q120" s="161"/>
      <c r="R120" s="26"/>
      <c r="S120" s="38" t="s">
        <v>1381</v>
      </c>
      <c r="T120" s="39"/>
      <c r="U120" s="519">
        <f>COUNTIF(U13:U117,"1")+COUNTIF(U13:U117,"2")+COUNTIF(U13:U117,"3"+COUNTIF(U13:U117,"4"))</f>
        <v>0</v>
      </c>
      <c r="V120" s="519"/>
      <c r="W120" s="27"/>
      <c r="X120" s="378"/>
      <c r="Y120" s="89"/>
    </row>
    <row r="121" spans="1:25" ht="15.75" x14ac:dyDescent="0.2">
      <c r="A121" s="23"/>
      <c r="B121" s="162"/>
      <c r="C121" s="26"/>
      <c r="D121" s="161" t="s">
        <v>1742</v>
      </c>
      <c r="E121" s="161"/>
      <c r="F121" s="26"/>
      <c r="G121" s="26"/>
      <c r="H121" s="163"/>
      <c r="I121" s="164"/>
      <c r="J121" s="165">
        <f>COUNTIF(Y84:Y103,"P")</f>
        <v>0</v>
      </c>
      <c r="K121" s="26"/>
      <c r="L121" s="26"/>
      <c r="M121" s="26"/>
      <c r="N121" s="26"/>
      <c r="O121" s="26"/>
      <c r="P121" s="26"/>
      <c r="Q121" s="161"/>
      <c r="R121" s="26"/>
      <c r="S121" s="163" t="s">
        <v>1387</v>
      </c>
      <c r="T121" s="39"/>
      <c r="U121" s="519">
        <f>COUNTIF(V13:V117,"RE")+COUNTIF(V13:V117,"CR")+COUNTIF(V13:V117,"EN")+COUNTIF(V13:V117,"VU")</f>
        <v>0</v>
      </c>
      <c r="V121" s="519"/>
      <c r="W121" s="27"/>
      <c r="X121" s="378"/>
      <c r="Y121" s="89"/>
    </row>
    <row r="122" spans="1:25" x14ac:dyDescent="0.2">
      <c r="A122" s="23"/>
      <c r="B122" s="26"/>
      <c r="C122" s="147"/>
      <c r="D122" s="26"/>
      <c r="E122" s="26"/>
      <c r="F122" s="26"/>
      <c r="G122" s="26"/>
      <c r="H122" s="26"/>
      <c r="I122" s="26"/>
      <c r="J122" s="26"/>
      <c r="K122" s="26"/>
      <c r="L122" s="26"/>
      <c r="M122" s="26"/>
      <c r="N122" s="26"/>
      <c r="O122" s="26"/>
      <c r="P122" s="26"/>
      <c r="Q122" s="161"/>
      <c r="R122" s="26"/>
      <c r="S122" s="163" t="s">
        <v>1743</v>
      </c>
      <c r="T122" s="26"/>
      <c r="U122" s="519">
        <f>COUNTIF(V13:V117,"NT")</f>
        <v>0</v>
      </c>
      <c r="V122" s="519"/>
      <c r="W122" s="27"/>
      <c r="X122" s="378"/>
      <c r="Y122" s="89"/>
    </row>
    <row r="123" spans="1:25" ht="5.25" customHeight="1" x14ac:dyDescent="0.2">
      <c r="A123" s="23"/>
      <c r="B123" s="26"/>
      <c r="C123" s="147"/>
      <c r="D123" s="26"/>
      <c r="E123" s="26"/>
      <c r="F123" s="26"/>
      <c r="G123" s="26"/>
      <c r="H123" s="26"/>
      <c r="I123" s="26"/>
      <c r="J123" s="26"/>
      <c r="K123" s="26"/>
      <c r="L123" s="26"/>
      <c r="M123" s="26"/>
      <c r="N123" s="26"/>
      <c r="O123" s="26"/>
      <c r="P123" s="26"/>
      <c r="Q123" s="161"/>
      <c r="R123" s="26"/>
      <c r="S123" s="163"/>
      <c r="T123" s="26"/>
      <c r="U123" s="27"/>
      <c r="V123" s="27"/>
      <c r="W123" s="27"/>
      <c r="X123" s="378"/>
      <c r="Y123" s="89"/>
    </row>
    <row r="124" spans="1:25" x14ac:dyDescent="0.2">
      <c r="A124" s="23"/>
      <c r="B124" s="354" t="s">
        <v>1737</v>
      </c>
      <c r="C124" s="88"/>
      <c r="D124" s="146"/>
      <c r="E124" s="88"/>
      <c r="F124" s="88"/>
      <c r="G124" s="88"/>
      <c r="H124" s="146" t="s">
        <v>1738</v>
      </c>
      <c r="I124" s="37"/>
      <c r="J124" s="37"/>
      <c r="K124" s="37"/>
      <c r="L124" s="88"/>
      <c r="M124" s="89"/>
      <c r="N124" s="146" t="s">
        <v>1745</v>
      </c>
      <c r="O124" s="3"/>
      <c r="P124" s="532"/>
      <c r="Q124" s="533"/>
      <c r="R124" s="533"/>
      <c r="S124" s="533"/>
      <c r="T124" s="533"/>
      <c r="U124" s="533"/>
      <c r="V124" s="534"/>
      <c r="W124" s="27"/>
      <c r="X124" s="378"/>
      <c r="Y124" s="89"/>
    </row>
    <row r="125" spans="1:25" ht="4.1500000000000004" customHeight="1" x14ac:dyDescent="0.2">
      <c r="A125" s="23"/>
      <c r="B125" s="26"/>
      <c r="C125" s="26"/>
      <c r="D125" s="26"/>
      <c r="E125" s="26"/>
      <c r="F125" s="26"/>
      <c r="G125" s="26"/>
      <c r="H125" s="26"/>
      <c r="I125" s="26"/>
      <c r="J125" s="26"/>
      <c r="K125" s="26"/>
      <c r="L125" s="26"/>
      <c r="M125" s="26"/>
      <c r="N125" s="26"/>
      <c r="O125" s="26"/>
      <c r="P125" s="26"/>
      <c r="Q125" s="161"/>
      <c r="R125" s="26"/>
      <c r="S125" s="26"/>
      <c r="T125" s="26"/>
      <c r="U125" s="27"/>
      <c r="V125" s="27"/>
      <c r="W125" s="27"/>
      <c r="X125" s="378"/>
      <c r="Y125" s="89"/>
    </row>
    <row r="126" spans="1:25" ht="10.9" customHeight="1" x14ac:dyDescent="0.2">
      <c r="A126" s="23"/>
      <c r="B126" s="28" t="s">
        <v>1760</v>
      </c>
      <c r="C126" s="23"/>
      <c r="D126" s="23"/>
      <c r="E126" s="23"/>
      <c r="F126" s="23"/>
      <c r="G126" s="23"/>
      <c r="H126" s="23"/>
      <c r="I126" s="23"/>
      <c r="J126" s="23"/>
      <c r="K126" s="23"/>
      <c r="L126" s="23"/>
      <c r="M126" s="23"/>
      <c r="N126" s="23"/>
      <c r="O126" s="23"/>
      <c r="P126" s="23"/>
      <c r="Q126" s="23"/>
      <c r="R126" s="23"/>
      <c r="S126" s="23"/>
      <c r="T126" s="23"/>
      <c r="U126" s="20"/>
      <c r="V126" s="20"/>
      <c r="W126" s="20"/>
      <c r="X126" s="378"/>
    </row>
    <row r="127" spans="1:25" hidden="1" x14ac:dyDescent="0.2">
      <c r="B127" s="33" t="s">
        <v>223</v>
      </c>
      <c r="C127" s="1" t="s">
        <v>481</v>
      </c>
      <c r="D127" s="34"/>
      <c r="E127" s="34" t="s">
        <v>758</v>
      </c>
      <c r="F127" s="34"/>
      <c r="G127" s="1" t="s">
        <v>481</v>
      </c>
      <c r="H127" s="1" t="s">
        <v>1297</v>
      </c>
      <c r="U127" s="11"/>
      <c r="V127" s="11"/>
      <c r="W127" s="11"/>
    </row>
    <row r="128" spans="1:25" hidden="1" x14ac:dyDescent="0.2">
      <c r="B128" s="33" t="s">
        <v>330</v>
      </c>
      <c r="C128" s="1" t="s">
        <v>481</v>
      </c>
      <c r="D128" s="34"/>
      <c r="E128" s="34"/>
      <c r="F128" s="34"/>
      <c r="G128" s="1" t="s">
        <v>481</v>
      </c>
      <c r="H128" s="1" t="s">
        <v>1297</v>
      </c>
      <c r="U128" s="11"/>
      <c r="V128" s="11"/>
      <c r="W128" s="11"/>
    </row>
    <row r="129" spans="2:23" hidden="1" x14ac:dyDescent="0.2">
      <c r="B129" s="33" t="s">
        <v>331</v>
      </c>
      <c r="C129" s="1" t="s">
        <v>481</v>
      </c>
      <c r="D129" s="34"/>
      <c r="E129" s="34"/>
      <c r="F129" s="34"/>
      <c r="G129" s="1" t="s">
        <v>481</v>
      </c>
      <c r="H129" s="1" t="s">
        <v>1297</v>
      </c>
      <c r="U129" s="11"/>
      <c r="V129" s="11"/>
      <c r="W129" s="11"/>
    </row>
    <row r="130" spans="2:23" hidden="1" x14ac:dyDescent="0.2">
      <c r="B130" s="33" t="s">
        <v>224</v>
      </c>
      <c r="C130" s="1" t="s">
        <v>481</v>
      </c>
      <c r="D130" s="34">
        <v>3</v>
      </c>
      <c r="E130" s="34" t="s">
        <v>759</v>
      </c>
      <c r="F130" s="34">
        <v>1</v>
      </c>
      <c r="G130" s="1" t="s">
        <v>481</v>
      </c>
      <c r="H130" s="1" t="s">
        <v>1297</v>
      </c>
      <c r="U130" s="11"/>
      <c r="V130" s="11"/>
      <c r="W130" s="11"/>
    </row>
    <row r="131" spans="2:23" hidden="1" x14ac:dyDescent="0.2">
      <c r="B131" s="33" t="s">
        <v>225</v>
      </c>
      <c r="C131" s="1" t="s">
        <v>481</v>
      </c>
      <c r="D131" s="34">
        <v>2</v>
      </c>
      <c r="E131" s="34" t="s">
        <v>760</v>
      </c>
      <c r="F131" s="34">
        <v>1</v>
      </c>
      <c r="G131" s="1" t="s">
        <v>481</v>
      </c>
      <c r="H131" s="1" t="s">
        <v>1297</v>
      </c>
      <c r="U131" s="11"/>
      <c r="V131" s="11"/>
      <c r="W131" s="11"/>
    </row>
    <row r="132" spans="2:23" hidden="1" x14ac:dyDescent="0.2">
      <c r="B132" s="33" t="s">
        <v>226</v>
      </c>
      <c r="C132" s="1" t="s">
        <v>481</v>
      </c>
      <c r="D132" s="34">
        <v>2</v>
      </c>
      <c r="E132" s="34" t="s">
        <v>760</v>
      </c>
      <c r="F132" s="34">
        <v>1</v>
      </c>
      <c r="G132" s="1" t="s">
        <v>481</v>
      </c>
      <c r="H132" s="1" t="s">
        <v>1297</v>
      </c>
      <c r="U132" s="11"/>
      <c r="V132" s="11"/>
      <c r="W132" s="11"/>
    </row>
    <row r="133" spans="2:23" hidden="1" x14ac:dyDescent="0.2">
      <c r="B133" s="33" t="s">
        <v>227</v>
      </c>
      <c r="C133" s="1" t="s">
        <v>481</v>
      </c>
      <c r="D133" s="34">
        <v>2</v>
      </c>
      <c r="E133" s="34" t="s">
        <v>760</v>
      </c>
      <c r="F133" s="34">
        <v>1</v>
      </c>
      <c r="G133" s="1" t="s">
        <v>481</v>
      </c>
      <c r="H133" s="1" t="s">
        <v>1297</v>
      </c>
      <c r="U133" s="11"/>
      <c r="V133" s="11"/>
      <c r="W133" s="11"/>
    </row>
    <row r="134" spans="2:23" hidden="1" x14ac:dyDescent="0.2">
      <c r="B134" s="33" t="s">
        <v>228</v>
      </c>
      <c r="C134" s="1" t="s">
        <v>481</v>
      </c>
      <c r="D134" s="34"/>
      <c r="E134" s="34"/>
      <c r="F134" s="34"/>
      <c r="G134" s="1" t="s">
        <v>481</v>
      </c>
      <c r="H134" s="1" t="s">
        <v>1297</v>
      </c>
      <c r="U134" s="11"/>
      <c r="V134" s="11"/>
      <c r="W134" s="11"/>
    </row>
    <row r="135" spans="2:23" hidden="1" x14ac:dyDescent="0.2">
      <c r="B135" s="33" t="s">
        <v>229</v>
      </c>
      <c r="C135" s="1" t="s">
        <v>481</v>
      </c>
      <c r="D135" s="34">
        <v>4</v>
      </c>
      <c r="E135" s="34" t="s">
        <v>757</v>
      </c>
      <c r="F135" s="34">
        <v>1</v>
      </c>
      <c r="G135" s="1" t="s">
        <v>481</v>
      </c>
      <c r="H135" s="1" t="s">
        <v>1297</v>
      </c>
      <c r="U135" s="11"/>
      <c r="V135" s="11"/>
      <c r="W135" s="11"/>
    </row>
    <row r="136" spans="2:23" hidden="1" x14ac:dyDescent="0.2">
      <c r="B136" s="33" t="s">
        <v>230</v>
      </c>
      <c r="C136" s="1" t="s">
        <v>481</v>
      </c>
      <c r="D136" s="34">
        <v>2</v>
      </c>
      <c r="E136" s="34" t="s">
        <v>756</v>
      </c>
      <c r="F136" s="34">
        <v>1</v>
      </c>
      <c r="G136" s="1" t="s">
        <v>481</v>
      </c>
      <c r="H136" s="1" t="s">
        <v>1297</v>
      </c>
      <c r="U136" s="11"/>
      <c r="V136" s="11"/>
      <c r="W136" s="11"/>
    </row>
    <row r="137" spans="2:23" hidden="1" x14ac:dyDescent="0.2">
      <c r="B137" s="33" t="s">
        <v>231</v>
      </c>
      <c r="C137" s="1" t="s">
        <v>481</v>
      </c>
      <c r="D137" s="34"/>
      <c r="E137" s="34"/>
      <c r="F137" s="34"/>
      <c r="G137" s="1" t="s">
        <v>481</v>
      </c>
      <c r="H137" s="1" t="s">
        <v>1297</v>
      </c>
      <c r="U137" s="11"/>
      <c r="V137" s="11"/>
      <c r="W137" s="11"/>
    </row>
    <row r="138" spans="2:23" hidden="1" x14ac:dyDescent="0.2">
      <c r="B138" s="33" t="s">
        <v>232</v>
      </c>
      <c r="C138" s="1" t="s">
        <v>481</v>
      </c>
      <c r="D138" s="34"/>
      <c r="E138" s="34" t="s">
        <v>758</v>
      </c>
      <c r="F138" s="34"/>
      <c r="G138" s="1" t="s">
        <v>481</v>
      </c>
      <c r="H138" s="1" t="s">
        <v>1297</v>
      </c>
      <c r="U138" s="11"/>
      <c r="V138" s="11"/>
      <c r="W138" s="11"/>
    </row>
    <row r="139" spans="2:23" hidden="1" x14ac:dyDescent="0.2">
      <c r="B139" s="33" t="s">
        <v>233</v>
      </c>
      <c r="C139" s="1" t="s">
        <v>481</v>
      </c>
      <c r="D139" s="34"/>
      <c r="E139" s="34"/>
      <c r="F139" s="34"/>
      <c r="G139" s="1" t="s">
        <v>481</v>
      </c>
      <c r="H139" s="1" t="s">
        <v>1297</v>
      </c>
      <c r="U139" s="11"/>
      <c r="V139" s="11"/>
      <c r="W139" s="11"/>
    </row>
    <row r="140" spans="2:23" hidden="1" x14ac:dyDescent="0.2">
      <c r="B140" s="33" t="s">
        <v>1055</v>
      </c>
      <c r="C140" s="1" t="s">
        <v>481</v>
      </c>
      <c r="D140" s="34"/>
      <c r="E140" s="34"/>
      <c r="F140" s="34"/>
      <c r="G140" s="1" t="s">
        <v>481</v>
      </c>
      <c r="H140" s="1" t="s">
        <v>1297</v>
      </c>
      <c r="U140" s="11"/>
      <c r="V140" s="11"/>
      <c r="W140" s="11"/>
    </row>
    <row r="141" spans="2:23" hidden="1" x14ac:dyDescent="0.2">
      <c r="B141" s="33" t="s">
        <v>234</v>
      </c>
      <c r="C141" s="1" t="s">
        <v>481</v>
      </c>
      <c r="D141" s="34"/>
      <c r="E141" s="34"/>
      <c r="F141" s="34"/>
      <c r="G141" s="1" t="s">
        <v>481</v>
      </c>
      <c r="H141" s="1" t="s">
        <v>1297</v>
      </c>
      <c r="U141" s="11"/>
      <c r="V141" s="11"/>
      <c r="W141" s="11"/>
    </row>
    <row r="142" spans="2:23" hidden="1" x14ac:dyDescent="0.2">
      <c r="B142" s="33" t="s">
        <v>235</v>
      </c>
      <c r="C142" s="1" t="s">
        <v>481</v>
      </c>
      <c r="D142" s="34"/>
      <c r="E142" s="34"/>
      <c r="F142" s="34"/>
      <c r="G142" s="1" t="s">
        <v>481</v>
      </c>
      <c r="H142" s="1" t="s">
        <v>1297</v>
      </c>
      <c r="U142" s="11"/>
      <c r="V142" s="11"/>
      <c r="W142" s="11"/>
    </row>
    <row r="143" spans="2:23" hidden="1" x14ac:dyDescent="0.2">
      <c r="B143" s="31" t="s">
        <v>337</v>
      </c>
      <c r="C143" s="1" t="s">
        <v>481</v>
      </c>
      <c r="D143" s="34"/>
      <c r="E143" s="34"/>
      <c r="F143" s="34"/>
      <c r="G143" s="1" t="s">
        <v>481</v>
      </c>
      <c r="H143" s="1" t="s">
        <v>1297</v>
      </c>
      <c r="U143" s="11"/>
      <c r="V143" s="11"/>
      <c r="W143" s="11"/>
    </row>
    <row r="144" spans="2:23" hidden="1" x14ac:dyDescent="0.2">
      <c r="B144" s="31" t="s">
        <v>338</v>
      </c>
      <c r="C144" s="1" t="s">
        <v>481</v>
      </c>
      <c r="D144" s="34"/>
      <c r="E144" s="34"/>
      <c r="F144" s="34"/>
      <c r="G144" s="1" t="s">
        <v>481</v>
      </c>
      <c r="H144" s="1" t="s">
        <v>1297</v>
      </c>
    </row>
    <row r="145" spans="2:8" hidden="1" x14ac:dyDescent="0.2">
      <c r="B145" s="31" t="s">
        <v>339</v>
      </c>
      <c r="C145" s="1" t="s">
        <v>481</v>
      </c>
      <c r="D145" s="34"/>
      <c r="E145" s="34"/>
      <c r="F145" s="34"/>
      <c r="G145" s="1" t="s">
        <v>481</v>
      </c>
      <c r="H145" s="1" t="s">
        <v>1297</v>
      </c>
    </row>
    <row r="146" spans="2:8" hidden="1" x14ac:dyDescent="0.2">
      <c r="B146" s="33" t="s">
        <v>1598</v>
      </c>
      <c r="C146" s="1" t="s">
        <v>481</v>
      </c>
      <c r="D146" s="34"/>
      <c r="E146" s="34"/>
      <c r="F146" s="34"/>
      <c r="G146" s="1" t="s">
        <v>481</v>
      </c>
      <c r="H146" s="1" t="s">
        <v>1297</v>
      </c>
    </row>
    <row r="147" spans="2:8" hidden="1" x14ac:dyDescent="0.2">
      <c r="B147" s="31" t="s">
        <v>1600</v>
      </c>
      <c r="C147" s="1" t="s">
        <v>481</v>
      </c>
      <c r="D147" s="32"/>
      <c r="E147" s="32"/>
      <c r="F147" s="32"/>
      <c r="G147" s="1" t="s">
        <v>481</v>
      </c>
      <c r="H147" s="1" t="s">
        <v>1297</v>
      </c>
    </row>
    <row r="148" spans="2:8" hidden="1" x14ac:dyDescent="0.2">
      <c r="B148" s="33" t="s">
        <v>236</v>
      </c>
      <c r="C148" s="1" t="s">
        <v>481</v>
      </c>
      <c r="D148" s="34"/>
      <c r="E148" s="34"/>
      <c r="F148" s="34"/>
      <c r="G148" s="1" t="s">
        <v>481</v>
      </c>
      <c r="H148" s="1" t="s">
        <v>1297</v>
      </c>
    </row>
    <row r="149" spans="2:8" hidden="1" x14ac:dyDescent="0.2">
      <c r="B149" s="33" t="s">
        <v>237</v>
      </c>
      <c r="C149" s="1" t="s">
        <v>481</v>
      </c>
      <c r="D149" s="34">
        <v>2</v>
      </c>
      <c r="E149" s="34" t="s">
        <v>759</v>
      </c>
      <c r="F149" s="34">
        <v>2</v>
      </c>
      <c r="G149" s="1" t="s">
        <v>481</v>
      </c>
      <c r="H149" s="1" t="s">
        <v>1297</v>
      </c>
    </row>
    <row r="150" spans="2:8" hidden="1" x14ac:dyDescent="0.2">
      <c r="B150" s="33" t="s">
        <v>238</v>
      </c>
      <c r="C150" s="1" t="s">
        <v>481</v>
      </c>
      <c r="D150" s="34">
        <v>4</v>
      </c>
      <c r="E150" s="34" t="s">
        <v>757</v>
      </c>
      <c r="F150" s="34">
        <v>1</v>
      </c>
      <c r="G150" s="1" t="s">
        <v>481</v>
      </c>
      <c r="H150" s="1" t="s">
        <v>1297</v>
      </c>
    </row>
    <row r="151" spans="2:8" hidden="1" x14ac:dyDescent="0.2">
      <c r="B151" s="33" t="s">
        <v>239</v>
      </c>
      <c r="C151" s="1" t="s">
        <v>481</v>
      </c>
      <c r="D151" s="34">
        <v>2</v>
      </c>
      <c r="E151" s="34" t="s">
        <v>760</v>
      </c>
      <c r="F151" s="34">
        <v>1</v>
      </c>
      <c r="G151" s="1" t="s">
        <v>481</v>
      </c>
      <c r="H151" s="1" t="s">
        <v>1297</v>
      </c>
    </row>
    <row r="152" spans="2:8" hidden="1" x14ac:dyDescent="0.2">
      <c r="B152" s="33" t="s">
        <v>1078</v>
      </c>
      <c r="C152" s="1" t="s">
        <v>481</v>
      </c>
      <c r="D152" s="34">
        <v>4</v>
      </c>
      <c r="E152" s="34" t="s">
        <v>758</v>
      </c>
      <c r="F152" s="34">
        <v>2</v>
      </c>
      <c r="G152" s="1" t="s">
        <v>481</v>
      </c>
      <c r="H152" s="1" t="s">
        <v>1297</v>
      </c>
    </row>
    <row r="153" spans="2:8" hidden="1" x14ac:dyDescent="0.2">
      <c r="B153" s="33" t="s">
        <v>1512</v>
      </c>
      <c r="C153" s="1" t="s">
        <v>481</v>
      </c>
      <c r="D153" s="34"/>
      <c r="E153" s="34"/>
      <c r="F153" s="34"/>
      <c r="G153" s="1" t="s">
        <v>481</v>
      </c>
      <c r="H153" s="1" t="s">
        <v>1297</v>
      </c>
    </row>
    <row r="154" spans="2:8" hidden="1" x14ac:dyDescent="0.2">
      <c r="B154" s="33" t="s">
        <v>1081</v>
      </c>
      <c r="C154" s="1" t="s">
        <v>481</v>
      </c>
      <c r="D154" s="34"/>
      <c r="E154" s="34"/>
      <c r="F154" s="34"/>
      <c r="G154" s="1" t="s">
        <v>481</v>
      </c>
      <c r="H154" s="1" t="s">
        <v>1297</v>
      </c>
    </row>
    <row r="155" spans="2:8" hidden="1" x14ac:dyDescent="0.2">
      <c r="B155" s="33" t="s">
        <v>1083</v>
      </c>
      <c r="C155" s="1" t="s">
        <v>481</v>
      </c>
      <c r="D155" s="34">
        <v>1</v>
      </c>
      <c r="E155" s="34" t="s">
        <v>756</v>
      </c>
      <c r="F155" s="34">
        <v>2</v>
      </c>
      <c r="G155" s="1" t="s">
        <v>481</v>
      </c>
      <c r="H155" s="1" t="s">
        <v>1297</v>
      </c>
    </row>
    <row r="156" spans="2:8" hidden="1" x14ac:dyDescent="0.2">
      <c r="B156" s="33" t="s">
        <v>1085</v>
      </c>
      <c r="C156" s="1" t="s">
        <v>481</v>
      </c>
      <c r="D156" s="34">
        <v>3</v>
      </c>
      <c r="E156" s="34" t="s">
        <v>759</v>
      </c>
      <c r="F156" s="34">
        <v>1</v>
      </c>
      <c r="G156" s="1" t="s">
        <v>481</v>
      </c>
      <c r="H156" s="1" t="s">
        <v>1297</v>
      </c>
    </row>
    <row r="157" spans="2:8" hidden="1" x14ac:dyDescent="0.2">
      <c r="B157" s="33" t="s">
        <v>1515</v>
      </c>
      <c r="C157" s="1" t="s">
        <v>481</v>
      </c>
      <c r="D157" s="34">
        <v>1</v>
      </c>
      <c r="E157" s="34" t="s">
        <v>759</v>
      </c>
      <c r="F157" s="34">
        <v>3</v>
      </c>
      <c r="G157" s="1" t="s">
        <v>481</v>
      </c>
      <c r="H157" s="1" t="s">
        <v>1297</v>
      </c>
    </row>
    <row r="158" spans="2:8" hidden="1" x14ac:dyDescent="0.2">
      <c r="B158" s="33" t="s">
        <v>1602</v>
      </c>
      <c r="C158" s="1" t="s">
        <v>481</v>
      </c>
      <c r="D158" s="34">
        <v>3</v>
      </c>
      <c r="E158" s="34" t="s">
        <v>759</v>
      </c>
      <c r="F158" s="34">
        <v>1</v>
      </c>
      <c r="G158" s="1" t="s">
        <v>481</v>
      </c>
      <c r="H158" s="1" t="s">
        <v>1297</v>
      </c>
    </row>
    <row r="159" spans="2:8" hidden="1" x14ac:dyDescent="0.2">
      <c r="B159" s="33" t="s">
        <v>1086</v>
      </c>
      <c r="C159" s="1" t="s">
        <v>481</v>
      </c>
      <c r="D159" s="34"/>
      <c r="E159" s="34"/>
      <c r="F159" s="34"/>
      <c r="G159" s="1" t="s">
        <v>481</v>
      </c>
      <c r="H159" s="1" t="s">
        <v>1297</v>
      </c>
    </row>
    <row r="160" spans="2:8" hidden="1" x14ac:dyDescent="0.2">
      <c r="B160" s="33" t="s">
        <v>1425</v>
      </c>
      <c r="C160" s="1" t="s">
        <v>481</v>
      </c>
      <c r="D160" s="34"/>
      <c r="E160" s="34"/>
      <c r="F160" s="34"/>
      <c r="G160" s="1" t="s">
        <v>481</v>
      </c>
      <c r="H160" s="1" t="s">
        <v>1297</v>
      </c>
    </row>
    <row r="161" spans="2:8" hidden="1" x14ac:dyDescent="0.2">
      <c r="B161" s="33" t="s">
        <v>1427</v>
      </c>
      <c r="C161" s="1" t="s">
        <v>481</v>
      </c>
      <c r="D161" s="34"/>
      <c r="E161" s="34"/>
      <c r="F161" s="34"/>
      <c r="G161" s="1" t="s">
        <v>481</v>
      </c>
      <c r="H161" s="1" t="s">
        <v>1297</v>
      </c>
    </row>
    <row r="162" spans="2:8" hidden="1" x14ac:dyDescent="0.2">
      <c r="B162" s="33" t="s">
        <v>1429</v>
      </c>
      <c r="C162" s="1" t="s">
        <v>481</v>
      </c>
      <c r="D162" s="34">
        <v>2</v>
      </c>
      <c r="E162" s="34" t="s">
        <v>759</v>
      </c>
      <c r="F162" s="34">
        <v>2</v>
      </c>
      <c r="G162" s="1" t="s">
        <v>481</v>
      </c>
      <c r="H162" s="1" t="s">
        <v>1297</v>
      </c>
    </row>
    <row r="163" spans="2:8" hidden="1" x14ac:dyDescent="0.2">
      <c r="B163" s="33" t="s">
        <v>1431</v>
      </c>
      <c r="C163" s="1" t="s">
        <v>481</v>
      </c>
      <c r="D163" s="34">
        <v>4</v>
      </c>
      <c r="E163" s="34" t="s">
        <v>758</v>
      </c>
      <c r="F163" s="34">
        <v>2</v>
      </c>
      <c r="G163" s="1" t="s">
        <v>481</v>
      </c>
      <c r="H163" s="1" t="s">
        <v>1297</v>
      </c>
    </row>
    <row r="164" spans="2:8" hidden="1" x14ac:dyDescent="0.2">
      <c r="B164" s="33" t="s">
        <v>1433</v>
      </c>
      <c r="C164" s="1" t="s">
        <v>481</v>
      </c>
      <c r="D164" s="34"/>
      <c r="E164" s="34" t="s">
        <v>758</v>
      </c>
      <c r="F164" s="34"/>
      <c r="G164" s="1" t="s">
        <v>481</v>
      </c>
      <c r="H164" s="1" t="s">
        <v>1297</v>
      </c>
    </row>
    <row r="165" spans="2:8" hidden="1" x14ac:dyDescent="0.2">
      <c r="B165" s="33" t="s">
        <v>1435</v>
      </c>
      <c r="C165" s="1" t="s">
        <v>481</v>
      </c>
      <c r="D165" s="34">
        <v>4</v>
      </c>
      <c r="E165" s="34" t="s">
        <v>757</v>
      </c>
      <c r="F165" s="34">
        <v>1</v>
      </c>
      <c r="G165" s="1" t="s">
        <v>481</v>
      </c>
      <c r="H165" s="1" t="s">
        <v>1297</v>
      </c>
    </row>
    <row r="166" spans="2:8" hidden="1" x14ac:dyDescent="0.2">
      <c r="B166" s="33" t="s">
        <v>1437</v>
      </c>
      <c r="C166" s="1" t="s">
        <v>481</v>
      </c>
      <c r="D166" s="34"/>
      <c r="E166" s="34"/>
      <c r="F166" s="34"/>
      <c r="G166" s="1" t="s">
        <v>481</v>
      </c>
      <c r="H166" s="1" t="s">
        <v>1297</v>
      </c>
    </row>
    <row r="167" spans="2:8" hidden="1" x14ac:dyDescent="0.2">
      <c r="B167" s="33" t="s">
        <v>764</v>
      </c>
      <c r="C167" s="1" t="s">
        <v>481</v>
      </c>
      <c r="D167" s="34"/>
      <c r="E167" s="34"/>
      <c r="F167" s="34"/>
      <c r="G167" s="1" t="s">
        <v>481</v>
      </c>
      <c r="H167" s="1" t="s">
        <v>1297</v>
      </c>
    </row>
    <row r="168" spans="2:8" hidden="1" x14ac:dyDescent="0.2">
      <c r="B168" s="33" t="s">
        <v>1439</v>
      </c>
      <c r="C168" s="1" t="s">
        <v>481</v>
      </c>
      <c r="D168" s="34"/>
      <c r="E168" s="34"/>
      <c r="F168" s="34"/>
      <c r="G168" s="1" t="s">
        <v>481</v>
      </c>
      <c r="H168" s="1" t="s">
        <v>1297</v>
      </c>
    </row>
    <row r="169" spans="2:8" hidden="1" x14ac:dyDescent="0.2">
      <c r="B169" s="33" t="s">
        <v>1441</v>
      </c>
      <c r="C169" s="1" t="s">
        <v>481</v>
      </c>
      <c r="D169" s="34"/>
      <c r="E169" s="34"/>
      <c r="F169" s="34"/>
      <c r="G169" s="1" t="s">
        <v>481</v>
      </c>
      <c r="H169" s="1" t="s">
        <v>1297</v>
      </c>
    </row>
    <row r="170" spans="2:8" hidden="1" x14ac:dyDescent="0.2">
      <c r="B170" s="33" t="s">
        <v>1443</v>
      </c>
      <c r="C170" s="1" t="s">
        <v>481</v>
      </c>
      <c r="D170" s="34">
        <v>3</v>
      </c>
      <c r="E170" s="34" t="s">
        <v>757</v>
      </c>
      <c r="F170" s="34">
        <v>2</v>
      </c>
      <c r="G170" s="1" t="s">
        <v>481</v>
      </c>
      <c r="H170" s="1" t="s">
        <v>1297</v>
      </c>
    </row>
    <row r="171" spans="2:8" hidden="1" x14ac:dyDescent="0.2">
      <c r="B171" s="33" t="s">
        <v>1445</v>
      </c>
      <c r="C171" s="1" t="s">
        <v>481</v>
      </c>
      <c r="D171" s="34">
        <v>2</v>
      </c>
      <c r="E171" s="34" t="s">
        <v>759</v>
      </c>
      <c r="F171" s="34">
        <v>2</v>
      </c>
      <c r="G171" s="1" t="s">
        <v>481</v>
      </c>
      <c r="H171" s="1" t="s">
        <v>1297</v>
      </c>
    </row>
    <row r="172" spans="2:8" hidden="1" x14ac:dyDescent="0.2">
      <c r="B172" s="33" t="s">
        <v>1447</v>
      </c>
      <c r="C172" s="1" t="s">
        <v>481</v>
      </c>
      <c r="D172" s="34">
        <v>4</v>
      </c>
      <c r="E172" s="34"/>
      <c r="F172" s="34">
        <v>3</v>
      </c>
      <c r="G172" s="1" t="s">
        <v>481</v>
      </c>
      <c r="H172" s="1" t="s">
        <v>1297</v>
      </c>
    </row>
    <row r="173" spans="2:8" hidden="1" x14ac:dyDescent="0.2">
      <c r="B173" s="33" t="s">
        <v>1448</v>
      </c>
      <c r="C173" s="1" t="s">
        <v>481</v>
      </c>
      <c r="D173" s="34"/>
      <c r="E173" s="34"/>
      <c r="F173" s="34"/>
      <c r="G173" s="1" t="s">
        <v>481</v>
      </c>
      <c r="H173" s="1" t="s">
        <v>1297</v>
      </c>
    </row>
    <row r="174" spans="2:8" hidden="1" x14ac:dyDescent="0.2">
      <c r="B174" s="33" t="s">
        <v>240</v>
      </c>
      <c r="C174" s="1" t="s">
        <v>481</v>
      </c>
      <c r="D174" s="34"/>
      <c r="E174" s="34"/>
      <c r="F174" s="34"/>
      <c r="G174" s="1" t="s">
        <v>481</v>
      </c>
      <c r="H174" s="1" t="s">
        <v>1297</v>
      </c>
    </row>
    <row r="175" spans="2:8" hidden="1" x14ac:dyDescent="0.2">
      <c r="B175" s="33" t="s">
        <v>1451</v>
      </c>
      <c r="C175" s="1" t="s">
        <v>481</v>
      </c>
      <c r="D175" s="34"/>
      <c r="E175" s="34"/>
      <c r="F175" s="34"/>
      <c r="G175" s="1" t="s">
        <v>481</v>
      </c>
      <c r="H175" s="1" t="s">
        <v>1297</v>
      </c>
    </row>
    <row r="176" spans="2:8" hidden="1" x14ac:dyDescent="0.2">
      <c r="B176" s="33" t="s">
        <v>1453</v>
      </c>
      <c r="C176" s="1" t="s">
        <v>481</v>
      </c>
      <c r="D176" s="34">
        <v>2</v>
      </c>
      <c r="E176" s="34" t="s">
        <v>759</v>
      </c>
      <c r="F176" s="34">
        <v>2</v>
      </c>
      <c r="G176" s="1" t="s">
        <v>481</v>
      </c>
      <c r="H176" s="1" t="s">
        <v>1297</v>
      </c>
    </row>
    <row r="177" spans="2:8" hidden="1" x14ac:dyDescent="0.2">
      <c r="B177" s="33" t="s">
        <v>1455</v>
      </c>
      <c r="C177" s="1" t="s">
        <v>481</v>
      </c>
      <c r="D177" s="34">
        <v>4</v>
      </c>
      <c r="E177" s="34" t="s">
        <v>757</v>
      </c>
      <c r="F177" s="34">
        <v>1</v>
      </c>
      <c r="G177" s="1" t="s">
        <v>481</v>
      </c>
      <c r="H177" s="1" t="s">
        <v>1297</v>
      </c>
    </row>
    <row r="178" spans="2:8" hidden="1" x14ac:dyDescent="0.2">
      <c r="B178" s="33" t="s">
        <v>1457</v>
      </c>
      <c r="C178" s="1" t="s">
        <v>481</v>
      </c>
      <c r="D178" s="34"/>
      <c r="E178" s="34"/>
      <c r="F178" s="34"/>
      <c r="G178" s="1" t="s">
        <v>481</v>
      </c>
      <c r="H178" s="1" t="s">
        <v>1297</v>
      </c>
    </row>
    <row r="179" spans="2:8" hidden="1" x14ac:dyDescent="0.2">
      <c r="B179" s="33" t="s">
        <v>1459</v>
      </c>
      <c r="C179" s="1" t="s">
        <v>481</v>
      </c>
      <c r="D179" s="34"/>
      <c r="E179" s="34"/>
      <c r="F179" s="34"/>
      <c r="G179" s="1" t="s">
        <v>481</v>
      </c>
      <c r="H179" s="1" t="s">
        <v>1297</v>
      </c>
    </row>
    <row r="180" spans="2:8" hidden="1" x14ac:dyDescent="0.2">
      <c r="B180" s="33" t="s">
        <v>1461</v>
      </c>
      <c r="C180" s="1" t="s">
        <v>481</v>
      </c>
      <c r="D180" s="34">
        <v>2</v>
      </c>
      <c r="E180" s="34" t="s">
        <v>757</v>
      </c>
      <c r="F180" s="34">
        <v>3</v>
      </c>
      <c r="G180" s="1" t="s">
        <v>481</v>
      </c>
      <c r="H180" s="1" t="s">
        <v>1297</v>
      </c>
    </row>
    <row r="181" spans="2:8" hidden="1" x14ac:dyDescent="0.2">
      <c r="B181" s="33" t="s">
        <v>1463</v>
      </c>
      <c r="C181" s="1" t="s">
        <v>481</v>
      </c>
      <c r="D181" s="34"/>
      <c r="E181" s="34"/>
      <c r="F181" s="34"/>
      <c r="G181" s="1" t="s">
        <v>481</v>
      </c>
      <c r="H181" s="1" t="s">
        <v>1297</v>
      </c>
    </row>
    <row r="182" spans="2:8" hidden="1" x14ac:dyDescent="0.2">
      <c r="B182" s="33" t="s">
        <v>241</v>
      </c>
      <c r="C182" s="1" t="s">
        <v>481</v>
      </c>
      <c r="D182" s="34"/>
      <c r="E182" s="34"/>
      <c r="F182" s="34"/>
      <c r="G182" s="1" t="s">
        <v>481</v>
      </c>
      <c r="H182" s="1" t="s">
        <v>1297</v>
      </c>
    </row>
    <row r="183" spans="2:8" hidden="1" x14ac:dyDescent="0.2">
      <c r="B183" s="33" t="s">
        <v>1465</v>
      </c>
      <c r="C183" s="1" t="s">
        <v>481</v>
      </c>
      <c r="D183" s="34">
        <v>3</v>
      </c>
      <c r="E183" s="34" t="s">
        <v>758</v>
      </c>
      <c r="F183" s="34">
        <v>3</v>
      </c>
      <c r="G183" s="1" t="s">
        <v>481</v>
      </c>
      <c r="H183" s="1" t="s">
        <v>1297</v>
      </c>
    </row>
    <row r="184" spans="2:8" hidden="1" x14ac:dyDescent="0.2">
      <c r="B184" s="33" t="s">
        <v>1466</v>
      </c>
      <c r="C184" s="1" t="s">
        <v>481</v>
      </c>
      <c r="D184" s="34"/>
      <c r="E184" s="34"/>
      <c r="F184" s="34"/>
      <c r="G184" s="1" t="s">
        <v>481</v>
      </c>
      <c r="H184" s="1" t="s">
        <v>1297</v>
      </c>
    </row>
    <row r="185" spans="2:8" hidden="1" x14ac:dyDescent="0.2">
      <c r="B185" s="33" t="s">
        <v>1468</v>
      </c>
      <c r="C185" s="1" t="s">
        <v>481</v>
      </c>
      <c r="D185" s="34"/>
      <c r="E185" s="34"/>
      <c r="F185" s="34"/>
      <c r="G185" s="1" t="s">
        <v>481</v>
      </c>
      <c r="H185" s="1" t="s">
        <v>1297</v>
      </c>
    </row>
    <row r="186" spans="2:8" hidden="1" x14ac:dyDescent="0.2">
      <c r="B186" s="33" t="s">
        <v>1470</v>
      </c>
      <c r="C186" s="1" t="s">
        <v>481</v>
      </c>
      <c r="D186" s="34"/>
      <c r="E186" s="34"/>
      <c r="F186" s="34"/>
      <c r="G186" s="1" t="s">
        <v>481</v>
      </c>
      <c r="H186" s="1" t="s">
        <v>1297</v>
      </c>
    </row>
    <row r="187" spans="2:8" hidden="1" x14ac:dyDescent="0.2">
      <c r="B187" s="33" t="s">
        <v>242</v>
      </c>
      <c r="C187" s="1" t="s">
        <v>481</v>
      </c>
      <c r="D187" s="34"/>
      <c r="E187" s="34"/>
      <c r="F187" s="34"/>
      <c r="G187" s="1" t="s">
        <v>481</v>
      </c>
      <c r="H187" s="1" t="s">
        <v>1297</v>
      </c>
    </row>
    <row r="188" spans="2:8" hidden="1" x14ac:dyDescent="0.2">
      <c r="B188" s="33" t="s">
        <v>1472</v>
      </c>
      <c r="C188" s="1" t="s">
        <v>481</v>
      </c>
      <c r="D188" s="34">
        <v>4</v>
      </c>
      <c r="E188" s="34" t="s">
        <v>757</v>
      </c>
      <c r="F188" s="34">
        <v>1</v>
      </c>
      <c r="G188" s="1" t="s">
        <v>481</v>
      </c>
      <c r="H188" s="1" t="s">
        <v>1297</v>
      </c>
    </row>
    <row r="189" spans="2:8" hidden="1" x14ac:dyDescent="0.2">
      <c r="B189" s="33" t="s">
        <v>1474</v>
      </c>
      <c r="C189" s="1" t="s">
        <v>481</v>
      </c>
      <c r="D189" s="34"/>
      <c r="E189" s="34"/>
      <c r="F189" s="34"/>
      <c r="G189" s="1" t="s">
        <v>481</v>
      </c>
      <c r="H189" s="1" t="s">
        <v>1297</v>
      </c>
    </row>
    <row r="190" spans="2:8" hidden="1" x14ac:dyDescent="0.2">
      <c r="B190" s="33" t="s">
        <v>1476</v>
      </c>
      <c r="C190" s="1" t="s">
        <v>481</v>
      </c>
      <c r="D190" s="34">
        <v>2</v>
      </c>
      <c r="E190" s="34" t="s">
        <v>759</v>
      </c>
      <c r="F190" s="34">
        <v>2</v>
      </c>
      <c r="G190" s="1" t="s">
        <v>481</v>
      </c>
      <c r="H190" s="1" t="s">
        <v>1297</v>
      </c>
    </row>
    <row r="191" spans="2:8" hidden="1" x14ac:dyDescent="0.2">
      <c r="B191" s="33" t="s">
        <v>1478</v>
      </c>
      <c r="C191" s="1" t="s">
        <v>481</v>
      </c>
      <c r="D191" s="34"/>
      <c r="E191" s="34" t="s">
        <v>758</v>
      </c>
      <c r="F191" s="34"/>
      <c r="G191" s="1" t="s">
        <v>481</v>
      </c>
      <c r="H191" s="1" t="s">
        <v>1297</v>
      </c>
    </row>
    <row r="192" spans="2:8" hidden="1" x14ac:dyDescent="0.2">
      <c r="B192" s="33" t="s">
        <v>1480</v>
      </c>
      <c r="C192" s="1" t="s">
        <v>481</v>
      </c>
      <c r="D192" s="34"/>
      <c r="E192" s="34" t="s">
        <v>758</v>
      </c>
      <c r="F192" s="34"/>
      <c r="G192" s="1" t="s">
        <v>481</v>
      </c>
      <c r="H192" s="1" t="s">
        <v>1297</v>
      </c>
    </row>
    <row r="193" spans="2:8" hidden="1" x14ac:dyDescent="0.2">
      <c r="B193" s="33" t="s">
        <v>1482</v>
      </c>
      <c r="C193" s="1" t="s">
        <v>481</v>
      </c>
      <c r="D193" s="34">
        <v>1</v>
      </c>
      <c r="E193" s="34" t="s">
        <v>756</v>
      </c>
      <c r="F193" s="34">
        <v>3</v>
      </c>
      <c r="G193" s="1" t="s">
        <v>481</v>
      </c>
      <c r="H193" s="1" t="s">
        <v>1297</v>
      </c>
    </row>
    <row r="194" spans="2:8" hidden="1" x14ac:dyDescent="0.2">
      <c r="B194" s="33" t="s">
        <v>1484</v>
      </c>
      <c r="C194" s="1" t="s">
        <v>481</v>
      </c>
      <c r="D194" s="34"/>
      <c r="E194" s="34"/>
      <c r="F194" s="34"/>
      <c r="G194" s="1" t="s">
        <v>481</v>
      </c>
      <c r="H194" s="1" t="s">
        <v>1297</v>
      </c>
    </row>
    <row r="195" spans="2:8" hidden="1" x14ac:dyDescent="0.2">
      <c r="B195" s="33" t="s">
        <v>243</v>
      </c>
      <c r="C195" s="1" t="s">
        <v>481</v>
      </c>
      <c r="D195" s="34">
        <v>2</v>
      </c>
      <c r="E195" s="34" t="s">
        <v>759</v>
      </c>
      <c r="F195" s="34">
        <v>2</v>
      </c>
      <c r="G195" s="1" t="s">
        <v>481</v>
      </c>
      <c r="H195" s="1" t="s">
        <v>1297</v>
      </c>
    </row>
    <row r="196" spans="2:8" hidden="1" x14ac:dyDescent="0.2">
      <c r="B196" s="33" t="s">
        <v>1486</v>
      </c>
      <c r="C196" s="1" t="s">
        <v>481</v>
      </c>
      <c r="D196" s="34">
        <v>1</v>
      </c>
      <c r="E196" s="34" t="s">
        <v>756</v>
      </c>
      <c r="F196" s="34">
        <v>3</v>
      </c>
      <c r="G196" s="1" t="s">
        <v>481</v>
      </c>
      <c r="H196" s="1" t="s">
        <v>1297</v>
      </c>
    </row>
    <row r="197" spans="2:8" hidden="1" x14ac:dyDescent="0.2">
      <c r="B197" s="33" t="s">
        <v>1488</v>
      </c>
      <c r="C197" s="1" t="s">
        <v>481</v>
      </c>
      <c r="D197" s="34">
        <v>4</v>
      </c>
      <c r="E197" s="34" t="s">
        <v>758</v>
      </c>
      <c r="F197" s="34">
        <v>2</v>
      </c>
      <c r="G197" s="1" t="s">
        <v>481</v>
      </c>
      <c r="H197" s="1" t="s">
        <v>1297</v>
      </c>
    </row>
    <row r="198" spans="2:8" hidden="1" x14ac:dyDescent="0.2">
      <c r="B198" s="33" t="s">
        <v>1490</v>
      </c>
      <c r="C198" s="1" t="s">
        <v>481</v>
      </c>
      <c r="D198" s="34"/>
      <c r="E198" s="34"/>
      <c r="F198" s="34"/>
      <c r="G198" s="1" t="s">
        <v>481</v>
      </c>
      <c r="H198" s="1" t="s">
        <v>1297</v>
      </c>
    </row>
    <row r="199" spans="2:8" hidden="1" x14ac:dyDescent="0.2">
      <c r="B199" s="33" t="s">
        <v>1492</v>
      </c>
      <c r="C199" s="1" t="s">
        <v>481</v>
      </c>
      <c r="D199" s="34">
        <v>1</v>
      </c>
      <c r="E199" s="34" t="s">
        <v>756</v>
      </c>
      <c r="F199" s="34">
        <v>4</v>
      </c>
      <c r="G199" s="1" t="s">
        <v>481</v>
      </c>
      <c r="H199" s="1" t="s">
        <v>1297</v>
      </c>
    </row>
    <row r="200" spans="2:8" hidden="1" x14ac:dyDescent="0.2">
      <c r="B200" s="33" t="s">
        <v>1494</v>
      </c>
      <c r="C200" s="1" t="s">
        <v>481</v>
      </c>
      <c r="D200" s="34">
        <v>1</v>
      </c>
      <c r="E200" s="34" t="s">
        <v>756</v>
      </c>
      <c r="F200" s="34">
        <v>3</v>
      </c>
      <c r="G200" s="1" t="s">
        <v>481</v>
      </c>
      <c r="H200" s="1" t="s">
        <v>1297</v>
      </c>
    </row>
    <row r="201" spans="2:8" hidden="1" x14ac:dyDescent="0.2">
      <c r="B201" s="33" t="s">
        <v>347</v>
      </c>
      <c r="C201" s="1" t="s">
        <v>481</v>
      </c>
      <c r="D201" s="34">
        <v>3</v>
      </c>
      <c r="E201" s="34" t="s">
        <v>759</v>
      </c>
      <c r="F201" s="34">
        <v>1</v>
      </c>
      <c r="G201" s="1" t="s">
        <v>481</v>
      </c>
      <c r="H201" s="1" t="s">
        <v>1297</v>
      </c>
    </row>
    <row r="202" spans="2:8" hidden="1" x14ac:dyDescent="0.2">
      <c r="B202" s="33" t="s">
        <v>1496</v>
      </c>
      <c r="C202" s="1" t="s">
        <v>481</v>
      </c>
      <c r="D202" s="34"/>
      <c r="E202" s="34" t="s">
        <v>758</v>
      </c>
      <c r="F202" s="34"/>
      <c r="G202" s="1" t="s">
        <v>481</v>
      </c>
      <c r="H202" s="1" t="s">
        <v>1297</v>
      </c>
    </row>
    <row r="203" spans="2:8" hidden="1" x14ac:dyDescent="0.2">
      <c r="B203" s="33" t="s">
        <v>766</v>
      </c>
      <c r="C203" s="1" t="s">
        <v>481</v>
      </c>
      <c r="D203" s="34"/>
      <c r="E203" s="34"/>
      <c r="F203" s="34"/>
      <c r="G203" s="1" t="s">
        <v>481</v>
      </c>
      <c r="H203" s="1" t="s">
        <v>1297</v>
      </c>
    </row>
    <row r="204" spans="2:8" hidden="1" x14ac:dyDescent="0.2">
      <c r="B204" s="31" t="s">
        <v>348</v>
      </c>
      <c r="C204" s="1" t="s">
        <v>481</v>
      </c>
      <c r="D204" s="34">
        <v>2</v>
      </c>
      <c r="E204" s="34" t="s">
        <v>756</v>
      </c>
      <c r="F204" s="34">
        <v>1</v>
      </c>
      <c r="G204" s="1" t="s">
        <v>481</v>
      </c>
      <c r="H204" s="1" t="s">
        <v>1297</v>
      </c>
    </row>
    <row r="205" spans="2:8" hidden="1" x14ac:dyDescent="0.2">
      <c r="B205" s="33" t="s">
        <v>349</v>
      </c>
      <c r="C205" s="1" t="s">
        <v>481</v>
      </c>
      <c r="D205" s="34"/>
      <c r="E205" s="34"/>
      <c r="F205" s="34"/>
      <c r="G205" s="1" t="s">
        <v>481</v>
      </c>
      <c r="H205" s="1" t="s">
        <v>1297</v>
      </c>
    </row>
    <row r="206" spans="2:8" hidden="1" x14ac:dyDescent="0.2">
      <c r="B206" s="33" t="s">
        <v>1064</v>
      </c>
      <c r="C206" s="1" t="s">
        <v>481</v>
      </c>
      <c r="D206" s="34"/>
      <c r="E206" s="34"/>
      <c r="F206" s="34"/>
      <c r="G206" s="1" t="s">
        <v>481</v>
      </c>
      <c r="H206" s="1" t="s">
        <v>1297</v>
      </c>
    </row>
    <row r="207" spans="2:8" hidden="1" x14ac:dyDescent="0.2">
      <c r="B207" s="33" t="s">
        <v>244</v>
      </c>
      <c r="C207" s="1" t="s">
        <v>481</v>
      </c>
      <c r="D207" s="34"/>
      <c r="E207" s="34" t="s">
        <v>758</v>
      </c>
      <c r="F207" s="34"/>
      <c r="G207" s="1" t="s">
        <v>481</v>
      </c>
      <c r="H207" s="1" t="s">
        <v>1297</v>
      </c>
    </row>
    <row r="208" spans="2:8" hidden="1" x14ac:dyDescent="0.2">
      <c r="B208" s="33" t="s">
        <v>245</v>
      </c>
      <c r="C208" s="1" t="s">
        <v>481</v>
      </c>
      <c r="D208" s="34"/>
      <c r="E208" s="34"/>
      <c r="F208" s="34"/>
      <c r="G208" s="1" t="s">
        <v>481</v>
      </c>
      <c r="H208" s="1" t="s">
        <v>1297</v>
      </c>
    </row>
    <row r="209" spans="2:8" hidden="1" x14ac:dyDescent="0.2">
      <c r="B209" s="31" t="s">
        <v>1501</v>
      </c>
      <c r="C209" s="1" t="s">
        <v>481</v>
      </c>
      <c r="D209" s="34"/>
      <c r="E209" s="34" t="s">
        <v>758</v>
      </c>
      <c r="F209" s="34"/>
      <c r="G209" s="1" t="s">
        <v>481</v>
      </c>
      <c r="H209" s="1" t="s">
        <v>1297</v>
      </c>
    </row>
    <row r="210" spans="2:8" hidden="1" x14ac:dyDescent="0.2">
      <c r="B210" s="31" t="s">
        <v>1503</v>
      </c>
      <c r="C210" s="1" t="s">
        <v>481</v>
      </c>
      <c r="D210" s="34">
        <v>4</v>
      </c>
      <c r="E210" s="34"/>
      <c r="F210" s="34">
        <v>3</v>
      </c>
      <c r="G210" s="1" t="s">
        <v>481</v>
      </c>
      <c r="H210" s="1" t="s">
        <v>1297</v>
      </c>
    </row>
    <row r="211" spans="2:8" hidden="1" x14ac:dyDescent="0.2">
      <c r="B211" s="33" t="s">
        <v>351</v>
      </c>
      <c r="C211" s="1" t="s">
        <v>481</v>
      </c>
      <c r="D211" s="34">
        <v>2</v>
      </c>
      <c r="E211" s="34" t="s">
        <v>756</v>
      </c>
      <c r="F211" s="34">
        <v>1</v>
      </c>
      <c r="G211" s="1" t="s">
        <v>481</v>
      </c>
      <c r="H211" s="1" t="s">
        <v>1297</v>
      </c>
    </row>
    <row r="212" spans="2:8" hidden="1" x14ac:dyDescent="0.2">
      <c r="B212" s="33" t="s">
        <v>1067</v>
      </c>
      <c r="C212" s="1" t="s">
        <v>481</v>
      </c>
      <c r="D212" s="34"/>
      <c r="E212" s="34" t="s">
        <v>758</v>
      </c>
      <c r="F212" s="34"/>
      <c r="G212" s="1" t="s">
        <v>481</v>
      </c>
      <c r="H212" s="1" t="s">
        <v>1297</v>
      </c>
    </row>
    <row r="213" spans="2:8" hidden="1" x14ac:dyDescent="0.2">
      <c r="B213" s="33" t="s">
        <v>1505</v>
      </c>
      <c r="C213" s="1" t="s">
        <v>481</v>
      </c>
      <c r="D213" s="34"/>
      <c r="E213" s="34"/>
      <c r="F213" s="34"/>
      <c r="G213" s="1" t="s">
        <v>481</v>
      </c>
      <c r="H213" s="1" t="s">
        <v>1297</v>
      </c>
    </row>
    <row r="214" spans="2:8" hidden="1" x14ac:dyDescent="0.2">
      <c r="B214" s="33" t="s">
        <v>352</v>
      </c>
      <c r="C214" s="1" t="s">
        <v>481</v>
      </c>
      <c r="D214" s="34">
        <v>1</v>
      </c>
      <c r="E214" s="34" t="s">
        <v>756</v>
      </c>
      <c r="F214" s="34">
        <v>2</v>
      </c>
      <c r="G214" s="1" t="s">
        <v>481</v>
      </c>
      <c r="H214" s="1" t="s">
        <v>1297</v>
      </c>
    </row>
    <row r="215" spans="2:8" hidden="1" x14ac:dyDescent="0.2">
      <c r="B215" s="33" t="s">
        <v>246</v>
      </c>
      <c r="C215" s="1" t="s">
        <v>481</v>
      </c>
      <c r="D215" s="34"/>
      <c r="E215" s="34"/>
      <c r="F215" s="34"/>
      <c r="G215" s="1" t="s">
        <v>481</v>
      </c>
      <c r="H215" s="1" t="s">
        <v>1297</v>
      </c>
    </row>
    <row r="216" spans="2:8" hidden="1" x14ac:dyDescent="0.2">
      <c r="B216" s="33" t="s">
        <v>247</v>
      </c>
      <c r="C216" s="1" t="s">
        <v>481</v>
      </c>
      <c r="D216" s="34">
        <v>2</v>
      </c>
      <c r="E216" s="34" t="s">
        <v>756</v>
      </c>
      <c r="F216" s="34">
        <v>1</v>
      </c>
      <c r="G216" s="1" t="s">
        <v>481</v>
      </c>
      <c r="H216" s="1" t="s">
        <v>1297</v>
      </c>
    </row>
    <row r="217" spans="2:8" hidden="1" x14ac:dyDescent="0.2">
      <c r="B217" s="33" t="s">
        <v>1509</v>
      </c>
      <c r="C217" s="1" t="s">
        <v>481</v>
      </c>
      <c r="D217" s="34"/>
      <c r="E217" s="34"/>
      <c r="F217" s="34"/>
      <c r="G217" s="1" t="s">
        <v>481</v>
      </c>
      <c r="H217" s="1" t="s">
        <v>1297</v>
      </c>
    </row>
    <row r="218" spans="2:8" hidden="1" x14ac:dyDescent="0.2">
      <c r="B218" s="33" t="s">
        <v>248</v>
      </c>
      <c r="C218" s="1" t="s">
        <v>481</v>
      </c>
      <c r="D218" s="34"/>
      <c r="E218" s="34"/>
      <c r="F218" s="34"/>
      <c r="G218" s="1" t="s">
        <v>481</v>
      </c>
      <c r="H218" s="1" t="s">
        <v>1297</v>
      </c>
    </row>
    <row r="219" spans="2:8" hidden="1" x14ac:dyDescent="0.2">
      <c r="B219" s="33" t="s">
        <v>249</v>
      </c>
      <c r="C219" s="1" t="s">
        <v>481</v>
      </c>
      <c r="D219" s="34"/>
      <c r="E219" s="34" t="s">
        <v>758</v>
      </c>
      <c r="F219" s="34"/>
      <c r="G219" s="1" t="s">
        <v>481</v>
      </c>
      <c r="H219" s="1" t="s">
        <v>1297</v>
      </c>
    </row>
    <row r="220" spans="2:8" hidden="1" x14ac:dyDescent="0.2">
      <c r="B220" s="33" t="s">
        <v>1510</v>
      </c>
      <c r="C220" s="1" t="s">
        <v>481</v>
      </c>
      <c r="D220" s="34"/>
      <c r="E220" s="34"/>
      <c r="F220" s="34"/>
      <c r="G220" s="1" t="s">
        <v>481</v>
      </c>
      <c r="H220" s="1" t="s">
        <v>1297</v>
      </c>
    </row>
    <row r="221" spans="2:8" hidden="1" x14ac:dyDescent="0.2">
      <c r="B221" s="33" t="s">
        <v>250</v>
      </c>
      <c r="C221" s="1" t="s">
        <v>481</v>
      </c>
      <c r="D221" s="34">
        <v>3</v>
      </c>
      <c r="E221" s="34" t="s">
        <v>759</v>
      </c>
      <c r="F221" s="34">
        <v>1</v>
      </c>
      <c r="G221" s="1" t="s">
        <v>481</v>
      </c>
      <c r="H221" s="1" t="s">
        <v>1297</v>
      </c>
    </row>
    <row r="222" spans="2:8" hidden="1" x14ac:dyDescent="0.2">
      <c r="B222" s="33" t="s">
        <v>251</v>
      </c>
      <c r="C222" s="1" t="s">
        <v>481</v>
      </c>
      <c r="D222" s="34"/>
      <c r="E222" s="34"/>
      <c r="F222" s="34"/>
      <c r="G222" s="1" t="s">
        <v>481</v>
      </c>
      <c r="H222" s="1" t="s">
        <v>1297</v>
      </c>
    </row>
    <row r="223" spans="2:8" hidden="1" x14ac:dyDescent="0.2">
      <c r="B223" s="33" t="s">
        <v>252</v>
      </c>
      <c r="C223" s="1" t="s">
        <v>481</v>
      </c>
      <c r="D223" s="34">
        <v>3</v>
      </c>
      <c r="E223" s="34" t="s">
        <v>758</v>
      </c>
      <c r="F223" s="34">
        <v>3</v>
      </c>
      <c r="G223" s="1" t="s">
        <v>481</v>
      </c>
      <c r="H223" s="1" t="s">
        <v>1297</v>
      </c>
    </row>
    <row r="224" spans="2:8" hidden="1" x14ac:dyDescent="0.2">
      <c r="B224" s="33" t="s">
        <v>253</v>
      </c>
      <c r="C224" s="1" t="s">
        <v>481</v>
      </c>
      <c r="D224" s="34"/>
      <c r="E224" s="34"/>
      <c r="F224" s="34"/>
      <c r="G224" s="1" t="s">
        <v>481</v>
      </c>
      <c r="H224" s="1" t="s">
        <v>1297</v>
      </c>
    </row>
    <row r="225" spans="2:8" hidden="1" x14ac:dyDescent="0.2">
      <c r="B225" s="33" t="s">
        <v>357</v>
      </c>
      <c r="C225" s="1" t="s">
        <v>481</v>
      </c>
      <c r="D225" s="34">
        <v>3</v>
      </c>
      <c r="E225" s="34" t="s">
        <v>757</v>
      </c>
      <c r="F225" s="34">
        <v>2</v>
      </c>
      <c r="G225" s="1" t="s">
        <v>481</v>
      </c>
      <c r="H225" s="1" t="s">
        <v>1297</v>
      </c>
    </row>
    <row r="226" spans="2:8" hidden="1" x14ac:dyDescent="0.2">
      <c r="B226" s="33" t="s">
        <v>359</v>
      </c>
      <c r="C226" s="1" t="s">
        <v>481</v>
      </c>
      <c r="D226" s="34"/>
      <c r="E226" s="34" t="s">
        <v>758</v>
      </c>
      <c r="F226" s="34"/>
      <c r="G226" s="1" t="s">
        <v>481</v>
      </c>
      <c r="H226" s="1" t="s">
        <v>1297</v>
      </c>
    </row>
    <row r="227" spans="2:8" hidden="1" x14ac:dyDescent="0.2">
      <c r="B227" s="33" t="s">
        <v>1507</v>
      </c>
      <c r="C227" s="1" t="s">
        <v>481</v>
      </c>
      <c r="D227" s="34"/>
      <c r="E227" s="34"/>
      <c r="F227" s="34"/>
      <c r="G227" s="1" t="s">
        <v>481</v>
      </c>
      <c r="H227" s="1" t="s">
        <v>1297</v>
      </c>
    </row>
    <row r="228" spans="2:8" hidden="1" x14ac:dyDescent="0.2">
      <c r="B228" s="33" t="s">
        <v>254</v>
      </c>
      <c r="C228" s="1" t="s">
        <v>481</v>
      </c>
      <c r="D228" s="34"/>
      <c r="E228" s="34"/>
      <c r="F228" s="34"/>
      <c r="G228" s="1" t="s">
        <v>481</v>
      </c>
      <c r="H228" s="1" t="s">
        <v>1297</v>
      </c>
    </row>
    <row r="229" spans="2:8" hidden="1" x14ac:dyDescent="0.2">
      <c r="B229" s="33" t="s">
        <v>255</v>
      </c>
      <c r="C229" s="1" t="s">
        <v>481</v>
      </c>
      <c r="D229" s="34"/>
      <c r="E229" s="34"/>
      <c r="F229" s="34"/>
      <c r="G229" s="1" t="s">
        <v>481</v>
      </c>
      <c r="H229" s="1" t="s">
        <v>1297</v>
      </c>
    </row>
    <row r="230" spans="2:8" hidden="1" x14ac:dyDescent="0.2">
      <c r="B230" s="33" t="s">
        <v>256</v>
      </c>
      <c r="C230" s="1" t="s">
        <v>481</v>
      </c>
      <c r="D230" s="34"/>
      <c r="E230" s="34"/>
      <c r="F230" s="34"/>
      <c r="G230" s="1" t="s">
        <v>481</v>
      </c>
      <c r="H230" s="1" t="s">
        <v>1297</v>
      </c>
    </row>
    <row r="231" spans="2:8" hidden="1" x14ac:dyDescent="0.2">
      <c r="B231" s="33" t="s">
        <v>257</v>
      </c>
      <c r="C231" s="1" t="s">
        <v>481</v>
      </c>
      <c r="D231" s="34"/>
      <c r="E231" s="34"/>
      <c r="F231" s="34"/>
      <c r="G231" s="1" t="s">
        <v>481</v>
      </c>
      <c r="H231" s="1" t="s">
        <v>1297</v>
      </c>
    </row>
    <row r="232" spans="2:8" hidden="1" x14ac:dyDescent="0.2">
      <c r="B232" s="33" t="s">
        <v>258</v>
      </c>
      <c r="C232" s="1" t="s">
        <v>481</v>
      </c>
      <c r="D232" s="34">
        <v>4</v>
      </c>
      <c r="E232" s="34" t="s">
        <v>757</v>
      </c>
      <c r="F232" s="34">
        <v>1</v>
      </c>
      <c r="G232" s="1" t="s">
        <v>481</v>
      </c>
      <c r="H232" s="1" t="s">
        <v>1297</v>
      </c>
    </row>
    <row r="233" spans="2:8" hidden="1" x14ac:dyDescent="0.2">
      <c r="B233" s="33" t="s">
        <v>767</v>
      </c>
      <c r="C233" s="1" t="s">
        <v>481</v>
      </c>
      <c r="D233" s="34">
        <v>3</v>
      </c>
      <c r="E233" s="34" t="s">
        <v>757</v>
      </c>
      <c r="F233" s="34">
        <v>2</v>
      </c>
      <c r="G233" s="1" t="s">
        <v>481</v>
      </c>
      <c r="H233" s="1" t="s">
        <v>1297</v>
      </c>
    </row>
    <row r="234" spans="2:8" hidden="1" x14ac:dyDescent="0.2">
      <c r="B234" s="33" t="s">
        <v>259</v>
      </c>
      <c r="C234" s="1" t="s">
        <v>481</v>
      </c>
      <c r="D234" s="34"/>
      <c r="E234" s="34"/>
      <c r="F234" s="34"/>
      <c r="G234" s="1" t="s">
        <v>481</v>
      </c>
      <c r="H234" s="1" t="s">
        <v>1297</v>
      </c>
    </row>
    <row r="235" spans="2:8" hidden="1" x14ac:dyDescent="0.2">
      <c r="B235" s="33" t="s">
        <v>260</v>
      </c>
      <c r="C235" s="1" t="s">
        <v>481</v>
      </c>
      <c r="D235" s="34"/>
      <c r="E235" s="34"/>
      <c r="F235" s="34"/>
      <c r="G235" s="1" t="s">
        <v>481</v>
      </c>
      <c r="H235" s="1" t="s">
        <v>1297</v>
      </c>
    </row>
    <row r="236" spans="2:8" hidden="1" x14ac:dyDescent="0.2">
      <c r="B236" s="33" t="s">
        <v>261</v>
      </c>
      <c r="C236" s="1" t="s">
        <v>481</v>
      </c>
      <c r="D236" s="34"/>
      <c r="E236" s="34"/>
      <c r="F236" s="34"/>
      <c r="G236" s="1" t="s">
        <v>481</v>
      </c>
      <c r="H236" s="1" t="s">
        <v>1297</v>
      </c>
    </row>
    <row r="237" spans="2:8" hidden="1" x14ac:dyDescent="0.2">
      <c r="B237" s="33" t="s">
        <v>360</v>
      </c>
      <c r="C237" s="1" t="s">
        <v>481</v>
      </c>
      <c r="D237" s="34"/>
      <c r="E237" s="34"/>
      <c r="F237" s="34"/>
      <c r="G237" s="1" t="s">
        <v>481</v>
      </c>
      <c r="H237" s="1" t="s">
        <v>1297</v>
      </c>
    </row>
    <row r="238" spans="2:8" hidden="1" x14ac:dyDescent="0.2">
      <c r="B238" s="33" t="s">
        <v>1517</v>
      </c>
      <c r="C238" s="1" t="s">
        <v>481</v>
      </c>
      <c r="D238" s="34">
        <v>4</v>
      </c>
      <c r="E238" s="34" t="s">
        <v>758</v>
      </c>
      <c r="F238" s="34">
        <v>2</v>
      </c>
      <c r="G238" s="1" t="s">
        <v>481</v>
      </c>
      <c r="H238" s="1" t="s">
        <v>1297</v>
      </c>
    </row>
    <row r="239" spans="2:8" hidden="1" x14ac:dyDescent="0.2">
      <c r="B239" s="33" t="s">
        <v>1518</v>
      </c>
      <c r="C239" s="1" t="s">
        <v>481</v>
      </c>
      <c r="D239" s="34"/>
      <c r="E239" s="34"/>
      <c r="F239" s="34"/>
      <c r="G239" s="1" t="s">
        <v>481</v>
      </c>
      <c r="H239" s="1" t="s">
        <v>1297</v>
      </c>
    </row>
    <row r="240" spans="2:8" hidden="1" x14ac:dyDescent="0.2">
      <c r="B240" s="33" t="s">
        <v>363</v>
      </c>
      <c r="C240" s="1" t="s">
        <v>481</v>
      </c>
      <c r="D240" s="34"/>
      <c r="E240" s="34"/>
      <c r="F240" s="34"/>
      <c r="G240" s="1" t="s">
        <v>481</v>
      </c>
      <c r="H240" s="1" t="s">
        <v>1297</v>
      </c>
    </row>
    <row r="241" spans="1:8" hidden="1" x14ac:dyDescent="0.2">
      <c r="B241" s="33" t="s">
        <v>1421</v>
      </c>
      <c r="C241" s="1" t="s">
        <v>481</v>
      </c>
      <c r="D241" s="34"/>
      <c r="E241" s="34"/>
      <c r="F241" s="34"/>
      <c r="G241" s="1" t="s">
        <v>481</v>
      </c>
      <c r="H241" s="1" t="s">
        <v>1297</v>
      </c>
    </row>
    <row r="242" spans="1:8" hidden="1" x14ac:dyDescent="0.2">
      <c r="B242" s="33" t="s">
        <v>262</v>
      </c>
      <c r="C242" s="1" t="s">
        <v>481</v>
      </c>
      <c r="D242" s="34"/>
      <c r="E242" s="34" t="s">
        <v>758</v>
      </c>
      <c r="F242" s="34"/>
      <c r="G242" s="1" t="s">
        <v>481</v>
      </c>
      <c r="H242" s="1" t="s">
        <v>1297</v>
      </c>
    </row>
    <row r="243" spans="1:8" hidden="1" x14ac:dyDescent="0.2">
      <c r="B243" s="1" t="s">
        <v>1423</v>
      </c>
      <c r="C243" s="1" t="s">
        <v>481</v>
      </c>
      <c r="D243" s="34"/>
      <c r="E243" s="34"/>
      <c r="F243" s="34"/>
      <c r="G243" s="1" t="s">
        <v>481</v>
      </c>
      <c r="H243" s="1" t="s">
        <v>1297</v>
      </c>
    </row>
    <row r="244" spans="1:8" hidden="1" x14ac:dyDescent="0.2">
      <c r="B244" s="33" t="s">
        <v>263</v>
      </c>
      <c r="C244" s="1" t="s">
        <v>481</v>
      </c>
      <c r="D244" s="34">
        <v>4</v>
      </c>
      <c r="E244" s="34" t="s">
        <v>757</v>
      </c>
      <c r="F244" s="34">
        <v>1</v>
      </c>
      <c r="G244" s="1" t="s">
        <v>481</v>
      </c>
      <c r="H244" s="1" t="s">
        <v>1297</v>
      </c>
    </row>
    <row r="245" spans="1:8" hidden="1" x14ac:dyDescent="0.2">
      <c r="B245" s="33" t="s">
        <v>264</v>
      </c>
      <c r="C245" s="1" t="s">
        <v>481</v>
      </c>
      <c r="D245" s="34"/>
      <c r="E245" s="34"/>
      <c r="F245" s="34"/>
      <c r="G245" s="1" t="s">
        <v>481</v>
      </c>
      <c r="H245" s="1" t="s">
        <v>1297</v>
      </c>
    </row>
    <row r="246" spans="1:8" hidden="1" x14ac:dyDescent="0.2">
      <c r="B246" s="33" t="s">
        <v>265</v>
      </c>
      <c r="C246" s="1" t="s">
        <v>481</v>
      </c>
      <c r="D246" s="34">
        <v>2</v>
      </c>
      <c r="E246" s="34" t="s">
        <v>760</v>
      </c>
      <c r="F246" s="34">
        <v>1</v>
      </c>
      <c r="G246" s="1" t="s">
        <v>481</v>
      </c>
      <c r="H246" s="1" t="s">
        <v>1297</v>
      </c>
    </row>
    <row r="247" spans="1:8" hidden="1" x14ac:dyDescent="0.2">
      <c r="B247" s="33" t="s">
        <v>266</v>
      </c>
      <c r="C247" s="1" t="s">
        <v>481</v>
      </c>
      <c r="D247" s="34">
        <v>2</v>
      </c>
      <c r="E247" s="34" t="s">
        <v>760</v>
      </c>
      <c r="F247" s="34">
        <v>1</v>
      </c>
      <c r="G247" s="1" t="s">
        <v>481</v>
      </c>
      <c r="H247" s="1" t="s">
        <v>1297</v>
      </c>
    </row>
    <row r="248" spans="1:8" hidden="1" x14ac:dyDescent="0.2">
      <c r="B248" s="1" t="s">
        <v>267</v>
      </c>
      <c r="C248" s="1" t="s">
        <v>481</v>
      </c>
      <c r="D248" s="34">
        <v>2</v>
      </c>
      <c r="E248" s="34" t="s">
        <v>760</v>
      </c>
      <c r="F248" s="34">
        <v>1</v>
      </c>
      <c r="G248" s="1" t="s">
        <v>481</v>
      </c>
      <c r="H248" s="1" t="s">
        <v>1297</v>
      </c>
    </row>
    <row r="249" spans="1:8" hidden="1" x14ac:dyDescent="0.2">
      <c r="B249" s="33" t="s">
        <v>1413</v>
      </c>
      <c r="C249" s="1" t="s">
        <v>481</v>
      </c>
      <c r="D249" s="34"/>
      <c r="E249" s="34"/>
      <c r="F249" s="34"/>
      <c r="G249" s="1" t="s">
        <v>481</v>
      </c>
      <c r="H249" s="1" t="s">
        <v>1297</v>
      </c>
    </row>
    <row r="250" spans="1:8" hidden="1" x14ac:dyDescent="0.2">
      <c r="B250" s="33" t="s">
        <v>1415</v>
      </c>
      <c r="C250" s="1" t="s">
        <v>481</v>
      </c>
      <c r="D250" s="34"/>
      <c r="E250" s="34"/>
      <c r="F250" s="34"/>
      <c r="G250" s="1" t="s">
        <v>481</v>
      </c>
      <c r="H250" s="1" t="s">
        <v>1297</v>
      </c>
    </row>
    <row r="251" spans="1:8" hidden="1" x14ac:dyDescent="0.2">
      <c r="B251" s="33" t="s">
        <v>1417</v>
      </c>
      <c r="C251" s="1" t="s">
        <v>481</v>
      </c>
      <c r="D251" s="34"/>
      <c r="E251" s="34"/>
      <c r="F251" s="34"/>
      <c r="G251" s="1" t="s">
        <v>481</v>
      </c>
      <c r="H251" s="1" t="s">
        <v>1297</v>
      </c>
    </row>
    <row r="252" spans="1:8" ht="13.5" hidden="1" thickBot="1" x14ac:dyDescent="0.25">
      <c r="A252" s="367"/>
      <c r="B252" s="370" t="s">
        <v>1419</v>
      </c>
      <c r="C252" s="367" t="s">
        <v>481</v>
      </c>
      <c r="D252" s="371"/>
      <c r="E252" s="371"/>
      <c r="F252" s="371"/>
      <c r="G252" s="367" t="s">
        <v>481</v>
      </c>
      <c r="H252" s="367" t="s">
        <v>1297</v>
      </c>
    </row>
    <row r="253" spans="1:8" ht="12.75" hidden="1" customHeight="1" x14ac:dyDescent="0.2">
      <c r="B253" s="33" t="s">
        <v>329</v>
      </c>
      <c r="C253" s="1" t="s">
        <v>481</v>
      </c>
      <c r="D253" s="34"/>
      <c r="E253" s="34"/>
      <c r="F253" s="34"/>
      <c r="G253" s="1" t="s">
        <v>481</v>
      </c>
      <c r="H253" s="1" t="s">
        <v>1298</v>
      </c>
    </row>
    <row r="254" spans="1:8" hidden="1" x14ac:dyDescent="0.2">
      <c r="B254" s="33" t="s">
        <v>328</v>
      </c>
      <c r="C254" s="1" t="s">
        <v>481</v>
      </c>
      <c r="D254" s="34"/>
      <c r="E254" s="34"/>
      <c r="F254" s="34"/>
      <c r="G254" s="1" t="s">
        <v>481</v>
      </c>
      <c r="H254" s="1" t="s">
        <v>1298</v>
      </c>
    </row>
    <row r="255" spans="1:8" hidden="1" x14ac:dyDescent="0.2">
      <c r="B255" s="33" t="s">
        <v>332</v>
      </c>
      <c r="C255" s="1" t="s">
        <v>481</v>
      </c>
      <c r="D255" s="34"/>
      <c r="E255" s="34"/>
      <c r="F255" s="34"/>
      <c r="G255" s="1" t="s">
        <v>481</v>
      </c>
      <c r="H255" s="1" t="s">
        <v>1298</v>
      </c>
    </row>
    <row r="256" spans="1:8" hidden="1" x14ac:dyDescent="0.2">
      <c r="B256" s="33" t="s">
        <v>333</v>
      </c>
      <c r="C256" s="1" t="s">
        <v>481</v>
      </c>
      <c r="D256" s="34"/>
      <c r="E256" s="34"/>
      <c r="F256" s="34"/>
      <c r="G256" s="1" t="s">
        <v>481</v>
      </c>
      <c r="H256" s="1" t="s">
        <v>1298</v>
      </c>
    </row>
    <row r="257" spans="2:8" hidden="1" x14ac:dyDescent="0.2">
      <c r="B257" s="33" t="s">
        <v>334</v>
      </c>
      <c r="C257" s="1" t="s">
        <v>481</v>
      </c>
      <c r="D257" s="34"/>
      <c r="E257" s="34"/>
      <c r="F257" s="34"/>
      <c r="G257" s="1" t="s">
        <v>481</v>
      </c>
      <c r="H257" s="1" t="s">
        <v>1298</v>
      </c>
    </row>
    <row r="258" spans="2:8" hidden="1" x14ac:dyDescent="0.2">
      <c r="B258" s="33" t="s">
        <v>33</v>
      </c>
      <c r="C258" s="1" t="s">
        <v>481</v>
      </c>
      <c r="D258" s="34"/>
      <c r="E258" s="34"/>
      <c r="F258" s="34"/>
      <c r="G258" s="1" t="s">
        <v>481</v>
      </c>
      <c r="H258" s="1" t="s">
        <v>1298</v>
      </c>
    </row>
    <row r="259" spans="2:8" hidden="1" x14ac:dyDescent="0.2">
      <c r="B259" s="33" t="s">
        <v>335</v>
      </c>
      <c r="C259" s="1" t="s">
        <v>481</v>
      </c>
      <c r="D259" s="34"/>
      <c r="E259" s="34"/>
      <c r="F259" s="34"/>
      <c r="G259" s="1" t="s">
        <v>481</v>
      </c>
      <c r="H259" s="1" t="s">
        <v>1298</v>
      </c>
    </row>
    <row r="260" spans="2:8" hidden="1" x14ac:dyDescent="0.2">
      <c r="B260" s="33" t="s">
        <v>34</v>
      </c>
      <c r="C260" s="1" t="s">
        <v>481</v>
      </c>
      <c r="D260" s="34"/>
      <c r="E260" s="34"/>
      <c r="F260" s="34"/>
      <c r="G260" s="1" t="s">
        <v>481</v>
      </c>
      <c r="H260" s="1" t="s">
        <v>1298</v>
      </c>
    </row>
    <row r="261" spans="2:8" hidden="1" x14ac:dyDescent="0.2">
      <c r="B261" s="31" t="s">
        <v>1605</v>
      </c>
      <c r="C261" s="1" t="s">
        <v>481</v>
      </c>
      <c r="D261" s="34"/>
      <c r="E261" s="34"/>
      <c r="F261" s="34"/>
      <c r="G261" s="1" t="s">
        <v>481</v>
      </c>
      <c r="H261" s="1" t="s">
        <v>1298</v>
      </c>
    </row>
    <row r="262" spans="2:8" hidden="1" x14ac:dyDescent="0.2">
      <c r="B262" s="33" t="s">
        <v>336</v>
      </c>
      <c r="C262" s="1" t="s">
        <v>481</v>
      </c>
      <c r="D262" s="34"/>
      <c r="E262" s="34"/>
      <c r="F262" s="34"/>
      <c r="G262" s="1" t="s">
        <v>481</v>
      </c>
      <c r="H262" s="1" t="s">
        <v>1298</v>
      </c>
    </row>
    <row r="263" spans="2:8" hidden="1" x14ac:dyDescent="0.2">
      <c r="B263" s="33" t="s">
        <v>340</v>
      </c>
      <c r="C263" s="1" t="s">
        <v>481</v>
      </c>
      <c r="D263" s="34"/>
      <c r="E263" s="34"/>
      <c r="F263" s="34"/>
      <c r="G263" s="1" t="s">
        <v>481</v>
      </c>
      <c r="H263" s="1" t="s">
        <v>1298</v>
      </c>
    </row>
    <row r="264" spans="2:8" hidden="1" x14ac:dyDescent="0.2">
      <c r="B264" s="33" t="s">
        <v>341</v>
      </c>
      <c r="C264" s="1" t="s">
        <v>481</v>
      </c>
      <c r="D264" s="34"/>
      <c r="E264" s="34"/>
      <c r="F264" s="34"/>
      <c r="G264" s="1" t="s">
        <v>481</v>
      </c>
      <c r="H264" s="1" t="s">
        <v>1298</v>
      </c>
    </row>
    <row r="265" spans="2:8" hidden="1" x14ac:dyDescent="0.2">
      <c r="B265" s="33" t="s">
        <v>343</v>
      </c>
      <c r="C265" s="1" t="s">
        <v>481</v>
      </c>
      <c r="D265" s="34"/>
      <c r="E265" s="34"/>
      <c r="F265" s="34"/>
      <c r="G265" s="1" t="s">
        <v>481</v>
      </c>
      <c r="H265" s="1" t="s">
        <v>1298</v>
      </c>
    </row>
    <row r="266" spans="2:8" hidden="1" x14ac:dyDescent="0.2">
      <c r="B266" s="33" t="s">
        <v>1060</v>
      </c>
      <c r="C266" s="1" t="s">
        <v>481</v>
      </c>
      <c r="D266" s="34"/>
      <c r="E266" s="34"/>
      <c r="F266" s="34"/>
      <c r="G266" s="1" t="s">
        <v>481</v>
      </c>
      <c r="H266" s="1" t="s">
        <v>1298</v>
      </c>
    </row>
    <row r="267" spans="2:8" hidden="1" x14ac:dyDescent="0.2">
      <c r="B267" s="33" t="s">
        <v>344</v>
      </c>
      <c r="C267" s="1" t="s">
        <v>481</v>
      </c>
      <c r="D267" s="34"/>
      <c r="E267" s="34"/>
      <c r="F267" s="34"/>
      <c r="G267" s="1" t="s">
        <v>481</v>
      </c>
      <c r="H267" s="1" t="s">
        <v>1298</v>
      </c>
    </row>
    <row r="268" spans="2:8" hidden="1" x14ac:dyDescent="0.2">
      <c r="B268" s="33" t="s">
        <v>342</v>
      </c>
      <c r="C268" s="1" t="s">
        <v>481</v>
      </c>
      <c r="D268" s="34"/>
      <c r="E268" s="34"/>
      <c r="F268" s="34"/>
      <c r="G268" s="1" t="s">
        <v>481</v>
      </c>
      <c r="H268" s="1" t="s">
        <v>1298</v>
      </c>
    </row>
    <row r="269" spans="2:8" hidden="1" x14ac:dyDescent="0.2">
      <c r="B269" s="33" t="s">
        <v>350</v>
      </c>
      <c r="C269" s="1" t="s">
        <v>481</v>
      </c>
      <c r="D269" s="34"/>
      <c r="E269" s="34"/>
      <c r="F269" s="34"/>
      <c r="G269" s="1" t="s">
        <v>481</v>
      </c>
      <c r="H269" s="1" t="s">
        <v>1298</v>
      </c>
    </row>
    <row r="270" spans="2:8" hidden="1" x14ac:dyDescent="0.2">
      <c r="B270" s="33" t="s">
        <v>346</v>
      </c>
      <c r="C270" s="1" t="s">
        <v>481</v>
      </c>
      <c r="D270" s="34"/>
      <c r="E270" s="34"/>
      <c r="F270" s="34"/>
      <c r="G270" s="1" t="s">
        <v>481</v>
      </c>
      <c r="H270" s="1" t="s">
        <v>1298</v>
      </c>
    </row>
    <row r="271" spans="2:8" hidden="1" x14ac:dyDescent="0.2">
      <c r="B271" s="33" t="s">
        <v>1498</v>
      </c>
      <c r="C271" s="1" t="s">
        <v>481</v>
      </c>
      <c r="D271" s="34"/>
      <c r="E271" s="34"/>
      <c r="F271" s="34"/>
      <c r="G271" s="1" t="s">
        <v>481</v>
      </c>
      <c r="H271" s="1" t="s">
        <v>1298</v>
      </c>
    </row>
    <row r="272" spans="2:8" hidden="1" x14ac:dyDescent="0.2">
      <c r="B272" s="31" t="s">
        <v>345</v>
      </c>
      <c r="C272" s="1" t="s">
        <v>481</v>
      </c>
      <c r="D272" s="34"/>
      <c r="E272" s="34"/>
      <c r="F272" s="34"/>
      <c r="G272" s="1" t="s">
        <v>481</v>
      </c>
      <c r="H272" s="1" t="s">
        <v>1298</v>
      </c>
    </row>
    <row r="273" spans="2:8" hidden="1" x14ac:dyDescent="0.2">
      <c r="B273" s="33" t="s">
        <v>36</v>
      </c>
      <c r="C273" s="1" t="s">
        <v>481</v>
      </c>
      <c r="D273" s="34"/>
      <c r="E273" s="34"/>
      <c r="F273" s="34"/>
      <c r="G273" s="1" t="s">
        <v>481</v>
      </c>
      <c r="H273" s="1" t="s">
        <v>1298</v>
      </c>
    </row>
    <row r="274" spans="2:8" hidden="1" x14ac:dyDescent="0.2">
      <c r="B274" s="33" t="s">
        <v>1603</v>
      </c>
      <c r="C274" s="1" t="s">
        <v>481</v>
      </c>
      <c r="D274" s="34"/>
      <c r="E274" s="34"/>
      <c r="F274" s="34"/>
      <c r="G274" s="1" t="s">
        <v>481</v>
      </c>
      <c r="H274" s="1" t="s">
        <v>1298</v>
      </c>
    </row>
    <row r="275" spans="2:8" hidden="1" x14ac:dyDescent="0.2">
      <c r="B275" s="33" t="s">
        <v>353</v>
      </c>
      <c r="C275" s="1" t="s">
        <v>481</v>
      </c>
      <c r="D275" s="34"/>
      <c r="E275" s="34"/>
      <c r="F275" s="34"/>
      <c r="G275" s="1" t="s">
        <v>481</v>
      </c>
      <c r="H275" s="1" t="s">
        <v>1298</v>
      </c>
    </row>
    <row r="276" spans="2:8" hidden="1" x14ac:dyDescent="0.2">
      <c r="B276" s="33" t="s">
        <v>37</v>
      </c>
      <c r="C276" s="1" t="s">
        <v>481</v>
      </c>
      <c r="D276" s="34"/>
      <c r="E276" s="34"/>
      <c r="F276" s="34"/>
      <c r="G276" s="1" t="s">
        <v>481</v>
      </c>
      <c r="H276" s="1" t="s">
        <v>1298</v>
      </c>
    </row>
    <row r="277" spans="2:8" hidden="1" x14ac:dyDescent="0.2">
      <c r="B277" s="33" t="s">
        <v>354</v>
      </c>
      <c r="C277" s="1" t="s">
        <v>481</v>
      </c>
      <c r="D277" s="34"/>
      <c r="E277" s="34"/>
      <c r="F277" s="34"/>
      <c r="G277" s="1" t="s">
        <v>481</v>
      </c>
      <c r="H277" s="1" t="s">
        <v>1298</v>
      </c>
    </row>
    <row r="278" spans="2:8" hidden="1" x14ac:dyDescent="0.2">
      <c r="B278" s="33" t="s">
        <v>38</v>
      </c>
      <c r="C278" s="1" t="s">
        <v>481</v>
      </c>
      <c r="D278" s="34"/>
      <c r="E278" s="34"/>
      <c r="F278" s="34"/>
      <c r="G278" s="1" t="s">
        <v>481</v>
      </c>
      <c r="H278" s="1" t="s">
        <v>1298</v>
      </c>
    </row>
    <row r="279" spans="2:8" hidden="1" x14ac:dyDescent="0.2">
      <c r="B279" s="33" t="s">
        <v>356</v>
      </c>
      <c r="C279" s="1" t="s">
        <v>481</v>
      </c>
      <c r="D279" s="34"/>
      <c r="E279" s="34"/>
      <c r="F279" s="34"/>
      <c r="G279" s="1" t="s">
        <v>481</v>
      </c>
      <c r="H279" s="1" t="s">
        <v>1298</v>
      </c>
    </row>
    <row r="280" spans="2:8" hidden="1" x14ac:dyDescent="0.2">
      <c r="B280" s="33" t="s">
        <v>358</v>
      </c>
      <c r="C280" s="1" t="s">
        <v>481</v>
      </c>
      <c r="D280" s="34"/>
      <c r="E280" s="34"/>
      <c r="F280" s="34"/>
      <c r="G280" s="1" t="s">
        <v>481</v>
      </c>
      <c r="H280" s="1" t="s">
        <v>1298</v>
      </c>
    </row>
    <row r="281" spans="2:8" hidden="1" x14ac:dyDescent="0.2">
      <c r="B281" s="33" t="s">
        <v>355</v>
      </c>
      <c r="C281" s="1" t="s">
        <v>481</v>
      </c>
      <c r="D281" s="34"/>
      <c r="E281" s="34"/>
      <c r="F281" s="34"/>
      <c r="G281" s="1" t="s">
        <v>481</v>
      </c>
      <c r="H281" s="1" t="s">
        <v>1298</v>
      </c>
    </row>
    <row r="282" spans="2:8" hidden="1" x14ac:dyDescent="0.2">
      <c r="B282" s="1" t="s">
        <v>362</v>
      </c>
      <c r="C282" s="1" t="s">
        <v>481</v>
      </c>
      <c r="D282" s="11"/>
      <c r="E282" s="11"/>
      <c r="F282" s="11"/>
      <c r="G282" s="1" t="s">
        <v>481</v>
      </c>
      <c r="H282" s="1" t="s">
        <v>1298</v>
      </c>
    </row>
    <row r="283" spans="2:8" hidden="1" x14ac:dyDescent="0.2">
      <c r="B283" s="33" t="s">
        <v>361</v>
      </c>
      <c r="C283" s="1" t="s">
        <v>481</v>
      </c>
      <c r="D283" s="34"/>
      <c r="E283" s="34"/>
      <c r="F283" s="34"/>
      <c r="G283" s="1" t="s">
        <v>481</v>
      </c>
      <c r="H283" s="1" t="s">
        <v>1298</v>
      </c>
    </row>
    <row r="284" spans="2:8" hidden="1" x14ac:dyDescent="0.2">
      <c r="B284" s="33" t="s">
        <v>364</v>
      </c>
      <c r="C284" s="1" t="s">
        <v>481</v>
      </c>
      <c r="D284" s="34"/>
      <c r="E284" s="34"/>
      <c r="F284" s="34"/>
      <c r="G284" s="1" t="s">
        <v>481</v>
      </c>
      <c r="H284" s="1" t="s">
        <v>1298</v>
      </c>
    </row>
    <row r="285" spans="2:8" hidden="1" x14ac:dyDescent="0.2">
      <c r="B285" s="33" t="s">
        <v>1595</v>
      </c>
      <c r="C285" s="1" t="s">
        <v>481</v>
      </c>
      <c r="D285" s="34"/>
      <c r="E285" s="34"/>
      <c r="F285" s="34"/>
      <c r="G285" s="1" t="s">
        <v>481</v>
      </c>
      <c r="H285" s="1" t="s">
        <v>1298</v>
      </c>
    </row>
    <row r="286" spans="2:8" hidden="1" x14ac:dyDescent="0.2">
      <c r="B286" s="33" t="s">
        <v>39</v>
      </c>
      <c r="C286" s="1" t="s">
        <v>481</v>
      </c>
      <c r="D286" s="34"/>
      <c r="E286" s="34"/>
      <c r="F286" s="34"/>
      <c r="G286" s="1" t="s">
        <v>481</v>
      </c>
      <c r="H286" s="1" t="s">
        <v>1298</v>
      </c>
    </row>
    <row r="287" spans="2:8" hidden="1" x14ac:dyDescent="0.2">
      <c r="B287" s="33" t="s">
        <v>365</v>
      </c>
      <c r="C287" s="1" t="s">
        <v>481</v>
      </c>
      <c r="D287" s="34"/>
      <c r="E287" s="34"/>
      <c r="F287" s="34"/>
      <c r="G287" s="1" t="s">
        <v>481</v>
      </c>
      <c r="H287" s="1" t="s">
        <v>1298</v>
      </c>
    </row>
    <row r="288" spans="2:8" hidden="1" x14ac:dyDescent="0.2">
      <c r="B288" s="33" t="s">
        <v>366</v>
      </c>
      <c r="C288" s="1" t="s">
        <v>481</v>
      </c>
      <c r="D288" s="34"/>
      <c r="E288" s="34"/>
      <c r="F288" s="34"/>
      <c r="G288" s="1" t="s">
        <v>481</v>
      </c>
      <c r="H288" s="1" t="s">
        <v>1298</v>
      </c>
    </row>
    <row r="289" spans="2:6" x14ac:dyDescent="0.2">
      <c r="B289" s="33"/>
      <c r="D289" s="34"/>
      <c r="E289" s="34"/>
      <c r="F289" s="34"/>
    </row>
    <row r="290" spans="2:6" x14ac:dyDescent="0.2">
      <c r="B290" s="33"/>
      <c r="D290" s="34"/>
      <c r="E290" s="34"/>
      <c r="F290" s="34"/>
    </row>
    <row r="291" spans="2:6" x14ac:dyDescent="0.2">
      <c r="B291" s="9"/>
      <c r="D291" s="12"/>
      <c r="E291" s="12"/>
      <c r="F291" s="12"/>
    </row>
    <row r="292" spans="2:6" x14ac:dyDescent="0.2">
      <c r="B292" s="9"/>
      <c r="D292" s="12"/>
      <c r="E292" s="12"/>
      <c r="F292" s="12"/>
    </row>
    <row r="293" spans="2:6" x14ac:dyDescent="0.2">
      <c r="B293" s="9"/>
      <c r="D293" s="12"/>
      <c r="E293" s="12"/>
      <c r="F293" s="12"/>
    </row>
    <row r="294" spans="2:6" x14ac:dyDescent="0.2">
      <c r="B294" s="9"/>
      <c r="D294" s="12"/>
      <c r="E294" s="12"/>
      <c r="F294" s="12"/>
    </row>
    <row r="295" spans="2:6" x14ac:dyDescent="0.2">
      <c r="B295" s="9"/>
      <c r="D295" s="12"/>
      <c r="E295" s="12"/>
      <c r="F295" s="12"/>
    </row>
    <row r="296" spans="2:6" x14ac:dyDescent="0.2">
      <c r="B296" s="9"/>
      <c r="D296" s="12"/>
      <c r="E296" s="12"/>
      <c r="F296" s="12"/>
    </row>
    <row r="297" spans="2:6" x14ac:dyDescent="0.2">
      <c r="B297" s="9"/>
      <c r="D297" s="14"/>
      <c r="E297" s="14"/>
      <c r="F297" s="14"/>
    </row>
    <row r="298" spans="2:6" x14ac:dyDescent="0.2">
      <c r="B298" s="9"/>
      <c r="D298" s="12"/>
      <c r="E298" s="12"/>
      <c r="F298" s="12"/>
    </row>
    <row r="299" spans="2:6" x14ac:dyDescent="0.2">
      <c r="B299" s="9"/>
      <c r="D299" s="12"/>
      <c r="E299" s="12"/>
      <c r="F299" s="12"/>
    </row>
    <row r="300" spans="2:6" x14ac:dyDescent="0.2">
      <c r="B300" s="9"/>
      <c r="D300" s="12"/>
      <c r="E300" s="12"/>
      <c r="F300" s="12"/>
    </row>
    <row r="301" spans="2:6" x14ac:dyDescent="0.2">
      <c r="B301" s="9"/>
      <c r="D301" s="12"/>
      <c r="E301" s="12"/>
      <c r="F301" s="12"/>
    </row>
    <row r="302" spans="2:6" x14ac:dyDescent="0.2">
      <c r="B302" s="9"/>
      <c r="D302" s="12"/>
      <c r="E302" s="12"/>
      <c r="F302" s="12"/>
    </row>
    <row r="303" spans="2:6" x14ac:dyDescent="0.2">
      <c r="B303" s="9"/>
      <c r="D303" s="12"/>
      <c r="E303" s="12"/>
      <c r="F303" s="12"/>
    </row>
    <row r="304" spans="2:6" x14ac:dyDescent="0.2">
      <c r="B304" s="9"/>
      <c r="D304" s="12"/>
      <c r="E304" s="12"/>
      <c r="F304" s="12"/>
    </row>
    <row r="305" spans="2:6" x14ac:dyDescent="0.2">
      <c r="B305" s="9"/>
      <c r="D305" s="12"/>
      <c r="E305" s="12"/>
      <c r="F305" s="12"/>
    </row>
    <row r="306" spans="2:6" x14ac:dyDescent="0.2">
      <c r="B306" s="9"/>
      <c r="D306" s="12"/>
      <c r="E306" s="12"/>
      <c r="F306" s="12"/>
    </row>
    <row r="307" spans="2:6" x14ac:dyDescent="0.2">
      <c r="B307" s="9"/>
      <c r="D307" s="12"/>
      <c r="E307" s="12"/>
      <c r="F307" s="12"/>
    </row>
    <row r="308" spans="2:6" x14ac:dyDescent="0.2">
      <c r="B308" s="9"/>
      <c r="D308" s="12"/>
      <c r="E308" s="12"/>
      <c r="F308" s="12"/>
    </row>
    <row r="309" spans="2:6" x14ac:dyDescent="0.2">
      <c r="B309" s="9"/>
      <c r="D309" s="12"/>
      <c r="E309" s="12"/>
      <c r="F309" s="12"/>
    </row>
    <row r="310" spans="2:6" x14ac:dyDescent="0.2">
      <c r="B310" s="9"/>
      <c r="D310" s="12"/>
      <c r="E310" s="12"/>
      <c r="F310" s="12"/>
    </row>
    <row r="311" spans="2:6" x14ac:dyDescent="0.2">
      <c r="B311" s="9"/>
      <c r="D311" s="12"/>
      <c r="E311" s="12"/>
      <c r="F311" s="12"/>
    </row>
    <row r="312" spans="2:6" x14ac:dyDescent="0.2">
      <c r="B312" s="9"/>
      <c r="D312" s="12"/>
      <c r="E312" s="12"/>
      <c r="F312" s="12"/>
    </row>
    <row r="313" spans="2:6" x14ac:dyDescent="0.2">
      <c r="B313" s="9"/>
      <c r="D313" s="12"/>
      <c r="E313" s="12"/>
      <c r="F313" s="12"/>
    </row>
    <row r="314" spans="2:6" x14ac:dyDescent="0.2">
      <c r="B314" s="9"/>
      <c r="D314" s="12"/>
      <c r="E314" s="12"/>
      <c r="F314" s="12"/>
    </row>
    <row r="315" spans="2:6" x14ac:dyDescent="0.2">
      <c r="B315" s="9"/>
      <c r="D315" s="12"/>
      <c r="E315" s="12"/>
      <c r="F315" s="12"/>
    </row>
    <row r="316" spans="2:6" x14ac:dyDescent="0.2">
      <c r="B316" s="9"/>
      <c r="D316" s="12"/>
      <c r="E316" s="12"/>
      <c r="F316" s="12"/>
    </row>
    <row r="317" spans="2:6" x14ac:dyDescent="0.2">
      <c r="B317" s="9"/>
      <c r="D317" s="12"/>
      <c r="E317" s="12"/>
      <c r="F317" s="12"/>
    </row>
    <row r="318" spans="2:6" x14ac:dyDescent="0.2">
      <c r="B318" s="9"/>
      <c r="D318" s="12"/>
      <c r="E318" s="12"/>
      <c r="F318" s="12"/>
    </row>
    <row r="319" spans="2:6" x14ac:dyDescent="0.2">
      <c r="B319" s="9"/>
      <c r="D319" s="12"/>
      <c r="E319" s="12"/>
      <c r="F319" s="12"/>
    </row>
    <row r="320" spans="2:6" x14ac:dyDescent="0.2">
      <c r="B320" s="9"/>
      <c r="D320" s="12"/>
      <c r="E320" s="12"/>
      <c r="F320" s="12"/>
    </row>
    <row r="321" spans="2:6" x14ac:dyDescent="0.2">
      <c r="B321" s="9"/>
      <c r="D321" s="12"/>
      <c r="E321" s="12"/>
      <c r="F321" s="12"/>
    </row>
    <row r="322" spans="2:6" x14ac:dyDescent="0.2">
      <c r="B322" s="9"/>
      <c r="D322" s="12"/>
      <c r="E322" s="12"/>
      <c r="F322" s="12"/>
    </row>
    <row r="323" spans="2:6" x14ac:dyDescent="0.2">
      <c r="B323" s="9"/>
      <c r="D323" s="12"/>
      <c r="E323" s="12"/>
      <c r="F323" s="12"/>
    </row>
    <row r="324" spans="2:6" x14ac:dyDescent="0.2">
      <c r="B324" s="9"/>
      <c r="D324" s="12"/>
      <c r="E324" s="12"/>
      <c r="F324" s="12"/>
    </row>
    <row r="325" spans="2:6" x14ac:dyDescent="0.2">
      <c r="B325" s="9"/>
      <c r="D325" s="12"/>
      <c r="E325" s="12"/>
      <c r="F325" s="12"/>
    </row>
    <row r="326" spans="2:6" x14ac:dyDescent="0.2">
      <c r="B326" s="9"/>
      <c r="D326" s="12"/>
      <c r="E326" s="12"/>
      <c r="F326" s="12"/>
    </row>
    <row r="327" spans="2:6" x14ac:dyDescent="0.2">
      <c r="B327" s="9"/>
      <c r="D327" s="12"/>
      <c r="E327" s="12"/>
      <c r="F327" s="12"/>
    </row>
    <row r="328" spans="2:6" x14ac:dyDescent="0.2">
      <c r="B328" s="9"/>
      <c r="D328" s="12"/>
      <c r="E328" s="12"/>
      <c r="F328" s="12"/>
    </row>
    <row r="329" spans="2:6" x14ac:dyDescent="0.2">
      <c r="B329" s="9"/>
      <c r="D329" s="12"/>
      <c r="E329" s="12"/>
      <c r="F329" s="12"/>
    </row>
    <row r="330" spans="2:6" x14ac:dyDescent="0.2">
      <c r="B330" s="9"/>
      <c r="D330" s="12"/>
      <c r="E330" s="12"/>
      <c r="F330" s="12"/>
    </row>
    <row r="331" spans="2:6" x14ac:dyDescent="0.2">
      <c r="B331" s="9"/>
      <c r="D331" s="12"/>
      <c r="E331" s="12"/>
      <c r="F331" s="12"/>
    </row>
    <row r="332" spans="2:6" x14ac:dyDescent="0.2">
      <c r="B332" s="9"/>
      <c r="D332" s="12"/>
      <c r="E332" s="12"/>
      <c r="F332" s="12"/>
    </row>
    <row r="333" spans="2:6" x14ac:dyDescent="0.2">
      <c r="B333" s="9"/>
      <c r="D333" s="12"/>
      <c r="E333" s="12"/>
      <c r="F333" s="12"/>
    </row>
    <row r="334" spans="2:6" x14ac:dyDescent="0.2">
      <c r="B334" s="9"/>
      <c r="D334" s="12"/>
      <c r="E334" s="12"/>
      <c r="F334" s="12"/>
    </row>
    <row r="335" spans="2:6" x14ac:dyDescent="0.2">
      <c r="B335" s="9"/>
      <c r="D335" s="12"/>
      <c r="E335" s="12"/>
      <c r="F335" s="12"/>
    </row>
    <row r="336" spans="2:6" x14ac:dyDescent="0.2">
      <c r="B336" s="9"/>
      <c r="D336" s="12"/>
      <c r="E336" s="12"/>
      <c r="F336" s="12"/>
    </row>
    <row r="337" spans="2:6" x14ac:dyDescent="0.2">
      <c r="B337" s="9"/>
      <c r="D337" s="12"/>
      <c r="E337" s="12"/>
      <c r="F337" s="12"/>
    </row>
    <row r="338" spans="2:6" x14ac:dyDescent="0.2">
      <c r="B338" s="9"/>
      <c r="D338" s="12"/>
      <c r="E338" s="12"/>
      <c r="F338" s="12"/>
    </row>
    <row r="339" spans="2:6" x14ac:dyDescent="0.2">
      <c r="B339" s="9"/>
      <c r="D339" s="12"/>
      <c r="E339" s="12"/>
      <c r="F339" s="12"/>
    </row>
    <row r="340" spans="2:6" x14ac:dyDescent="0.2">
      <c r="B340" s="9"/>
      <c r="D340" s="12"/>
      <c r="E340" s="12"/>
      <c r="F340" s="12"/>
    </row>
    <row r="341" spans="2:6" x14ac:dyDescent="0.2">
      <c r="B341" s="9"/>
      <c r="D341" s="12"/>
      <c r="E341" s="12"/>
      <c r="F341" s="12"/>
    </row>
    <row r="342" spans="2:6" x14ac:dyDescent="0.2">
      <c r="B342" s="9"/>
      <c r="D342" s="12"/>
      <c r="E342" s="12"/>
      <c r="F342" s="12"/>
    </row>
    <row r="343" spans="2:6" x14ac:dyDescent="0.2">
      <c r="B343" s="9"/>
      <c r="D343" s="12"/>
      <c r="E343" s="12"/>
      <c r="F343" s="12"/>
    </row>
    <row r="344" spans="2:6" x14ac:dyDescent="0.2">
      <c r="B344" s="9"/>
      <c r="D344" s="12"/>
      <c r="E344" s="12"/>
      <c r="F344" s="12"/>
    </row>
    <row r="345" spans="2:6" x14ac:dyDescent="0.2">
      <c r="B345" s="9"/>
      <c r="D345" s="12"/>
      <c r="E345" s="12"/>
      <c r="F345" s="12"/>
    </row>
    <row r="346" spans="2:6" x14ac:dyDescent="0.2">
      <c r="B346" s="9"/>
      <c r="D346" s="12"/>
      <c r="E346" s="12"/>
      <c r="F346" s="12"/>
    </row>
    <row r="347" spans="2:6" x14ac:dyDescent="0.2">
      <c r="B347" s="9"/>
      <c r="D347" s="12"/>
      <c r="E347" s="12"/>
      <c r="F347" s="12"/>
    </row>
    <row r="348" spans="2:6" x14ac:dyDescent="0.2">
      <c r="B348" s="9"/>
      <c r="D348" s="12"/>
      <c r="E348" s="12"/>
      <c r="F348" s="12"/>
    </row>
    <row r="349" spans="2:6" x14ac:dyDescent="0.2">
      <c r="B349" s="9"/>
      <c r="D349" s="12"/>
      <c r="E349" s="12"/>
      <c r="F349" s="12"/>
    </row>
    <row r="350" spans="2:6" x14ac:dyDescent="0.2">
      <c r="B350" s="9"/>
      <c r="D350" s="12"/>
      <c r="E350" s="12"/>
      <c r="F350" s="12"/>
    </row>
    <row r="351" spans="2:6" x14ac:dyDescent="0.2">
      <c r="B351" s="9"/>
      <c r="D351" s="12"/>
      <c r="E351" s="12"/>
      <c r="F351" s="12"/>
    </row>
    <row r="352" spans="2:6" x14ac:dyDescent="0.2">
      <c r="B352" s="9"/>
      <c r="D352" s="12"/>
      <c r="E352" s="12"/>
      <c r="F352" s="12"/>
    </row>
    <row r="353" spans="2:6" x14ac:dyDescent="0.2">
      <c r="B353" s="9"/>
      <c r="D353" s="12"/>
      <c r="E353" s="12"/>
      <c r="F353" s="12"/>
    </row>
    <row r="354" spans="2:6" x14ac:dyDescent="0.2">
      <c r="B354" s="9"/>
      <c r="D354" s="12"/>
      <c r="E354" s="12"/>
      <c r="F354" s="12"/>
    </row>
    <row r="355" spans="2:6" x14ac:dyDescent="0.2">
      <c r="B355" s="9"/>
      <c r="D355" s="12"/>
      <c r="E355" s="12"/>
      <c r="F355" s="12"/>
    </row>
    <row r="356" spans="2:6" x14ac:dyDescent="0.2">
      <c r="B356" s="9"/>
      <c r="D356" s="12"/>
      <c r="E356" s="12"/>
      <c r="F356" s="12"/>
    </row>
    <row r="357" spans="2:6" x14ac:dyDescent="0.2">
      <c r="B357" s="9"/>
      <c r="D357" s="12"/>
      <c r="E357" s="12"/>
      <c r="F357" s="12"/>
    </row>
    <row r="358" spans="2:6" x14ac:dyDescent="0.2">
      <c r="B358" s="9"/>
      <c r="D358" s="12"/>
      <c r="E358" s="12"/>
      <c r="F358" s="12"/>
    </row>
    <row r="359" spans="2:6" x14ac:dyDescent="0.2">
      <c r="B359" s="9"/>
      <c r="D359" s="12"/>
      <c r="E359" s="12"/>
      <c r="F359" s="12"/>
    </row>
    <row r="360" spans="2:6" x14ac:dyDescent="0.2">
      <c r="B360" s="9"/>
      <c r="D360" s="12"/>
      <c r="E360" s="12"/>
      <c r="F360" s="12"/>
    </row>
    <row r="361" spans="2:6" x14ac:dyDescent="0.2">
      <c r="B361" s="9"/>
      <c r="D361" s="12"/>
      <c r="E361" s="12"/>
      <c r="F361" s="12"/>
    </row>
    <row r="362" spans="2:6" x14ac:dyDescent="0.2">
      <c r="B362" s="9"/>
      <c r="D362" s="12"/>
      <c r="E362" s="12"/>
      <c r="F362" s="12"/>
    </row>
    <row r="363" spans="2:6" x14ac:dyDescent="0.2">
      <c r="B363" s="9"/>
      <c r="D363" s="12"/>
      <c r="E363" s="12"/>
      <c r="F363" s="12"/>
    </row>
    <row r="364" spans="2:6" x14ac:dyDescent="0.2">
      <c r="B364" s="9"/>
      <c r="D364" s="12"/>
      <c r="E364" s="12"/>
      <c r="F364" s="12"/>
    </row>
    <row r="365" spans="2:6" x14ac:dyDescent="0.2">
      <c r="B365" s="9"/>
      <c r="D365" s="12"/>
      <c r="E365" s="12"/>
      <c r="F365" s="12"/>
    </row>
    <row r="366" spans="2:6" x14ac:dyDescent="0.2">
      <c r="B366" s="9"/>
      <c r="D366" s="12"/>
      <c r="E366" s="12"/>
      <c r="F366" s="12"/>
    </row>
    <row r="367" spans="2:6" x14ac:dyDescent="0.2">
      <c r="B367" s="9"/>
      <c r="D367" s="12"/>
      <c r="E367" s="12"/>
      <c r="F367" s="12"/>
    </row>
    <row r="368" spans="2:6" x14ac:dyDescent="0.2">
      <c r="B368" s="9"/>
      <c r="D368" s="12"/>
      <c r="E368" s="12"/>
      <c r="F368" s="12"/>
    </row>
    <row r="369" spans="2:6" x14ac:dyDescent="0.2">
      <c r="B369" s="9"/>
      <c r="D369" s="12"/>
      <c r="E369" s="12"/>
      <c r="F369" s="12"/>
    </row>
    <row r="370" spans="2:6" x14ac:dyDescent="0.2">
      <c r="B370" s="9"/>
      <c r="D370" s="12"/>
      <c r="E370" s="12"/>
      <c r="F370" s="12"/>
    </row>
    <row r="371" spans="2:6" x14ac:dyDescent="0.2">
      <c r="B371" s="9"/>
      <c r="D371" s="12"/>
      <c r="E371" s="12"/>
      <c r="F371" s="12"/>
    </row>
    <row r="372" spans="2:6" x14ac:dyDescent="0.2">
      <c r="B372" s="9"/>
      <c r="D372" s="12"/>
      <c r="E372" s="12"/>
      <c r="F372" s="12"/>
    </row>
    <row r="373" spans="2:6" x14ac:dyDescent="0.2">
      <c r="B373" s="9"/>
      <c r="D373" s="12"/>
      <c r="E373" s="12"/>
      <c r="F373" s="12"/>
    </row>
    <row r="374" spans="2:6" x14ac:dyDescent="0.2">
      <c r="B374" s="9"/>
      <c r="D374" s="12"/>
      <c r="E374" s="12"/>
      <c r="F374" s="12"/>
    </row>
    <row r="375" spans="2:6" x14ac:dyDescent="0.2">
      <c r="B375" s="9"/>
      <c r="D375" s="12"/>
      <c r="E375" s="12"/>
      <c r="F375" s="12"/>
    </row>
    <row r="376" spans="2:6" x14ac:dyDescent="0.2">
      <c r="B376" s="9"/>
      <c r="D376" s="12"/>
      <c r="E376" s="12"/>
      <c r="F376" s="12"/>
    </row>
    <row r="377" spans="2:6" x14ac:dyDescent="0.2">
      <c r="B377" s="9"/>
      <c r="D377" s="12"/>
      <c r="E377" s="12"/>
      <c r="F377" s="12"/>
    </row>
    <row r="378" spans="2:6" x14ac:dyDescent="0.2">
      <c r="B378" s="9"/>
      <c r="D378" s="12"/>
      <c r="E378" s="12"/>
      <c r="F378" s="12"/>
    </row>
    <row r="379" spans="2:6" x14ac:dyDescent="0.2">
      <c r="B379" s="9"/>
      <c r="D379" s="12"/>
      <c r="E379" s="12"/>
      <c r="F379" s="12"/>
    </row>
    <row r="380" spans="2:6" x14ac:dyDescent="0.2">
      <c r="B380" s="9"/>
      <c r="D380" s="12"/>
      <c r="E380" s="12"/>
      <c r="F380" s="12"/>
    </row>
    <row r="381" spans="2:6" x14ac:dyDescent="0.2">
      <c r="B381" s="9"/>
      <c r="D381" s="12"/>
      <c r="E381" s="12"/>
      <c r="F381" s="12"/>
    </row>
    <row r="382" spans="2:6" x14ac:dyDescent="0.2">
      <c r="B382" s="9"/>
      <c r="D382" s="12"/>
      <c r="E382" s="12"/>
      <c r="F382" s="12"/>
    </row>
    <row r="383" spans="2:6" x14ac:dyDescent="0.2">
      <c r="D383" s="12"/>
      <c r="E383" s="12"/>
      <c r="F383" s="12"/>
    </row>
    <row r="384" spans="2:6" x14ac:dyDescent="0.2">
      <c r="D384" s="12"/>
      <c r="E384" s="12"/>
      <c r="F384" s="12"/>
    </row>
    <row r="385" spans="2:6" x14ac:dyDescent="0.2">
      <c r="D385" s="12"/>
      <c r="E385" s="12"/>
      <c r="F385" s="12"/>
    </row>
    <row r="386" spans="2:6" x14ac:dyDescent="0.2">
      <c r="B386" s="9"/>
      <c r="D386" s="12"/>
      <c r="E386" s="12"/>
      <c r="F386" s="12"/>
    </row>
    <row r="387" spans="2:6" x14ac:dyDescent="0.2">
      <c r="B387" s="9"/>
      <c r="D387" s="12"/>
      <c r="E387" s="12"/>
      <c r="F387" s="12"/>
    </row>
    <row r="388" spans="2:6" x14ac:dyDescent="0.2">
      <c r="B388" s="9"/>
      <c r="D388" s="12"/>
      <c r="E388" s="12"/>
      <c r="F388" s="12"/>
    </row>
    <row r="389" spans="2:6" x14ac:dyDescent="0.2">
      <c r="B389" s="9"/>
      <c r="D389" s="12"/>
      <c r="E389" s="12"/>
      <c r="F389" s="12"/>
    </row>
    <row r="390" spans="2:6" x14ac:dyDescent="0.2">
      <c r="B390" s="9"/>
      <c r="D390" s="12"/>
      <c r="E390" s="12"/>
      <c r="F390" s="12"/>
    </row>
    <row r="391" spans="2:6" x14ac:dyDescent="0.2">
      <c r="B391" s="9"/>
      <c r="D391" s="12"/>
      <c r="E391" s="12"/>
      <c r="F391" s="12"/>
    </row>
    <row r="392" spans="2:6" x14ac:dyDescent="0.2">
      <c r="B392" s="9"/>
      <c r="D392" s="12"/>
      <c r="E392" s="12"/>
      <c r="F392" s="12"/>
    </row>
    <row r="393" spans="2:6" x14ac:dyDescent="0.2">
      <c r="B393" s="9"/>
      <c r="D393" s="12"/>
      <c r="E393" s="12"/>
      <c r="F393" s="12"/>
    </row>
    <row r="394" spans="2:6" x14ac:dyDescent="0.2">
      <c r="B394" s="9"/>
      <c r="D394" s="12"/>
      <c r="E394" s="12"/>
      <c r="F394" s="12"/>
    </row>
    <row r="395" spans="2:6" x14ac:dyDescent="0.2">
      <c r="B395" s="9"/>
      <c r="D395" s="12"/>
      <c r="E395" s="12"/>
      <c r="F395" s="12"/>
    </row>
    <row r="396" spans="2:6" x14ac:dyDescent="0.2">
      <c r="B396" s="9"/>
      <c r="D396" s="12"/>
      <c r="E396" s="12"/>
      <c r="F396" s="12"/>
    </row>
    <row r="397" spans="2:6" x14ac:dyDescent="0.2">
      <c r="B397" s="9"/>
      <c r="D397" s="12"/>
      <c r="E397" s="12"/>
      <c r="F397" s="12"/>
    </row>
    <row r="398" spans="2:6" x14ac:dyDescent="0.2">
      <c r="B398" s="9"/>
      <c r="D398" s="12"/>
      <c r="E398" s="12"/>
      <c r="F398" s="12"/>
    </row>
    <row r="399" spans="2:6" x14ac:dyDescent="0.2">
      <c r="B399" s="9"/>
      <c r="D399" s="12"/>
      <c r="E399" s="12"/>
      <c r="F399" s="12"/>
    </row>
    <row r="400" spans="2:6" x14ac:dyDescent="0.2">
      <c r="B400" s="9"/>
      <c r="D400" s="12"/>
      <c r="E400" s="12"/>
      <c r="F400" s="12"/>
    </row>
    <row r="401" spans="2:6" x14ac:dyDescent="0.2">
      <c r="B401" s="9"/>
      <c r="D401" s="12"/>
      <c r="E401" s="12"/>
      <c r="F401" s="12"/>
    </row>
    <row r="402" spans="2:6" x14ac:dyDescent="0.2">
      <c r="B402" s="9"/>
      <c r="D402" s="12"/>
      <c r="E402" s="12"/>
      <c r="F402" s="12"/>
    </row>
    <row r="403" spans="2:6" x14ac:dyDescent="0.2">
      <c r="B403" s="9"/>
      <c r="D403" s="12"/>
      <c r="E403" s="12"/>
      <c r="F403" s="12"/>
    </row>
    <row r="404" spans="2:6" x14ac:dyDescent="0.2">
      <c r="B404" s="9"/>
      <c r="D404" s="12"/>
      <c r="E404" s="12"/>
      <c r="F404" s="12"/>
    </row>
    <row r="405" spans="2:6" x14ac:dyDescent="0.2">
      <c r="B405" s="9"/>
      <c r="D405" s="12"/>
      <c r="E405" s="12"/>
      <c r="F405" s="12"/>
    </row>
    <row r="406" spans="2:6" x14ac:dyDescent="0.2">
      <c r="B406" s="9"/>
      <c r="D406" s="12"/>
      <c r="E406" s="12"/>
      <c r="F406" s="12"/>
    </row>
    <row r="407" spans="2:6" x14ac:dyDescent="0.2">
      <c r="B407" s="9"/>
      <c r="D407" s="12"/>
      <c r="E407" s="12"/>
      <c r="F407" s="12"/>
    </row>
    <row r="408" spans="2:6" x14ac:dyDescent="0.2">
      <c r="B408" s="9"/>
      <c r="D408" s="12"/>
      <c r="E408" s="12"/>
      <c r="F408" s="12"/>
    </row>
    <row r="409" spans="2:6" x14ac:dyDescent="0.2">
      <c r="B409" s="9"/>
      <c r="D409" s="12"/>
      <c r="E409" s="12"/>
      <c r="F409" s="12"/>
    </row>
    <row r="410" spans="2:6" x14ac:dyDescent="0.2">
      <c r="B410" s="9"/>
      <c r="D410" s="12"/>
      <c r="E410" s="12"/>
      <c r="F410" s="12"/>
    </row>
    <row r="411" spans="2:6" x14ac:dyDescent="0.2">
      <c r="B411" s="9"/>
      <c r="D411" s="12"/>
      <c r="E411" s="12"/>
      <c r="F411" s="12"/>
    </row>
    <row r="412" spans="2:6" x14ac:dyDescent="0.2">
      <c r="B412" s="9"/>
      <c r="D412" s="12"/>
      <c r="E412" s="12"/>
      <c r="F412" s="12"/>
    </row>
    <row r="413" spans="2:6" x14ac:dyDescent="0.2">
      <c r="B413" s="9"/>
      <c r="D413" s="12"/>
      <c r="E413" s="12"/>
      <c r="F413" s="12"/>
    </row>
    <row r="414" spans="2:6" x14ac:dyDescent="0.2">
      <c r="B414" s="9"/>
      <c r="D414" s="12"/>
      <c r="E414" s="12"/>
      <c r="F414" s="12"/>
    </row>
    <row r="415" spans="2:6" x14ac:dyDescent="0.2">
      <c r="B415" s="9"/>
      <c r="D415" s="12"/>
      <c r="E415" s="12"/>
      <c r="F415" s="12"/>
    </row>
    <row r="416" spans="2:6" x14ac:dyDescent="0.2">
      <c r="B416" s="9"/>
      <c r="D416" s="12"/>
      <c r="E416" s="12"/>
      <c r="F416" s="12"/>
    </row>
    <row r="417" spans="2:6" x14ac:dyDescent="0.2">
      <c r="D417" s="12"/>
      <c r="E417" s="12"/>
      <c r="F417" s="12"/>
    </row>
    <row r="418" spans="2:6" x14ac:dyDescent="0.2">
      <c r="B418" s="9"/>
      <c r="D418" s="12"/>
      <c r="E418" s="12"/>
      <c r="F418" s="12"/>
    </row>
    <row r="419" spans="2:6" x14ac:dyDescent="0.2">
      <c r="B419" s="9"/>
      <c r="D419" s="12"/>
      <c r="E419" s="12"/>
      <c r="F419" s="12"/>
    </row>
    <row r="420" spans="2:6" x14ac:dyDescent="0.2">
      <c r="B420" s="9"/>
      <c r="D420" s="12"/>
      <c r="E420" s="12"/>
      <c r="F420" s="12"/>
    </row>
    <row r="421" spans="2:6" x14ac:dyDescent="0.2">
      <c r="B421" s="9"/>
      <c r="D421" s="12"/>
      <c r="E421" s="12"/>
      <c r="F421" s="12"/>
    </row>
    <row r="422" spans="2:6" x14ac:dyDescent="0.2">
      <c r="B422" s="9"/>
      <c r="D422" s="12"/>
      <c r="E422" s="12"/>
      <c r="F422" s="12"/>
    </row>
    <row r="423" spans="2:6" x14ac:dyDescent="0.2">
      <c r="B423" s="9"/>
      <c r="D423" s="12"/>
      <c r="E423" s="12"/>
      <c r="F423" s="12"/>
    </row>
    <row r="424" spans="2:6" x14ac:dyDescent="0.2">
      <c r="B424" s="9"/>
      <c r="D424" s="12"/>
      <c r="E424" s="12"/>
      <c r="F424" s="12"/>
    </row>
    <row r="425" spans="2:6" x14ac:dyDescent="0.2">
      <c r="B425" s="9"/>
      <c r="D425" s="12"/>
      <c r="E425" s="12"/>
      <c r="F425" s="12"/>
    </row>
    <row r="426" spans="2:6" x14ac:dyDescent="0.2">
      <c r="B426" s="9"/>
      <c r="D426" s="12"/>
      <c r="E426" s="12"/>
      <c r="F426" s="12"/>
    </row>
    <row r="427" spans="2:6" x14ac:dyDescent="0.2">
      <c r="B427" s="9"/>
      <c r="D427" s="12"/>
      <c r="E427" s="12"/>
      <c r="F427" s="12"/>
    </row>
    <row r="428" spans="2:6" x14ac:dyDescent="0.2">
      <c r="B428" s="9"/>
      <c r="D428" s="12"/>
      <c r="E428" s="12"/>
      <c r="F428" s="12"/>
    </row>
    <row r="429" spans="2:6" x14ac:dyDescent="0.2">
      <c r="B429" s="9"/>
      <c r="D429" s="12"/>
      <c r="E429" s="12"/>
      <c r="F429" s="12"/>
    </row>
    <row r="430" spans="2:6" x14ac:dyDescent="0.2">
      <c r="B430" s="9"/>
      <c r="D430" s="12"/>
      <c r="E430" s="12"/>
      <c r="F430" s="12"/>
    </row>
    <row r="431" spans="2:6" x14ac:dyDescent="0.2">
      <c r="B431" s="9"/>
      <c r="D431" s="12"/>
      <c r="E431" s="12"/>
      <c r="F431" s="12"/>
    </row>
    <row r="432" spans="2:6" x14ac:dyDescent="0.2">
      <c r="B432" s="9"/>
      <c r="D432" s="12"/>
      <c r="E432" s="12"/>
      <c r="F432" s="12"/>
    </row>
    <row r="433" spans="2:6" x14ac:dyDescent="0.2">
      <c r="B433" s="9"/>
      <c r="D433" s="12"/>
      <c r="E433" s="12"/>
      <c r="F433" s="12"/>
    </row>
    <row r="434" spans="2:6" x14ac:dyDescent="0.2">
      <c r="B434" s="9"/>
      <c r="D434" s="12"/>
      <c r="E434" s="12"/>
      <c r="F434" s="12"/>
    </row>
    <row r="435" spans="2:6" x14ac:dyDescent="0.2">
      <c r="B435" s="9"/>
      <c r="D435" s="12"/>
      <c r="E435" s="12"/>
      <c r="F435" s="12"/>
    </row>
    <row r="436" spans="2:6" x14ac:dyDescent="0.2">
      <c r="B436" s="9"/>
      <c r="D436" s="12"/>
      <c r="E436" s="12"/>
      <c r="F436" s="12"/>
    </row>
    <row r="437" spans="2:6" x14ac:dyDescent="0.2">
      <c r="B437" s="9"/>
      <c r="D437" s="12"/>
      <c r="E437" s="12"/>
      <c r="F437" s="12"/>
    </row>
    <row r="438" spans="2:6" x14ac:dyDescent="0.2">
      <c r="B438" s="9"/>
      <c r="D438" s="12"/>
      <c r="E438" s="12"/>
      <c r="F438" s="12"/>
    </row>
    <row r="439" spans="2:6" x14ac:dyDescent="0.2">
      <c r="B439" s="9"/>
      <c r="D439" s="12"/>
      <c r="E439" s="12"/>
      <c r="F439" s="12"/>
    </row>
    <row r="440" spans="2:6" x14ac:dyDescent="0.2">
      <c r="B440" s="9"/>
      <c r="D440" s="12"/>
      <c r="E440" s="12"/>
      <c r="F440" s="12"/>
    </row>
    <row r="441" spans="2:6" x14ac:dyDescent="0.2">
      <c r="B441" s="9"/>
      <c r="D441" s="12"/>
      <c r="E441" s="12"/>
      <c r="F441" s="12"/>
    </row>
    <row r="442" spans="2:6" x14ac:dyDescent="0.2">
      <c r="B442" s="9"/>
      <c r="D442" s="12"/>
      <c r="E442" s="12"/>
      <c r="F442" s="12"/>
    </row>
    <row r="443" spans="2:6" x14ac:dyDescent="0.2">
      <c r="B443" s="9"/>
      <c r="D443" s="12"/>
      <c r="E443" s="12"/>
      <c r="F443" s="12"/>
    </row>
    <row r="444" spans="2:6" x14ac:dyDescent="0.2">
      <c r="B444" s="9"/>
      <c r="D444" s="12"/>
      <c r="E444" s="12"/>
      <c r="F444" s="12"/>
    </row>
    <row r="445" spans="2:6" x14ac:dyDescent="0.2">
      <c r="B445" s="9"/>
      <c r="D445" s="12"/>
      <c r="E445" s="12"/>
      <c r="F445" s="12"/>
    </row>
    <row r="446" spans="2:6" x14ac:dyDescent="0.2">
      <c r="B446" s="9"/>
      <c r="D446" s="12"/>
      <c r="E446" s="12"/>
      <c r="F446" s="12"/>
    </row>
    <row r="447" spans="2:6" x14ac:dyDescent="0.2">
      <c r="B447" s="9"/>
      <c r="D447" s="12"/>
      <c r="E447" s="12"/>
      <c r="F447" s="12"/>
    </row>
    <row r="448" spans="2:6" x14ac:dyDescent="0.2">
      <c r="B448" s="9"/>
      <c r="D448" s="12"/>
      <c r="E448" s="12"/>
      <c r="F448" s="12"/>
    </row>
    <row r="449" spans="2:6" x14ac:dyDescent="0.2">
      <c r="B449" s="9"/>
      <c r="D449" s="12"/>
      <c r="E449" s="12"/>
      <c r="F449" s="12"/>
    </row>
    <row r="450" spans="2:6" x14ac:dyDescent="0.2">
      <c r="B450" s="9"/>
      <c r="D450" s="12"/>
      <c r="E450" s="12"/>
      <c r="F450" s="12"/>
    </row>
    <row r="451" spans="2:6" x14ac:dyDescent="0.2">
      <c r="B451" s="9"/>
      <c r="D451" s="12"/>
      <c r="E451" s="12"/>
      <c r="F451" s="12"/>
    </row>
    <row r="452" spans="2:6" x14ac:dyDescent="0.2">
      <c r="B452" s="9"/>
      <c r="D452" s="12"/>
      <c r="E452" s="12"/>
      <c r="F452" s="12"/>
    </row>
    <row r="453" spans="2:6" x14ac:dyDescent="0.2">
      <c r="B453" s="9"/>
      <c r="D453" s="12"/>
      <c r="E453" s="12"/>
      <c r="F453" s="12"/>
    </row>
    <row r="454" spans="2:6" x14ac:dyDescent="0.2">
      <c r="B454" s="9"/>
      <c r="D454" s="12"/>
      <c r="E454" s="12"/>
      <c r="F454" s="12"/>
    </row>
    <row r="455" spans="2:6" x14ac:dyDescent="0.2">
      <c r="B455" s="9"/>
      <c r="D455" s="12"/>
      <c r="E455" s="12"/>
      <c r="F455" s="12"/>
    </row>
    <row r="456" spans="2:6" x14ac:dyDescent="0.2">
      <c r="B456" s="9"/>
      <c r="D456" s="12"/>
      <c r="E456" s="12"/>
      <c r="F456" s="12"/>
    </row>
    <row r="457" spans="2:6" x14ac:dyDescent="0.2">
      <c r="B457" s="9"/>
      <c r="D457" s="12"/>
      <c r="E457" s="12"/>
      <c r="F457" s="12"/>
    </row>
    <row r="458" spans="2:6" x14ac:dyDescent="0.2">
      <c r="B458" s="9"/>
      <c r="D458" s="12"/>
      <c r="E458" s="12"/>
      <c r="F458" s="12"/>
    </row>
    <row r="459" spans="2:6" x14ac:dyDescent="0.2">
      <c r="B459" s="9"/>
      <c r="D459" s="12"/>
      <c r="E459" s="12"/>
      <c r="F459" s="12"/>
    </row>
    <row r="460" spans="2:6" x14ac:dyDescent="0.2">
      <c r="B460" s="9"/>
      <c r="D460" s="12"/>
      <c r="E460" s="12"/>
      <c r="F460" s="12"/>
    </row>
    <row r="461" spans="2:6" x14ac:dyDescent="0.2">
      <c r="B461" s="9"/>
      <c r="D461" s="12"/>
      <c r="E461" s="12"/>
      <c r="F461" s="12"/>
    </row>
    <row r="462" spans="2:6" x14ac:dyDescent="0.2">
      <c r="B462" s="9"/>
      <c r="D462" s="12"/>
      <c r="E462" s="12"/>
      <c r="F462" s="12"/>
    </row>
    <row r="463" spans="2:6" x14ac:dyDescent="0.2">
      <c r="B463" s="9"/>
      <c r="D463" s="12"/>
      <c r="E463" s="12"/>
      <c r="F463" s="12"/>
    </row>
    <row r="464" spans="2:6" x14ac:dyDescent="0.2">
      <c r="B464" s="9"/>
      <c r="D464" s="12"/>
      <c r="E464" s="12"/>
      <c r="F464" s="12"/>
    </row>
    <row r="465" spans="2:6" x14ac:dyDescent="0.2">
      <c r="B465" s="9"/>
      <c r="D465" s="12"/>
      <c r="E465" s="12"/>
      <c r="F465" s="12"/>
    </row>
    <row r="466" spans="2:6" x14ac:dyDescent="0.2">
      <c r="B466" s="9"/>
      <c r="D466" s="12"/>
      <c r="E466" s="12"/>
      <c r="F466" s="12"/>
    </row>
    <row r="467" spans="2:6" x14ac:dyDescent="0.2">
      <c r="B467" s="9"/>
      <c r="D467" s="12"/>
      <c r="E467" s="12"/>
      <c r="F467" s="12"/>
    </row>
    <row r="468" spans="2:6" x14ac:dyDescent="0.2">
      <c r="B468" s="9"/>
      <c r="D468" s="12"/>
      <c r="E468" s="12"/>
      <c r="F468" s="12"/>
    </row>
    <row r="469" spans="2:6" x14ac:dyDescent="0.2">
      <c r="B469" s="9"/>
      <c r="D469" s="12"/>
      <c r="E469" s="12"/>
      <c r="F469" s="12"/>
    </row>
    <row r="470" spans="2:6" x14ac:dyDescent="0.2">
      <c r="B470" s="9"/>
      <c r="D470" s="12"/>
      <c r="E470" s="12"/>
      <c r="F470" s="12"/>
    </row>
    <row r="471" spans="2:6" x14ac:dyDescent="0.2">
      <c r="B471" s="9"/>
      <c r="D471" s="12"/>
      <c r="E471" s="12"/>
      <c r="F471" s="12"/>
    </row>
    <row r="472" spans="2:6" x14ac:dyDescent="0.2">
      <c r="B472" s="9"/>
      <c r="D472" s="12"/>
      <c r="E472" s="12"/>
      <c r="F472" s="12"/>
    </row>
    <row r="473" spans="2:6" x14ac:dyDescent="0.2">
      <c r="B473" s="9"/>
      <c r="D473" s="12"/>
      <c r="E473" s="12"/>
      <c r="F473" s="12"/>
    </row>
    <row r="474" spans="2:6" x14ac:dyDescent="0.2">
      <c r="B474" s="9"/>
      <c r="D474" s="12"/>
      <c r="E474" s="12"/>
      <c r="F474" s="12"/>
    </row>
    <row r="475" spans="2:6" x14ac:dyDescent="0.2">
      <c r="B475" s="9"/>
      <c r="D475" s="12"/>
      <c r="E475" s="12"/>
      <c r="F475" s="12"/>
    </row>
    <row r="476" spans="2:6" x14ac:dyDescent="0.2">
      <c r="B476" s="9"/>
      <c r="D476" s="12"/>
      <c r="E476" s="12"/>
      <c r="F476" s="12"/>
    </row>
    <row r="477" spans="2:6" x14ac:dyDescent="0.2">
      <c r="B477" s="9"/>
      <c r="D477" s="12"/>
      <c r="E477" s="12"/>
      <c r="F477" s="12"/>
    </row>
    <row r="478" spans="2:6" x14ac:dyDescent="0.2">
      <c r="B478" s="9"/>
      <c r="D478" s="12"/>
      <c r="E478" s="12"/>
      <c r="F478" s="12"/>
    </row>
    <row r="479" spans="2:6" x14ac:dyDescent="0.2">
      <c r="B479" s="9"/>
      <c r="D479" s="12"/>
      <c r="E479" s="12"/>
      <c r="F479" s="12"/>
    </row>
    <row r="480" spans="2:6" x14ac:dyDescent="0.2">
      <c r="B480" s="9"/>
      <c r="D480" s="12"/>
      <c r="E480" s="12"/>
      <c r="F480" s="12"/>
    </row>
    <row r="481" spans="2:6" x14ac:dyDescent="0.2">
      <c r="B481" s="9"/>
      <c r="D481" s="12"/>
      <c r="E481" s="12"/>
      <c r="F481" s="12"/>
    </row>
    <row r="482" spans="2:6" x14ac:dyDescent="0.2">
      <c r="B482" s="9"/>
      <c r="D482" s="12"/>
      <c r="E482" s="12"/>
      <c r="F482" s="12"/>
    </row>
    <row r="483" spans="2:6" x14ac:dyDescent="0.2">
      <c r="B483" s="9"/>
      <c r="D483" s="12"/>
      <c r="E483" s="12"/>
      <c r="F483" s="12"/>
    </row>
    <row r="484" spans="2:6" x14ac:dyDescent="0.2">
      <c r="B484" s="9"/>
      <c r="D484" s="12"/>
      <c r="E484" s="12"/>
      <c r="F484" s="12"/>
    </row>
    <row r="485" spans="2:6" x14ac:dyDescent="0.2">
      <c r="B485" s="9"/>
      <c r="D485" s="12"/>
      <c r="E485" s="12"/>
      <c r="F485" s="12"/>
    </row>
    <row r="486" spans="2:6" x14ac:dyDescent="0.2">
      <c r="B486" s="9"/>
      <c r="D486" s="12"/>
      <c r="E486" s="12"/>
      <c r="F486" s="12"/>
    </row>
    <row r="487" spans="2:6" x14ac:dyDescent="0.2">
      <c r="B487" s="9"/>
      <c r="D487" s="12"/>
      <c r="E487" s="12"/>
      <c r="F487" s="12"/>
    </row>
    <row r="488" spans="2:6" x14ac:dyDescent="0.2">
      <c r="B488" s="9"/>
      <c r="D488" s="12"/>
      <c r="E488" s="12"/>
      <c r="F488" s="12"/>
    </row>
    <row r="489" spans="2:6" x14ac:dyDescent="0.2">
      <c r="B489" s="9"/>
      <c r="D489" s="12"/>
      <c r="E489" s="12"/>
      <c r="F489" s="12"/>
    </row>
    <row r="490" spans="2:6" x14ac:dyDescent="0.2">
      <c r="B490" s="9"/>
      <c r="D490" s="12"/>
      <c r="E490" s="12"/>
      <c r="F490" s="12"/>
    </row>
    <row r="491" spans="2:6" x14ac:dyDescent="0.2">
      <c r="B491" s="9"/>
      <c r="D491" s="12"/>
      <c r="E491" s="12"/>
      <c r="F491" s="12"/>
    </row>
    <row r="492" spans="2:6" x14ac:dyDescent="0.2">
      <c r="B492" s="9"/>
      <c r="D492" s="12"/>
      <c r="E492" s="12"/>
      <c r="F492" s="12"/>
    </row>
    <row r="493" spans="2:6" x14ac:dyDescent="0.2">
      <c r="B493" s="9"/>
      <c r="D493" s="12"/>
      <c r="E493" s="12"/>
      <c r="F493" s="12"/>
    </row>
    <row r="494" spans="2:6" x14ac:dyDescent="0.2">
      <c r="B494" s="9"/>
      <c r="D494" s="12"/>
      <c r="E494" s="12"/>
      <c r="F494" s="12"/>
    </row>
    <row r="495" spans="2:6" x14ac:dyDescent="0.2">
      <c r="B495" s="9"/>
      <c r="D495" s="12"/>
      <c r="E495" s="12"/>
      <c r="F495" s="12"/>
    </row>
    <row r="496" spans="2:6" x14ac:dyDescent="0.2">
      <c r="B496" s="9"/>
      <c r="D496" s="12"/>
      <c r="E496" s="12"/>
      <c r="F496" s="12"/>
    </row>
    <row r="497" spans="1:7" x14ac:dyDescent="0.2">
      <c r="B497" s="9"/>
      <c r="D497" s="12"/>
      <c r="E497" s="12"/>
      <c r="F497" s="12"/>
    </row>
    <row r="498" spans="1:7" x14ac:dyDescent="0.2">
      <c r="B498" s="9"/>
      <c r="D498" s="12"/>
      <c r="E498" s="12"/>
      <c r="F498" s="12"/>
    </row>
    <row r="499" spans="1:7" x14ac:dyDescent="0.2">
      <c r="B499" s="9"/>
      <c r="D499" s="12"/>
      <c r="E499" s="12"/>
      <c r="F499" s="12"/>
    </row>
    <row r="500" spans="1:7" x14ac:dyDescent="0.2">
      <c r="B500" s="9"/>
      <c r="D500" s="12"/>
      <c r="E500" s="12"/>
      <c r="F500" s="12"/>
    </row>
    <row r="501" spans="1:7" x14ac:dyDescent="0.2">
      <c r="B501" s="9"/>
      <c r="D501" s="12"/>
      <c r="E501" s="12"/>
      <c r="F501" s="12"/>
    </row>
    <row r="502" spans="1:7" x14ac:dyDescent="0.2">
      <c r="B502" s="9"/>
      <c r="D502" s="12"/>
      <c r="E502" s="12"/>
      <c r="F502" s="12"/>
    </row>
    <row r="503" spans="1:7" x14ac:dyDescent="0.2">
      <c r="B503" s="9"/>
      <c r="D503" s="12"/>
      <c r="E503" s="12"/>
      <c r="F503" s="12"/>
    </row>
    <row r="504" spans="1:7" x14ac:dyDescent="0.2">
      <c r="B504" s="9"/>
      <c r="D504" s="12"/>
      <c r="E504" s="12"/>
      <c r="F504" s="12"/>
    </row>
    <row r="505" spans="1:7" x14ac:dyDescent="0.2">
      <c r="B505" s="9"/>
      <c r="D505" s="12"/>
      <c r="E505" s="12"/>
      <c r="F505" s="12"/>
    </row>
    <row r="506" spans="1:7" ht="13.5" thickBot="1" x14ac:dyDescent="0.25">
      <c r="A506" s="166"/>
      <c r="B506" s="167"/>
      <c r="C506" s="166"/>
      <c r="D506" s="168"/>
      <c r="E506" s="168"/>
      <c r="F506" s="168"/>
      <c r="G506" s="166"/>
    </row>
    <row r="507" spans="1:7" ht="13.5" thickTop="1" x14ac:dyDescent="0.2">
      <c r="B507" s="15"/>
      <c r="D507" s="12"/>
      <c r="E507" s="12"/>
      <c r="F507" s="12"/>
    </row>
    <row r="508" spans="1:7" x14ac:dyDescent="0.2">
      <c r="B508" s="9"/>
      <c r="D508" s="12"/>
      <c r="E508" s="12"/>
      <c r="F508" s="12"/>
    </row>
    <row r="509" spans="1:7" x14ac:dyDescent="0.2">
      <c r="B509" s="9"/>
      <c r="D509" s="12"/>
      <c r="E509" s="12"/>
      <c r="F509" s="12"/>
    </row>
    <row r="510" spans="1:7" x14ac:dyDescent="0.2">
      <c r="B510" s="9"/>
      <c r="D510" s="12"/>
      <c r="E510" s="12"/>
      <c r="F510" s="12"/>
    </row>
    <row r="511" spans="1:7" x14ac:dyDescent="0.2">
      <c r="B511" s="9"/>
      <c r="D511" s="12"/>
      <c r="E511" s="12"/>
      <c r="F511" s="12"/>
    </row>
    <row r="512" spans="1:7" x14ac:dyDescent="0.2">
      <c r="B512" s="9"/>
      <c r="D512" s="12"/>
      <c r="E512" s="12"/>
      <c r="F512" s="12"/>
    </row>
    <row r="513" spans="2:6" x14ac:dyDescent="0.2">
      <c r="B513" s="9"/>
      <c r="D513" s="12"/>
      <c r="E513" s="12"/>
      <c r="F513" s="12"/>
    </row>
    <row r="514" spans="2:6" x14ac:dyDescent="0.2">
      <c r="B514" s="9"/>
      <c r="D514" s="12"/>
      <c r="E514" s="12"/>
      <c r="F514" s="12"/>
    </row>
    <row r="515" spans="2:6" x14ac:dyDescent="0.2">
      <c r="B515" s="9"/>
      <c r="D515" s="12"/>
      <c r="E515" s="12"/>
      <c r="F515" s="12"/>
    </row>
    <row r="516" spans="2:6" x14ac:dyDescent="0.2">
      <c r="B516" s="9"/>
      <c r="D516" s="12"/>
      <c r="E516" s="12"/>
      <c r="F516" s="12"/>
    </row>
    <row r="517" spans="2:6" x14ac:dyDescent="0.2">
      <c r="B517" s="9"/>
      <c r="D517" s="12"/>
      <c r="E517" s="12"/>
      <c r="F517" s="12"/>
    </row>
    <row r="518" spans="2:6" x14ac:dyDescent="0.2">
      <c r="B518" s="9"/>
      <c r="D518" s="12"/>
      <c r="E518" s="12"/>
      <c r="F518" s="12"/>
    </row>
    <row r="519" spans="2:6" x14ac:dyDescent="0.2">
      <c r="B519" s="9"/>
      <c r="D519" s="12"/>
      <c r="E519" s="12"/>
      <c r="F519" s="12"/>
    </row>
    <row r="520" spans="2:6" x14ac:dyDescent="0.2">
      <c r="B520" s="9"/>
      <c r="D520" s="12"/>
      <c r="E520" s="12"/>
      <c r="F520" s="12"/>
    </row>
    <row r="521" spans="2:6" x14ac:dyDescent="0.2">
      <c r="B521" s="9"/>
      <c r="D521" s="12"/>
      <c r="E521" s="12"/>
      <c r="F521" s="12"/>
    </row>
    <row r="522" spans="2:6" x14ac:dyDescent="0.2">
      <c r="B522" s="9"/>
      <c r="D522" s="12"/>
      <c r="E522" s="12"/>
      <c r="F522" s="12"/>
    </row>
    <row r="523" spans="2:6" x14ac:dyDescent="0.2">
      <c r="B523" s="9"/>
      <c r="D523" s="12"/>
      <c r="E523" s="12"/>
      <c r="F523" s="12"/>
    </row>
    <row r="524" spans="2:6" x14ac:dyDescent="0.2">
      <c r="B524" s="9"/>
      <c r="D524" s="12"/>
      <c r="E524" s="12"/>
      <c r="F524" s="12"/>
    </row>
    <row r="525" spans="2:6" x14ac:dyDescent="0.2">
      <c r="B525" s="9"/>
      <c r="D525" s="12"/>
      <c r="E525" s="12"/>
      <c r="F525" s="12"/>
    </row>
    <row r="526" spans="2:6" x14ac:dyDescent="0.2">
      <c r="B526" s="9"/>
      <c r="D526" s="12"/>
      <c r="E526" s="12"/>
      <c r="F526" s="12"/>
    </row>
    <row r="527" spans="2:6" x14ac:dyDescent="0.2">
      <c r="B527" s="9"/>
      <c r="D527" s="12"/>
      <c r="E527" s="12"/>
      <c r="F527" s="12"/>
    </row>
    <row r="528" spans="2:6" x14ac:dyDescent="0.2">
      <c r="B528" s="9"/>
      <c r="D528" s="12"/>
      <c r="E528" s="12"/>
      <c r="F528" s="12"/>
    </row>
    <row r="529" spans="2:6" x14ac:dyDescent="0.2">
      <c r="B529" s="9"/>
      <c r="D529" s="12"/>
      <c r="E529" s="12"/>
      <c r="F529" s="12"/>
    </row>
    <row r="530" spans="2:6" x14ac:dyDescent="0.2">
      <c r="B530" s="9"/>
      <c r="D530" s="12"/>
      <c r="E530" s="12"/>
      <c r="F530" s="12"/>
    </row>
    <row r="531" spans="2:6" x14ac:dyDescent="0.2">
      <c r="B531" s="9"/>
      <c r="D531" s="12"/>
      <c r="E531" s="12"/>
      <c r="F531" s="12"/>
    </row>
    <row r="532" spans="2:6" x14ac:dyDescent="0.2">
      <c r="B532" s="9"/>
      <c r="D532" s="12"/>
      <c r="E532" s="12"/>
      <c r="F532" s="12"/>
    </row>
    <row r="533" spans="2:6" x14ac:dyDescent="0.2">
      <c r="B533" s="9"/>
      <c r="D533" s="12"/>
      <c r="E533" s="12"/>
      <c r="F533" s="12"/>
    </row>
    <row r="534" spans="2:6" x14ac:dyDescent="0.2">
      <c r="B534" s="9"/>
      <c r="D534" s="12"/>
      <c r="E534" s="12"/>
      <c r="F534" s="12"/>
    </row>
    <row r="535" spans="2:6" x14ac:dyDescent="0.2">
      <c r="B535" s="9"/>
      <c r="D535" s="12"/>
      <c r="E535" s="12"/>
      <c r="F535" s="12"/>
    </row>
    <row r="536" spans="2:6" x14ac:dyDescent="0.2">
      <c r="B536" s="9"/>
      <c r="D536" s="12"/>
      <c r="E536" s="12"/>
      <c r="F536" s="12"/>
    </row>
    <row r="537" spans="2:6" x14ac:dyDescent="0.2">
      <c r="B537" s="9"/>
      <c r="D537" s="12"/>
      <c r="E537" s="12"/>
      <c r="F537" s="12"/>
    </row>
    <row r="538" spans="2:6" x14ac:dyDescent="0.2">
      <c r="B538" s="9"/>
      <c r="D538" s="12"/>
      <c r="E538" s="12"/>
      <c r="F538" s="12"/>
    </row>
    <row r="539" spans="2:6" x14ac:dyDescent="0.2">
      <c r="B539" s="9"/>
      <c r="D539" s="12"/>
      <c r="E539" s="12"/>
      <c r="F539" s="12"/>
    </row>
    <row r="540" spans="2:6" x14ac:dyDescent="0.2">
      <c r="B540" s="9"/>
      <c r="D540" s="12"/>
      <c r="E540" s="12"/>
      <c r="F540" s="12"/>
    </row>
    <row r="541" spans="2:6" x14ac:dyDescent="0.2">
      <c r="B541" s="9"/>
      <c r="D541" s="12"/>
      <c r="E541" s="12"/>
      <c r="F541" s="12"/>
    </row>
    <row r="542" spans="2:6" x14ac:dyDescent="0.2">
      <c r="B542" s="9"/>
      <c r="D542" s="12"/>
      <c r="E542" s="12"/>
      <c r="F542" s="12"/>
    </row>
    <row r="543" spans="2:6" x14ac:dyDescent="0.2">
      <c r="B543" s="9"/>
      <c r="D543" s="12"/>
      <c r="E543" s="12"/>
      <c r="F543" s="12"/>
    </row>
    <row r="544" spans="2:6" x14ac:dyDescent="0.2">
      <c r="B544" s="9"/>
      <c r="D544" s="12"/>
      <c r="E544" s="12"/>
      <c r="F544" s="12"/>
    </row>
    <row r="545" spans="2:6" x14ac:dyDescent="0.2">
      <c r="B545" s="15"/>
      <c r="D545" s="12"/>
      <c r="E545" s="12"/>
      <c r="F545" s="12"/>
    </row>
    <row r="546" spans="2:6" x14ac:dyDescent="0.2">
      <c r="B546" s="33"/>
      <c r="D546" s="12"/>
      <c r="E546" s="12"/>
      <c r="F546" s="12"/>
    </row>
    <row r="547" spans="2:6" x14ac:dyDescent="0.2">
      <c r="B547" s="33"/>
      <c r="D547" s="12"/>
      <c r="E547" s="12"/>
      <c r="F547" s="12"/>
    </row>
    <row r="548" spans="2:6" x14ac:dyDescent="0.2">
      <c r="B548" s="33"/>
      <c r="D548" s="12"/>
      <c r="E548" s="12"/>
      <c r="F548" s="12"/>
    </row>
    <row r="549" spans="2:6" x14ac:dyDescent="0.2">
      <c r="B549" s="33"/>
      <c r="D549" s="12"/>
      <c r="E549" s="12"/>
      <c r="F549" s="12"/>
    </row>
    <row r="550" spans="2:6" x14ac:dyDescent="0.2">
      <c r="B550" s="33"/>
      <c r="D550" s="12"/>
      <c r="E550" s="12"/>
      <c r="F550" s="12"/>
    </row>
    <row r="551" spans="2:6" x14ac:dyDescent="0.2">
      <c r="B551" s="33"/>
      <c r="D551" s="12"/>
      <c r="E551" s="12"/>
      <c r="F551" s="12"/>
    </row>
    <row r="552" spans="2:6" x14ac:dyDescent="0.2">
      <c r="B552" s="33"/>
      <c r="D552" s="12"/>
      <c r="E552" s="12"/>
      <c r="F552" s="12"/>
    </row>
    <row r="553" spans="2:6" x14ac:dyDescent="0.2">
      <c r="B553" s="33"/>
      <c r="D553" s="12"/>
      <c r="E553" s="12"/>
      <c r="F553" s="12"/>
    </row>
    <row r="554" spans="2:6" x14ac:dyDescent="0.2">
      <c r="B554" s="33"/>
      <c r="D554" s="12"/>
      <c r="E554" s="12"/>
      <c r="F554" s="12"/>
    </row>
    <row r="555" spans="2:6" x14ac:dyDescent="0.2">
      <c r="B555" s="33"/>
      <c r="D555" s="12"/>
      <c r="E555" s="12"/>
      <c r="F555" s="12"/>
    </row>
    <row r="556" spans="2:6" x14ac:dyDescent="0.2">
      <c r="B556" s="33"/>
      <c r="D556" s="12"/>
      <c r="E556" s="12"/>
      <c r="F556" s="12"/>
    </row>
    <row r="557" spans="2:6" x14ac:dyDescent="0.2">
      <c r="B557" s="33"/>
      <c r="D557" s="12"/>
      <c r="E557" s="12"/>
      <c r="F557" s="12"/>
    </row>
    <row r="558" spans="2:6" x14ac:dyDescent="0.2">
      <c r="B558" s="31"/>
      <c r="D558" s="12"/>
      <c r="E558" s="12"/>
      <c r="F558" s="12"/>
    </row>
    <row r="559" spans="2:6" x14ac:dyDescent="0.2">
      <c r="B559" s="33"/>
      <c r="D559" s="12"/>
      <c r="E559" s="12"/>
      <c r="F559" s="12"/>
    </row>
    <row r="560" spans="2:6" x14ac:dyDescent="0.2">
      <c r="B560" s="33"/>
      <c r="D560" s="12"/>
      <c r="E560" s="12"/>
      <c r="F560" s="12"/>
    </row>
    <row r="561" spans="2:6" x14ac:dyDescent="0.2">
      <c r="B561" s="33"/>
      <c r="D561" s="12"/>
      <c r="E561" s="12"/>
      <c r="F561" s="12"/>
    </row>
    <row r="562" spans="2:6" x14ac:dyDescent="0.2">
      <c r="B562" s="33"/>
      <c r="D562" s="12"/>
      <c r="E562" s="12"/>
      <c r="F562" s="12"/>
    </row>
    <row r="563" spans="2:6" x14ac:dyDescent="0.2">
      <c r="B563" s="33"/>
      <c r="D563" s="12"/>
      <c r="E563" s="12"/>
      <c r="F563" s="12"/>
    </row>
    <row r="564" spans="2:6" x14ac:dyDescent="0.2">
      <c r="B564" s="33"/>
      <c r="D564" s="12"/>
      <c r="E564" s="12"/>
      <c r="F564" s="12"/>
    </row>
    <row r="565" spans="2:6" x14ac:dyDescent="0.2">
      <c r="B565" s="33"/>
      <c r="D565" s="12"/>
      <c r="E565" s="12"/>
      <c r="F565" s="12"/>
    </row>
    <row r="566" spans="2:6" x14ac:dyDescent="0.2">
      <c r="B566" s="33"/>
      <c r="D566" s="12"/>
      <c r="E566" s="12"/>
      <c r="F566" s="12"/>
    </row>
    <row r="567" spans="2:6" x14ac:dyDescent="0.2">
      <c r="B567" s="33"/>
      <c r="D567" s="12"/>
      <c r="E567" s="12"/>
      <c r="F567" s="12"/>
    </row>
    <row r="568" spans="2:6" x14ac:dyDescent="0.2">
      <c r="B568" s="33"/>
      <c r="D568" s="12"/>
      <c r="E568" s="12"/>
      <c r="F568" s="12"/>
    </row>
    <row r="569" spans="2:6" x14ac:dyDescent="0.2">
      <c r="B569" s="33"/>
      <c r="D569" s="12"/>
      <c r="E569" s="12"/>
      <c r="F569" s="12"/>
    </row>
    <row r="570" spans="2:6" x14ac:dyDescent="0.2">
      <c r="B570" s="33"/>
      <c r="D570" s="12"/>
      <c r="E570" s="12"/>
      <c r="F570" s="12"/>
    </row>
    <row r="571" spans="2:6" x14ac:dyDescent="0.2">
      <c r="B571" s="33"/>
      <c r="D571" s="12"/>
      <c r="E571" s="12"/>
      <c r="F571" s="12"/>
    </row>
    <row r="572" spans="2:6" x14ac:dyDescent="0.2">
      <c r="B572" s="33"/>
      <c r="D572" s="12"/>
      <c r="E572" s="12"/>
      <c r="F572" s="12"/>
    </row>
    <row r="573" spans="2:6" x14ac:dyDescent="0.2">
      <c r="B573" s="33"/>
      <c r="D573" s="12"/>
      <c r="E573" s="12"/>
      <c r="F573" s="12"/>
    </row>
    <row r="574" spans="2:6" x14ac:dyDescent="0.2">
      <c r="B574" s="33"/>
      <c r="D574" s="12"/>
      <c r="E574" s="12"/>
      <c r="F574" s="12"/>
    </row>
    <row r="575" spans="2:6" x14ac:dyDescent="0.2">
      <c r="B575" s="33"/>
      <c r="D575" s="12"/>
      <c r="E575" s="12"/>
      <c r="F575" s="12"/>
    </row>
    <row r="576" spans="2:6" x14ac:dyDescent="0.2">
      <c r="B576" s="33"/>
      <c r="D576" s="12"/>
      <c r="E576" s="12"/>
      <c r="F576" s="12"/>
    </row>
    <row r="577" spans="2:6" x14ac:dyDescent="0.2">
      <c r="B577" s="33"/>
      <c r="D577" s="12"/>
      <c r="E577" s="12"/>
      <c r="F577" s="12"/>
    </row>
    <row r="578" spans="2:6" x14ac:dyDescent="0.2">
      <c r="B578" s="33"/>
      <c r="D578" s="12"/>
      <c r="E578" s="12"/>
      <c r="F578" s="12"/>
    </row>
    <row r="579" spans="2:6" x14ac:dyDescent="0.2">
      <c r="B579" s="15"/>
      <c r="D579" s="12"/>
      <c r="E579" s="12"/>
      <c r="F579" s="12"/>
    </row>
    <row r="580" spans="2:6" x14ac:dyDescent="0.2">
      <c r="B580" s="9"/>
      <c r="D580" s="12"/>
      <c r="E580" s="12"/>
      <c r="F580" s="12"/>
    </row>
    <row r="581" spans="2:6" x14ac:dyDescent="0.2">
      <c r="D581" s="12"/>
      <c r="E581" s="12"/>
      <c r="F581" s="12"/>
    </row>
    <row r="582" spans="2:6" x14ac:dyDescent="0.2">
      <c r="B582" s="9"/>
      <c r="D582" s="12"/>
      <c r="E582" s="12"/>
      <c r="F582" s="12"/>
    </row>
    <row r="583" spans="2:6" x14ac:dyDescent="0.2">
      <c r="D583" s="12"/>
      <c r="E583" s="12"/>
      <c r="F583" s="12"/>
    </row>
    <row r="584" spans="2:6" x14ac:dyDescent="0.2">
      <c r="B584" s="9"/>
      <c r="D584" s="12"/>
      <c r="E584" s="12"/>
      <c r="F584" s="12"/>
    </row>
    <row r="585" spans="2:6" x14ac:dyDescent="0.2">
      <c r="B585" s="9"/>
      <c r="D585" s="12"/>
      <c r="E585" s="12"/>
      <c r="F585" s="12"/>
    </row>
    <row r="586" spans="2:6" x14ac:dyDescent="0.2">
      <c r="B586" s="9"/>
      <c r="D586" s="12"/>
      <c r="E586" s="12"/>
      <c r="F586" s="12"/>
    </row>
    <row r="587" spans="2:6" x14ac:dyDescent="0.2">
      <c r="B587" s="9"/>
      <c r="D587" s="12"/>
      <c r="E587" s="12"/>
      <c r="F587" s="12"/>
    </row>
    <row r="588" spans="2:6" x14ac:dyDescent="0.2">
      <c r="B588" s="9"/>
      <c r="D588" s="12"/>
      <c r="E588" s="12"/>
      <c r="F588" s="12"/>
    </row>
    <row r="589" spans="2:6" x14ac:dyDescent="0.2">
      <c r="B589" s="9"/>
      <c r="D589" s="12"/>
      <c r="E589" s="12"/>
      <c r="F589" s="12"/>
    </row>
    <row r="590" spans="2:6" x14ac:dyDescent="0.2">
      <c r="B590" s="9"/>
      <c r="D590" s="12"/>
      <c r="E590" s="12"/>
      <c r="F590" s="12"/>
    </row>
    <row r="591" spans="2:6" x14ac:dyDescent="0.2">
      <c r="B591" s="9"/>
      <c r="D591" s="12"/>
      <c r="E591" s="12"/>
      <c r="F591" s="12"/>
    </row>
    <row r="592" spans="2:6" x14ac:dyDescent="0.2">
      <c r="B592" s="9"/>
      <c r="D592" s="12"/>
      <c r="E592" s="12"/>
      <c r="F592" s="12"/>
    </row>
    <row r="593" spans="2:6" x14ac:dyDescent="0.2">
      <c r="B593" s="9"/>
      <c r="D593" s="12"/>
      <c r="E593" s="12"/>
      <c r="F593" s="12"/>
    </row>
    <row r="594" spans="2:6" x14ac:dyDescent="0.2">
      <c r="B594" s="9"/>
      <c r="D594" s="12"/>
      <c r="E594" s="12"/>
      <c r="F594" s="12"/>
    </row>
    <row r="595" spans="2:6" x14ac:dyDescent="0.2">
      <c r="B595" s="9"/>
      <c r="D595" s="12"/>
      <c r="E595" s="12"/>
      <c r="F595" s="12"/>
    </row>
    <row r="596" spans="2:6" x14ac:dyDescent="0.2">
      <c r="B596" s="9"/>
      <c r="D596" s="12"/>
      <c r="E596" s="12"/>
      <c r="F596" s="12"/>
    </row>
    <row r="597" spans="2:6" x14ac:dyDescent="0.2">
      <c r="B597" s="9"/>
      <c r="D597" s="12"/>
      <c r="E597" s="12"/>
      <c r="F597" s="12"/>
    </row>
    <row r="598" spans="2:6" x14ac:dyDescent="0.2">
      <c r="B598" s="9"/>
      <c r="D598" s="12"/>
      <c r="E598" s="12"/>
      <c r="F598" s="12"/>
    </row>
    <row r="599" spans="2:6" x14ac:dyDescent="0.2">
      <c r="B599" s="9"/>
      <c r="D599" s="12"/>
      <c r="E599" s="12"/>
      <c r="F599" s="12"/>
    </row>
    <row r="600" spans="2:6" x14ac:dyDescent="0.2">
      <c r="B600" s="9"/>
      <c r="D600" s="12"/>
      <c r="E600" s="12"/>
      <c r="F600" s="12"/>
    </row>
    <row r="601" spans="2:6" x14ac:dyDescent="0.2">
      <c r="B601" s="9"/>
      <c r="D601" s="12"/>
      <c r="E601" s="12"/>
      <c r="F601" s="12"/>
    </row>
    <row r="602" spans="2:6" x14ac:dyDescent="0.2">
      <c r="B602" s="9"/>
      <c r="D602" s="12"/>
      <c r="E602" s="12"/>
      <c r="F602" s="12"/>
    </row>
    <row r="603" spans="2:6" x14ac:dyDescent="0.2">
      <c r="B603" s="9"/>
      <c r="D603" s="12"/>
      <c r="E603" s="12"/>
      <c r="F603" s="12"/>
    </row>
    <row r="604" spans="2:6" x14ac:dyDescent="0.2">
      <c r="B604" s="9"/>
      <c r="D604" s="12"/>
      <c r="E604" s="12"/>
      <c r="F604" s="12"/>
    </row>
    <row r="605" spans="2:6" x14ac:dyDescent="0.2">
      <c r="B605" s="9"/>
      <c r="D605" s="12"/>
      <c r="E605" s="12"/>
      <c r="F605" s="12"/>
    </row>
    <row r="606" spans="2:6" x14ac:dyDescent="0.2">
      <c r="B606" s="9"/>
      <c r="D606" s="12"/>
      <c r="E606" s="12"/>
      <c r="F606" s="12"/>
    </row>
    <row r="607" spans="2:6" x14ac:dyDescent="0.2">
      <c r="B607" s="9"/>
      <c r="D607" s="12"/>
      <c r="E607" s="12"/>
      <c r="F607" s="12"/>
    </row>
    <row r="608" spans="2:6" x14ac:dyDescent="0.2">
      <c r="B608" s="9"/>
      <c r="D608" s="12"/>
      <c r="E608" s="12"/>
      <c r="F608" s="12"/>
    </row>
    <row r="609" spans="2:6" x14ac:dyDescent="0.2">
      <c r="B609" s="9"/>
      <c r="D609" s="12"/>
      <c r="E609" s="12"/>
      <c r="F609" s="12"/>
    </row>
    <row r="610" spans="2:6" x14ac:dyDescent="0.2">
      <c r="D610" s="12"/>
      <c r="E610" s="12"/>
      <c r="F610" s="12"/>
    </row>
    <row r="611" spans="2:6" x14ac:dyDescent="0.2">
      <c r="B611" s="9"/>
      <c r="D611" s="12"/>
      <c r="E611" s="12"/>
      <c r="F611" s="12"/>
    </row>
    <row r="612" spans="2:6" x14ac:dyDescent="0.2">
      <c r="B612" s="9"/>
      <c r="D612" s="12"/>
      <c r="E612" s="12"/>
      <c r="F612" s="12"/>
    </row>
    <row r="613" spans="2:6" x14ac:dyDescent="0.2">
      <c r="B613" s="9"/>
      <c r="D613" s="12"/>
      <c r="E613" s="12"/>
      <c r="F613" s="12"/>
    </row>
    <row r="614" spans="2:6" x14ac:dyDescent="0.2">
      <c r="B614" s="9"/>
      <c r="D614" s="12"/>
      <c r="E614" s="12"/>
      <c r="F614" s="12"/>
    </row>
    <row r="615" spans="2:6" x14ac:dyDescent="0.2">
      <c r="B615" s="9"/>
      <c r="D615" s="12"/>
      <c r="E615" s="12"/>
      <c r="F615" s="12"/>
    </row>
    <row r="616" spans="2:6" x14ac:dyDescent="0.2">
      <c r="B616" s="9"/>
      <c r="D616" s="12"/>
      <c r="E616" s="12"/>
      <c r="F616" s="12"/>
    </row>
    <row r="617" spans="2:6" x14ac:dyDescent="0.2">
      <c r="B617" s="9"/>
      <c r="D617" s="12"/>
      <c r="E617" s="12"/>
      <c r="F617" s="12"/>
    </row>
    <row r="618" spans="2:6" x14ac:dyDescent="0.2">
      <c r="B618" s="9"/>
      <c r="D618" s="12"/>
      <c r="E618" s="12"/>
      <c r="F618" s="12"/>
    </row>
    <row r="619" spans="2:6" x14ac:dyDescent="0.2">
      <c r="B619" s="9"/>
      <c r="D619" s="12"/>
      <c r="E619" s="12"/>
      <c r="F619" s="12"/>
    </row>
    <row r="620" spans="2:6" x14ac:dyDescent="0.2">
      <c r="B620" s="9"/>
      <c r="D620" s="12"/>
      <c r="E620" s="12"/>
      <c r="F620" s="12"/>
    </row>
    <row r="621" spans="2:6" x14ac:dyDescent="0.2">
      <c r="B621" s="9"/>
      <c r="D621" s="12"/>
      <c r="E621" s="12"/>
      <c r="F621" s="12"/>
    </row>
    <row r="622" spans="2:6" x14ac:dyDescent="0.2">
      <c r="B622" s="9"/>
      <c r="D622" s="16"/>
      <c r="E622" s="16"/>
      <c r="F622" s="16"/>
    </row>
    <row r="623" spans="2:6" x14ac:dyDescent="0.2">
      <c r="B623" s="9"/>
      <c r="D623" s="12"/>
      <c r="E623" s="12"/>
      <c r="F623" s="12"/>
    </row>
    <row r="624" spans="2:6" x14ac:dyDescent="0.2">
      <c r="B624" s="9"/>
      <c r="D624" s="12"/>
      <c r="E624" s="12"/>
      <c r="F624" s="12"/>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sheetData>
  <sheetProtection algorithmName="SHA-512" hashValue="TrEbDmCXJVsll9IgXuD498ZemS1oMqyV6KSneqPaB7emUKNz27uosZ08Dcs1jnpFJsji4BPz8c8l0uDg69cewQ==" saltValue="R1nIGUQPf9GbDCrmbEtjSw==" spinCount="100000" sheet="1" selectLockedCells="1"/>
  <sortState ref="B127:H288">
    <sortCondition ref="H127:H288"/>
  </sortState>
  <mergeCells count="223">
    <mergeCell ref="P124:V124"/>
    <mergeCell ref="B117:E117"/>
    <mergeCell ref="P117:S117"/>
    <mergeCell ref="U120:V120"/>
    <mergeCell ref="U121:V121"/>
    <mergeCell ref="U122:V122"/>
    <mergeCell ref="B114:E114"/>
    <mergeCell ref="P114:S114"/>
    <mergeCell ref="B115:E115"/>
    <mergeCell ref="P115:S115"/>
    <mergeCell ref="B116:E116"/>
    <mergeCell ref="P116:S116"/>
    <mergeCell ref="B111:E111"/>
    <mergeCell ref="P111:S111"/>
    <mergeCell ref="B112:E112"/>
    <mergeCell ref="P112:S112"/>
    <mergeCell ref="B113:E113"/>
    <mergeCell ref="P113:S113"/>
    <mergeCell ref="B108:E108"/>
    <mergeCell ref="P108:S108"/>
    <mergeCell ref="B109:E109"/>
    <mergeCell ref="P109:S109"/>
    <mergeCell ref="B110:E110"/>
    <mergeCell ref="P110:S110"/>
    <mergeCell ref="B105:E105"/>
    <mergeCell ref="P105:S105"/>
    <mergeCell ref="B106:E106"/>
    <mergeCell ref="P106:S106"/>
    <mergeCell ref="B107:E107"/>
    <mergeCell ref="P107:S107"/>
    <mergeCell ref="B101:E101"/>
    <mergeCell ref="P101:S101"/>
    <mergeCell ref="B102:E102"/>
    <mergeCell ref="P102:S102"/>
    <mergeCell ref="B103:E103"/>
    <mergeCell ref="P103:S103"/>
    <mergeCell ref="B98:E98"/>
    <mergeCell ref="P98:S98"/>
    <mergeCell ref="B99:E99"/>
    <mergeCell ref="P99:S99"/>
    <mergeCell ref="B100:E100"/>
    <mergeCell ref="P100:S100"/>
    <mergeCell ref="B95:E95"/>
    <mergeCell ref="P95:S95"/>
    <mergeCell ref="B96:E96"/>
    <mergeCell ref="P96:S96"/>
    <mergeCell ref="B97:E97"/>
    <mergeCell ref="P97:S97"/>
    <mergeCell ref="B92:E92"/>
    <mergeCell ref="P92:S92"/>
    <mergeCell ref="B93:E93"/>
    <mergeCell ref="P93:S93"/>
    <mergeCell ref="B94:E94"/>
    <mergeCell ref="P94:S94"/>
    <mergeCell ref="B89:E89"/>
    <mergeCell ref="P89:S89"/>
    <mergeCell ref="B90:E90"/>
    <mergeCell ref="P90:S90"/>
    <mergeCell ref="B91:E91"/>
    <mergeCell ref="P91:S91"/>
    <mergeCell ref="B86:E86"/>
    <mergeCell ref="P86:S86"/>
    <mergeCell ref="B87:E87"/>
    <mergeCell ref="P87:S87"/>
    <mergeCell ref="B88:E88"/>
    <mergeCell ref="P88:S88"/>
    <mergeCell ref="B82:E82"/>
    <mergeCell ref="P82:S82"/>
    <mergeCell ref="B84:E84"/>
    <mergeCell ref="P84:S84"/>
    <mergeCell ref="B85:E85"/>
    <mergeCell ref="P85:S85"/>
    <mergeCell ref="B79:E79"/>
    <mergeCell ref="P79:S79"/>
    <mergeCell ref="B80:E80"/>
    <mergeCell ref="P80:S80"/>
    <mergeCell ref="B81:E81"/>
    <mergeCell ref="P81:S81"/>
    <mergeCell ref="B76:E76"/>
    <mergeCell ref="P76:S76"/>
    <mergeCell ref="B77:E77"/>
    <mergeCell ref="P77:S77"/>
    <mergeCell ref="B78:E78"/>
    <mergeCell ref="P78:S78"/>
    <mergeCell ref="B73:E73"/>
    <mergeCell ref="P73:S73"/>
    <mergeCell ref="B74:E74"/>
    <mergeCell ref="P74:S74"/>
    <mergeCell ref="B75:E75"/>
    <mergeCell ref="P75:S75"/>
    <mergeCell ref="B70:E70"/>
    <mergeCell ref="P70:S70"/>
    <mergeCell ref="B71:E71"/>
    <mergeCell ref="P71:S71"/>
    <mergeCell ref="B72:E72"/>
    <mergeCell ref="P72:S72"/>
    <mergeCell ref="B67:E67"/>
    <mergeCell ref="P67:S67"/>
    <mergeCell ref="B68:E68"/>
    <mergeCell ref="P68:S68"/>
    <mergeCell ref="B69:E69"/>
    <mergeCell ref="P69:S69"/>
    <mergeCell ref="B64:E64"/>
    <mergeCell ref="P64:S64"/>
    <mergeCell ref="B65:E65"/>
    <mergeCell ref="P65:S65"/>
    <mergeCell ref="B66:E66"/>
    <mergeCell ref="P66:S66"/>
    <mergeCell ref="B61:E61"/>
    <mergeCell ref="P61:S61"/>
    <mergeCell ref="B62:E62"/>
    <mergeCell ref="P62:S62"/>
    <mergeCell ref="B63:E63"/>
    <mergeCell ref="P63:S63"/>
    <mergeCell ref="B58:E58"/>
    <mergeCell ref="P58:S58"/>
    <mergeCell ref="B59:E59"/>
    <mergeCell ref="P59:S59"/>
    <mergeCell ref="B60:E60"/>
    <mergeCell ref="P60:S60"/>
    <mergeCell ref="B55:E55"/>
    <mergeCell ref="P55:S55"/>
    <mergeCell ref="B56:E56"/>
    <mergeCell ref="P56:S56"/>
    <mergeCell ref="B57:E57"/>
    <mergeCell ref="P57:S57"/>
    <mergeCell ref="B52:E52"/>
    <mergeCell ref="P52:S52"/>
    <mergeCell ref="B53:E53"/>
    <mergeCell ref="P53:S53"/>
    <mergeCell ref="B54:E54"/>
    <mergeCell ref="P54:S54"/>
    <mergeCell ref="B49:E49"/>
    <mergeCell ref="P49:S49"/>
    <mergeCell ref="B50:E50"/>
    <mergeCell ref="P50:S50"/>
    <mergeCell ref="B51:E51"/>
    <mergeCell ref="P51:S51"/>
    <mergeCell ref="B46:E46"/>
    <mergeCell ref="P46:S46"/>
    <mergeCell ref="B47:E47"/>
    <mergeCell ref="P47:S47"/>
    <mergeCell ref="B48:E48"/>
    <mergeCell ref="P48:S48"/>
    <mergeCell ref="B43:E43"/>
    <mergeCell ref="P43:S43"/>
    <mergeCell ref="B44:E44"/>
    <mergeCell ref="P44:S44"/>
    <mergeCell ref="B45:E45"/>
    <mergeCell ref="P45:S45"/>
    <mergeCell ref="B40:E40"/>
    <mergeCell ref="P40:S40"/>
    <mergeCell ref="B41:E41"/>
    <mergeCell ref="P41:S41"/>
    <mergeCell ref="B42:E42"/>
    <mergeCell ref="P42:S42"/>
    <mergeCell ref="B37:E37"/>
    <mergeCell ref="P37:S37"/>
    <mergeCell ref="B38:E38"/>
    <mergeCell ref="P38:S38"/>
    <mergeCell ref="B39:E39"/>
    <mergeCell ref="P39:S39"/>
    <mergeCell ref="B34:E34"/>
    <mergeCell ref="P34:S34"/>
    <mergeCell ref="B35:E35"/>
    <mergeCell ref="P35:S35"/>
    <mergeCell ref="B36:E36"/>
    <mergeCell ref="P36:S36"/>
    <mergeCell ref="B31:E31"/>
    <mergeCell ref="P31:S31"/>
    <mergeCell ref="B32:E32"/>
    <mergeCell ref="P32:S32"/>
    <mergeCell ref="B33:E33"/>
    <mergeCell ref="P33:S33"/>
    <mergeCell ref="B28:E28"/>
    <mergeCell ref="P28:S28"/>
    <mergeCell ref="B29:E29"/>
    <mergeCell ref="P29:S29"/>
    <mergeCell ref="B30:E30"/>
    <mergeCell ref="P30:S30"/>
    <mergeCell ref="B25:E25"/>
    <mergeCell ref="P25:S25"/>
    <mergeCell ref="B26:E26"/>
    <mergeCell ref="P26:S26"/>
    <mergeCell ref="B27:E27"/>
    <mergeCell ref="P27:S27"/>
    <mergeCell ref="B22:E22"/>
    <mergeCell ref="P22:S22"/>
    <mergeCell ref="B23:E23"/>
    <mergeCell ref="P23:S23"/>
    <mergeCell ref="B24:E24"/>
    <mergeCell ref="P24:S24"/>
    <mergeCell ref="B19:E19"/>
    <mergeCell ref="P19:S19"/>
    <mergeCell ref="B20:E20"/>
    <mergeCell ref="P20:S20"/>
    <mergeCell ref="B21:E21"/>
    <mergeCell ref="P21:S21"/>
    <mergeCell ref="B16:E16"/>
    <mergeCell ref="P16:S16"/>
    <mergeCell ref="B17:E17"/>
    <mergeCell ref="P17:S17"/>
    <mergeCell ref="B18:E18"/>
    <mergeCell ref="P18:S18"/>
    <mergeCell ref="B15:E15"/>
    <mergeCell ref="P15:S15"/>
    <mergeCell ref="E5:F5"/>
    <mergeCell ref="K5:M5"/>
    <mergeCell ref="S5:W5"/>
    <mergeCell ref="S7:W7"/>
    <mergeCell ref="B11:E11"/>
    <mergeCell ref="P11:S11"/>
    <mergeCell ref="E9:O10"/>
    <mergeCell ref="T1:W1"/>
    <mergeCell ref="AE1:AH1"/>
    <mergeCell ref="F3:H3"/>
    <mergeCell ref="K3:L3"/>
    <mergeCell ref="S3:T3"/>
    <mergeCell ref="U3:W3"/>
    <mergeCell ref="B13:E13"/>
    <mergeCell ref="P13:S13"/>
    <mergeCell ref="B14:E14"/>
    <mergeCell ref="P14:S14"/>
  </mergeCells>
  <dataValidations count="19">
    <dataValidation type="textLength" allowBlank="1" showInputMessage="1" showErrorMessage="1" errorTitle="Attention plage de valeurs" error="Texte libre; max. 50 signes_x000a_" sqref="G5:I5 I3">
      <formula1>1</formula1>
      <formula2>50</formula2>
    </dataValidation>
    <dataValidation type="whole" errorStyle="information" allowBlank="1" showInputMessage="1" showErrorMessage="1" error="Insérer les coordonnées Y" sqref="AE3">
      <formula1>1</formula1>
      <formula2>999999</formula2>
    </dataValidation>
    <dataValidation type="whole" operator="greaterThanOrEqual" allowBlank="1" showInputMessage="1" showErrorMessage="1" sqref="WVP983161:WVP983163 JD123:JD124 SZ123:SZ124 ACV123:ACV124 AMR123:AMR124 AWN123:AWN124 BGJ123:BGJ124 BQF123:BQF124 CAB123:CAB124 CJX123:CJX124 CTT123:CTT124 DDP123:DDP124 DNL123:DNL124 DXH123:DXH124 EHD123:EHD124 EQZ123:EQZ124 FAV123:FAV124 FKR123:FKR124 FUN123:FUN124 GEJ123:GEJ124 GOF123:GOF124 GYB123:GYB124 HHX123:HHX124 HRT123:HRT124 IBP123:IBP124 ILL123:ILL124 IVH123:IVH124 JFD123:JFD124 JOZ123:JOZ124 JYV123:JYV124 KIR123:KIR124 KSN123:KSN124 LCJ123:LCJ124 LMF123:LMF124 LWB123:LWB124 MFX123:MFX124 MPT123:MPT124 MZP123:MZP124 NJL123:NJL124 NTH123:NTH124 ODD123:ODD124 OMZ123:OMZ124 OWV123:OWV124 PGR123:PGR124 PQN123:PQN124 QAJ123:QAJ124 QKF123:QKF124 QUB123:QUB124 RDX123:RDX124 RNT123:RNT124 RXP123:RXP124 SHL123:SHL124 SRH123:SRH124 TBD123:TBD124 TKZ123:TKZ124 TUV123:TUV124 UER123:UER124 UON123:UON124 UYJ123:UYJ124 VIF123:VIF124 VSB123:VSB124 WBX123:WBX124 WLT123:WLT124 WVP123:WVP124 G65657:G65659 JD65657:JD65659 SZ65657:SZ65659 ACV65657:ACV65659 AMR65657:AMR65659 AWN65657:AWN65659 BGJ65657:BGJ65659 BQF65657:BQF65659 CAB65657:CAB65659 CJX65657:CJX65659 CTT65657:CTT65659 DDP65657:DDP65659 DNL65657:DNL65659 DXH65657:DXH65659 EHD65657:EHD65659 EQZ65657:EQZ65659 FAV65657:FAV65659 FKR65657:FKR65659 FUN65657:FUN65659 GEJ65657:GEJ65659 GOF65657:GOF65659 GYB65657:GYB65659 HHX65657:HHX65659 HRT65657:HRT65659 IBP65657:IBP65659 ILL65657:ILL65659 IVH65657:IVH65659 JFD65657:JFD65659 JOZ65657:JOZ65659 JYV65657:JYV65659 KIR65657:KIR65659 KSN65657:KSN65659 LCJ65657:LCJ65659 LMF65657:LMF65659 LWB65657:LWB65659 MFX65657:MFX65659 MPT65657:MPT65659 MZP65657:MZP65659 NJL65657:NJL65659 NTH65657:NTH65659 ODD65657:ODD65659 OMZ65657:OMZ65659 OWV65657:OWV65659 PGR65657:PGR65659 PQN65657:PQN65659 QAJ65657:QAJ65659 QKF65657:QKF65659 QUB65657:QUB65659 RDX65657:RDX65659 RNT65657:RNT65659 RXP65657:RXP65659 SHL65657:SHL65659 SRH65657:SRH65659 TBD65657:TBD65659 TKZ65657:TKZ65659 TUV65657:TUV65659 UER65657:UER65659 UON65657:UON65659 UYJ65657:UYJ65659 VIF65657:VIF65659 VSB65657:VSB65659 WBX65657:WBX65659 WLT65657:WLT65659 WVP65657:WVP65659 G131193:G131195 JD131193:JD131195 SZ131193:SZ131195 ACV131193:ACV131195 AMR131193:AMR131195 AWN131193:AWN131195 BGJ131193:BGJ131195 BQF131193:BQF131195 CAB131193:CAB131195 CJX131193:CJX131195 CTT131193:CTT131195 DDP131193:DDP131195 DNL131193:DNL131195 DXH131193:DXH131195 EHD131193:EHD131195 EQZ131193:EQZ131195 FAV131193:FAV131195 FKR131193:FKR131195 FUN131193:FUN131195 GEJ131193:GEJ131195 GOF131193:GOF131195 GYB131193:GYB131195 HHX131193:HHX131195 HRT131193:HRT131195 IBP131193:IBP131195 ILL131193:ILL131195 IVH131193:IVH131195 JFD131193:JFD131195 JOZ131193:JOZ131195 JYV131193:JYV131195 KIR131193:KIR131195 KSN131193:KSN131195 LCJ131193:LCJ131195 LMF131193:LMF131195 LWB131193:LWB131195 MFX131193:MFX131195 MPT131193:MPT131195 MZP131193:MZP131195 NJL131193:NJL131195 NTH131193:NTH131195 ODD131193:ODD131195 OMZ131193:OMZ131195 OWV131193:OWV131195 PGR131193:PGR131195 PQN131193:PQN131195 QAJ131193:QAJ131195 QKF131193:QKF131195 QUB131193:QUB131195 RDX131193:RDX131195 RNT131193:RNT131195 RXP131193:RXP131195 SHL131193:SHL131195 SRH131193:SRH131195 TBD131193:TBD131195 TKZ131193:TKZ131195 TUV131193:TUV131195 UER131193:UER131195 UON131193:UON131195 UYJ131193:UYJ131195 VIF131193:VIF131195 VSB131193:VSB131195 WBX131193:WBX131195 WLT131193:WLT131195 WVP131193:WVP131195 G196729:G196731 JD196729:JD196731 SZ196729:SZ196731 ACV196729:ACV196731 AMR196729:AMR196731 AWN196729:AWN196731 BGJ196729:BGJ196731 BQF196729:BQF196731 CAB196729:CAB196731 CJX196729:CJX196731 CTT196729:CTT196731 DDP196729:DDP196731 DNL196729:DNL196731 DXH196729:DXH196731 EHD196729:EHD196731 EQZ196729:EQZ196731 FAV196729:FAV196731 FKR196729:FKR196731 FUN196729:FUN196731 GEJ196729:GEJ196731 GOF196729:GOF196731 GYB196729:GYB196731 HHX196729:HHX196731 HRT196729:HRT196731 IBP196729:IBP196731 ILL196729:ILL196731 IVH196729:IVH196731 JFD196729:JFD196731 JOZ196729:JOZ196731 JYV196729:JYV196731 KIR196729:KIR196731 KSN196729:KSN196731 LCJ196729:LCJ196731 LMF196729:LMF196731 LWB196729:LWB196731 MFX196729:MFX196731 MPT196729:MPT196731 MZP196729:MZP196731 NJL196729:NJL196731 NTH196729:NTH196731 ODD196729:ODD196731 OMZ196729:OMZ196731 OWV196729:OWV196731 PGR196729:PGR196731 PQN196729:PQN196731 QAJ196729:QAJ196731 QKF196729:QKF196731 QUB196729:QUB196731 RDX196729:RDX196731 RNT196729:RNT196731 RXP196729:RXP196731 SHL196729:SHL196731 SRH196729:SRH196731 TBD196729:TBD196731 TKZ196729:TKZ196731 TUV196729:TUV196731 UER196729:UER196731 UON196729:UON196731 UYJ196729:UYJ196731 VIF196729:VIF196731 VSB196729:VSB196731 WBX196729:WBX196731 WLT196729:WLT196731 WVP196729:WVP196731 G262265:G262267 JD262265:JD262267 SZ262265:SZ262267 ACV262265:ACV262267 AMR262265:AMR262267 AWN262265:AWN262267 BGJ262265:BGJ262267 BQF262265:BQF262267 CAB262265:CAB262267 CJX262265:CJX262267 CTT262265:CTT262267 DDP262265:DDP262267 DNL262265:DNL262267 DXH262265:DXH262267 EHD262265:EHD262267 EQZ262265:EQZ262267 FAV262265:FAV262267 FKR262265:FKR262267 FUN262265:FUN262267 GEJ262265:GEJ262267 GOF262265:GOF262267 GYB262265:GYB262267 HHX262265:HHX262267 HRT262265:HRT262267 IBP262265:IBP262267 ILL262265:ILL262267 IVH262265:IVH262267 JFD262265:JFD262267 JOZ262265:JOZ262267 JYV262265:JYV262267 KIR262265:KIR262267 KSN262265:KSN262267 LCJ262265:LCJ262267 LMF262265:LMF262267 LWB262265:LWB262267 MFX262265:MFX262267 MPT262265:MPT262267 MZP262265:MZP262267 NJL262265:NJL262267 NTH262265:NTH262267 ODD262265:ODD262267 OMZ262265:OMZ262267 OWV262265:OWV262267 PGR262265:PGR262267 PQN262265:PQN262267 QAJ262265:QAJ262267 QKF262265:QKF262267 QUB262265:QUB262267 RDX262265:RDX262267 RNT262265:RNT262267 RXP262265:RXP262267 SHL262265:SHL262267 SRH262265:SRH262267 TBD262265:TBD262267 TKZ262265:TKZ262267 TUV262265:TUV262267 UER262265:UER262267 UON262265:UON262267 UYJ262265:UYJ262267 VIF262265:VIF262267 VSB262265:VSB262267 WBX262265:WBX262267 WLT262265:WLT262267 WVP262265:WVP262267 G327801:G327803 JD327801:JD327803 SZ327801:SZ327803 ACV327801:ACV327803 AMR327801:AMR327803 AWN327801:AWN327803 BGJ327801:BGJ327803 BQF327801:BQF327803 CAB327801:CAB327803 CJX327801:CJX327803 CTT327801:CTT327803 DDP327801:DDP327803 DNL327801:DNL327803 DXH327801:DXH327803 EHD327801:EHD327803 EQZ327801:EQZ327803 FAV327801:FAV327803 FKR327801:FKR327803 FUN327801:FUN327803 GEJ327801:GEJ327803 GOF327801:GOF327803 GYB327801:GYB327803 HHX327801:HHX327803 HRT327801:HRT327803 IBP327801:IBP327803 ILL327801:ILL327803 IVH327801:IVH327803 JFD327801:JFD327803 JOZ327801:JOZ327803 JYV327801:JYV327803 KIR327801:KIR327803 KSN327801:KSN327803 LCJ327801:LCJ327803 LMF327801:LMF327803 LWB327801:LWB327803 MFX327801:MFX327803 MPT327801:MPT327803 MZP327801:MZP327803 NJL327801:NJL327803 NTH327801:NTH327803 ODD327801:ODD327803 OMZ327801:OMZ327803 OWV327801:OWV327803 PGR327801:PGR327803 PQN327801:PQN327803 QAJ327801:QAJ327803 QKF327801:QKF327803 QUB327801:QUB327803 RDX327801:RDX327803 RNT327801:RNT327803 RXP327801:RXP327803 SHL327801:SHL327803 SRH327801:SRH327803 TBD327801:TBD327803 TKZ327801:TKZ327803 TUV327801:TUV327803 UER327801:UER327803 UON327801:UON327803 UYJ327801:UYJ327803 VIF327801:VIF327803 VSB327801:VSB327803 WBX327801:WBX327803 WLT327801:WLT327803 WVP327801:WVP327803 G393337:G393339 JD393337:JD393339 SZ393337:SZ393339 ACV393337:ACV393339 AMR393337:AMR393339 AWN393337:AWN393339 BGJ393337:BGJ393339 BQF393337:BQF393339 CAB393337:CAB393339 CJX393337:CJX393339 CTT393337:CTT393339 DDP393337:DDP393339 DNL393337:DNL393339 DXH393337:DXH393339 EHD393337:EHD393339 EQZ393337:EQZ393339 FAV393337:FAV393339 FKR393337:FKR393339 FUN393337:FUN393339 GEJ393337:GEJ393339 GOF393337:GOF393339 GYB393337:GYB393339 HHX393337:HHX393339 HRT393337:HRT393339 IBP393337:IBP393339 ILL393337:ILL393339 IVH393337:IVH393339 JFD393337:JFD393339 JOZ393337:JOZ393339 JYV393337:JYV393339 KIR393337:KIR393339 KSN393337:KSN393339 LCJ393337:LCJ393339 LMF393337:LMF393339 LWB393337:LWB393339 MFX393337:MFX393339 MPT393337:MPT393339 MZP393337:MZP393339 NJL393337:NJL393339 NTH393337:NTH393339 ODD393337:ODD393339 OMZ393337:OMZ393339 OWV393337:OWV393339 PGR393337:PGR393339 PQN393337:PQN393339 QAJ393337:QAJ393339 QKF393337:QKF393339 QUB393337:QUB393339 RDX393337:RDX393339 RNT393337:RNT393339 RXP393337:RXP393339 SHL393337:SHL393339 SRH393337:SRH393339 TBD393337:TBD393339 TKZ393337:TKZ393339 TUV393337:TUV393339 UER393337:UER393339 UON393337:UON393339 UYJ393337:UYJ393339 VIF393337:VIF393339 VSB393337:VSB393339 WBX393337:WBX393339 WLT393337:WLT393339 WVP393337:WVP393339 G458873:G458875 JD458873:JD458875 SZ458873:SZ458875 ACV458873:ACV458875 AMR458873:AMR458875 AWN458873:AWN458875 BGJ458873:BGJ458875 BQF458873:BQF458875 CAB458873:CAB458875 CJX458873:CJX458875 CTT458873:CTT458875 DDP458873:DDP458875 DNL458873:DNL458875 DXH458873:DXH458875 EHD458873:EHD458875 EQZ458873:EQZ458875 FAV458873:FAV458875 FKR458873:FKR458875 FUN458873:FUN458875 GEJ458873:GEJ458875 GOF458873:GOF458875 GYB458873:GYB458875 HHX458873:HHX458875 HRT458873:HRT458875 IBP458873:IBP458875 ILL458873:ILL458875 IVH458873:IVH458875 JFD458873:JFD458875 JOZ458873:JOZ458875 JYV458873:JYV458875 KIR458873:KIR458875 KSN458873:KSN458875 LCJ458873:LCJ458875 LMF458873:LMF458875 LWB458873:LWB458875 MFX458873:MFX458875 MPT458873:MPT458875 MZP458873:MZP458875 NJL458873:NJL458875 NTH458873:NTH458875 ODD458873:ODD458875 OMZ458873:OMZ458875 OWV458873:OWV458875 PGR458873:PGR458875 PQN458873:PQN458875 QAJ458873:QAJ458875 QKF458873:QKF458875 QUB458873:QUB458875 RDX458873:RDX458875 RNT458873:RNT458875 RXP458873:RXP458875 SHL458873:SHL458875 SRH458873:SRH458875 TBD458873:TBD458875 TKZ458873:TKZ458875 TUV458873:TUV458875 UER458873:UER458875 UON458873:UON458875 UYJ458873:UYJ458875 VIF458873:VIF458875 VSB458873:VSB458875 WBX458873:WBX458875 WLT458873:WLT458875 WVP458873:WVP458875 G524409:G524411 JD524409:JD524411 SZ524409:SZ524411 ACV524409:ACV524411 AMR524409:AMR524411 AWN524409:AWN524411 BGJ524409:BGJ524411 BQF524409:BQF524411 CAB524409:CAB524411 CJX524409:CJX524411 CTT524409:CTT524411 DDP524409:DDP524411 DNL524409:DNL524411 DXH524409:DXH524411 EHD524409:EHD524411 EQZ524409:EQZ524411 FAV524409:FAV524411 FKR524409:FKR524411 FUN524409:FUN524411 GEJ524409:GEJ524411 GOF524409:GOF524411 GYB524409:GYB524411 HHX524409:HHX524411 HRT524409:HRT524411 IBP524409:IBP524411 ILL524409:ILL524411 IVH524409:IVH524411 JFD524409:JFD524411 JOZ524409:JOZ524411 JYV524409:JYV524411 KIR524409:KIR524411 KSN524409:KSN524411 LCJ524409:LCJ524411 LMF524409:LMF524411 LWB524409:LWB524411 MFX524409:MFX524411 MPT524409:MPT524411 MZP524409:MZP524411 NJL524409:NJL524411 NTH524409:NTH524411 ODD524409:ODD524411 OMZ524409:OMZ524411 OWV524409:OWV524411 PGR524409:PGR524411 PQN524409:PQN524411 QAJ524409:QAJ524411 QKF524409:QKF524411 QUB524409:QUB524411 RDX524409:RDX524411 RNT524409:RNT524411 RXP524409:RXP524411 SHL524409:SHL524411 SRH524409:SRH524411 TBD524409:TBD524411 TKZ524409:TKZ524411 TUV524409:TUV524411 UER524409:UER524411 UON524409:UON524411 UYJ524409:UYJ524411 VIF524409:VIF524411 VSB524409:VSB524411 WBX524409:WBX524411 WLT524409:WLT524411 WVP524409:WVP524411 G589945:G589947 JD589945:JD589947 SZ589945:SZ589947 ACV589945:ACV589947 AMR589945:AMR589947 AWN589945:AWN589947 BGJ589945:BGJ589947 BQF589945:BQF589947 CAB589945:CAB589947 CJX589945:CJX589947 CTT589945:CTT589947 DDP589945:DDP589947 DNL589945:DNL589947 DXH589945:DXH589947 EHD589945:EHD589947 EQZ589945:EQZ589947 FAV589945:FAV589947 FKR589945:FKR589947 FUN589945:FUN589947 GEJ589945:GEJ589947 GOF589945:GOF589947 GYB589945:GYB589947 HHX589945:HHX589947 HRT589945:HRT589947 IBP589945:IBP589947 ILL589945:ILL589947 IVH589945:IVH589947 JFD589945:JFD589947 JOZ589945:JOZ589947 JYV589945:JYV589947 KIR589945:KIR589947 KSN589945:KSN589947 LCJ589945:LCJ589947 LMF589945:LMF589947 LWB589945:LWB589947 MFX589945:MFX589947 MPT589945:MPT589947 MZP589945:MZP589947 NJL589945:NJL589947 NTH589945:NTH589947 ODD589945:ODD589947 OMZ589945:OMZ589947 OWV589945:OWV589947 PGR589945:PGR589947 PQN589945:PQN589947 QAJ589945:QAJ589947 QKF589945:QKF589947 QUB589945:QUB589947 RDX589945:RDX589947 RNT589945:RNT589947 RXP589945:RXP589947 SHL589945:SHL589947 SRH589945:SRH589947 TBD589945:TBD589947 TKZ589945:TKZ589947 TUV589945:TUV589947 UER589945:UER589947 UON589945:UON589947 UYJ589945:UYJ589947 VIF589945:VIF589947 VSB589945:VSB589947 WBX589945:WBX589947 WLT589945:WLT589947 WVP589945:WVP589947 G655481:G655483 JD655481:JD655483 SZ655481:SZ655483 ACV655481:ACV655483 AMR655481:AMR655483 AWN655481:AWN655483 BGJ655481:BGJ655483 BQF655481:BQF655483 CAB655481:CAB655483 CJX655481:CJX655483 CTT655481:CTT655483 DDP655481:DDP655483 DNL655481:DNL655483 DXH655481:DXH655483 EHD655481:EHD655483 EQZ655481:EQZ655483 FAV655481:FAV655483 FKR655481:FKR655483 FUN655481:FUN655483 GEJ655481:GEJ655483 GOF655481:GOF655483 GYB655481:GYB655483 HHX655481:HHX655483 HRT655481:HRT655483 IBP655481:IBP655483 ILL655481:ILL655483 IVH655481:IVH655483 JFD655481:JFD655483 JOZ655481:JOZ655483 JYV655481:JYV655483 KIR655481:KIR655483 KSN655481:KSN655483 LCJ655481:LCJ655483 LMF655481:LMF655483 LWB655481:LWB655483 MFX655481:MFX655483 MPT655481:MPT655483 MZP655481:MZP655483 NJL655481:NJL655483 NTH655481:NTH655483 ODD655481:ODD655483 OMZ655481:OMZ655483 OWV655481:OWV655483 PGR655481:PGR655483 PQN655481:PQN655483 QAJ655481:QAJ655483 QKF655481:QKF655483 QUB655481:QUB655483 RDX655481:RDX655483 RNT655481:RNT655483 RXP655481:RXP655483 SHL655481:SHL655483 SRH655481:SRH655483 TBD655481:TBD655483 TKZ655481:TKZ655483 TUV655481:TUV655483 UER655481:UER655483 UON655481:UON655483 UYJ655481:UYJ655483 VIF655481:VIF655483 VSB655481:VSB655483 WBX655481:WBX655483 WLT655481:WLT655483 WVP655481:WVP655483 G721017:G721019 JD721017:JD721019 SZ721017:SZ721019 ACV721017:ACV721019 AMR721017:AMR721019 AWN721017:AWN721019 BGJ721017:BGJ721019 BQF721017:BQF721019 CAB721017:CAB721019 CJX721017:CJX721019 CTT721017:CTT721019 DDP721017:DDP721019 DNL721017:DNL721019 DXH721017:DXH721019 EHD721017:EHD721019 EQZ721017:EQZ721019 FAV721017:FAV721019 FKR721017:FKR721019 FUN721017:FUN721019 GEJ721017:GEJ721019 GOF721017:GOF721019 GYB721017:GYB721019 HHX721017:HHX721019 HRT721017:HRT721019 IBP721017:IBP721019 ILL721017:ILL721019 IVH721017:IVH721019 JFD721017:JFD721019 JOZ721017:JOZ721019 JYV721017:JYV721019 KIR721017:KIR721019 KSN721017:KSN721019 LCJ721017:LCJ721019 LMF721017:LMF721019 LWB721017:LWB721019 MFX721017:MFX721019 MPT721017:MPT721019 MZP721017:MZP721019 NJL721017:NJL721019 NTH721017:NTH721019 ODD721017:ODD721019 OMZ721017:OMZ721019 OWV721017:OWV721019 PGR721017:PGR721019 PQN721017:PQN721019 QAJ721017:QAJ721019 QKF721017:QKF721019 QUB721017:QUB721019 RDX721017:RDX721019 RNT721017:RNT721019 RXP721017:RXP721019 SHL721017:SHL721019 SRH721017:SRH721019 TBD721017:TBD721019 TKZ721017:TKZ721019 TUV721017:TUV721019 UER721017:UER721019 UON721017:UON721019 UYJ721017:UYJ721019 VIF721017:VIF721019 VSB721017:VSB721019 WBX721017:WBX721019 WLT721017:WLT721019 WVP721017:WVP721019 G786553:G786555 JD786553:JD786555 SZ786553:SZ786555 ACV786553:ACV786555 AMR786553:AMR786555 AWN786553:AWN786555 BGJ786553:BGJ786555 BQF786553:BQF786555 CAB786553:CAB786555 CJX786553:CJX786555 CTT786553:CTT786555 DDP786553:DDP786555 DNL786553:DNL786555 DXH786553:DXH786555 EHD786553:EHD786555 EQZ786553:EQZ786555 FAV786553:FAV786555 FKR786553:FKR786555 FUN786553:FUN786555 GEJ786553:GEJ786555 GOF786553:GOF786555 GYB786553:GYB786555 HHX786553:HHX786555 HRT786553:HRT786555 IBP786553:IBP786555 ILL786553:ILL786555 IVH786553:IVH786555 JFD786553:JFD786555 JOZ786553:JOZ786555 JYV786553:JYV786555 KIR786553:KIR786555 KSN786553:KSN786555 LCJ786553:LCJ786555 LMF786553:LMF786555 LWB786553:LWB786555 MFX786553:MFX786555 MPT786553:MPT786555 MZP786553:MZP786555 NJL786553:NJL786555 NTH786553:NTH786555 ODD786553:ODD786555 OMZ786553:OMZ786555 OWV786553:OWV786555 PGR786553:PGR786555 PQN786553:PQN786555 QAJ786553:QAJ786555 QKF786553:QKF786555 QUB786553:QUB786555 RDX786553:RDX786555 RNT786553:RNT786555 RXP786553:RXP786555 SHL786553:SHL786555 SRH786553:SRH786555 TBD786553:TBD786555 TKZ786553:TKZ786555 TUV786553:TUV786555 UER786553:UER786555 UON786553:UON786555 UYJ786553:UYJ786555 VIF786553:VIF786555 VSB786553:VSB786555 WBX786553:WBX786555 WLT786553:WLT786555 WVP786553:WVP786555 G852089:G852091 JD852089:JD852091 SZ852089:SZ852091 ACV852089:ACV852091 AMR852089:AMR852091 AWN852089:AWN852091 BGJ852089:BGJ852091 BQF852089:BQF852091 CAB852089:CAB852091 CJX852089:CJX852091 CTT852089:CTT852091 DDP852089:DDP852091 DNL852089:DNL852091 DXH852089:DXH852091 EHD852089:EHD852091 EQZ852089:EQZ852091 FAV852089:FAV852091 FKR852089:FKR852091 FUN852089:FUN852091 GEJ852089:GEJ852091 GOF852089:GOF852091 GYB852089:GYB852091 HHX852089:HHX852091 HRT852089:HRT852091 IBP852089:IBP852091 ILL852089:ILL852091 IVH852089:IVH852091 JFD852089:JFD852091 JOZ852089:JOZ852091 JYV852089:JYV852091 KIR852089:KIR852091 KSN852089:KSN852091 LCJ852089:LCJ852091 LMF852089:LMF852091 LWB852089:LWB852091 MFX852089:MFX852091 MPT852089:MPT852091 MZP852089:MZP852091 NJL852089:NJL852091 NTH852089:NTH852091 ODD852089:ODD852091 OMZ852089:OMZ852091 OWV852089:OWV852091 PGR852089:PGR852091 PQN852089:PQN852091 QAJ852089:QAJ852091 QKF852089:QKF852091 QUB852089:QUB852091 RDX852089:RDX852091 RNT852089:RNT852091 RXP852089:RXP852091 SHL852089:SHL852091 SRH852089:SRH852091 TBD852089:TBD852091 TKZ852089:TKZ852091 TUV852089:TUV852091 UER852089:UER852091 UON852089:UON852091 UYJ852089:UYJ852091 VIF852089:VIF852091 VSB852089:VSB852091 WBX852089:WBX852091 WLT852089:WLT852091 WVP852089:WVP852091 G917625:G917627 JD917625:JD917627 SZ917625:SZ917627 ACV917625:ACV917627 AMR917625:AMR917627 AWN917625:AWN917627 BGJ917625:BGJ917627 BQF917625:BQF917627 CAB917625:CAB917627 CJX917625:CJX917627 CTT917625:CTT917627 DDP917625:DDP917627 DNL917625:DNL917627 DXH917625:DXH917627 EHD917625:EHD917627 EQZ917625:EQZ917627 FAV917625:FAV917627 FKR917625:FKR917627 FUN917625:FUN917627 GEJ917625:GEJ917627 GOF917625:GOF917627 GYB917625:GYB917627 HHX917625:HHX917627 HRT917625:HRT917627 IBP917625:IBP917627 ILL917625:ILL917627 IVH917625:IVH917627 JFD917625:JFD917627 JOZ917625:JOZ917627 JYV917625:JYV917627 KIR917625:KIR917627 KSN917625:KSN917627 LCJ917625:LCJ917627 LMF917625:LMF917627 LWB917625:LWB917627 MFX917625:MFX917627 MPT917625:MPT917627 MZP917625:MZP917627 NJL917625:NJL917627 NTH917625:NTH917627 ODD917625:ODD917627 OMZ917625:OMZ917627 OWV917625:OWV917627 PGR917625:PGR917627 PQN917625:PQN917627 QAJ917625:QAJ917627 QKF917625:QKF917627 QUB917625:QUB917627 RDX917625:RDX917627 RNT917625:RNT917627 RXP917625:RXP917627 SHL917625:SHL917627 SRH917625:SRH917627 TBD917625:TBD917627 TKZ917625:TKZ917627 TUV917625:TUV917627 UER917625:UER917627 UON917625:UON917627 UYJ917625:UYJ917627 VIF917625:VIF917627 VSB917625:VSB917627 WBX917625:WBX917627 WLT917625:WLT917627 WVP917625:WVP917627 G983161:G983163 JD983161:JD983163 SZ983161:SZ983163 ACV983161:ACV983163 AMR983161:AMR983163 AWN983161:AWN983163 BGJ983161:BGJ983163 BQF983161:BQF983163 CAB983161:CAB983163 CJX983161:CJX983163 CTT983161:CTT983163 DDP983161:DDP983163 DNL983161:DNL983163 DXH983161:DXH983163 EHD983161:EHD983163 EQZ983161:EQZ983163 FAV983161:FAV983163 FKR983161:FKR983163 FUN983161:FUN983163 GEJ983161:GEJ983163 GOF983161:GOF983163 GYB983161:GYB983163 HHX983161:HHX983163 HRT983161:HRT983163 IBP983161:IBP983163 ILL983161:ILL983163 IVH983161:IVH983163 JFD983161:JFD983163 JOZ983161:JOZ983163 JYV983161:JYV983163 KIR983161:KIR983163 KSN983161:KSN983163 LCJ983161:LCJ983163 LMF983161:LMF983163 LWB983161:LWB983163 MFX983161:MFX983163 MPT983161:MPT983163 MZP983161:MZP983163 NJL983161:NJL983163 NTH983161:NTH983163 ODD983161:ODD983163 OMZ983161:OMZ983163 OWV983161:OWV983163 PGR983161:PGR983163 PQN983161:PQN983163 QAJ983161:QAJ983163 QKF983161:QKF983163 QUB983161:QUB983163 RDX983161:RDX983163 RNT983161:RNT983163 RXP983161:RXP983163 SHL983161:SHL983163 SRH983161:SRH983163 TBD983161:TBD983163 TKZ983161:TKZ983163 TUV983161:TUV983163 UER983161:UER983163 UON983161:UON983163 UYJ983161:UYJ983163 VIF983161:VIF983163 VSB983161:VSB983163 WBX983161:WBX983163 WLT983161:WLT983163 K124">
      <formula1>2020</formula1>
    </dataValidation>
    <dataValidation type="whole" allowBlank="1" showInputMessage="1" showErrorMessage="1" sqref="WVO983161:WVO983163 JC123:JC124 SY123:SY124 ACU123:ACU124 AMQ123:AMQ124 AWM123:AWM124 BGI123:BGI124 BQE123:BQE124 CAA123:CAA124 CJW123:CJW124 CTS123:CTS124 DDO123:DDO124 DNK123:DNK124 DXG123:DXG124 EHC123:EHC124 EQY123:EQY124 FAU123:FAU124 FKQ123:FKQ124 FUM123:FUM124 GEI123:GEI124 GOE123:GOE124 GYA123:GYA124 HHW123:HHW124 HRS123:HRS124 IBO123:IBO124 ILK123:ILK124 IVG123:IVG124 JFC123:JFC124 JOY123:JOY124 JYU123:JYU124 KIQ123:KIQ124 KSM123:KSM124 LCI123:LCI124 LME123:LME124 LWA123:LWA124 MFW123:MFW124 MPS123:MPS124 MZO123:MZO124 NJK123:NJK124 NTG123:NTG124 ODC123:ODC124 OMY123:OMY124 OWU123:OWU124 PGQ123:PGQ124 PQM123:PQM124 QAI123:QAI124 QKE123:QKE124 QUA123:QUA124 RDW123:RDW124 RNS123:RNS124 RXO123:RXO124 SHK123:SHK124 SRG123:SRG124 TBC123:TBC124 TKY123:TKY124 TUU123:TUU124 UEQ123:UEQ124 UOM123:UOM124 UYI123:UYI124 VIE123:VIE124 VSA123:VSA124 WBW123:WBW124 WLS123:WLS124 WVO123:WVO124 F65657:F65659 JC65657:JC65659 SY65657:SY65659 ACU65657:ACU65659 AMQ65657:AMQ65659 AWM65657:AWM65659 BGI65657:BGI65659 BQE65657:BQE65659 CAA65657:CAA65659 CJW65657:CJW65659 CTS65657:CTS65659 DDO65657:DDO65659 DNK65657:DNK65659 DXG65657:DXG65659 EHC65657:EHC65659 EQY65657:EQY65659 FAU65657:FAU65659 FKQ65657:FKQ65659 FUM65657:FUM65659 GEI65657:GEI65659 GOE65657:GOE65659 GYA65657:GYA65659 HHW65657:HHW65659 HRS65657:HRS65659 IBO65657:IBO65659 ILK65657:ILK65659 IVG65657:IVG65659 JFC65657:JFC65659 JOY65657:JOY65659 JYU65657:JYU65659 KIQ65657:KIQ65659 KSM65657:KSM65659 LCI65657:LCI65659 LME65657:LME65659 LWA65657:LWA65659 MFW65657:MFW65659 MPS65657:MPS65659 MZO65657:MZO65659 NJK65657:NJK65659 NTG65657:NTG65659 ODC65657:ODC65659 OMY65657:OMY65659 OWU65657:OWU65659 PGQ65657:PGQ65659 PQM65657:PQM65659 QAI65657:QAI65659 QKE65657:QKE65659 QUA65657:QUA65659 RDW65657:RDW65659 RNS65657:RNS65659 RXO65657:RXO65659 SHK65657:SHK65659 SRG65657:SRG65659 TBC65657:TBC65659 TKY65657:TKY65659 TUU65657:TUU65659 UEQ65657:UEQ65659 UOM65657:UOM65659 UYI65657:UYI65659 VIE65657:VIE65659 VSA65657:VSA65659 WBW65657:WBW65659 WLS65657:WLS65659 WVO65657:WVO65659 F131193:F131195 JC131193:JC131195 SY131193:SY131195 ACU131193:ACU131195 AMQ131193:AMQ131195 AWM131193:AWM131195 BGI131193:BGI131195 BQE131193:BQE131195 CAA131193:CAA131195 CJW131193:CJW131195 CTS131193:CTS131195 DDO131193:DDO131195 DNK131193:DNK131195 DXG131193:DXG131195 EHC131193:EHC131195 EQY131193:EQY131195 FAU131193:FAU131195 FKQ131193:FKQ131195 FUM131193:FUM131195 GEI131193:GEI131195 GOE131193:GOE131195 GYA131193:GYA131195 HHW131193:HHW131195 HRS131193:HRS131195 IBO131193:IBO131195 ILK131193:ILK131195 IVG131193:IVG131195 JFC131193:JFC131195 JOY131193:JOY131195 JYU131193:JYU131195 KIQ131193:KIQ131195 KSM131193:KSM131195 LCI131193:LCI131195 LME131193:LME131195 LWA131193:LWA131195 MFW131193:MFW131195 MPS131193:MPS131195 MZO131193:MZO131195 NJK131193:NJK131195 NTG131193:NTG131195 ODC131193:ODC131195 OMY131193:OMY131195 OWU131193:OWU131195 PGQ131193:PGQ131195 PQM131193:PQM131195 QAI131193:QAI131195 QKE131193:QKE131195 QUA131193:QUA131195 RDW131193:RDW131195 RNS131193:RNS131195 RXO131193:RXO131195 SHK131193:SHK131195 SRG131193:SRG131195 TBC131193:TBC131195 TKY131193:TKY131195 TUU131193:TUU131195 UEQ131193:UEQ131195 UOM131193:UOM131195 UYI131193:UYI131195 VIE131193:VIE131195 VSA131193:VSA131195 WBW131193:WBW131195 WLS131193:WLS131195 WVO131193:WVO131195 F196729:F196731 JC196729:JC196731 SY196729:SY196731 ACU196729:ACU196731 AMQ196729:AMQ196731 AWM196729:AWM196731 BGI196729:BGI196731 BQE196729:BQE196731 CAA196729:CAA196731 CJW196729:CJW196731 CTS196729:CTS196731 DDO196729:DDO196731 DNK196729:DNK196731 DXG196729:DXG196731 EHC196729:EHC196731 EQY196729:EQY196731 FAU196729:FAU196731 FKQ196729:FKQ196731 FUM196729:FUM196731 GEI196729:GEI196731 GOE196729:GOE196731 GYA196729:GYA196731 HHW196729:HHW196731 HRS196729:HRS196731 IBO196729:IBO196731 ILK196729:ILK196731 IVG196729:IVG196731 JFC196729:JFC196731 JOY196729:JOY196731 JYU196729:JYU196731 KIQ196729:KIQ196731 KSM196729:KSM196731 LCI196729:LCI196731 LME196729:LME196731 LWA196729:LWA196731 MFW196729:MFW196731 MPS196729:MPS196731 MZO196729:MZO196731 NJK196729:NJK196731 NTG196729:NTG196731 ODC196729:ODC196731 OMY196729:OMY196731 OWU196729:OWU196731 PGQ196729:PGQ196731 PQM196729:PQM196731 QAI196729:QAI196731 QKE196729:QKE196731 QUA196729:QUA196731 RDW196729:RDW196731 RNS196729:RNS196731 RXO196729:RXO196731 SHK196729:SHK196731 SRG196729:SRG196731 TBC196729:TBC196731 TKY196729:TKY196731 TUU196729:TUU196731 UEQ196729:UEQ196731 UOM196729:UOM196731 UYI196729:UYI196731 VIE196729:VIE196731 VSA196729:VSA196731 WBW196729:WBW196731 WLS196729:WLS196731 WVO196729:WVO196731 F262265:F262267 JC262265:JC262267 SY262265:SY262267 ACU262265:ACU262267 AMQ262265:AMQ262267 AWM262265:AWM262267 BGI262265:BGI262267 BQE262265:BQE262267 CAA262265:CAA262267 CJW262265:CJW262267 CTS262265:CTS262267 DDO262265:DDO262267 DNK262265:DNK262267 DXG262265:DXG262267 EHC262265:EHC262267 EQY262265:EQY262267 FAU262265:FAU262267 FKQ262265:FKQ262267 FUM262265:FUM262267 GEI262265:GEI262267 GOE262265:GOE262267 GYA262265:GYA262267 HHW262265:HHW262267 HRS262265:HRS262267 IBO262265:IBO262267 ILK262265:ILK262267 IVG262265:IVG262267 JFC262265:JFC262267 JOY262265:JOY262267 JYU262265:JYU262267 KIQ262265:KIQ262267 KSM262265:KSM262267 LCI262265:LCI262267 LME262265:LME262267 LWA262265:LWA262267 MFW262265:MFW262267 MPS262265:MPS262267 MZO262265:MZO262267 NJK262265:NJK262267 NTG262265:NTG262267 ODC262265:ODC262267 OMY262265:OMY262267 OWU262265:OWU262267 PGQ262265:PGQ262267 PQM262265:PQM262267 QAI262265:QAI262267 QKE262265:QKE262267 QUA262265:QUA262267 RDW262265:RDW262267 RNS262265:RNS262267 RXO262265:RXO262267 SHK262265:SHK262267 SRG262265:SRG262267 TBC262265:TBC262267 TKY262265:TKY262267 TUU262265:TUU262267 UEQ262265:UEQ262267 UOM262265:UOM262267 UYI262265:UYI262267 VIE262265:VIE262267 VSA262265:VSA262267 WBW262265:WBW262267 WLS262265:WLS262267 WVO262265:WVO262267 F327801:F327803 JC327801:JC327803 SY327801:SY327803 ACU327801:ACU327803 AMQ327801:AMQ327803 AWM327801:AWM327803 BGI327801:BGI327803 BQE327801:BQE327803 CAA327801:CAA327803 CJW327801:CJW327803 CTS327801:CTS327803 DDO327801:DDO327803 DNK327801:DNK327803 DXG327801:DXG327803 EHC327801:EHC327803 EQY327801:EQY327803 FAU327801:FAU327803 FKQ327801:FKQ327803 FUM327801:FUM327803 GEI327801:GEI327803 GOE327801:GOE327803 GYA327801:GYA327803 HHW327801:HHW327803 HRS327801:HRS327803 IBO327801:IBO327803 ILK327801:ILK327803 IVG327801:IVG327803 JFC327801:JFC327803 JOY327801:JOY327803 JYU327801:JYU327803 KIQ327801:KIQ327803 KSM327801:KSM327803 LCI327801:LCI327803 LME327801:LME327803 LWA327801:LWA327803 MFW327801:MFW327803 MPS327801:MPS327803 MZO327801:MZO327803 NJK327801:NJK327803 NTG327801:NTG327803 ODC327801:ODC327803 OMY327801:OMY327803 OWU327801:OWU327803 PGQ327801:PGQ327803 PQM327801:PQM327803 QAI327801:QAI327803 QKE327801:QKE327803 QUA327801:QUA327803 RDW327801:RDW327803 RNS327801:RNS327803 RXO327801:RXO327803 SHK327801:SHK327803 SRG327801:SRG327803 TBC327801:TBC327803 TKY327801:TKY327803 TUU327801:TUU327803 UEQ327801:UEQ327803 UOM327801:UOM327803 UYI327801:UYI327803 VIE327801:VIE327803 VSA327801:VSA327803 WBW327801:WBW327803 WLS327801:WLS327803 WVO327801:WVO327803 F393337:F393339 JC393337:JC393339 SY393337:SY393339 ACU393337:ACU393339 AMQ393337:AMQ393339 AWM393337:AWM393339 BGI393337:BGI393339 BQE393337:BQE393339 CAA393337:CAA393339 CJW393337:CJW393339 CTS393337:CTS393339 DDO393337:DDO393339 DNK393337:DNK393339 DXG393337:DXG393339 EHC393337:EHC393339 EQY393337:EQY393339 FAU393337:FAU393339 FKQ393337:FKQ393339 FUM393337:FUM393339 GEI393337:GEI393339 GOE393337:GOE393339 GYA393337:GYA393339 HHW393337:HHW393339 HRS393337:HRS393339 IBO393337:IBO393339 ILK393337:ILK393339 IVG393337:IVG393339 JFC393337:JFC393339 JOY393337:JOY393339 JYU393337:JYU393339 KIQ393337:KIQ393339 KSM393337:KSM393339 LCI393337:LCI393339 LME393337:LME393339 LWA393337:LWA393339 MFW393337:MFW393339 MPS393337:MPS393339 MZO393337:MZO393339 NJK393337:NJK393339 NTG393337:NTG393339 ODC393337:ODC393339 OMY393337:OMY393339 OWU393337:OWU393339 PGQ393337:PGQ393339 PQM393337:PQM393339 QAI393337:QAI393339 QKE393337:QKE393339 QUA393337:QUA393339 RDW393337:RDW393339 RNS393337:RNS393339 RXO393337:RXO393339 SHK393337:SHK393339 SRG393337:SRG393339 TBC393337:TBC393339 TKY393337:TKY393339 TUU393337:TUU393339 UEQ393337:UEQ393339 UOM393337:UOM393339 UYI393337:UYI393339 VIE393337:VIE393339 VSA393337:VSA393339 WBW393337:WBW393339 WLS393337:WLS393339 WVO393337:WVO393339 F458873:F458875 JC458873:JC458875 SY458873:SY458875 ACU458873:ACU458875 AMQ458873:AMQ458875 AWM458873:AWM458875 BGI458873:BGI458875 BQE458873:BQE458875 CAA458873:CAA458875 CJW458873:CJW458875 CTS458873:CTS458875 DDO458873:DDO458875 DNK458873:DNK458875 DXG458873:DXG458875 EHC458873:EHC458875 EQY458873:EQY458875 FAU458873:FAU458875 FKQ458873:FKQ458875 FUM458873:FUM458875 GEI458873:GEI458875 GOE458873:GOE458875 GYA458873:GYA458875 HHW458873:HHW458875 HRS458873:HRS458875 IBO458873:IBO458875 ILK458873:ILK458875 IVG458873:IVG458875 JFC458873:JFC458875 JOY458873:JOY458875 JYU458873:JYU458875 KIQ458873:KIQ458875 KSM458873:KSM458875 LCI458873:LCI458875 LME458873:LME458875 LWA458873:LWA458875 MFW458873:MFW458875 MPS458873:MPS458875 MZO458873:MZO458875 NJK458873:NJK458875 NTG458873:NTG458875 ODC458873:ODC458875 OMY458873:OMY458875 OWU458873:OWU458875 PGQ458873:PGQ458875 PQM458873:PQM458875 QAI458873:QAI458875 QKE458873:QKE458875 QUA458873:QUA458875 RDW458873:RDW458875 RNS458873:RNS458875 RXO458873:RXO458875 SHK458873:SHK458875 SRG458873:SRG458875 TBC458873:TBC458875 TKY458873:TKY458875 TUU458873:TUU458875 UEQ458873:UEQ458875 UOM458873:UOM458875 UYI458873:UYI458875 VIE458873:VIE458875 VSA458873:VSA458875 WBW458873:WBW458875 WLS458873:WLS458875 WVO458873:WVO458875 F524409:F524411 JC524409:JC524411 SY524409:SY524411 ACU524409:ACU524411 AMQ524409:AMQ524411 AWM524409:AWM524411 BGI524409:BGI524411 BQE524409:BQE524411 CAA524409:CAA524411 CJW524409:CJW524411 CTS524409:CTS524411 DDO524409:DDO524411 DNK524409:DNK524411 DXG524409:DXG524411 EHC524409:EHC524411 EQY524409:EQY524411 FAU524409:FAU524411 FKQ524409:FKQ524411 FUM524409:FUM524411 GEI524409:GEI524411 GOE524409:GOE524411 GYA524409:GYA524411 HHW524409:HHW524411 HRS524409:HRS524411 IBO524409:IBO524411 ILK524409:ILK524411 IVG524409:IVG524411 JFC524409:JFC524411 JOY524409:JOY524411 JYU524409:JYU524411 KIQ524409:KIQ524411 KSM524409:KSM524411 LCI524409:LCI524411 LME524409:LME524411 LWA524409:LWA524411 MFW524409:MFW524411 MPS524409:MPS524411 MZO524409:MZO524411 NJK524409:NJK524411 NTG524409:NTG524411 ODC524409:ODC524411 OMY524409:OMY524411 OWU524409:OWU524411 PGQ524409:PGQ524411 PQM524409:PQM524411 QAI524409:QAI524411 QKE524409:QKE524411 QUA524409:QUA524411 RDW524409:RDW524411 RNS524409:RNS524411 RXO524409:RXO524411 SHK524409:SHK524411 SRG524409:SRG524411 TBC524409:TBC524411 TKY524409:TKY524411 TUU524409:TUU524411 UEQ524409:UEQ524411 UOM524409:UOM524411 UYI524409:UYI524411 VIE524409:VIE524411 VSA524409:VSA524411 WBW524409:WBW524411 WLS524409:WLS524411 WVO524409:WVO524411 F589945:F589947 JC589945:JC589947 SY589945:SY589947 ACU589945:ACU589947 AMQ589945:AMQ589947 AWM589945:AWM589947 BGI589945:BGI589947 BQE589945:BQE589947 CAA589945:CAA589947 CJW589945:CJW589947 CTS589945:CTS589947 DDO589945:DDO589947 DNK589945:DNK589947 DXG589945:DXG589947 EHC589945:EHC589947 EQY589945:EQY589947 FAU589945:FAU589947 FKQ589945:FKQ589947 FUM589945:FUM589947 GEI589945:GEI589947 GOE589945:GOE589947 GYA589945:GYA589947 HHW589945:HHW589947 HRS589945:HRS589947 IBO589945:IBO589947 ILK589945:ILK589947 IVG589945:IVG589947 JFC589945:JFC589947 JOY589945:JOY589947 JYU589945:JYU589947 KIQ589945:KIQ589947 KSM589945:KSM589947 LCI589945:LCI589947 LME589945:LME589947 LWA589945:LWA589947 MFW589945:MFW589947 MPS589945:MPS589947 MZO589945:MZO589947 NJK589945:NJK589947 NTG589945:NTG589947 ODC589945:ODC589947 OMY589945:OMY589947 OWU589945:OWU589947 PGQ589945:PGQ589947 PQM589945:PQM589947 QAI589945:QAI589947 QKE589945:QKE589947 QUA589945:QUA589947 RDW589945:RDW589947 RNS589945:RNS589947 RXO589945:RXO589947 SHK589945:SHK589947 SRG589945:SRG589947 TBC589945:TBC589947 TKY589945:TKY589947 TUU589945:TUU589947 UEQ589945:UEQ589947 UOM589945:UOM589947 UYI589945:UYI589947 VIE589945:VIE589947 VSA589945:VSA589947 WBW589945:WBW589947 WLS589945:WLS589947 WVO589945:WVO589947 F655481:F655483 JC655481:JC655483 SY655481:SY655483 ACU655481:ACU655483 AMQ655481:AMQ655483 AWM655481:AWM655483 BGI655481:BGI655483 BQE655481:BQE655483 CAA655481:CAA655483 CJW655481:CJW655483 CTS655481:CTS655483 DDO655481:DDO655483 DNK655481:DNK655483 DXG655481:DXG655483 EHC655481:EHC655483 EQY655481:EQY655483 FAU655481:FAU655483 FKQ655481:FKQ655483 FUM655481:FUM655483 GEI655481:GEI655483 GOE655481:GOE655483 GYA655481:GYA655483 HHW655481:HHW655483 HRS655481:HRS655483 IBO655481:IBO655483 ILK655481:ILK655483 IVG655481:IVG655483 JFC655481:JFC655483 JOY655481:JOY655483 JYU655481:JYU655483 KIQ655481:KIQ655483 KSM655481:KSM655483 LCI655481:LCI655483 LME655481:LME655483 LWA655481:LWA655483 MFW655481:MFW655483 MPS655481:MPS655483 MZO655481:MZO655483 NJK655481:NJK655483 NTG655481:NTG655483 ODC655481:ODC655483 OMY655481:OMY655483 OWU655481:OWU655483 PGQ655481:PGQ655483 PQM655481:PQM655483 QAI655481:QAI655483 QKE655481:QKE655483 QUA655481:QUA655483 RDW655481:RDW655483 RNS655481:RNS655483 RXO655481:RXO655483 SHK655481:SHK655483 SRG655481:SRG655483 TBC655481:TBC655483 TKY655481:TKY655483 TUU655481:TUU655483 UEQ655481:UEQ655483 UOM655481:UOM655483 UYI655481:UYI655483 VIE655481:VIE655483 VSA655481:VSA655483 WBW655481:WBW655483 WLS655481:WLS655483 WVO655481:WVO655483 F721017:F721019 JC721017:JC721019 SY721017:SY721019 ACU721017:ACU721019 AMQ721017:AMQ721019 AWM721017:AWM721019 BGI721017:BGI721019 BQE721017:BQE721019 CAA721017:CAA721019 CJW721017:CJW721019 CTS721017:CTS721019 DDO721017:DDO721019 DNK721017:DNK721019 DXG721017:DXG721019 EHC721017:EHC721019 EQY721017:EQY721019 FAU721017:FAU721019 FKQ721017:FKQ721019 FUM721017:FUM721019 GEI721017:GEI721019 GOE721017:GOE721019 GYA721017:GYA721019 HHW721017:HHW721019 HRS721017:HRS721019 IBO721017:IBO721019 ILK721017:ILK721019 IVG721017:IVG721019 JFC721017:JFC721019 JOY721017:JOY721019 JYU721017:JYU721019 KIQ721017:KIQ721019 KSM721017:KSM721019 LCI721017:LCI721019 LME721017:LME721019 LWA721017:LWA721019 MFW721017:MFW721019 MPS721017:MPS721019 MZO721017:MZO721019 NJK721017:NJK721019 NTG721017:NTG721019 ODC721017:ODC721019 OMY721017:OMY721019 OWU721017:OWU721019 PGQ721017:PGQ721019 PQM721017:PQM721019 QAI721017:QAI721019 QKE721017:QKE721019 QUA721017:QUA721019 RDW721017:RDW721019 RNS721017:RNS721019 RXO721017:RXO721019 SHK721017:SHK721019 SRG721017:SRG721019 TBC721017:TBC721019 TKY721017:TKY721019 TUU721017:TUU721019 UEQ721017:UEQ721019 UOM721017:UOM721019 UYI721017:UYI721019 VIE721017:VIE721019 VSA721017:VSA721019 WBW721017:WBW721019 WLS721017:WLS721019 WVO721017:WVO721019 F786553:F786555 JC786553:JC786555 SY786553:SY786555 ACU786553:ACU786555 AMQ786553:AMQ786555 AWM786553:AWM786555 BGI786553:BGI786555 BQE786553:BQE786555 CAA786553:CAA786555 CJW786553:CJW786555 CTS786553:CTS786555 DDO786553:DDO786555 DNK786553:DNK786555 DXG786553:DXG786555 EHC786553:EHC786555 EQY786553:EQY786555 FAU786553:FAU786555 FKQ786553:FKQ786555 FUM786553:FUM786555 GEI786553:GEI786555 GOE786553:GOE786555 GYA786553:GYA786555 HHW786553:HHW786555 HRS786553:HRS786555 IBO786553:IBO786555 ILK786553:ILK786555 IVG786553:IVG786555 JFC786553:JFC786555 JOY786553:JOY786555 JYU786553:JYU786555 KIQ786553:KIQ786555 KSM786553:KSM786555 LCI786553:LCI786555 LME786553:LME786555 LWA786553:LWA786555 MFW786553:MFW786555 MPS786553:MPS786555 MZO786553:MZO786555 NJK786553:NJK786555 NTG786553:NTG786555 ODC786553:ODC786555 OMY786553:OMY786555 OWU786553:OWU786555 PGQ786553:PGQ786555 PQM786553:PQM786555 QAI786553:QAI786555 QKE786553:QKE786555 QUA786553:QUA786555 RDW786553:RDW786555 RNS786553:RNS786555 RXO786553:RXO786555 SHK786553:SHK786555 SRG786553:SRG786555 TBC786553:TBC786555 TKY786553:TKY786555 TUU786553:TUU786555 UEQ786553:UEQ786555 UOM786553:UOM786555 UYI786553:UYI786555 VIE786553:VIE786555 VSA786553:VSA786555 WBW786553:WBW786555 WLS786553:WLS786555 WVO786553:WVO786555 F852089:F852091 JC852089:JC852091 SY852089:SY852091 ACU852089:ACU852091 AMQ852089:AMQ852091 AWM852089:AWM852091 BGI852089:BGI852091 BQE852089:BQE852091 CAA852089:CAA852091 CJW852089:CJW852091 CTS852089:CTS852091 DDO852089:DDO852091 DNK852089:DNK852091 DXG852089:DXG852091 EHC852089:EHC852091 EQY852089:EQY852091 FAU852089:FAU852091 FKQ852089:FKQ852091 FUM852089:FUM852091 GEI852089:GEI852091 GOE852089:GOE852091 GYA852089:GYA852091 HHW852089:HHW852091 HRS852089:HRS852091 IBO852089:IBO852091 ILK852089:ILK852091 IVG852089:IVG852091 JFC852089:JFC852091 JOY852089:JOY852091 JYU852089:JYU852091 KIQ852089:KIQ852091 KSM852089:KSM852091 LCI852089:LCI852091 LME852089:LME852091 LWA852089:LWA852091 MFW852089:MFW852091 MPS852089:MPS852091 MZO852089:MZO852091 NJK852089:NJK852091 NTG852089:NTG852091 ODC852089:ODC852091 OMY852089:OMY852091 OWU852089:OWU852091 PGQ852089:PGQ852091 PQM852089:PQM852091 QAI852089:QAI852091 QKE852089:QKE852091 QUA852089:QUA852091 RDW852089:RDW852091 RNS852089:RNS852091 RXO852089:RXO852091 SHK852089:SHK852091 SRG852089:SRG852091 TBC852089:TBC852091 TKY852089:TKY852091 TUU852089:TUU852091 UEQ852089:UEQ852091 UOM852089:UOM852091 UYI852089:UYI852091 VIE852089:VIE852091 VSA852089:VSA852091 WBW852089:WBW852091 WLS852089:WLS852091 WVO852089:WVO852091 F917625:F917627 JC917625:JC917627 SY917625:SY917627 ACU917625:ACU917627 AMQ917625:AMQ917627 AWM917625:AWM917627 BGI917625:BGI917627 BQE917625:BQE917627 CAA917625:CAA917627 CJW917625:CJW917627 CTS917625:CTS917627 DDO917625:DDO917627 DNK917625:DNK917627 DXG917625:DXG917627 EHC917625:EHC917627 EQY917625:EQY917627 FAU917625:FAU917627 FKQ917625:FKQ917627 FUM917625:FUM917627 GEI917625:GEI917627 GOE917625:GOE917627 GYA917625:GYA917627 HHW917625:HHW917627 HRS917625:HRS917627 IBO917625:IBO917627 ILK917625:ILK917627 IVG917625:IVG917627 JFC917625:JFC917627 JOY917625:JOY917627 JYU917625:JYU917627 KIQ917625:KIQ917627 KSM917625:KSM917627 LCI917625:LCI917627 LME917625:LME917627 LWA917625:LWA917627 MFW917625:MFW917627 MPS917625:MPS917627 MZO917625:MZO917627 NJK917625:NJK917627 NTG917625:NTG917627 ODC917625:ODC917627 OMY917625:OMY917627 OWU917625:OWU917627 PGQ917625:PGQ917627 PQM917625:PQM917627 QAI917625:QAI917627 QKE917625:QKE917627 QUA917625:QUA917627 RDW917625:RDW917627 RNS917625:RNS917627 RXO917625:RXO917627 SHK917625:SHK917627 SRG917625:SRG917627 TBC917625:TBC917627 TKY917625:TKY917627 TUU917625:TUU917627 UEQ917625:UEQ917627 UOM917625:UOM917627 UYI917625:UYI917627 VIE917625:VIE917627 VSA917625:VSA917627 WBW917625:WBW917627 WLS917625:WLS917627 WVO917625:WVO917627 F983161:F983163 JC983161:JC983163 SY983161:SY983163 ACU983161:ACU983163 AMQ983161:AMQ983163 AWM983161:AWM983163 BGI983161:BGI983163 BQE983161:BQE983163 CAA983161:CAA983163 CJW983161:CJW983163 CTS983161:CTS983163 DDO983161:DDO983163 DNK983161:DNK983163 DXG983161:DXG983163 EHC983161:EHC983163 EQY983161:EQY983163 FAU983161:FAU983163 FKQ983161:FKQ983163 FUM983161:FUM983163 GEI983161:GEI983163 GOE983161:GOE983163 GYA983161:GYA983163 HHW983161:HHW983163 HRS983161:HRS983163 IBO983161:IBO983163 ILK983161:ILK983163 IVG983161:IVG983163 JFC983161:JFC983163 JOY983161:JOY983163 JYU983161:JYU983163 KIQ983161:KIQ983163 KSM983161:KSM983163 LCI983161:LCI983163 LME983161:LME983163 LWA983161:LWA983163 MFW983161:MFW983163 MPS983161:MPS983163 MZO983161:MZO983163 NJK983161:NJK983163 NTG983161:NTG983163 ODC983161:ODC983163 OMY983161:OMY983163 OWU983161:OWU983163 PGQ983161:PGQ983163 PQM983161:PQM983163 QAI983161:QAI983163 QKE983161:QKE983163 QUA983161:QUA983163 RDW983161:RDW983163 RNS983161:RNS983163 RXO983161:RXO983163 SHK983161:SHK983163 SRG983161:SRG983163 TBC983161:TBC983163 TKY983161:TKY983163 TUU983161:TUU983163 UEQ983161:UEQ983163 UOM983161:UOM983163 UYI983161:UYI983163 VIE983161:VIE983163 VSA983161:VSA983163 WBW983161:WBW983163 WLS983161:WLS983163 J124">
      <formula1>1</formula1>
      <formula2>12</formula2>
    </dataValidation>
    <dataValidation type="whole" allowBlank="1" showInputMessage="1" showErrorMessage="1" sqref="WVN983161:WVN983163 JB123:JB124 SX123:SX124 ACT123:ACT124 AMP123:AMP124 AWL123:AWL124 BGH123:BGH124 BQD123:BQD124 BZZ123:BZZ124 CJV123:CJV124 CTR123:CTR124 DDN123:DDN124 DNJ123:DNJ124 DXF123:DXF124 EHB123:EHB124 EQX123:EQX124 FAT123:FAT124 FKP123:FKP124 FUL123:FUL124 GEH123:GEH124 GOD123:GOD124 GXZ123:GXZ124 HHV123:HHV124 HRR123:HRR124 IBN123:IBN124 ILJ123:ILJ124 IVF123:IVF124 JFB123:JFB124 JOX123:JOX124 JYT123:JYT124 KIP123:KIP124 KSL123:KSL124 LCH123:LCH124 LMD123:LMD124 LVZ123:LVZ124 MFV123:MFV124 MPR123:MPR124 MZN123:MZN124 NJJ123:NJJ124 NTF123:NTF124 ODB123:ODB124 OMX123:OMX124 OWT123:OWT124 PGP123:PGP124 PQL123:PQL124 QAH123:QAH124 QKD123:QKD124 QTZ123:QTZ124 RDV123:RDV124 RNR123:RNR124 RXN123:RXN124 SHJ123:SHJ124 SRF123:SRF124 TBB123:TBB124 TKX123:TKX124 TUT123:TUT124 UEP123:UEP124 UOL123:UOL124 UYH123:UYH124 VID123:VID124 VRZ123:VRZ124 WBV123:WBV124 WLR123:WLR124 WVN123:WVN124 E65657:E65659 JB65657:JB65659 SX65657:SX65659 ACT65657:ACT65659 AMP65657:AMP65659 AWL65657:AWL65659 BGH65657:BGH65659 BQD65657:BQD65659 BZZ65657:BZZ65659 CJV65657:CJV65659 CTR65657:CTR65659 DDN65657:DDN65659 DNJ65657:DNJ65659 DXF65657:DXF65659 EHB65657:EHB65659 EQX65657:EQX65659 FAT65657:FAT65659 FKP65657:FKP65659 FUL65657:FUL65659 GEH65657:GEH65659 GOD65657:GOD65659 GXZ65657:GXZ65659 HHV65657:HHV65659 HRR65657:HRR65659 IBN65657:IBN65659 ILJ65657:ILJ65659 IVF65657:IVF65659 JFB65657:JFB65659 JOX65657:JOX65659 JYT65657:JYT65659 KIP65657:KIP65659 KSL65657:KSL65659 LCH65657:LCH65659 LMD65657:LMD65659 LVZ65657:LVZ65659 MFV65657:MFV65659 MPR65657:MPR65659 MZN65657:MZN65659 NJJ65657:NJJ65659 NTF65657:NTF65659 ODB65657:ODB65659 OMX65657:OMX65659 OWT65657:OWT65659 PGP65657:PGP65659 PQL65657:PQL65659 QAH65657:QAH65659 QKD65657:QKD65659 QTZ65657:QTZ65659 RDV65657:RDV65659 RNR65657:RNR65659 RXN65657:RXN65659 SHJ65657:SHJ65659 SRF65657:SRF65659 TBB65657:TBB65659 TKX65657:TKX65659 TUT65657:TUT65659 UEP65657:UEP65659 UOL65657:UOL65659 UYH65657:UYH65659 VID65657:VID65659 VRZ65657:VRZ65659 WBV65657:WBV65659 WLR65657:WLR65659 WVN65657:WVN65659 E131193:E131195 JB131193:JB131195 SX131193:SX131195 ACT131193:ACT131195 AMP131193:AMP131195 AWL131193:AWL131195 BGH131193:BGH131195 BQD131193:BQD131195 BZZ131193:BZZ131195 CJV131193:CJV131195 CTR131193:CTR131195 DDN131193:DDN131195 DNJ131193:DNJ131195 DXF131193:DXF131195 EHB131193:EHB131195 EQX131193:EQX131195 FAT131193:FAT131195 FKP131193:FKP131195 FUL131193:FUL131195 GEH131193:GEH131195 GOD131193:GOD131195 GXZ131193:GXZ131195 HHV131193:HHV131195 HRR131193:HRR131195 IBN131193:IBN131195 ILJ131193:ILJ131195 IVF131193:IVF131195 JFB131193:JFB131195 JOX131193:JOX131195 JYT131193:JYT131195 KIP131193:KIP131195 KSL131193:KSL131195 LCH131193:LCH131195 LMD131193:LMD131195 LVZ131193:LVZ131195 MFV131193:MFV131195 MPR131193:MPR131195 MZN131193:MZN131195 NJJ131193:NJJ131195 NTF131193:NTF131195 ODB131193:ODB131195 OMX131193:OMX131195 OWT131193:OWT131195 PGP131193:PGP131195 PQL131193:PQL131195 QAH131193:QAH131195 QKD131193:QKD131195 QTZ131193:QTZ131195 RDV131193:RDV131195 RNR131193:RNR131195 RXN131193:RXN131195 SHJ131193:SHJ131195 SRF131193:SRF131195 TBB131193:TBB131195 TKX131193:TKX131195 TUT131193:TUT131195 UEP131193:UEP131195 UOL131193:UOL131195 UYH131193:UYH131195 VID131193:VID131195 VRZ131193:VRZ131195 WBV131193:WBV131195 WLR131193:WLR131195 WVN131193:WVN131195 E196729:E196731 JB196729:JB196731 SX196729:SX196731 ACT196729:ACT196731 AMP196729:AMP196731 AWL196729:AWL196731 BGH196729:BGH196731 BQD196729:BQD196731 BZZ196729:BZZ196731 CJV196729:CJV196731 CTR196729:CTR196731 DDN196729:DDN196731 DNJ196729:DNJ196731 DXF196729:DXF196731 EHB196729:EHB196731 EQX196729:EQX196731 FAT196729:FAT196731 FKP196729:FKP196731 FUL196729:FUL196731 GEH196729:GEH196731 GOD196729:GOD196731 GXZ196729:GXZ196731 HHV196729:HHV196731 HRR196729:HRR196731 IBN196729:IBN196731 ILJ196729:ILJ196731 IVF196729:IVF196731 JFB196729:JFB196731 JOX196729:JOX196731 JYT196729:JYT196731 KIP196729:KIP196731 KSL196729:KSL196731 LCH196729:LCH196731 LMD196729:LMD196731 LVZ196729:LVZ196731 MFV196729:MFV196731 MPR196729:MPR196731 MZN196729:MZN196731 NJJ196729:NJJ196731 NTF196729:NTF196731 ODB196729:ODB196731 OMX196729:OMX196731 OWT196729:OWT196731 PGP196729:PGP196731 PQL196729:PQL196731 QAH196729:QAH196731 QKD196729:QKD196731 QTZ196729:QTZ196731 RDV196729:RDV196731 RNR196729:RNR196731 RXN196729:RXN196731 SHJ196729:SHJ196731 SRF196729:SRF196731 TBB196729:TBB196731 TKX196729:TKX196731 TUT196729:TUT196731 UEP196729:UEP196731 UOL196729:UOL196731 UYH196729:UYH196731 VID196729:VID196731 VRZ196729:VRZ196731 WBV196729:WBV196731 WLR196729:WLR196731 WVN196729:WVN196731 E262265:E262267 JB262265:JB262267 SX262265:SX262267 ACT262265:ACT262267 AMP262265:AMP262267 AWL262265:AWL262267 BGH262265:BGH262267 BQD262265:BQD262267 BZZ262265:BZZ262267 CJV262265:CJV262267 CTR262265:CTR262267 DDN262265:DDN262267 DNJ262265:DNJ262267 DXF262265:DXF262267 EHB262265:EHB262267 EQX262265:EQX262267 FAT262265:FAT262267 FKP262265:FKP262267 FUL262265:FUL262267 GEH262265:GEH262267 GOD262265:GOD262267 GXZ262265:GXZ262267 HHV262265:HHV262267 HRR262265:HRR262267 IBN262265:IBN262267 ILJ262265:ILJ262267 IVF262265:IVF262267 JFB262265:JFB262267 JOX262265:JOX262267 JYT262265:JYT262267 KIP262265:KIP262267 KSL262265:KSL262267 LCH262265:LCH262267 LMD262265:LMD262267 LVZ262265:LVZ262267 MFV262265:MFV262267 MPR262265:MPR262267 MZN262265:MZN262267 NJJ262265:NJJ262267 NTF262265:NTF262267 ODB262265:ODB262267 OMX262265:OMX262267 OWT262265:OWT262267 PGP262265:PGP262267 PQL262265:PQL262267 QAH262265:QAH262267 QKD262265:QKD262267 QTZ262265:QTZ262267 RDV262265:RDV262267 RNR262265:RNR262267 RXN262265:RXN262267 SHJ262265:SHJ262267 SRF262265:SRF262267 TBB262265:TBB262267 TKX262265:TKX262267 TUT262265:TUT262267 UEP262265:UEP262267 UOL262265:UOL262267 UYH262265:UYH262267 VID262265:VID262267 VRZ262265:VRZ262267 WBV262265:WBV262267 WLR262265:WLR262267 WVN262265:WVN262267 E327801:E327803 JB327801:JB327803 SX327801:SX327803 ACT327801:ACT327803 AMP327801:AMP327803 AWL327801:AWL327803 BGH327801:BGH327803 BQD327801:BQD327803 BZZ327801:BZZ327803 CJV327801:CJV327803 CTR327801:CTR327803 DDN327801:DDN327803 DNJ327801:DNJ327803 DXF327801:DXF327803 EHB327801:EHB327803 EQX327801:EQX327803 FAT327801:FAT327803 FKP327801:FKP327803 FUL327801:FUL327803 GEH327801:GEH327803 GOD327801:GOD327803 GXZ327801:GXZ327803 HHV327801:HHV327803 HRR327801:HRR327803 IBN327801:IBN327803 ILJ327801:ILJ327803 IVF327801:IVF327803 JFB327801:JFB327803 JOX327801:JOX327803 JYT327801:JYT327803 KIP327801:KIP327803 KSL327801:KSL327803 LCH327801:LCH327803 LMD327801:LMD327803 LVZ327801:LVZ327803 MFV327801:MFV327803 MPR327801:MPR327803 MZN327801:MZN327803 NJJ327801:NJJ327803 NTF327801:NTF327803 ODB327801:ODB327803 OMX327801:OMX327803 OWT327801:OWT327803 PGP327801:PGP327803 PQL327801:PQL327803 QAH327801:QAH327803 QKD327801:QKD327803 QTZ327801:QTZ327803 RDV327801:RDV327803 RNR327801:RNR327803 RXN327801:RXN327803 SHJ327801:SHJ327803 SRF327801:SRF327803 TBB327801:TBB327803 TKX327801:TKX327803 TUT327801:TUT327803 UEP327801:UEP327803 UOL327801:UOL327803 UYH327801:UYH327803 VID327801:VID327803 VRZ327801:VRZ327803 WBV327801:WBV327803 WLR327801:WLR327803 WVN327801:WVN327803 E393337:E393339 JB393337:JB393339 SX393337:SX393339 ACT393337:ACT393339 AMP393337:AMP393339 AWL393337:AWL393339 BGH393337:BGH393339 BQD393337:BQD393339 BZZ393337:BZZ393339 CJV393337:CJV393339 CTR393337:CTR393339 DDN393337:DDN393339 DNJ393337:DNJ393339 DXF393337:DXF393339 EHB393337:EHB393339 EQX393337:EQX393339 FAT393337:FAT393339 FKP393337:FKP393339 FUL393337:FUL393339 GEH393337:GEH393339 GOD393337:GOD393339 GXZ393337:GXZ393339 HHV393337:HHV393339 HRR393337:HRR393339 IBN393337:IBN393339 ILJ393337:ILJ393339 IVF393337:IVF393339 JFB393337:JFB393339 JOX393337:JOX393339 JYT393337:JYT393339 KIP393337:KIP393339 KSL393337:KSL393339 LCH393337:LCH393339 LMD393337:LMD393339 LVZ393337:LVZ393339 MFV393337:MFV393339 MPR393337:MPR393339 MZN393337:MZN393339 NJJ393337:NJJ393339 NTF393337:NTF393339 ODB393337:ODB393339 OMX393337:OMX393339 OWT393337:OWT393339 PGP393337:PGP393339 PQL393337:PQL393339 QAH393337:QAH393339 QKD393337:QKD393339 QTZ393337:QTZ393339 RDV393337:RDV393339 RNR393337:RNR393339 RXN393337:RXN393339 SHJ393337:SHJ393339 SRF393337:SRF393339 TBB393337:TBB393339 TKX393337:TKX393339 TUT393337:TUT393339 UEP393337:UEP393339 UOL393337:UOL393339 UYH393337:UYH393339 VID393337:VID393339 VRZ393337:VRZ393339 WBV393337:WBV393339 WLR393337:WLR393339 WVN393337:WVN393339 E458873:E458875 JB458873:JB458875 SX458873:SX458875 ACT458873:ACT458875 AMP458873:AMP458875 AWL458873:AWL458875 BGH458873:BGH458875 BQD458873:BQD458875 BZZ458873:BZZ458875 CJV458873:CJV458875 CTR458873:CTR458875 DDN458873:DDN458875 DNJ458873:DNJ458875 DXF458873:DXF458875 EHB458873:EHB458875 EQX458873:EQX458875 FAT458873:FAT458875 FKP458873:FKP458875 FUL458873:FUL458875 GEH458873:GEH458875 GOD458873:GOD458875 GXZ458873:GXZ458875 HHV458873:HHV458875 HRR458873:HRR458875 IBN458873:IBN458875 ILJ458873:ILJ458875 IVF458873:IVF458875 JFB458873:JFB458875 JOX458873:JOX458875 JYT458873:JYT458875 KIP458873:KIP458875 KSL458873:KSL458875 LCH458873:LCH458875 LMD458873:LMD458875 LVZ458873:LVZ458875 MFV458873:MFV458875 MPR458873:MPR458875 MZN458873:MZN458875 NJJ458873:NJJ458875 NTF458873:NTF458875 ODB458873:ODB458875 OMX458873:OMX458875 OWT458873:OWT458875 PGP458873:PGP458875 PQL458873:PQL458875 QAH458873:QAH458875 QKD458873:QKD458875 QTZ458873:QTZ458875 RDV458873:RDV458875 RNR458873:RNR458875 RXN458873:RXN458875 SHJ458873:SHJ458875 SRF458873:SRF458875 TBB458873:TBB458875 TKX458873:TKX458875 TUT458873:TUT458875 UEP458873:UEP458875 UOL458873:UOL458875 UYH458873:UYH458875 VID458873:VID458875 VRZ458873:VRZ458875 WBV458873:WBV458875 WLR458873:WLR458875 WVN458873:WVN458875 E524409:E524411 JB524409:JB524411 SX524409:SX524411 ACT524409:ACT524411 AMP524409:AMP524411 AWL524409:AWL524411 BGH524409:BGH524411 BQD524409:BQD524411 BZZ524409:BZZ524411 CJV524409:CJV524411 CTR524409:CTR524411 DDN524409:DDN524411 DNJ524409:DNJ524411 DXF524409:DXF524411 EHB524409:EHB524411 EQX524409:EQX524411 FAT524409:FAT524411 FKP524409:FKP524411 FUL524409:FUL524411 GEH524409:GEH524411 GOD524409:GOD524411 GXZ524409:GXZ524411 HHV524409:HHV524411 HRR524409:HRR524411 IBN524409:IBN524411 ILJ524409:ILJ524411 IVF524409:IVF524411 JFB524409:JFB524411 JOX524409:JOX524411 JYT524409:JYT524411 KIP524409:KIP524411 KSL524409:KSL524411 LCH524409:LCH524411 LMD524409:LMD524411 LVZ524409:LVZ524411 MFV524409:MFV524411 MPR524409:MPR524411 MZN524409:MZN524411 NJJ524409:NJJ524411 NTF524409:NTF524411 ODB524409:ODB524411 OMX524409:OMX524411 OWT524409:OWT524411 PGP524409:PGP524411 PQL524409:PQL524411 QAH524409:QAH524411 QKD524409:QKD524411 QTZ524409:QTZ524411 RDV524409:RDV524411 RNR524409:RNR524411 RXN524409:RXN524411 SHJ524409:SHJ524411 SRF524409:SRF524411 TBB524409:TBB524411 TKX524409:TKX524411 TUT524409:TUT524411 UEP524409:UEP524411 UOL524409:UOL524411 UYH524409:UYH524411 VID524409:VID524411 VRZ524409:VRZ524411 WBV524409:WBV524411 WLR524409:WLR524411 WVN524409:WVN524411 E589945:E589947 JB589945:JB589947 SX589945:SX589947 ACT589945:ACT589947 AMP589945:AMP589947 AWL589945:AWL589947 BGH589945:BGH589947 BQD589945:BQD589947 BZZ589945:BZZ589947 CJV589945:CJV589947 CTR589945:CTR589947 DDN589945:DDN589947 DNJ589945:DNJ589947 DXF589945:DXF589947 EHB589945:EHB589947 EQX589945:EQX589947 FAT589945:FAT589947 FKP589945:FKP589947 FUL589945:FUL589947 GEH589945:GEH589947 GOD589945:GOD589947 GXZ589945:GXZ589947 HHV589945:HHV589947 HRR589945:HRR589947 IBN589945:IBN589947 ILJ589945:ILJ589947 IVF589945:IVF589947 JFB589945:JFB589947 JOX589945:JOX589947 JYT589945:JYT589947 KIP589945:KIP589947 KSL589945:KSL589947 LCH589945:LCH589947 LMD589945:LMD589947 LVZ589945:LVZ589947 MFV589945:MFV589947 MPR589945:MPR589947 MZN589945:MZN589947 NJJ589945:NJJ589947 NTF589945:NTF589947 ODB589945:ODB589947 OMX589945:OMX589947 OWT589945:OWT589947 PGP589945:PGP589947 PQL589945:PQL589947 QAH589945:QAH589947 QKD589945:QKD589947 QTZ589945:QTZ589947 RDV589945:RDV589947 RNR589945:RNR589947 RXN589945:RXN589947 SHJ589945:SHJ589947 SRF589945:SRF589947 TBB589945:TBB589947 TKX589945:TKX589947 TUT589945:TUT589947 UEP589945:UEP589947 UOL589945:UOL589947 UYH589945:UYH589947 VID589945:VID589947 VRZ589945:VRZ589947 WBV589945:WBV589947 WLR589945:WLR589947 WVN589945:WVN589947 E655481:E655483 JB655481:JB655483 SX655481:SX655483 ACT655481:ACT655483 AMP655481:AMP655483 AWL655481:AWL655483 BGH655481:BGH655483 BQD655481:BQD655483 BZZ655481:BZZ655483 CJV655481:CJV655483 CTR655481:CTR655483 DDN655481:DDN655483 DNJ655481:DNJ655483 DXF655481:DXF655483 EHB655481:EHB655483 EQX655481:EQX655483 FAT655481:FAT655483 FKP655481:FKP655483 FUL655481:FUL655483 GEH655481:GEH655483 GOD655481:GOD655483 GXZ655481:GXZ655483 HHV655481:HHV655483 HRR655481:HRR655483 IBN655481:IBN655483 ILJ655481:ILJ655483 IVF655481:IVF655483 JFB655481:JFB655483 JOX655481:JOX655483 JYT655481:JYT655483 KIP655481:KIP655483 KSL655481:KSL655483 LCH655481:LCH655483 LMD655481:LMD655483 LVZ655481:LVZ655483 MFV655481:MFV655483 MPR655481:MPR655483 MZN655481:MZN655483 NJJ655481:NJJ655483 NTF655481:NTF655483 ODB655481:ODB655483 OMX655481:OMX655483 OWT655481:OWT655483 PGP655481:PGP655483 PQL655481:PQL655483 QAH655481:QAH655483 QKD655481:QKD655483 QTZ655481:QTZ655483 RDV655481:RDV655483 RNR655481:RNR655483 RXN655481:RXN655483 SHJ655481:SHJ655483 SRF655481:SRF655483 TBB655481:TBB655483 TKX655481:TKX655483 TUT655481:TUT655483 UEP655481:UEP655483 UOL655481:UOL655483 UYH655481:UYH655483 VID655481:VID655483 VRZ655481:VRZ655483 WBV655481:WBV655483 WLR655481:WLR655483 WVN655481:WVN655483 E721017:E721019 JB721017:JB721019 SX721017:SX721019 ACT721017:ACT721019 AMP721017:AMP721019 AWL721017:AWL721019 BGH721017:BGH721019 BQD721017:BQD721019 BZZ721017:BZZ721019 CJV721017:CJV721019 CTR721017:CTR721019 DDN721017:DDN721019 DNJ721017:DNJ721019 DXF721017:DXF721019 EHB721017:EHB721019 EQX721017:EQX721019 FAT721017:FAT721019 FKP721017:FKP721019 FUL721017:FUL721019 GEH721017:GEH721019 GOD721017:GOD721019 GXZ721017:GXZ721019 HHV721017:HHV721019 HRR721017:HRR721019 IBN721017:IBN721019 ILJ721017:ILJ721019 IVF721017:IVF721019 JFB721017:JFB721019 JOX721017:JOX721019 JYT721017:JYT721019 KIP721017:KIP721019 KSL721017:KSL721019 LCH721017:LCH721019 LMD721017:LMD721019 LVZ721017:LVZ721019 MFV721017:MFV721019 MPR721017:MPR721019 MZN721017:MZN721019 NJJ721017:NJJ721019 NTF721017:NTF721019 ODB721017:ODB721019 OMX721017:OMX721019 OWT721017:OWT721019 PGP721017:PGP721019 PQL721017:PQL721019 QAH721017:QAH721019 QKD721017:QKD721019 QTZ721017:QTZ721019 RDV721017:RDV721019 RNR721017:RNR721019 RXN721017:RXN721019 SHJ721017:SHJ721019 SRF721017:SRF721019 TBB721017:TBB721019 TKX721017:TKX721019 TUT721017:TUT721019 UEP721017:UEP721019 UOL721017:UOL721019 UYH721017:UYH721019 VID721017:VID721019 VRZ721017:VRZ721019 WBV721017:WBV721019 WLR721017:WLR721019 WVN721017:WVN721019 E786553:E786555 JB786553:JB786555 SX786553:SX786555 ACT786553:ACT786555 AMP786553:AMP786555 AWL786553:AWL786555 BGH786553:BGH786555 BQD786553:BQD786555 BZZ786553:BZZ786555 CJV786553:CJV786555 CTR786553:CTR786555 DDN786553:DDN786555 DNJ786553:DNJ786555 DXF786553:DXF786555 EHB786553:EHB786555 EQX786553:EQX786555 FAT786553:FAT786555 FKP786553:FKP786555 FUL786553:FUL786555 GEH786553:GEH786555 GOD786553:GOD786555 GXZ786553:GXZ786555 HHV786553:HHV786555 HRR786553:HRR786555 IBN786553:IBN786555 ILJ786553:ILJ786555 IVF786553:IVF786555 JFB786553:JFB786555 JOX786553:JOX786555 JYT786553:JYT786555 KIP786553:KIP786555 KSL786553:KSL786555 LCH786553:LCH786555 LMD786553:LMD786555 LVZ786553:LVZ786555 MFV786553:MFV786555 MPR786553:MPR786555 MZN786553:MZN786555 NJJ786553:NJJ786555 NTF786553:NTF786555 ODB786553:ODB786555 OMX786553:OMX786555 OWT786553:OWT786555 PGP786553:PGP786555 PQL786553:PQL786555 QAH786553:QAH786555 QKD786553:QKD786555 QTZ786553:QTZ786555 RDV786553:RDV786555 RNR786553:RNR786555 RXN786553:RXN786555 SHJ786553:SHJ786555 SRF786553:SRF786555 TBB786553:TBB786555 TKX786553:TKX786555 TUT786553:TUT786555 UEP786553:UEP786555 UOL786553:UOL786555 UYH786553:UYH786555 VID786553:VID786555 VRZ786553:VRZ786555 WBV786553:WBV786555 WLR786553:WLR786555 WVN786553:WVN786555 E852089:E852091 JB852089:JB852091 SX852089:SX852091 ACT852089:ACT852091 AMP852089:AMP852091 AWL852089:AWL852091 BGH852089:BGH852091 BQD852089:BQD852091 BZZ852089:BZZ852091 CJV852089:CJV852091 CTR852089:CTR852091 DDN852089:DDN852091 DNJ852089:DNJ852091 DXF852089:DXF852091 EHB852089:EHB852091 EQX852089:EQX852091 FAT852089:FAT852091 FKP852089:FKP852091 FUL852089:FUL852091 GEH852089:GEH852091 GOD852089:GOD852091 GXZ852089:GXZ852091 HHV852089:HHV852091 HRR852089:HRR852091 IBN852089:IBN852091 ILJ852089:ILJ852091 IVF852089:IVF852091 JFB852089:JFB852091 JOX852089:JOX852091 JYT852089:JYT852091 KIP852089:KIP852091 KSL852089:KSL852091 LCH852089:LCH852091 LMD852089:LMD852091 LVZ852089:LVZ852091 MFV852089:MFV852091 MPR852089:MPR852091 MZN852089:MZN852091 NJJ852089:NJJ852091 NTF852089:NTF852091 ODB852089:ODB852091 OMX852089:OMX852091 OWT852089:OWT852091 PGP852089:PGP852091 PQL852089:PQL852091 QAH852089:QAH852091 QKD852089:QKD852091 QTZ852089:QTZ852091 RDV852089:RDV852091 RNR852089:RNR852091 RXN852089:RXN852091 SHJ852089:SHJ852091 SRF852089:SRF852091 TBB852089:TBB852091 TKX852089:TKX852091 TUT852089:TUT852091 UEP852089:UEP852091 UOL852089:UOL852091 UYH852089:UYH852091 VID852089:VID852091 VRZ852089:VRZ852091 WBV852089:WBV852091 WLR852089:WLR852091 WVN852089:WVN852091 E917625:E917627 JB917625:JB917627 SX917625:SX917627 ACT917625:ACT917627 AMP917625:AMP917627 AWL917625:AWL917627 BGH917625:BGH917627 BQD917625:BQD917627 BZZ917625:BZZ917627 CJV917625:CJV917627 CTR917625:CTR917627 DDN917625:DDN917627 DNJ917625:DNJ917627 DXF917625:DXF917627 EHB917625:EHB917627 EQX917625:EQX917627 FAT917625:FAT917627 FKP917625:FKP917627 FUL917625:FUL917627 GEH917625:GEH917627 GOD917625:GOD917627 GXZ917625:GXZ917627 HHV917625:HHV917627 HRR917625:HRR917627 IBN917625:IBN917627 ILJ917625:ILJ917627 IVF917625:IVF917627 JFB917625:JFB917627 JOX917625:JOX917627 JYT917625:JYT917627 KIP917625:KIP917627 KSL917625:KSL917627 LCH917625:LCH917627 LMD917625:LMD917627 LVZ917625:LVZ917627 MFV917625:MFV917627 MPR917625:MPR917627 MZN917625:MZN917627 NJJ917625:NJJ917627 NTF917625:NTF917627 ODB917625:ODB917627 OMX917625:OMX917627 OWT917625:OWT917627 PGP917625:PGP917627 PQL917625:PQL917627 QAH917625:QAH917627 QKD917625:QKD917627 QTZ917625:QTZ917627 RDV917625:RDV917627 RNR917625:RNR917627 RXN917625:RXN917627 SHJ917625:SHJ917627 SRF917625:SRF917627 TBB917625:TBB917627 TKX917625:TKX917627 TUT917625:TUT917627 UEP917625:UEP917627 UOL917625:UOL917627 UYH917625:UYH917627 VID917625:VID917627 VRZ917625:VRZ917627 WBV917625:WBV917627 WLR917625:WLR917627 WVN917625:WVN917627 E983161:E983163 JB983161:JB983163 SX983161:SX983163 ACT983161:ACT983163 AMP983161:AMP983163 AWL983161:AWL983163 BGH983161:BGH983163 BQD983161:BQD983163 BZZ983161:BZZ983163 CJV983161:CJV983163 CTR983161:CTR983163 DDN983161:DDN983163 DNJ983161:DNJ983163 DXF983161:DXF983163 EHB983161:EHB983163 EQX983161:EQX983163 FAT983161:FAT983163 FKP983161:FKP983163 FUL983161:FUL983163 GEH983161:GEH983163 GOD983161:GOD983163 GXZ983161:GXZ983163 HHV983161:HHV983163 HRR983161:HRR983163 IBN983161:IBN983163 ILJ983161:ILJ983163 IVF983161:IVF983163 JFB983161:JFB983163 JOX983161:JOX983163 JYT983161:JYT983163 KIP983161:KIP983163 KSL983161:KSL983163 LCH983161:LCH983163 LMD983161:LMD983163 LVZ983161:LVZ983163 MFV983161:MFV983163 MPR983161:MPR983163 MZN983161:MZN983163 NJJ983161:NJJ983163 NTF983161:NTF983163 ODB983161:ODB983163 OMX983161:OMX983163 OWT983161:OWT983163 PGP983161:PGP983163 PQL983161:PQL983163 QAH983161:QAH983163 QKD983161:QKD983163 QTZ983161:QTZ983163 RDV983161:RDV983163 RNR983161:RNR983163 RXN983161:RXN983163 SHJ983161:SHJ983163 SRF983161:SRF983163 TBB983161:TBB983163 TKX983161:TKX983163 TUT983161:TUT983163 UEP983161:UEP983163 UOL983161:UOL983163 UYH983161:UYH983163 VID983161:VID983163 VRZ983161:VRZ983163 WBV983161:WBV983163 WLR983161:WLR983163 I124 E124">
      <formula1>1</formula1>
      <formula2>31</formula2>
    </dataValidation>
    <dataValidation type="whole" allowBlank="1" showInputMessage="1" showErrorMessage="1" sqref="WVP983051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G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G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G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G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G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G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G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G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G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G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G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G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G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G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formula1>0</formula1>
      <formula2>999</formula2>
    </dataValidation>
    <dataValidation allowBlank="1" showInputMessage="1" error="insérer un nombre entier &lt;10000" sqref="C83:E83 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639:E65651 IY65639:JB65651 SU65639:SX65651 ACQ65639:ACT65651 AMM65639:AMP65651 AWI65639:AWL65651 BGE65639:BGH65651 BQA65639:BQD65651 BZW65639:BZZ65651 CJS65639:CJV65651 CTO65639:CTR65651 DDK65639:DDN65651 DNG65639:DNJ65651 DXC65639:DXF65651 EGY65639:EHB65651 EQU65639:EQX65651 FAQ65639:FAT65651 FKM65639:FKP65651 FUI65639:FUL65651 GEE65639:GEH65651 GOA65639:GOD65651 GXW65639:GXZ65651 HHS65639:HHV65651 HRO65639:HRR65651 IBK65639:IBN65651 ILG65639:ILJ65651 IVC65639:IVF65651 JEY65639:JFB65651 JOU65639:JOX65651 JYQ65639:JYT65651 KIM65639:KIP65651 KSI65639:KSL65651 LCE65639:LCH65651 LMA65639:LMD65651 LVW65639:LVZ65651 MFS65639:MFV65651 MPO65639:MPR65651 MZK65639:MZN65651 NJG65639:NJJ65651 NTC65639:NTF65651 OCY65639:ODB65651 OMU65639:OMX65651 OWQ65639:OWT65651 PGM65639:PGP65651 PQI65639:PQL65651 QAE65639:QAH65651 QKA65639:QKD65651 QTW65639:QTZ65651 RDS65639:RDV65651 RNO65639:RNR65651 RXK65639:RXN65651 SHG65639:SHJ65651 SRC65639:SRF65651 TAY65639:TBB65651 TKU65639:TKX65651 TUQ65639:TUT65651 UEM65639:UEP65651 UOI65639:UOL65651 UYE65639:UYH65651 VIA65639:VID65651 VRW65639:VRZ65651 WBS65639:WBV65651 WLO65639:WLR65651 WVK65639:WVN65651 B131175:E131187 IY131175:JB131187 SU131175:SX131187 ACQ131175:ACT131187 AMM131175:AMP131187 AWI131175:AWL131187 BGE131175:BGH131187 BQA131175:BQD131187 BZW131175:BZZ131187 CJS131175:CJV131187 CTO131175:CTR131187 DDK131175:DDN131187 DNG131175:DNJ131187 DXC131175:DXF131187 EGY131175:EHB131187 EQU131175:EQX131187 FAQ131175:FAT131187 FKM131175:FKP131187 FUI131175:FUL131187 GEE131175:GEH131187 GOA131175:GOD131187 GXW131175:GXZ131187 HHS131175:HHV131187 HRO131175:HRR131187 IBK131175:IBN131187 ILG131175:ILJ131187 IVC131175:IVF131187 JEY131175:JFB131187 JOU131175:JOX131187 JYQ131175:JYT131187 KIM131175:KIP131187 KSI131175:KSL131187 LCE131175:LCH131187 LMA131175:LMD131187 LVW131175:LVZ131187 MFS131175:MFV131187 MPO131175:MPR131187 MZK131175:MZN131187 NJG131175:NJJ131187 NTC131175:NTF131187 OCY131175:ODB131187 OMU131175:OMX131187 OWQ131175:OWT131187 PGM131175:PGP131187 PQI131175:PQL131187 QAE131175:QAH131187 QKA131175:QKD131187 QTW131175:QTZ131187 RDS131175:RDV131187 RNO131175:RNR131187 RXK131175:RXN131187 SHG131175:SHJ131187 SRC131175:SRF131187 TAY131175:TBB131187 TKU131175:TKX131187 TUQ131175:TUT131187 UEM131175:UEP131187 UOI131175:UOL131187 UYE131175:UYH131187 VIA131175:VID131187 VRW131175:VRZ131187 WBS131175:WBV131187 WLO131175:WLR131187 WVK131175:WVN131187 B196711:E196723 IY196711:JB196723 SU196711:SX196723 ACQ196711:ACT196723 AMM196711:AMP196723 AWI196711:AWL196723 BGE196711:BGH196723 BQA196711:BQD196723 BZW196711:BZZ196723 CJS196711:CJV196723 CTO196711:CTR196723 DDK196711:DDN196723 DNG196711:DNJ196723 DXC196711:DXF196723 EGY196711:EHB196723 EQU196711:EQX196723 FAQ196711:FAT196723 FKM196711:FKP196723 FUI196711:FUL196723 GEE196711:GEH196723 GOA196711:GOD196723 GXW196711:GXZ196723 HHS196711:HHV196723 HRO196711:HRR196723 IBK196711:IBN196723 ILG196711:ILJ196723 IVC196711:IVF196723 JEY196711:JFB196723 JOU196711:JOX196723 JYQ196711:JYT196723 KIM196711:KIP196723 KSI196711:KSL196723 LCE196711:LCH196723 LMA196711:LMD196723 LVW196711:LVZ196723 MFS196711:MFV196723 MPO196711:MPR196723 MZK196711:MZN196723 NJG196711:NJJ196723 NTC196711:NTF196723 OCY196711:ODB196723 OMU196711:OMX196723 OWQ196711:OWT196723 PGM196711:PGP196723 PQI196711:PQL196723 QAE196711:QAH196723 QKA196711:QKD196723 QTW196711:QTZ196723 RDS196711:RDV196723 RNO196711:RNR196723 RXK196711:RXN196723 SHG196711:SHJ196723 SRC196711:SRF196723 TAY196711:TBB196723 TKU196711:TKX196723 TUQ196711:TUT196723 UEM196711:UEP196723 UOI196711:UOL196723 UYE196711:UYH196723 VIA196711:VID196723 VRW196711:VRZ196723 WBS196711:WBV196723 WLO196711:WLR196723 WVK196711:WVN196723 B262247:E262259 IY262247:JB262259 SU262247:SX262259 ACQ262247:ACT262259 AMM262247:AMP262259 AWI262247:AWL262259 BGE262247:BGH262259 BQA262247:BQD262259 BZW262247:BZZ262259 CJS262247:CJV262259 CTO262247:CTR262259 DDK262247:DDN262259 DNG262247:DNJ262259 DXC262247:DXF262259 EGY262247:EHB262259 EQU262247:EQX262259 FAQ262247:FAT262259 FKM262247:FKP262259 FUI262247:FUL262259 GEE262247:GEH262259 GOA262247:GOD262259 GXW262247:GXZ262259 HHS262247:HHV262259 HRO262247:HRR262259 IBK262247:IBN262259 ILG262247:ILJ262259 IVC262247:IVF262259 JEY262247:JFB262259 JOU262247:JOX262259 JYQ262247:JYT262259 KIM262247:KIP262259 KSI262247:KSL262259 LCE262247:LCH262259 LMA262247:LMD262259 LVW262247:LVZ262259 MFS262247:MFV262259 MPO262247:MPR262259 MZK262247:MZN262259 NJG262247:NJJ262259 NTC262247:NTF262259 OCY262247:ODB262259 OMU262247:OMX262259 OWQ262247:OWT262259 PGM262247:PGP262259 PQI262247:PQL262259 QAE262247:QAH262259 QKA262247:QKD262259 QTW262247:QTZ262259 RDS262247:RDV262259 RNO262247:RNR262259 RXK262247:RXN262259 SHG262247:SHJ262259 SRC262247:SRF262259 TAY262247:TBB262259 TKU262247:TKX262259 TUQ262247:TUT262259 UEM262247:UEP262259 UOI262247:UOL262259 UYE262247:UYH262259 VIA262247:VID262259 VRW262247:VRZ262259 WBS262247:WBV262259 WLO262247:WLR262259 WVK262247:WVN262259 B327783:E327795 IY327783:JB327795 SU327783:SX327795 ACQ327783:ACT327795 AMM327783:AMP327795 AWI327783:AWL327795 BGE327783:BGH327795 BQA327783:BQD327795 BZW327783:BZZ327795 CJS327783:CJV327795 CTO327783:CTR327795 DDK327783:DDN327795 DNG327783:DNJ327795 DXC327783:DXF327795 EGY327783:EHB327795 EQU327783:EQX327795 FAQ327783:FAT327795 FKM327783:FKP327795 FUI327783:FUL327795 GEE327783:GEH327795 GOA327783:GOD327795 GXW327783:GXZ327795 HHS327783:HHV327795 HRO327783:HRR327795 IBK327783:IBN327795 ILG327783:ILJ327795 IVC327783:IVF327795 JEY327783:JFB327795 JOU327783:JOX327795 JYQ327783:JYT327795 KIM327783:KIP327795 KSI327783:KSL327795 LCE327783:LCH327795 LMA327783:LMD327795 LVW327783:LVZ327795 MFS327783:MFV327795 MPO327783:MPR327795 MZK327783:MZN327795 NJG327783:NJJ327795 NTC327783:NTF327795 OCY327783:ODB327795 OMU327783:OMX327795 OWQ327783:OWT327795 PGM327783:PGP327795 PQI327783:PQL327795 QAE327783:QAH327795 QKA327783:QKD327795 QTW327783:QTZ327795 RDS327783:RDV327795 RNO327783:RNR327795 RXK327783:RXN327795 SHG327783:SHJ327795 SRC327783:SRF327795 TAY327783:TBB327795 TKU327783:TKX327795 TUQ327783:TUT327795 UEM327783:UEP327795 UOI327783:UOL327795 UYE327783:UYH327795 VIA327783:VID327795 VRW327783:VRZ327795 WBS327783:WBV327795 WLO327783:WLR327795 WVK327783:WVN327795 B393319:E393331 IY393319:JB393331 SU393319:SX393331 ACQ393319:ACT393331 AMM393319:AMP393331 AWI393319:AWL393331 BGE393319:BGH393331 BQA393319:BQD393331 BZW393319:BZZ393331 CJS393319:CJV393331 CTO393319:CTR393331 DDK393319:DDN393331 DNG393319:DNJ393331 DXC393319:DXF393331 EGY393319:EHB393331 EQU393319:EQX393331 FAQ393319:FAT393331 FKM393319:FKP393331 FUI393319:FUL393331 GEE393319:GEH393331 GOA393319:GOD393331 GXW393319:GXZ393331 HHS393319:HHV393331 HRO393319:HRR393331 IBK393319:IBN393331 ILG393319:ILJ393331 IVC393319:IVF393331 JEY393319:JFB393331 JOU393319:JOX393331 JYQ393319:JYT393331 KIM393319:KIP393331 KSI393319:KSL393331 LCE393319:LCH393331 LMA393319:LMD393331 LVW393319:LVZ393331 MFS393319:MFV393331 MPO393319:MPR393331 MZK393319:MZN393331 NJG393319:NJJ393331 NTC393319:NTF393331 OCY393319:ODB393331 OMU393319:OMX393331 OWQ393319:OWT393331 PGM393319:PGP393331 PQI393319:PQL393331 QAE393319:QAH393331 QKA393319:QKD393331 QTW393319:QTZ393331 RDS393319:RDV393331 RNO393319:RNR393331 RXK393319:RXN393331 SHG393319:SHJ393331 SRC393319:SRF393331 TAY393319:TBB393331 TKU393319:TKX393331 TUQ393319:TUT393331 UEM393319:UEP393331 UOI393319:UOL393331 UYE393319:UYH393331 VIA393319:VID393331 VRW393319:VRZ393331 WBS393319:WBV393331 WLO393319:WLR393331 WVK393319:WVN393331 B458855:E458867 IY458855:JB458867 SU458855:SX458867 ACQ458855:ACT458867 AMM458855:AMP458867 AWI458855:AWL458867 BGE458855:BGH458867 BQA458855:BQD458867 BZW458855:BZZ458867 CJS458855:CJV458867 CTO458855:CTR458867 DDK458855:DDN458867 DNG458855:DNJ458867 DXC458855:DXF458867 EGY458855:EHB458867 EQU458855:EQX458867 FAQ458855:FAT458867 FKM458855:FKP458867 FUI458855:FUL458867 GEE458855:GEH458867 GOA458855:GOD458867 GXW458855:GXZ458867 HHS458855:HHV458867 HRO458855:HRR458867 IBK458855:IBN458867 ILG458855:ILJ458867 IVC458855:IVF458867 JEY458855:JFB458867 JOU458855:JOX458867 JYQ458855:JYT458867 KIM458855:KIP458867 KSI458855:KSL458867 LCE458855:LCH458867 LMA458855:LMD458867 LVW458855:LVZ458867 MFS458855:MFV458867 MPO458855:MPR458867 MZK458855:MZN458867 NJG458855:NJJ458867 NTC458855:NTF458867 OCY458855:ODB458867 OMU458855:OMX458867 OWQ458855:OWT458867 PGM458855:PGP458867 PQI458855:PQL458867 QAE458855:QAH458867 QKA458855:QKD458867 QTW458855:QTZ458867 RDS458855:RDV458867 RNO458855:RNR458867 RXK458855:RXN458867 SHG458855:SHJ458867 SRC458855:SRF458867 TAY458855:TBB458867 TKU458855:TKX458867 TUQ458855:TUT458867 UEM458855:UEP458867 UOI458855:UOL458867 UYE458855:UYH458867 VIA458855:VID458867 VRW458855:VRZ458867 WBS458855:WBV458867 WLO458855:WLR458867 WVK458855:WVN458867 B524391:E524403 IY524391:JB524403 SU524391:SX524403 ACQ524391:ACT524403 AMM524391:AMP524403 AWI524391:AWL524403 BGE524391:BGH524403 BQA524391:BQD524403 BZW524391:BZZ524403 CJS524391:CJV524403 CTO524391:CTR524403 DDK524391:DDN524403 DNG524391:DNJ524403 DXC524391:DXF524403 EGY524391:EHB524403 EQU524391:EQX524403 FAQ524391:FAT524403 FKM524391:FKP524403 FUI524391:FUL524403 GEE524391:GEH524403 GOA524391:GOD524403 GXW524391:GXZ524403 HHS524391:HHV524403 HRO524391:HRR524403 IBK524391:IBN524403 ILG524391:ILJ524403 IVC524391:IVF524403 JEY524391:JFB524403 JOU524391:JOX524403 JYQ524391:JYT524403 KIM524391:KIP524403 KSI524391:KSL524403 LCE524391:LCH524403 LMA524391:LMD524403 LVW524391:LVZ524403 MFS524391:MFV524403 MPO524391:MPR524403 MZK524391:MZN524403 NJG524391:NJJ524403 NTC524391:NTF524403 OCY524391:ODB524403 OMU524391:OMX524403 OWQ524391:OWT524403 PGM524391:PGP524403 PQI524391:PQL524403 QAE524391:QAH524403 QKA524391:QKD524403 QTW524391:QTZ524403 RDS524391:RDV524403 RNO524391:RNR524403 RXK524391:RXN524403 SHG524391:SHJ524403 SRC524391:SRF524403 TAY524391:TBB524403 TKU524391:TKX524403 TUQ524391:TUT524403 UEM524391:UEP524403 UOI524391:UOL524403 UYE524391:UYH524403 VIA524391:VID524403 VRW524391:VRZ524403 WBS524391:WBV524403 WLO524391:WLR524403 WVK524391:WVN524403 B589927:E589939 IY589927:JB589939 SU589927:SX589939 ACQ589927:ACT589939 AMM589927:AMP589939 AWI589927:AWL589939 BGE589927:BGH589939 BQA589927:BQD589939 BZW589927:BZZ589939 CJS589927:CJV589939 CTO589927:CTR589939 DDK589927:DDN589939 DNG589927:DNJ589939 DXC589927:DXF589939 EGY589927:EHB589939 EQU589927:EQX589939 FAQ589927:FAT589939 FKM589927:FKP589939 FUI589927:FUL589939 GEE589927:GEH589939 GOA589927:GOD589939 GXW589927:GXZ589939 HHS589927:HHV589939 HRO589927:HRR589939 IBK589927:IBN589939 ILG589927:ILJ589939 IVC589927:IVF589939 JEY589927:JFB589939 JOU589927:JOX589939 JYQ589927:JYT589939 KIM589927:KIP589939 KSI589927:KSL589939 LCE589927:LCH589939 LMA589927:LMD589939 LVW589927:LVZ589939 MFS589927:MFV589939 MPO589927:MPR589939 MZK589927:MZN589939 NJG589927:NJJ589939 NTC589927:NTF589939 OCY589927:ODB589939 OMU589927:OMX589939 OWQ589927:OWT589939 PGM589927:PGP589939 PQI589927:PQL589939 QAE589927:QAH589939 QKA589927:QKD589939 QTW589927:QTZ589939 RDS589927:RDV589939 RNO589927:RNR589939 RXK589927:RXN589939 SHG589927:SHJ589939 SRC589927:SRF589939 TAY589927:TBB589939 TKU589927:TKX589939 TUQ589927:TUT589939 UEM589927:UEP589939 UOI589927:UOL589939 UYE589927:UYH589939 VIA589927:VID589939 VRW589927:VRZ589939 WBS589927:WBV589939 WLO589927:WLR589939 WVK589927:WVN589939 B655463:E655475 IY655463:JB655475 SU655463:SX655475 ACQ655463:ACT655475 AMM655463:AMP655475 AWI655463:AWL655475 BGE655463:BGH655475 BQA655463:BQD655475 BZW655463:BZZ655475 CJS655463:CJV655475 CTO655463:CTR655475 DDK655463:DDN655475 DNG655463:DNJ655475 DXC655463:DXF655475 EGY655463:EHB655475 EQU655463:EQX655475 FAQ655463:FAT655475 FKM655463:FKP655475 FUI655463:FUL655475 GEE655463:GEH655475 GOA655463:GOD655475 GXW655463:GXZ655475 HHS655463:HHV655475 HRO655463:HRR655475 IBK655463:IBN655475 ILG655463:ILJ655475 IVC655463:IVF655475 JEY655463:JFB655475 JOU655463:JOX655475 JYQ655463:JYT655475 KIM655463:KIP655475 KSI655463:KSL655475 LCE655463:LCH655475 LMA655463:LMD655475 LVW655463:LVZ655475 MFS655463:MFV655475 MPO655463:MPR655475 MZK655463:MZN655475 NJG655463:NJJ655475 NTC655463:NTF655475 OCY655463:ODB655475 OMU655463:OMX655475 OWQ655463:OWT655475 PGM655463:PGP655475 PQI655463:PQL655475 QAE655463:QAH655475 QKA655463:QKD655475 QTW655463:QTZ655475 RDS655463:RDV655475 RNO655463:RNR655475 RXK655463:RXN655475 SHG655463:SHJ655475 SRC655463:SRF655475 TAY655463:TBB655475 TKU655463:TKX655475 TUQ655463:TUT655475 UEM655463:UEP655475 UOI655463:UOL655475 UYE655463:UYH655475 VIA655463:VID655475 VRW655463:VRZ655475 WBS655463:WBV655475 WLO655463:WLR655475 WVK655463:WVN655475 B720999:E721011 IY720999:JB721011 SU720999:SX721011 ACQ720999:ACT721011 AMM720999:AMP721011 AWI720999:AWL721011 BGE720999:BGH721011 BQA720999:BQD721011 BZW720999:BZZ721011 CJS720999:CJV721011 CTO720999:CTR721011 DDK720999:DDN721011 DNG720999:DNJ721011 DXC720999:DXF721011 EGY720999:EHB721011 EQU720999:EQX721011 FAQ720999:FAT721011 FKM720999:FKP721011 FUI720999:FUL721011 GEE720999:GEH721011 GOA720999:GOD721011 GXW720999:GXZ721011 HHS720999:HHV721011 HRO720999:HRR721011 IBK720999:IBN721011 ILG720999:ILJ721011 IVC720999:IVF721011 JEY720999:JFB721011 JOU720999:JOX721011 JYQ720999:JYT721011 KIM720999:KIP721011 KSI720999:KSL721011 LCE720999:LCH721011 LMA720999:LMD721011 LVW720999:LVZ721011 MFS720999:MFV721011 MPO720999:MPR721011 MZK720999:MZN721011 NJG720999:NJJ721011 NTC720999:NTF721011 OCY720999:ODB721011 OMU720999:OMX721011 OWQ720999:OWT721011 PGM720999:PGP721011 PQI720999:PQL721011 QAE720999:QAH721011 QKA720999:QKD721011 QTW720999:QTZ721011 RDS720999:RDV721011 RNO720999:RNR721011 RXK720999:RXN721011 SHG720999:SHJ721011 SRC720999:SRF721011 TAY720999:TBB721011 TKU720999:TKX721011 TUQ720999:TUT721011 UEM720999:UEP721011 UOI720999:UOL721011 UYE720999:UYH721011 VIA720999:VID721011 VRW720999:VRZ721011 WBS720999:WBV721011 WLO720999:WLR721011 WVK720999:WVN721011 B786535:E786547 IY786535:JB786547 SU786535:SX786547 ACQ786535:ACT786547 AMM786535:AMP786547 AWI786535:AWL786547 BGE786535:BGH786547 BQA786535:BQD786547 BZW786535:BZZ786547 CJS786535:CJV786547 CTO786535:CTR786547 DDK786535:DDN786547 DNG786535:DNJ786547 DXC786535:DXF786547 EGY786535:EHB786547 EQU786535:EQX786547 FAQ786535:FAT786547 FKM786535:FKP786547 FUI786535:FUL786547 GEE786535:GEH786547 GOA786535:GOD786547 GXW786535:GXZ786547 HHS786535:HHV786547 HRO786535:HRR786547 IBK786535:IBN786547 ILG786535:ILJ786547 IVC786535:IVF786547 JEY786535:JFB786547 JOU786535:JOX786547 JYQ786535:JYT786547 KIM786535:KIP786547 KSI786535:KSL786547 LCE786535:LCH786547 LMA786535:LMD786547 LVW786535:LVZ786547 MFS786535:MFV786547 MPO786535:MPR786547 MZK786535:MZN786547 NJG786535:NJJ786547 NTC786535:NTF786547 OCY786535:ODB786547 OMU786535:OMX786547 OWQ786535:OWT786547 PGM786535:PGP786547 PQI786535:PQL786547 QAE786535:QAH786547 QKA786535:QKD786547 QTW786535:QTZ786547 RDS786535:RDV786547 RNO786535:RNR786547 RXK786535:RXN786547 SHG786535:SHJ786547 SRC786535:SRF786547 TAY786535:TBB786547 TKU786535:TKX786547 TUQ786535:TUT786547 UEM786535:UEP786547 UOI786535:UOL786547 UYE786535:UYH786547 VIA786535:VID786547 VRW786535:VRZ786547 WBS786535:WBV786547 WLO786535:WLR786547 WVK786535:WVN786547 B852071:E852083 IY852071:JB852083 SU852071:SX852083 ACQ852071:ACT852083 AMM852071:AMP852083 AWI852071:AWL852083 BGE852071:BGH852083 BQA852071:BQD852083 BZW852071:BZZ852083 CJS852071:CJV852083 CTO852071:CTR852083 DDK852071:DDN852083 DNG852071:DNJ852083 DXC852071:DXF852083 EGY852071:EHB852083 EQU852071:EQX852083 FAQ852071:FAT852083 FKM852071:FKP852083 FUI852071:FUL852083 GEE852071:GEH852083 GOA852071:GOD852083 GXW852071:GXZ852083 HHS852071:HHV852083 HRO852071:HRR852083 IBK852071:IBN852083 ILG852071:ILJ852083 IVC852071:IVF852083 JEY852071:JFB852083 JOU852071:JOX852083 JYQ852071:JYT852083 KIM852071:KIP852083 KSI852071:KSL852083 LCE852071:LCH852083 LMA852071:LMD852083 LVW852071:LVZ852083 MFS852071:MFV852083 MPO852071:MPR852083 MZK852071:MZN852083 NJG852071:NJJ852083 NTC852071:NTF852083 OCY852071:ODB852083 OMU852071:OMX852083 OWQ852071:OWT852083 PGM852071:PGP852083 PQI852071:PQL852083 QAE852071:QAH852083 QKA852071:QKD852083 QTW852071:QTZ852083 RDS852071:RDV852083 RNO852071:RNR852083 RXK852071:RXN852083 SHG852071:SHJ852083 SRC852071:SRF852083 TAY852071:TBB852083 TKU852071:TKX852083 TUQ852071:TUT852083 UEM852071:UEP852083 UOI852071:UOL852083 UYE852071:UYH852083 VIA852071:VID852083 VRW852071:VRZ852083 WBS852071:WBV852083 WLO852071:WLR852083 WVK852071:WVN852083 B917607:E917619 IY917607:JB917619 SU917607:SX917619 ACQ917607:ACT917619 AMM917607:AMP917619 AWI917607:AWL917619 BGE917607:BGH917619 BQA917607:BQD917619 BZW917607:BZZ917619 CJS917607:CJV917619 CTO917607:CTR917619 DDK917607:DDN917619 DNG917607:DNJ917619 DXC917607:DXF917619 EGY917607:EHB917619 EQU917607:EQX917619 FAQ917607:FAT917619 FKM917607:FKP917619 FUI917607:FUL917619 GEE917607:GEH917619 GOA917607:GOD917619 GXW917607:GXZ917619 HHS917607:HHV917619 HRO917607:HRR917619 IBK917607:IBN917619 ILG917607:ILJ917619 IVC917607:IVF917619 JEY917607:JFB917619 JOU917607:JOX917619 JYQ917607:JYT917619 KIM917607:KIP917619 KSI917607:KSL917619 LCE917607:LCH917619 LMA917607:LMD917619 LVW917607:LVZ917619 MFS917607:MFV917619 MPO917607:MPR917619 MZK917607:MZN917619 NJG917607:NJJ917619 NTC917607:NTF917619 OCY917607:ODB917619 OMU917607:OMX917619 OWQ917607:OWT917619 PGM917607:PGP917619 PQI917607:PQL917619 QAE917607:QAH917619 QKA917607:QKD917619 QTW917607:QTZ917619 RDS917607:RDV917619 RNO917607:RNR917619 RXK917607:RXN917619 SHG917607:SHJ917619 SRC917607:SRF917619 TAY917607:TBB917619 TKU917607:TKX917619 TUQ917607:TUT917619 UEM917607:UEP917619 UOI917607:UOL917619 UYE917607:UYH917619 VIA917607:VID917619 VRW917607:VRZ917619 WBS917607:WBV917619 WLO917607:WLR917619 WVK917607:WVN917619 B983143:E983155 IY983143:JB983155 SU983143:SX983155 ACQ983143:ACT983155 AMM983143:AMP983155 AWI983143:AWL983155 BGE983143:BGH983155 BQA983143:BQD983155 BZW983143:BZZ983155 CJS983143:CJV983155 CTO983143:CTR983155 DDK983143:DDN983155 DNG983143:DNJ983155 DXC983143:DXF983155 EGY983143:EHB983155 EQU983143:EQX983155 FAQ983143:FAT983155 FKM983143:FKP983155 FUI983143:FUL983155 GEE983143:GEH983155 GOA983143:GOD983155 GXW983143:GXZ983155 HHS983143:HHV983155 HRO983143:HRR983155 IBK983143:IBN983155 ILG983143:ILJ983155 IVC983143:IVF983155 JEY983143:JFB983155 JOU983143:JOX983155 JYQ983143:JYT983155 KIM983143:KIP983155 KSI983143:KSL983155 LCE983143:LCH983155 LMA983143:LMD983155 LVW983143:LVZ983155 MFS983143:MFV983155 MPO983143:MPR983155 MZK983143:MZN983155 NJG983143:NJJ983155 NTC983143:NTF983155 OCY983143:ODB983155 OMU983143:OMX983155 OWQ983143:OWT983155 PGM983143:PGP983155 PQI983143:PQL983155 QAE983143:QAH983155 QKA983143:QKD983155 QTW983143:QTZ983155 RDS983143:RDV983155 RNO983143:RNR983155 RXK983143:RXN983155 SHG983143:SHJ983155 SRC983143:SRF983155 TAY983143:TBB983155 TKU983143:TKX983155 TUQ983143:TUT983155 UEM983143:UEP983155 UOI983143:UOL983155 UYE983143:UYH983155 VIA983143:VID983155 VRW983143:VRZ983155 WBS983143:WBV983155 WLO983143:WLR983155 WVK983143:WVN983155 C104:E117 B105:B117"/>
    <dataValidation type="list" allowBlank="1" showInputMessage="1" error="insérer un nombre entier &lt;10000" sqref="B131153:E131153 SU83:SX83 ACQ83:ACT83 AMM83:AMP83 AWI83:AWL83 BGE83:BGH83 BQA83:BQD83 BZW83:BZZ83 CJS83:CJV83 CTO83:CTR83 DDK83:DDN83 DNG83:DNJ83 DXC83:DXF83 EGY83:EHB83 EQU83:EQX83 FAQ83:FAT83 FKM83:FKP83 FUI83:FUL83 GEE83:GEH83 GOA83:GOD83 GXW83:GXZ83 HHS83:HHV83 HRO83:HRR83 IBK83:IBN83 ILG83:ILJ83 IVC83:IVF83 JEY83:JFB83 JOU83:JOX83 JYQ83:JYT83 KIM83:KIP83 KSI83:KSL83 LCE83:LCH83 LMA83:LMD83 LVW83:LVZ83 MFS83:MFV83 MPO83:MPR83 MZK83:MZN83 NJG83:NJJ83 NTC83:NTF83 OCY83:ODB83 OMU83:OMX83 OWQ83:OWT83 PGM83:PGP83 PQI83:PQL83 QAE83:QAH83 QKA83:QKD83 QTW83:QTZ83 RDS83:RDV83 RNO83:RNR83 RXK83:RXN83 SHG83:SHJ83 SRC83:SRF83 TAY83:TBB83 TKU83:TKX83 TUQ83:TUT83 UEM83:UEP83 UOI83:UOL83 UYE83:UYH83 VIA83:VID83 VRW83:VRZ83 WBS83:WBV83 WLO83:WLR83 WVK83:WVN83 IY83:JB83 IY131153:JB131153 SU131153:SX131153 ACQ131153:ACT131153 AMM131153:AMP131153 AWI131153:AWL131153 BGE131153:BGH131153 BQA131153:BQD131153 BZW131153:BZZ131153 CJS131153:CJV131153 CTO131153:CTR131153 DDK131153:DDN131153 DNG131153:DNJ131153 DXC131153:DXF131153 EGY131153:EHB131153 EQU131153:EQX131153 FAQ131153:FAT131153 FKM131153:FKP131153 FUI131153:FUL131153 GEE131153:GEH131153 GOA131153:GOD131153 GXW131153:GXZ131153 HHS131153:HHV131153 HRO131153:HRR131153 IBK131153:IBN131153 ILG131153:ILJ131153 IVC131153:IVF131153 JEY131153:JFB131153 JOU131153:JOX131153 JYQ131153:JYT131153 KIM131153:KIP131153 KSI131153:KSL131153 LCE131153:LCH131153 LMA131153:LMD131153 LVW131153:LVZ131153 MFS131153:MFV131153 MPO131153:MPR131153 MZK131153:MZN131153 NJG131153:NJJ131153 NTC131153:NTF131153 OCY131153:ODB131153 OMU131153:OMX131153 OWQ131153:OWT131153 PGM131153:PGP131153 PQI131153:PQL131153 QAE131153:QAH131153 QKA131153:QKD131153 QTW131153:QTZ131153 RDS131153:RDV131153 RNO131153:RNR131153 RXK131153:RXN131153 SHG131153:SHJ131153 SRC131153:SRF131153 TAY131153:TBB131153 TKU131153:TKX131153 TUQ131153:TUT131153 UEM131153:UEP131153 UOI131153:UOL131153 UYE131153:UYH131153 VIA131153:VID131153 VRW131153:VRZ131153 WBS131153:WBV131153 WLO131153:WLR131153 WVK131153:WVN131153 B196689:E196689 IY196689:JB196689 SU196689:SX196689 ACQ196689:ACT196689 AMM196689:AMP196689 AWI196689:AWL196689 BGE196689:BGH196689 BQA196689:BQD196689 BZW196689:BZZ196689 CJS196689:CJV196689 CTO196689:CTR196689 DDK196689:DDN196689 DNG196689:DNJ196689 DXC196689:DXF196689 EGY196689:EHB196689 EQU196689:EQX196689 FAQ196689:FAT196689 FKM196689:FKP196689 FUI196689:FUL196689 GEE196689:GEH196689 GOA196689:GOD196689 GXW196689:GXZ196689 HHS196689:HHV196689 HRO196689:HRR196689 IBK196689:IBN196689 ILG196689:ILJ196689 IVC196689:IVF196689 JEY196689:JFB196689 JOU196689:JOX196689 JYQ196689:JYT196689 KIM196689:KIP196689 KSI196689:KSL196689 LCE196689:LCH196689 LMA196689:LMD196689 LVW196689:LVZ196689 MFS196689:MFV196689 MPO196689:MPR196689 MZK196689:MZN196689 NJG196689:NJJ196689 NTC196689:NTF196689 OCY196689:ODB196689 OMU196689:OMX196689 OWQ196689:OWT196689 PGM196689:PGP196689 PQI196689:PQL196689 QAE196689:QAH196689 QKA196689:QKD196689 QTW196689:QTZ196689 RDS196689:RDV196689 RNO196689:RNR196689 RXK196689:RXN196689 SHG196689:SHJ196689 SRC196689:SRF196689 TAY196689:TBB196689 TKU196689:TKX196689 TUQ196689:TUT196689 UEM196689:UEP196689 UOI196689:UOL196689 UYE196689:UYH196689 VIA196689:VID196689 VRW196689:VRZ196689 WBS196689:WBV196689 WLO196689:WLR196689 WVK196689:WVN196689 B262225:E262225 IY262225:JB262225 SU262225:SX262225 ACQ262225:ACT262225 AMM262225:AMP262225 AWI262225:AWL262225 BGE262225:BGH262225 BQA262225:BQD262225 BZW262225:BZZ262225 CJS262225:CJV262225 CTO262225:CTR262225 DDK262225:DDN262225 DNG262225:DNJ262225 DXC262225:DXF262225 EGY262225:EHB262225 EQU262225:EQX262225 FAQ262225:FAT262225 FKM262225:FKP262225 FUI262225:FUL262225 GEE262225:GEH262225 GOA262225:GOD262225 GXW262225:GXZ262225 HHS262225:HHV262225 HRO262225:HRR262225 IBK262225:IBN262225 ILG262225:ILJ262225 IVC262225:IVF262225 JEY262225:JFB262225 JOU262225:JOX262225 JYQ262225:JYT262225 KIM262225:KIP262225 KSI262225:KSL262225 LCE262225:LCH262225 LMA262225:LMD262225 LVW262225:LVZ262225 MFS262225:MFV262225 MPO262225:MPR262225 MZK262225:MZN262225 NJG262225:NJJ262225 NTC262225:NTF262225 OCY262225:ODB262225 OMU262225:OMX262225 OWQ262225:OWT262225 PGM262225:PGP262225 PQI262225:PQL262225 QAE262225:QAH262225 QKA262225:QKD262225 QTW262225:QTZ262225 RDS262225:RDV262225 RNO262225:RNR262225 RXK262225:RXN262225 SHG262225:SHJ262225 SRC262225:SRF262225 TAY262225:TBB262225 TKU262225:TKX262225 TUQ262225:TUT262225 UEM262225:UEP262225 UOI262225:UOL262225 UYE262225:UYH262225 VIA262225:VID262225 VRW262225:VRZ262225 WBS262225:WBV262225 WLO262225:WLR262225 WVK262225:WVN262225 B327761:E327761 IY327761:JB327761 SU327761:SX327761 ACQ327761:ACT327761 AMM327761:AMP327761 AWI327761:AWL327761 BGE327761:BGH327761 BQA327761:BQD327761 BZW327761:BZZ327761 CJS327761:CJV327761 CTO327761:CTR327761 DDK327761:DDN327761 DNG327761:DNJ327761 DXC327761:DXF327761 EGY327761:EHB327761 EQU327761:EQX327761 FAQ327761:FAT327761 FKM327761:FKP327761 FUI327761:FUL327761 GEE327761:GEH327761 GOA327761:GOD327761 GXW327761:GXZ327761 HHS327761:HHV327761 HRO327761:HRR327761 IBK327761:IBN327761 ILG327761:ILJ327761 IVC327761:IVF327761 JEY327761:JFB327761 JOU327761:JOX327761 JYQ327761:JYT327761 KIM327761:KIP327761 KSI327761:KSL327761 LCE327761:LCH327761 LMA327761:LMD327761 LVW327761:LVZ327761 MFS327761:MFV327761 MPO327761:MPR327761 MZK327761:MZN327761 NJG327761:NJJ327761 NTC327761:NTF327761 OCY327761:ODB327761 OMU327761:OMX327761 OWQ327761:OWT327761 PGM327761:PGP327761 PQI327761:PQL327761 QAE327761:QAH327761 QKA327761:QKD327761 QTW327761:QTZ327761 RDS327761:RDV327761 RNO327761:RNR327761 RXK327761:RXN327761 SHG327761:SHJ327761 SRC327761:SRF327761 TAY327761:TBB327761 TKU327761:TKX327761 TUQ327761:TUT327761 UEM327761:UEP327761 UOI327761:UOL327761 UYE327761:UYH327761 VIA327761:VID327761 VRW327761:VRZ327761 WBS327761:WBV327761 WLO327761:WLR327761 WVK327761:WVN327761 B393297:E393297 IY393297:JB393297 SU393297:SX393297 ACQ393297:ACT393297 AMM393297:AMP393297 AWI393297:AWL393297 BGE393297:BGH393297 BQA393297:BQD393297 BZW393297:BZZ393297 CJS393297:CJV393297 CTO393297:CTR393297 DDK393297:DDN393297 DNG393297:DNJ393297 DXC393297:DXF393297 EGY393297:EHB393297 EQU393297:EQX393297 FAQ393297:FAT393297 FKM393297:FKP393297 FUI393297:FUL393297 GEE393297:GEH393297 GOA393297:GOD393297 GXW393297:GXZ393297 HHS393297:HHV393297 HRO393297:HRR393297 IBK393297:IBN393297 ILG393297:ILJ393297 IVC393297:IVF393297 JEY393297:JFB393297 JOU393297:JOX393297 JYQ393297:JYT393297 KIM393297:KIP393297 KSI393297:KSL393297 LCE393297:LCH393297 LMA393297:LMD393297 LVW393297:LVZ393297 MFS393297:MFV393297 MPO393297:MPR393297 MZK393297:MZN393297 NJG393297:NJJ393297 NTC393297:NTF393297 OCY393297:ODB393297 OMU393297:OMX393297 OWQ393297:OWT393297 PGM393297:PGP393297 PQI393297:PQL393297 QAE393297:QAH393297 QKA393297:QKD393297 QTW393297:QTZ393297 RDS393297:RDV393297 RNO393297:RNR393297 RXK393297:RXN393297 SHG393297:SHJ393297 SRC393297:SRF393297 TAY393297:TBB393297 TKU393297:TKX393297 TUQ393297:TUT393297 UEM393297:UEP393297 UOI393297:UOL393297 UYE393297:UYH393297 VIA393297:VID393297 VRW393297:VRZ393297 WBS393297:WBV393297 WLO393297:WLR393297 WVK393297:WVN393297 B458833:E458833 IY458833:JB458833 SU458833:SX458833 ACQ458833:ACT458833 AMM458833:AMP458833 AWI458833:AWL458833 BGE458833:BGH458833 BQA458833:BQD458833 BZW458833:BZZ458833 CJS458833:CJV458833 CTO458833:CTR458833 DDK458833:DDN458833 DNG458833:DNJ458833 DXC458833:DXF458833 EGY458833:EHB458833 EQU458833:EQX458833 FAQ458833:FAT458833 FKM458833:FKP458833 FUI458833:FUL458833 GEE458833:GEH458833 GOA458833:GOD458833 GXW458833:GXZ458833 HHS458833:HHV458833 HRO458833:HRR458833 IBK458833:IBN458833 ILG458833:ILJ458833 IVC458833:IVF458833 JEY458833:JFB458833 JOU458833:JOX458833 JYQ458833:JYT458833 KIM458833:KIP458833 KSI458833:KSL458833 LCE458833:LCH458833 LMA458833:LMD458833 LVW458833:LVZ458833 MFS458833:MFV458833 MPO458833:MPR458833 MZK458833:MZN458833 NJG458833:NJJ458833 NTC458833:NTF458833 OCY458833:ODB458833 OMU458833:OMX458833 OWQ458833:OWT458833 PGM458833:PGP458833 PQI458833:PQL458833 QAE458833:QAH458833 QKA458833:QKD458833 QTW458833:QTZ458833 RDS458833:RDV458833 RNO458833:RNR458833 RXK458833:RXN458833 SHG458833:SHJ458833 SRC458833:SRF458833 TAY458833:TBB458833 TKU458833:TKX458833 TUQ458833:TUT458833 UEM458833:UEP458833 UOI458833:UOL458833 UYE458833:UYH458833 VIA458833:VID458833 VRW458833:VRZ458833 WBS458833:WBV458833 WLO458833:WLR458833 WVK458833:WVN458833 B524369:E524369 IY524369:JB524369 SU524369:SX524369 ACQ524369:ACT524369 AMM524369:AMP524369 AWI524369:AWL524369 BGE524369:BGH524369 BQA524369:BQD524369 BZW524369:BZZ524369 CJS524369:CJV524369 CTO524369:CTR524369 DDK524369:DDN524369 DNG524369:DNJ524369 DXC524369:DXF524369 EGY524369:EHB524369 EQU524369:EQX524369 FAQ524369:FAT524369 FKM524369:FKP524369 FUI524369:FUL524369 GEE524369:GEH524369 GOA524369:GOD524369 GXW524369:GXZ524369 HHS524369:HHV524369 HRO524369:HRR524369 IBK524369:IBN524369 ILG524369:ILJ524369 IVC524369:IVF524369 JEY524369:JFB524369 JOU524369:JOX524369 JYQ524369:JYT524369 KIM524369:KIP524369 KSI524369:KSL524369 LCE524369:LCH524369 LMA524369:LMD524369 LVW524369:LVZ524369 MFS524369:MFV524369 MPO524369:MPR524369 MZK524369:MZN524369 NJG524369:NJJ524369 NTC524369:NTF524369 OCY524369:ODB524369 OMU524369:OMX524369 OWQ524369:OWT524369 PGM524369:PGP524369 PQI524369:PQL524369 QAE524369:QAH524369 QKA524369:QKD524369 QTW524369:QTZ524369 RDS524369:RDV524369 RNO524369:RNR524369 RXK524369:RXN524369 SHG524369:SHJ524369 SRC524369:SRF524369 TAY524369:TBB524369 TKU524369:TKX524369 TUQ524369:TUT524369 UEM524369:UEP524369 UOI524369:UOL524369 UYE524369:UYH524369 VIA524369:VID524369 VRW524369:VRZ524369 WBS524369:WBV524369 WLO524369:WLR524369 WVK524369:WVN524369 B589905:E589905 IY589905:JB589905 SU589905:SX589905 ACQ589905:ACT589905 AMM589905:AMP589905 AWI589905:AWL589905 BGE589905:BGH589905 BQA589905:BQD589905 BZW589905:BZZ589905 CJS589905:CJV589905 CTO589905:CTR589905 DDK589905:DDN589905 DNG589905:DNJ589905 DXC589905:DXF589905 EGY589905:EHB589905 EQU589905:EQX589905 FAQ589905:FAT589905 FKM589905:FKP589905 FUI589905:FUL589905 GEE589905:GEH589905 GOA589905:GOD589905 GXW589905:GXZ589905 HHS589905:HHV589905 HRO589905:HRR589905 IBK589905:IBN589905 ILG589905:ILJ589905 IVC589905:IVF589905 JEY589905:JFB589905 JOU589905:JOX589905 JYQ589905:JYT589905 KIM589905:KIP589905 KSI589905:KSL589905 LCE589905:LCH589905 LMA589905:LMD589905 LVW589905:LVZ589905 MFS589905:MFV589905 MPO589905:MPR589905 MZK589905:MZN589905 NJG589905:NJJ589905 NTC589905:NTF589905 OCY589905:ODB589905 OMU589905:OMX589905 OWQ589905:OWT589905 PGM589905:PGP589905 PQI589905:PQL589905 QAE589905:QAH589905 QKA589905:QKD589905 QTW589905:QTZ589905 RDS589905:RDV589905 RNO589905:RNR589905 RXK589905:RXN589905 SHG589905:SHJ589905 SRC589905:SRF589905 TAY589905:TBB589905 TKU589905:TKX589905 TUQ589905:TUT589905 UEM589905:UEP589905 UOI589905:UOL589905 UYE589905:UYH589905 VIA589905:VID589905 VRW589905:VRZ589905 WBS589905:WBV589905 WLO589905:WLR589905 WVK589905:WVN589905 B655441:E655441 IY655441:JB655441 SU655441:SX655441 ACQ655441:ACT655441 AMM655441:AMP655441 AWI655441:AWL655441 BGE655441:BGH655441 BQA655441:BQD655441 BZW655441:BZZ655441 CJS655441:CJV655441 CTO655441:CTR655441 DDK655441:DDN655441 DNG655441:DNJ655441 DXC655441:DXF655441 EGY655441:EHB655441 EQU655441:EQX655441 FAQ655441:FAT655441 FKM655441:FKP655441 FUI655441:FUL655441 GEE655441:GEH655441 GOA655441:GOD655441 GXW655441:GXZ655441 HHS655441:HHV655441 HRO655441:HRR655441 IBK655441:IBN655441 ILG655441:ILJ655441 IVC655441:IVF655441 JEY655441:JFB655441 JOU655441:JOX655441 JYQ655441:JYT655441 KIM655441:KIP655441 KSI655441:KSL655441 LCE655441:LCH655441 LMA655441:LMD655441 LVW655441:LVZ655441 MFS655441:MFV655441 MPO655441:MPR655441 MZK655441:MZN655441 NJG655441:NJJ655441 NTC655441:NTF655441 OCY655441:ODB655441 OMU655441:OMX655441 OWQ655441:OWT655441 PGM655441:PGP655441 PQI655441:PQL655441 QAE655441:QAH655441 QKA655441:QKD655441 QTW655441:QTZ655441 RDS655441:RDV655441 RNO655441:RNR655441 RXK655441:RXN655441 SHG655441:SHJ655441 SRC655441:SRF655441 TAY655441:TBB655441 TKU655441:TKX655441 TUQ655441:TUT655441 UEM655441:UEP655441 UOI655441:UOL655441 UYE655441:UYH655441 VIA655441:VID655441 VRW655441:VRZ655441 WBS655441:WBV655441 WLO655441:WLR655441 WVK655441:WVN655441 B720977:E720977 IY720977:JB720977 SU720977:SX720977 ACQ720977:ACT720977 AMM720977:AMP720977 AWI720977:AWL720977 BGE720977:BGH720977 BQA720977:BQD720977 BZW720977:BZZ720977 CJS720977:CJV720977 CTO720977:CTR720977 DDK720977:DDN720977 DNG720977:DNJ720977 DXC720977:DXF720977 EGY720977:EHB720977 EQU720977:EQX720977 FAQ720977:FAT720977 FKM720977:FKP720977 FUI720977:FUL720977 GEE720977:GEH720977 GOA720977:GOD720977 GXW720977:GXZ720977 HHS720977:HHV720977 HRO720977:HRR720977 IBK720977:IBN720977 ILG720977:ILJ720977 IVC720977:IVF720977 JEY720977:JFB720977 JOU720977:JOX720977 JYQ720977:JYT720977 KIM720977:KIP720977 KSI720977:KSL720977 LCE720977:LCH720977 LMA720977:LMD720977 LVW720977:LVZ720977 MFS720977:MFV720977 MPO720977:MPR720977 MZK720977:MZN720977 NJG720977:NJJ720977 NTC720977:NTF720977 OCY720977:ODB720977 OMU720977:OMX720977 OWQ720977:OWT720977 PGM720977:PGP720977 PQI720977:PQL720977 QAE720977:QAH720977 QKA720977:QKD720977 QTW720977:QTZ720977 RDS720977:RDV720977 RNO720977:RNR720977 RXK720977:RXN720977 SHG720977:SHJ720977 SRC720977:SRF720977 TAY720977:TBB720977 TKU720977:TKX720977 TUQ720977:TUT720977 UEM720977:UEP720977 UOI720977:UOL720977 UYE720977:UYH720977 VIA720977:VID720977 VRW720977:VRZ720977 WBS720977:WBV720977 WLO720977:WLR720977 WVK720977:WVN720977 B786513:E786513 IY786513:JB786513 SU786513:SX786513 ACQ786513:ACT786513 AMM786513:AMP786513 AWI786513:AWL786513 BGE786513:BGH786513 BQA786513:BQD786513 BZW786513:BZZ786513 CJS786513:CJV786513 CTO786513:CTR786513 DDK786513:DDN786513 DNG786513:DNJ786513 DXC786513:DXF786513 EGY786513:EHB786513 EQU786513:EQX786513 FAQ786513:FAT786513 FKM786513:FKP786513 FUI786513:FUL786513 GEE786513:GEH786513 GOA786513:GOD786513 GXW786513:GXZ786513 HHS786513:HHV786513 HRO786513:HRR786513 IBK786513:IBN786513 ILG786513:ILJ786513 IVC786513:IVF786513 JEY786513:JFB786513 JOU786513:JOX786513 JYQ786513:JYT786513 KIM786513:KIP786513 KSI786513:KSL786513 LCE786513:LCH786513 LMA786513:LMD786513 LVW786513:LVZ786513 MFS786513:MFV786513 MPO786513:MPR786513 MZK786513:MZN786513 NJG786513:NJJ786513 NTC786513:NTF786513 OCY786513:ODB786513 OMU786513:OMX786513 OWQ786513:OWT786513 PGM786513:PGP786513 PQI786513:PQL786513 QAE786513:QAH786513 QKA786513:QKD786513 QTW786513:QTZ786513 RDS786513:RDV786513 RNO786513:RNR786513 RXK786513:RXN786513 SHG786513:SHJ786513 SRC786513:SRF786513 TAY786513:TBB786513 TKU786513:TKX786513 TUQ786513:TUT786513 UEM786513:UEP786513 UOI786513:UOL786513 UYE786513:UYH786513 VIA786513:VID786513 VRW786513:VRZ786513 WBS786513:WBV786513 WLO786513:WLR786513 WVK786513:WVN786513 B852049:E852049 IY852049:JB852049 SU852049:SX852049 ACQ852049:ACT852049 AMM852049:AMP852049 AWI852049:AWL852049 BGE852049:BGH852049 BQA852049:BQD852049 BZW852049:BZZ852049 CJS852049:CJV852049 CTO852049:CTR852049 DDK852049:DDN852049 DNG852049:DNJ852049 DXC852049:DXF852049 EGY852049:EHB852049 EQU852049:EQX852049 FAQ852049:FAT852049 FKM852049:FKP852049 FUI852049:FUL852049 GEE852049:GEH852049 GOA852049:GOD852049 GXW852049:GXZ852049 HHS852049:HHV852049 HRO852049:HRR852049 IBK852049:IBN852049 ILG852049:ILJ852049 IVC852049:IVF852049 JEY852049:JFB852049 JOU852049:JOX852049 JYQ852049:JYT852049 KIM852049:KIP852049 KSI852049:KSL852049 LCE852049:LCH852049 LMA852049:LMD852049 LVW852049:LVZ852049 MFS852049:MFV852049 MPO852049:MPR852049 MZK852049:MZN852049 NJG852049:NJJ852049 NTC852049:NTF852049 OCY852049:ODB852049 OMU852049:OMX852049 OWQ852049:OWT852049 PGM852049:PGP852049 PQI852049:PQL852049 QAE852049:QAH852049 QKA852049:QKD852049 QTW852049:QTZ852049 RDS852049:RDV852049 RNO852049:RNR852049 RXK852049:RXN852049 SHG852049:SHJ852049 SRC852049:SRF852049 TAY852049:TBB852049 TKU852049:TKX852049 TUQ852049:TUT852049 UEM852049:UEP852049 UOI852049:UOL852049 UYE852049:UYH852049 VIA852049:VID852049 VRW852049:VRZ852049 WBS852049:WBV852049 WLO852049:WLR852049 WVK852049:WVN852049 B917585:E917585 IY917585:JB917585 SU917585:SX917585 ACQ917585:ACT917585 AMM917585:AMP917585 AWI917585:AWL917585 BGE917585:BGH917585 BQA917585:BQD917585 BZW917585:BZZ917585 CJS917585:CJV917585 CTO917585:CTR917585 DDK917585:DDN917585 DNG917585:DNJ917585 DXC917585:DXF917585 EGY917585:EHB917585 EQU917585:EQX917585 FAQ917585:FAT917585 FKM917585:FKP917585 FUI917585:FUL917585 GEE917585:GEH917585 GOA917585:GOD917585 GXW917585:GXZ917585 HHS917585:HHV917585 HRO917585:HRR917585 IBK917585:IBN917585 ILG917585:ILJ917585 IVC917585:IVF917585 JEY917585:JFB917585 JOU917585:JOX917585 JYQ917585:JYT917585 KIM917585:KIP917585 KSI917585:KSL917585 LCE917585:LCH917585 LMA917585:LMD917585 LVW917585:LVZ917585 MFS917585:MFV917585 MPO917585:MPR917585 MZK917585:MZN917585 NJG917585:NJJ917585 NTC917585:NTF917585 OCY917585:ODB917585 OMU917585:OMX917585 OWQ917585:OWT917585 PGM917585:PGP917585 PQI917585:PQL917585 QAE917585:QAH917585 QKA917585:QKD917585 QTW917585:QTZ917585 RDS917585:RDV917585 RNO917585:RNR917585 RXK917585:RXN917585 SHG917585:SHJ917585 SRC917585:SRF917585 TAY917585:TBB917585 TKU917585:TKX917585 TUQ917585:TUT917585 UEM917585:UEP917585 UOI917585:UOL917585 UYE917585:UYH917585 VIA917585:VID917585 VRW917585:VRZ917585 WBS917585:WBV917585 WLO917585:WLR917585 WVK917585:WVN917585 B983121:E983121 IY983121:JB983121 SU983121:SX983121 ACQ983121:ACT983121 AMM983121:AMP983121 AWI983121:AWL983121 BGE983121:BGH983121 BQA983121:BQD983121 BZW983121:BZZ983121 CJS983121:CJV983121 CTO983121:CTR983121 DDK983121:DDN983121 DNG983121:DNJ983121 DXC983121:DXF983121 EGY983121:EHB983121 EQU983121:EQX983121 FAQ983121:FAT983121 FKM983121:FKP983121 FUI983121:FUL983121 GEE983121:GEH983121 GOA983121:GOD983121 GXW983121:GXZ983121 HHS983121:HHV983121 HRO983121:HRR983121 IBK983121:IBN983121 ILG983121:ILJ983121 IVC983121:IVF983121 JEY983121:JFB983121 JOU983121:JOX983121 JYQ983121:JYT983121 KIM983121:KIP983121 KSI983121:KSL983121 LCE983121:LCH983121 LMA983121:LMD983121 LVW983121:LVZ983121 MFS983121:MFV983121 MPO983121:MPR983121 MZK983121:MZN983121 NJG983121:NJJ983121 NTC983121:NTF983121 OCY983121:ODB983121 OMU983121:OMX983121 OWQ983121:OWT983121 PGM983121:PGP983121 PQI983121:PQL983121 QAE983121:QAH983121 QKA983121:QKD983121 QTW983121:QTZ983121 RDS983121:RDV983121 RNO983121:RNR983121 RXK983121:RXN983121 SHG983121:SHJ983121 SRC983121:SRF983121 TAY983121:TBB983121 TKU983121:TKX983121 TUQ983121:TUT983121 UEM983121:UEP983121 UOI983121:UOL983121 UYE983121:UYH983121 VIA983121:VID983121 VRW983121:VRZ983121 WBS983121:WBV983121 WLO983121:WLR983121 WVK983121:WVN983121 IY65617:JB65617 SU65617:SX65617 ACQ65617:ACT65617 AMM65617:AMP65617 AWI65617:AWL65617 BGE65617:BGH65617 BQA65617:BQD65617 BZW65617:BZZ65617 CJS65617:CJV65617 CTO65617:CTR65617 DDK65617:DDN65617 DNG65617:DNJ65617 DXC65617:DXF65617 EGY65617:EHB65617 EQU65617:EQX65617 FAQ65617:FAT65617 FKM65617:FKP65617 FUI65617:FUL65617 GEE65617:GEH65617 GOA65617:GOD65617 GXW65617:GXZ65617 HHS65617:HHV65617 HRO65617:HRR65617 IBK65617:IBN65617 ILG65617:ILJ65617 IVC65617:IVF65617 JEY65617:JFB65617 JOU65617:JOX65617 JYQ65617:JYT65617 KIM65617:KIP65617 KSI65617:KSL65617 LCE65617:LCH65617 LMA65617:LMD65617 LVW65617:LVZ65617 MFS65617:MFV65617 MPO65617:MPR65617 MZK65617:MZN65617 NJG65617:NJJ65617 NTC65617:NTF65617 OCY65617:ODB65617 OMU65617:OMX65617 OWQ65617:OWT65617 PGM65617:PGP65617 PQI65617:PQL65617 QAE65617:QAH65617 QKA65617:QKD65617 QTW65617:QTZ65617 RDS65617:RDV65617 RNO65617:RNR65617 RXK65617:RXN65617 SHG65617:SHJ65617 SRC65617:SRF65617 TAY65617:TBB65617 TKU65617:TKX65617 TUQ65617:TUT65617 UEM65617:UEP65617 UOI65617:UOL65617 UYE65617:UYH65617 VIA65617:VID65617 VRW65617:VRZ65617 WBS65617:WBV65617 WLO65617:WLR65617 WVK65617:WVN65617 B65617:E65617 B65638:E65638 IY65638:JB65638 SU65638:SX65638 ACQ65638:ACT65638 AMM65638:AMP65638 AWI65638:AWL65638 BGE65638:BGH65638 BQA65638:BQD65638 BZW65638:BZZ65638 CJS65638:CJV65638 CTO65638:CTR65638 DDK65638:DDN65638 DNG65638:DNJ65638 DXC65638:DXF65638 EGY65638:EHB65638 EQU65638:EQX65638 FAQ65638:FAT65638 FKM65638:FKP65638 FUI65638:FUL65638 GEE65638:GEH65638 GOA65638:GOD65638 GXW65638:GXZ65638 HHS65638:HHV65638 HRO65638:HRR65638 IBK65638:IBN65638 ILG65638:ILJ65638 IVC65638:IVF65638 JEY65638:JFB65638 JOU65638:JOX65638 JYQ65638:JYT65638 KIM65638:KIP65638 KSI65638:KSL65638 LCE65638:LCH65638 LMA65638:LMD65638 LVW65638:LVZ65638 MFS65638:MFV65638 MPO65638:MPR65638 MZK65638:MZN65638 NJG65638:NJJ65638 NTC65638:NTF65638 OCY65638:ODB65638 OMU65638:OMX65638 OWQ65638:OWT65638 PGM65638:PGP65638 PQI65638:PQL65638 QAE65638:QAH65638 QKA65638:QKD65638 QTW65638:QTZ65638 RDS65638:RDV65638 RNO65638:RNR65638 RXK65638:RXN65638 SHG65638:SHJ65638 SRC65638:SRF65638 TAY65638:TBB65638 TKU65638:TKX65638 TUQ65638:TUT65638 UEM65638:UEP65638 UOI65638:UOL65638 UYE65638:UYH65638 VIA65638:VID65638 VRW65638:VRZ65638 WBS65638:WBV65638 WLO65638:WLR65638 WVK65638:WVN65638 B131174:E131174 IY131174:JB131174 SU131174:SX131174 ACQ131174:ACT131174 AMM131174:AMP131174 AWI131174:AWL131174 BGE131174:BGH131174 BQA131174:BQD131174 BZW131174:BZZ131174 CJS131174:CJV131174 CTO131174:CTR131174 DDK131174:DDN131174 DNG131174:DNJ131174 DXC131174:DXF131174 EGY131174:EHB131174 EQU131174:EQX131174 FAQ131174:FAT131174 FKM131174:FKP131174 FUI131174:FUL131174 GEE131174:GEH131174 GOA131174:GOD131174 GXW131174:GXZ131174 HHS131174:HHV131174 HRO131174:HRR131174 IBK131174:IBN131174 ILG131174:ILJ131174 IVC131174:IVF131174 JEY131174:JFB131174 JOU131174:JOX131174 JYQ131174:JYT131174 KIM131174:KIP131174 KSI131174:KSL131174 LCE131174:LCH131174 LMA131174:LMD131174 LVW131174:LVZ131174 MFS131174:MFV131174 MPO131174:MPR131174 MZK131174:MZN131174 NJG131174:NJJ131174 NTC131174:NTF131174 OCY131174:ODB131174 OMU131174:OMX131174 OWQ131174:OWT131174 PGM131174:PGP131174 PQI131174:PQL131174 QAE131174:QAH131174 QKA131174:QKD131174 QTW131174:QTZ131174 RDS131174:RDV131174 RNO131174:RNR131174 RXK131174:RXN131174 SHG131174:SHJ131174 SRC131174:SRF131174 TAY131174:TBB131174 TKU131174:TKX131174 TUQ131174:TUT131174 UEM131174:UEP131174 UOI131174:UOL131174 UYE131174:UYH131174 VIA131174:VID131174 VRW131174:VRZ131174 WBS131174:WBV131174 WLO131174:WLR131174 WVK131174:WVN131174 B196710:E196710 IY196710:JB196710 SU196710:SX196710 ACQ196710:ACT196710 AMM196710:AMP196710 AWI196710:AWL196710 BGE196710:BGH196710 BQA196710:BQD196710 BZW196710:BZZ196710 CJS196710:CJV196710 CTO196710:CTR196710 DDK196710:DDN196710 DNG196710:DNJ196710 DXC196710:DXF196710 EGY196710:EHB196710 EQU196710:EQX196710 FAQ196710:FAT196710 FKM196710:FKP196710 FUI196710:FUL196710 GEE196710:GEH196710 GOA196710:GOD196710 GXW196710:GXZ196710 HHS196710:HHV196710 HRO196710:HRR196710 IBK196710:IBN196710 ILG196710:ILJ196710 IVC196710:IVF196710 JEY196710:JFB196710 JOU196710:JOX196710 JYQ196710:JYT196710 KIM196710:KIP196710 KSI196710:KSL196710 LCE196710:LCH196710 LMA196710:LMD196710 LVW196710:LVZ196710 MFS196710:MFV196710 MPO196710:MPR196710 MZK196710:MZN196710 NJG196710:NJJ196710 NTC196710:NTF196710 OCY196710:ODB196710 OMU196710:OMX196710 OWQ196710:OWT196710 PGM196710:PGP196710 PQI196710:PQL196710 QAE196710:QAH196710 QKA196710:QKD196710 QTW196710:QTZ196710 RDS196710:RDV196710 RNO196710:RNR196710 RXK196710:RXN196710 SHG196710:SHJ196710 SRC196710:SRF196710 TAY196710:TBB196710 TKU196710:TKX196710 TUQ196710:TUT196710 UEM196710:UEP196710 UOI196710:UOL196710 UYE196710:UYH196710 VIA196710:VID196710 VRW196710:VRZ196710 WBS196710:WBV196710 WLO196710:WLR196710 WVK196710:WVN196710 B262246:E262246 IY262246:JB262246 SU262246:SX262246 ACQ262246:ACT262246 AMM262246:AMP262246 AWI262246:AWL262246 BGE262246:BGH262246 BQA262246:BQD262246 BZW262246:BZZ262246 CJS262246:CJV262246 CTO262246:CTR262246 DDK262246:DDN262246 DNG262246:DNJ262246 DXC262246:DXF262246 EGY262246:EHB262246 EQU262246:EQX262246 FAQ262246:FAT262246 FKM262246:FKP262246 FUI262246:FUL262246 GEE262246:GEH262246 GOA262246:GOD262246 GXW262246:GXZ262246 HHS262246:HHV262246 HRO262246:HRR262246 IBK262246:IBN262246 ILG262246:ILJ262246 IVC262246:IVF262246 JEY262246:JFB262246 JOU262246:JOX262246 JYQ262246:JYT262246 KIM262246:KIP262246 KSI262246:KSL262246 LCE262246:LCH262246 LMA262246:LMD262246 LVW262246:LVZ262246 MFS262246:MFV262246 MPO262246:MPR262246 MZK262246:MZN262246 NJG262246:NJJ262246 NTC262246:NTF262246 OCY262246:ODB262246 OMU262246:OMX262246 OWQ262246:OWT262246 PGM262246:PGP262246 PQI262246:PQL262246 QAE262246:QAH262246 QKA262246:QKD262246 QTW262246:QTZ262246 RDS262246:RDV262246 RNO262246:RNR262246 RXK262246:RXN262246 SHG262246:SHJ262246 SRC262246:SRF262246 TAY262246:TBB262246 TKU262246:TKX262246 TUQ262246:TUT262246 UEM262246:UEP262246 UOI262246:UOL262246 UYE262246:UYH262246 VIA262246:VID262246 VRW262246:VRZ262246 WBS262246:WBV262246 WLO262246:WLR262246 WVK262246:WVN262246 B327782:E327782 IY327782:JB327782 SU327782:SX327782 ACQ327782:ACT327782 AMM327782:AMP327782 AWI327782:AWL327782 BGE327782:BGH327782 BQA327782:BQD327782 BZW327782:BZZ327782 CJS327782:CJV327782 CTO327782:CTR327782 DDK327782:DDN327782 DNG327782:DNJ327782 DXC327782:DXF327782 EGY327782:EHB327782 EQU327782:EQX327782 FAQ327782:FAT327782 FKM327782:FKP327782 FUI327782:FUL327782 GEE327782:GEH327782 GOA327782:GOD327782 GXW327782:GXZ327782 HHS327782:HHV327782 HRO327782:HRR327782 IBK327782:IBN327782 ILG327782:ILJ327782 IVC327782:IVF327782 JEY327782:JFB327782 JOU327782:JOX327782 JYQ327782:JYT327782 KIM327782:KIP327782 KSI327782:KSL327782 LCE327782:LCH327782 LMA327782:LMD327782 LVW327782:LVZ327782 MFS327782:MFV327782 MPO327782:MPR327782 MZK327782:MZN327782 NJG327782:NJJ327782 NTC327782:NTF327782 OCY327782:ODB327782 OMU327782:OMX327782 OWQ327782:OWT327782 PGM327782:PGP327782 PQI327782:PQL327782 QAE327782:QAH327782 QKA327782:QKD327782 QTW327782:QTZ327782 RDS327782:RDV327782 RNO327782:RNR327782 RXK327782:RXN327782 SHG327782:SHJ327782 SRC327782:SRF327782 TAY327782:TBB327782 TKU327782:TKX327782 TUQ327782:TUT327782 UEM327782:UEP327782 UOI327782:UOL327782 UYE327782:UYH327782 VIA327782:VID327782 VRW327782:VRZ327782 WBS327782:WBV327782 WLO327782:WLR327782 WVK327782:WVN327782 B393318:E393318 IY393318:JB393318 SU393318:SX393318 ACQ393318:ACT393318 AMM393318:AMP393318 AWI393318:AWL393318 BGE393318:BGH393318 BQA393318:BQD393318 BZW393318:BZZ393318 CJS393318:CJV393318 CTO393318:CTR393318 DDK393318:DDN393318 DNG393318:DNJ393318 DXC393318:DXF393318 EGY393318:EHB393318 EQU393318:EQX393318 FAQ393318:FAT393318 FKM393318:FKP393318 FUI393318:FUL393318 GEE393318:GEH393318 GOA393318:GOD393318 GXW393318:GXZ393318 HHS393318:HHV393318 HRO393318:HRR393318 IBK393318:IBN393318 ILG393318:ILJ393318 IVC393318:IVF393318 JEY393318:JFB393318 JOU393318:JOX393318 JYQ393318:JYT393318 KIM393318:KIP393318 KSI393318:KSL393318 LCE393318:LCH393318 LMA393318:LMD393318 LVW393318:LVZ393318 MFS393318:MFV393318 MPO393318:MPR393318 MZK393318:MZN393318 NJG393318:NJJ393318 NTC393318:NTF393318 OCY393318:ODB393318 OMU393318:OMX393318 OWQ393318:OWT393318 PGM393318:PGP393318 PQI393318:PQL393318 QAE393318:QAH393318 QKA393318:QKD393318 QTW393318:QTZ393318 RDS393318:RDV393318 RNO393318:RNR393318 RXK393318:RXN393318 SHG393318:SHJ393318 SRC393318:SRF393318 TAY393318:TBB393318 TKU393318:TKX393318 TUQ393318:TUT393318 UEM393318:UEP393318 UOI393318:UOL393318 UYE393318:UYH393318 VIA393318:VID393318 VRW393318:VRZ393318 WBS393318:WBV393318 WLO393318:WLR393318 WVK393318:WVN393318 B458854:E458854 IY458854:JB458854 SU458854:SX458854 ACQ458854:ACT458854 AMM458854:AMP458854 AWI458854:AWL458854 BGE458854:BGH458854 BQA458854:BQD458854 BZW458854:BZZ458854 CJS458854:CJV458854 CTO458854:CTR458854 DDK458854:DDN458854 DNG458854:DNJ458854 DXC458854:DXF458854 EGY458854:EHB458854 EQU458854:EQX458854 FAQ458854:FAT458854 FKM458854:FKP458854 FUI458854:FUL458854 GEE458854:GEH458854 GOA458854:GOD458854 GXW458854:GXZ458854 HHS458854:HHV458854 HRO458854:HRR458854 IBK458854:IBN458854 ILG458854:ILJ458854 IVC458854:IVF458854 JEY458854:JFB458854 JOU458854:JOX458854 JYQ458854:JYT458854 KIM458854:KIP458854 KSI458854:KSL458854 LCE458854:LCH458854 LMA458854:LMD458854 LVW458854:LVZ458854 MFS458854:MFV458854 MPO458854:MPR458854 MZK458854:MZN458854 NJG458854:NJJ458854 NTC458854:NTF458854 OCY458854:ODB458854 OMU458854:OMX458854 OWQ458854:OWT458854 PGM458854:PGP458854 PQI458854:PQL458854 QAE458854:QAH458854 QKA458854:QKD458854 QTW458854:QTZ458854 RDS458854:RDV458854 RNO458854:RNR458854 RXK458854:RXN458854 SHG458854:SHJ458854 SRC458854:SRF458854 TAY458854:TBB458854 TKU458854:TKX458854 TUQ458854:TUT458854 UEM458854:UEP458854 UOI458854:UOL458854 UYE458854:UYH458854 VIA458854:VID458854 VRW458854:VRZ458854 WBS458854:WBV458854 WLO458854:WLR458854 WVK458854:WVN458854 B524390:E524390 IY524390:JB524390 SU524390:SX524390 ACQ524390:ACT524390 AMM524390:AMP524390 AWI524390:AWL524390 BGE524390:BGH524390 BQA524390:BQD524390 BZW524390:BZZ524390 CJS524390:CJV524390 CTO524390:CTR524390 DDK524390:DDN524390 DNG524390:DNJ524390 DXC524390:DXF524390 EGY524390:EHB524390 EQU524390:EQX524390 FAQ524390:FAT524390 FKM524390:FKP524390 FUI524390:FUL524390 GEE524390:GEH524390 GOA524390:GOD524390 GXW524390:GXZ524390 HHS524390:HHV524390 HRO524390:HRR524390 IBK524390:IBN524390 ILG524390:ILJ524390 IVC524390:IVF524390 JEY524390:JFB524390 JOU524390:JOX524390 JYQ524390:JYT524390 KIM524390:KIP524390 KSI524390:KSL524390 LCE524390:LCH524390 LMA524390:LMD524390 LVW524390:LVZ524390 MFS524390:MFV524390 MPO524390:MPR524390 MZK524390:MZN524390 NJG524390:NJJ524390 NTC524390:NTF524390 OCY524390:ODB524390 OMU524390:OMX524390 OWQ524390:OWT524390 PGM524390:PGP524390 PQI524390:PQL524390 QAE524390:QAH524390 QKA524390:QKD524390 QTW524390:QTZ524390 RDS524390:RDV524390 RNO524390:RNR524390 RXK524390:RXN524390 SHG524390:SHJ524390 SRC524390:SRF524390 TAY524390:TBB524390 TKU524390:TKX524390 TUQ524390:TUT524390 UEM524390:UEP524390 UOI524390:UOL524390 UYE524390:UYH524390 VIA524390:VID524390 VRW524390:VRZ524390 WBS524390:WBV524390 WLO524390:WLR524390 WVK524390:WVN524390 B589926:E589926 IY589926:JB589926 SU589926:SX589926 ACQ589926:ACT589926 AMM589926:AMP589926 AWI589926:AWL589926 BGE589926:BGH589926 BQA589926:BQD589926 BZW589926:BZZ589926 CJS589926:CJV589926 CTO589926:CTR589926 DDK589926:DDN589926 DNG589926:DNJ589926 DXC589926:DXF589926 EGY589926:EHB589926 EQU589926:EQX589926 FAQ589926:FAT589926 FKM589926:FKP589926 FUI589926:FUL589926 GEE589926:GEH589926 GOA589926:GOD589926 GXW589926:GXZ589926 HHS589926:HHV589926 HRO589926:HRR589926 IBK589926:IBN589926 ILG589926:ILJ589926 IVC589926:IVF589926 JEY589926:JFB589926 JOU589926:JOX589926 JYQ589926:JYT589926 KIM589926:KIP589926 KSI589926:KSL589926 LCE589926:LCH589926 LMA589926:LMD589926 LVW589926:LVZ589926 MFS589926:MFV589926 MPO589926:MPR589926 MZK589926:MZN589926 NJG589926:NJJ589926 NTC589926:NTF589926 OCY589926:ODB589926 OMU589926:OMX589926 OWQ589926:OWT589926 PGM589926:PGP589926 PQI589926:PQL589926 QAE589926:QAH589926 QKA589926:QKD589926 QTW589926:QTZ589926 RDS589926:RDV589926 RNO589926:RNR589926 RXK589926:RXN589926 SHG589926:SHJ589926 SRC589926:SRF589926 TAY589926:TBB589926 TKU589926:TKX589926 TUQ589926:TUT589926 UEM589926:UEP589926 UOI589926:UOL589926 UYE589926:UYH589926 VIA589926:VID589926 VRW589926:VRZ589926 WBS589926:WBV589926 WLO589926:WLR589926 WVK589926:WVN589926 B655462:E655462 IY655462:JB655462 SU655462:SX655462 ACQ655462:ACT655462 AMM655462:AMP655462 AWI655462:AWL655462 BGE655462:BGH655462 BQA655462:BQD655462 BZW655462:BZZ655462 CJS655462:CJV655462 CTO655462:CTR655462 DDK655462:DDN655462 DNG655462:DNJ655462 DXC655462:DXF655462 EGY655462:EHB655462 EQU655462:EQX655462 FAQ655462:FAT655462 FKM655462:FKP655462 FUI655462:FUL655462 GEE655462:GEH655462 GOA655462:GOD655462 GXW655462:GXZ655462 HHS655462:HHV655462 HRO655462:HRR655462 IBK655462:IBN655462 ILG655462:ILJ655462 IVC655462:IVF655462 JEY655462:JFB655462 JOU655462:JOX655462 JYQ655462:JYT655462 KIM655462:KIP655462 KSI655462:KSL655462 LCE655462:LCH655462 LMA655462:LMD655462 LVW655462:LVZ655462 MFS655462:MFV655462 MPO655462:MPR655462 MZK655462:MZN655462 NJG655462:NJJ655462 NTC655462:NTF655462 OCY655462:ODB655462 OMU655462:OMX655462 OWQ655462:OWT655462 PGM655462:PGP655462 PQI655462:PQL655462 QAE655462:QAH655462 QKA655462:QKD655462 QTW655462:QTZ655462 RDS655462:RDV655462 RNO655462:RNR655462 RXK655462:RXN655462 SHG655462:SHJ655462 SRC655462:SRF655462 TAY655462:TBB655462 TKU655462:TKX655462 TUQ655462:TUT655462 UEM655462:UEP655462 UOI655462:UOL655462 UYE655462:UYH655462 VIA655462:VID655462 VRW655462:VRZ655462 WBS655462:WBV655462 WLO655462:WLR655462 WVK655462:WVN655462 B720998:E720998 IY720998:JB720998 SU720998:SX720998 ACQ720998:ACT720998 AMM720998:AMP720998 AWI720998:AWL720998 BGE720998:BGH720998 BQA720998:BQD720998 BZW720998:BZZ720998 CJS720998:CJV720998 CTO720998:CTR720998 DDK720998:DDN720998 DNG720998:DNJ720998 DXC720998:DXF720998 EGY720998:EHB720998 EQU720998:EQX720998 FAQ720998:FAT720998 FKM720998:FKP720998 FUI720998:FUL720998 GEE720998:GEH720998 GOA720998:GOD720998 GXW720998:GXZ720998 HHS720998:HHV720998 HRO720998:HRR720998 IBK720998:IBN720998 ILG720998:ILJ720998 IVC720998:IVF720998 JEY720998:JFB720998 JOU720998:JOX720998 JYQ720998:JYT720998 KIM720998:KIP720998 KSI720998:KSL720998 LCE720998:LCH720998 LMA720998:LMD720998 LVW720998:LVZ720998 MFS720998:MFV720998 MPO720998:MPR720998 MZK720998:MZN720998 NJG720998:NJJ720998 NTC720998:NTF720998 OCY720998:ODB720998 OMU720998:OMX720998 OWQ720998:OWT720998 PGM720998:PGP720998 PQI720998:PQL720998 QAE720998:QAH720998 QKA720998:QKD720998 QTW720998:QTZ720998 RDS720998:RDV720998 RNO720998:RNR720998 RXK720998:RXN720998 SHG720998:SHJ720998 SRC720998:SRF720998 TAY720998:TBB720998 TKU720998:TKX720998 TUQ720998:TUT720998 UEM720998:UEP720998 UOI720998:UOL720998 UYE720998:UYH720998 VIA720998:VID720998 VRW720998:VRZ720998 WBS720998:WBV720998 WLO720998:WLR720998 WVK720998:WVN720998 B786534:E786534 IY786534:JB786534 SU786534:SX786534 ACQ786534:ACT786534 AMM786534:AMP786534 AWI786534:AWL786534 BGE786534:BGH786534 BQA786534:BQD786534 BZW786534:BZZ786534 CJS786534:CJV786534 CTO786534:CTR786534 DDK786534:DDN786534 DNG786534:DNJ786534 DXC786534:DXF786534 EGY786534:EHB786534 EQU786534:EQX786534 FAQ786534:FAT786534 FKM786534:FKP786534 FUI786534:FUL786534 GEE786534:GEH786534 GOA786534:GOD786534 GXW786534:GXZ786534 HHS786534:HHV786534 HRO786534:HRR786534 IBK786534:IBN786534 ILG786534:ILJ786534 IVC786534:IVF786534 JEY786534:JFB786534 JOU786534:JOX786534 JYQ786534:JYT786534 KIM786534:KIP786534 KSI786534:KSL786534 LCE786534:LCH786534 LMA786534:LMD786534 LVW786534:LVZ786534 MFS786534:MFV786534 MPO786534:MPR786534 MZK786534:MZN786534 NJG786534:NJJ786534 NTC786534:NTF786534 OCY786534:ODB786534 OMU786534:OMX786534 OWQ786534:OWT786534 PGM786534:PGP786534 PQI786534:PQL786534 QAE786534:QAH786534 QKA786534:QKD786534 QTW786534:QTZ786534 RDS786534:RDV786534 RNO786534:RNR786534 RXK786534:RXN786534 SHG786534:SHJ786534 SRC786534:SRF786534 TAY786534:TBB786534 TKU786534:TKX786534 TUQ786534:TUT786534 UEM786534:UEP786534 UOI786534:UOL786534 UYE786534:UYH786534 VIA786534:VID786534 VRW786534:VRZ786534 WBS786534:WBV786534 WLO786534:WLR786534 WVK786534:WVN786534 B852070:E852070 IY852070:JB852070 SU852070:SX852070 ACQ852070:ACT852070 AMM852070:AMP852070 AWI852070:AWL852070 BGE852070:BGH852070 BQA852070:BQD852070 BZW852070:BZZ852070 CJS852070:CJV852070 CTO852070:CTR852070 DDK852070:DDN852070 DNG852070:DNJ852070 DXC852070:DXF852070 EGY852070:EHB852070 EQU852070:EQX852070 FAQ852070:FAT852070 FKM852070:FKP852070 FUI852070:FUL852070 GEE852070:GEH852070 GOA852070:GOD852070 GXW852070:GXZ852070 HHS852070:HHV852070 HRO852070:HRR852070 IBK852070:IBN852070 ILG852070:ILJ852070 IVC852070:IVF852070 JEY852070:JFB852070 JOU852070:JOX852070 JYQ852070:JYT852070 KIM852070:KIP852070 KSI852070:KSL852070 LCE852070:LCH852070 LMA852070:LMD852070 LVW852070:LVZ852070 MFS852070:MFV852070 MPO852070:MPR852070 MZK852070:MZN852070 NJG852070:NJJ852070 NTC852070:NTF852070 OCY852070:ODB852070 OMU852070:OMX852070 OWQ852070:OWT852070 PGM852070:PGP852070 PQI852070:PQL852070 QAE852070:QAH852070 QKA852070:QKD852070 QTW852070:QTZ852070 RDS852070:RDV852070 RNO852070:RNR852070 RXK852070:RXN852070 SHG852070:SHJ852070 SRC852070:SRF852070 TAY852070:TBB852070 TKU852070:TKX852070 TUQ852070:TUT852070 UEM852070:UEP852070 UOI852070:UOL852070 UYE852070:UYH852070 VIA852070:VID852070 VRW852070:VRZ852070 WBS852070:WBV852070 WLO852070:WLR852070 WVK852070:WVN852070 B917606:E917606 IY917606:JB917606 SU917606:SX917606 ACQ917606:ACT917606 AMM917606:AMP917606 AWI917606:AWL917606 BGE917606:BGH917606 BQA917606:BQD917606 BZW917606:BZZ917606 CJS917606:CJV917606 CTO917606:CTR917606 DDK917606:DDN917606 DNG917606:DNJ917606 DXC917606:DXF917606 EGY917606:EHB917606 EQU917606:EQX917606 FAQ917606:FAT917606 FKM917606:FKP917606 FUI917606:FUL917606 GEE917606:GEH917606 GOA917606:GOD917606 GXW917606:GXZ917606 HHS917606:HHV917606 HRO917606:HRR917606 IBK917606:IBN917606 ILG917606:ILJ917606 IVC917606:IVF917606 JEY917606:JFB917606 JOU917606:JOX917606 JYQ917606:JYT917606 KIM917606:KIP917606 KSI917606:KSL917606 LCE917606:LCH917606 LMA917606:LMD917606 LVW917606:LVZ917606 MFS917606:MFV917606 MPO917606:MPR917606 MZK917606:MZN917606 NJG917606:NJJ917606 NTC917606:NTF917606 OCY917606:ODB917606 OMU917606:OMX917606 OWQ917606:OWT917606 PGM917606:PGP917606 PQI917606:PQL917606 QAE917606:QAH917606 QKA917606:QKD917606 QTW917606:QTZ917606 RDS917606:RDV917606 RNO917606:RNR917606 RXK917606:RXN917606 SHG917606:SHJ917606 SRC917606:SRF917606 TAY917606:TBB917606 TKU917606:TKX917606 TUQ917606:TUT917606 UEM917606:UEP917606 UOI917606:UOL917606 UYE917606:UYH917606 VIA917606:VID917606 VRW917606:VRZ917606 WBS917606:WBV917606 WLO917606:WLR917606 WVK917606:WVN917606 B983142:E983142 IY983142:JB983142 SU983142:SX983142 ACQ983142:ACT983142 AMM983142:AMP983142 AWI983142:AWL983142 BGE983142:BGH983142 BQA983142:BQD983142 BZW983142:BZZ983142 CJS983142:CJV983142 CTO983142:CTR983142 DDK983142:DDN983142 DNG983142:DNJ983142 DXC983142:DXF983142 EGY983142:EHB983142 EQU983142:EQX983142 FAQ983142:FAT983142 FKM983142:FKP983142 FUI983142:FUL983142 GEE983142:GEH983142 GOA983142:GOD983142 GXW983142:GXZ983142 HHS983142:HHV983142 HRO983142:HRR983142 IBK983142:IBN983142 ILG983142:ILJ983142 IVC983142:IVF983142 JEY983142:JFB983142 JOU983142:JOX983142 JYQ983142:JYT983142 KIM983142:KIP983142 KSI983142:KSL983142 LCE983142:LCH983142 LMA983142:LMD983142 LVW983142:LVZ983142 MFS983142:MFV983142 MPO983142:MPR983142 MZK983142:MZN983142 NJG983142:NJJ983142 NTC983142:NTF983142 OCY983142:ODB983142 OMU983142:OMX983142 OWQ983142:OWT983142 PGM983142:PGP983142 PQI983142:PQL983142 QAE983142:QAH983142 QKA983142:QKD983142 QTW983142:QTZ983142 RDS983142:RDV983142 RNO983142:RNR983142 RXK983142:RXN983142 SHG983142:SHJ983142 SRC983142:SRF983142 TAY983142:TBB983142 TKU983142:TKX983142 TUQ983142:TUT983142 UEM983142:UEP983142 UOI983142:UOL983142 UYE983142:UYH983142 VIA983142:VID983142 VRW983142:VRZ983142 WBS983142:WBV983142 WLO983142:WLR983142 WVK983142:WVN983142">
      <formula1>OFFSET($B$127:$B$624,MATCH(B83&amp;"*",$B$127:$B$624,0)-1,,COUNTIF($B$127:$B$624,B83&amp;"*"))</formula1>
    </dataValidation>
    <dataValidation type="list" allowBlank="1" showInputMessage="1" error="insérer un nombre entier &lt;10000" sqref="WVK983051:WVN983120 IY13:JB82 SU13:SX82 ACQ13:ACT82 AMM13:AMP82 AWI13:AWL82 BGE13:BGH82 BQA13:BQD82 BZW13:BZZ82 CJS13:CJV82 CTO13:CTR82 DDK13:DDN82 DNG13:DNJ82 DXC13:DXF82 EGY13:EHB82 EQU13:EQX82 FAQ13:FAT82 FKM13:FKP82 FUI13:FUL82 GEE13:GEH82 GOA13:GOD82 GXW13:GXZ82 HHS13:HHV82 HRO13:HRR82 IBK13:IBN82 ILG13:ILJ82 IVC13:IVF82 JEY13:JFB82 JOU13:JOX82 JYQ13:JYT82 KIM13:KIP82 KSI13:KSL82 LCE13:LCH82 LMA13:LMD82 LVW13:LVZ82 MFS13:MFV82 MPO13:MPR82 MZK13:MZN82 NJG13:NJJ82 NTC13:NTF82 OCY13:ODB82 OMU13:OMX82 OWQ13:OWT82 PGM13:PGP82 PQI13:PQL82 QAE13:QAH82 QKA13:QKD82 QTW13:QTZ82 RDS13:RDV82 RNO13:RNR82 RXK13:RXN82 SHG13:SHJ82 SRC13:SRF82 TAY13:TBB82 TKU13:TKX82 TUQ13:TUT82 UEM13:UEP82 UOI13:UOL82 UYE13:UYH82 VIA13:VID82 VRW13:VRZ82 WBS13:WBV82 WLO13:WLR82 WVK13:WVN82 B65547:E65616 IY65547:JB65616 SU65547:SX65616 ACQ65547:ACT65616 AMM65547:AMP65616 AWI65547:AWL65616 BGE65547:BGH65616 BQA65547:BQD65616 BZW65547:BZZ65616 CJS65547:CJV65616 CTO65547:CTR65616 DDK65547:DDN65616 DNG65547:DNJ65616 DXC65547:DXF65616 EGY65547:EHB65616 EQU65547:EQX65616 FAQ65547:FAT65616 FKM65547:FKP65616 FUI65547:FUL65616 GEE65547:GEH65616 GOA65547:GOD65616 GXW65547:GXZ65616 HHS65547:HHV65616 HRO65547:HRR65616 IBK65547:IBN65616 ILG65547:ILJ65616 IVC65547:IVF65616 JEY65547:JFB65616 JOU65547:JOX65616 JYQ65547:JYT65616 KIM65547:KIP65616 KSI65547:KSL65616 LCE65547:LCH65616 LMA65547:LMD65616 LVW65547:LVZ65616 MFS65547:MFV65616 MPO65547:MPR65616 MZK65547:MZN65616 NJG65547:NJJ65616 NTC65547:NTF65616 OCY65547:ODB65616 OMU65547:OMX65616 OWQ65547:OWT65616 PGM65547:PGP65616 PQI65547:PQL65616 QAE65547:QAH65616 QKA65547:QKD65616 QTW65547:QTZ65616 RDS65547:RDV65616 RNO65547:RNR65616 RXK65547:RXN65616 SHG65547:SHJ65616 SRC65547:SRF65616 TAY65547:TBB65616 TKU65547:TKX65616 TUQ65547:TUT65616 UEM65547:UEP65616 UOI65547:UOL65616 UYE65547:UYH65616 VIA65547:VID65616 VRW65547:VRZ65616 WBS65547:WBV65616 WLO65547:WLR65616 WVK65547:WVN65616 B131083:E131152 IY131083:JB131152 SU131083:SX131152 ACQ131083:ACT131152 AMM131083:AMP131152 AWI131083:AWL131152 BGE131083:BGH131152 BQA131083:BQD131152 BZW131083:BZZ131152 CJS131083:CJV131152 CTO131083:CTR131152 DDK131083:DDN131152 DNG131083:DNJ131152 DXC131083:DXF131152 EGY131083:EHB131152 EQU131083:EQX131152 FAQ131083:FAT131152 FKM131083:FKP131152 FUI131083:FUL131152 GEE131083:GEH131152 GOA131083:GOD131152 GXW131083:GXZ131152 HHS131083:HHV131152 HRO131083:HRR131152 IBK131083:IBN131152 ILG131083:ILJ131152 IVC131083:IVF131152 JEY131083:JFB131152 JOU131083:JOX131152 JYQ131083:JYT131152 KIM131083:KIP131152 KSI131083:KSL131152 LCE131083:LCH131152 LMA131083:LMD131152 LVW131083:LVZ131152 MFS131083:MFV131152 MPO131083:MPR131152 MZK131083:MZN131152 NJG131083:NJJ131152 NTC131083:NTF131152 OCY131083:ODB131152 OMU131083:OMX131152 OWQ131083:OWT131152 PGM131083:PGP131152 PQI131083:PQL131152 QAE131083:QAH131152 QKA131083:QKD131152 QTW131083:QTZ131152 RDS131083:RDV131152 RNO131083:RNR131152 RXK131083:RXN131152 SHG131083:SHJ131152 SRC131083:SRF131152 TAY131083:TBB131152 TKU131083:TKX131152 TUQ131083:TUT131152 UEM131083:UEP131152 UOI131083:UOL131152 UYE131083:UYH131152 VIA131083:VID131152 VRW131083:VRZ131152 WBS131083:WBV131152 WLO131083:WLR131152 WVK131083:WVN131152 B196619:E196688 IY196619:JB196688 SU196619:SX196688 ACQ196619:ACT196688 AMM196619:AMP196688 AWI196619:AWL196688 BGE196619:BGH196688 BQA196619:BQD196688 BZW196619:BZZ196688 CJS196619:CJV196688 CTO196619:CTR196688 DDK196619:DDN196688 DNG196619:DNJ196688 DXC196619:DXF196688 EGY196619:EHB196688 EQU196619:EQX196688 FAQ196619:FAT196688 FKM196619:FKP196688 FUI196619:FUL196688 GEE196619:GEH196688 GOA196619:GOD196688 GXW196619:GXZ196688 HHS196619:HHV196688 HRO196619:HRR196688 IBK196619:IBN196688 ILG196619:ILJ196688 IVC196619:IVF196688 JEY196619:JFB196688 JOU196619:JOX196688 JYQ196619:JYT196688 KIM196619:KIP196688 KSI196619:KSL196688 LCE196619:LCH196688 LMA196619:LMD196688 LVW196619:LVZ196688 MFS196619:MFV196688 MPO196619:MPR196688 MZK196619:MZN196688 NJG196619:NJJ196688 NTC196619:NTF196688 OCY196619:ODB196688 OMU196619:OMX196688 OWQ196619:OWT196688 PGM196619:PGP196688 PQI196619:PQL196688 QAE196619:QAH196688 QKA196619:QKD196688 QTW196619:QTZ196688 RDS196619:RDV196688 RNO196619:RNR196688 RXK196619:RXN196688 SHG196619:SHJ196688 SRC196619:SRF196688 TAY196619:TBB196688 TKU196619:TKX196688 TUQ196619:TUT196688 UEM196619:UEP196688 UOI196619:UOL196688 UYE196619:UYH196688 VIA196619:VID196688 VRW196619:VRZ196688 WBS196619:WBV196688 WLO196619:WLR196688 WVK196619:WVN196688 B262155:E262224 IY262155:JB262224 SU262155:SX262224 ACQ262155:ACT262224 AMM262155:AMP262224 AWI262155:AWL262224 BGE262155:BGH262224 BQA262155:BQD262224 BZW262155:BZZ262224 CJS262155:CJV262224 CTO262155:CTR262224 DDK262155:DDN262224 DNG262155:DNJ262224 DXC262155:DXF262224 EGY262155:EHB262224 EQU262155:EQX262224 FAQ262155:FAT262224 FKM262155:FKP262224 FUI262155:FUL262224 GEE262155:GEH262224 GOA262155:GOD262224 GXW262155:GXZ262224 HHS262155:HHV262224 HRO262155:HRR262224 IBK262155:IBN262224 ILG262155:ILJ262224 IVC262155:IVF262224 JEY262155:JFB262224 JOU262155:JOX262224 JYQ262155:JYT262224 KIM262155:KIP262224 KSI262155:KSL262224 LCE262155:LCH262224 LMA262155:LMD262224 LVW262155:LVZ262224 MFS262155:MFV262224 MPO262155:MPR262224 MZK262155:MZN262224 NJG262155:NJJ262224 NTC262155:NTF262224 OCY262155:ODB262224 OMU262155:OMX262224 OWQ262155:OWT262224 PGM262155:PGP262224 PQI262155:PQL262224 QAE262155:QAH262224 QKA262155:QKD262224 QTW262155:QTZ262224 RDS262155:RDV262224 RNO262155:RNR262224 RXK262155:RXN262224 SHG262155:SHJ262224 SRC262155:SRF262224 TAY262155:TBB262224 TKU262155:TKX262224 TUQ262155:TUT262224 UEM262155:UEP262224 UOI262155:UOL262224 UYE262155:UYH262224 VIA262155:VID262224 VRW262155:VRZ262224 WBS262155:WBV262224 WLO262155:WLR262224 WVK262155:WVN262224 B327691:E327760 IY327691:JB327760 SU327691:SX327760 ACQ327691:ACT327760 AMM327691:AMP327760 AWI327691:AWL327760 BGE327691:BGH327760 BQA327691:BQD327760 BZW327691:BZZ327760 CJS327691:CJV327760 CTO327691:CTR327760 DDK327691:DDN327760 DNG327691:DNJ327760 DXC327691:DXF327760 EGY327691:EHB327760 EQU327691:EQX327760 FAQ327691:FAT327760 FKM327691:FKP327760 FUI327691:FUL327760 GEE327691:GEH327760 GOA327691:GOD327760 GXW327691:GXZ327760 HHS327691:HHV327760 HRO327691:HRR327760 IBK327691:IBN327760 ILG327691:ILJ327760 IVC327691:IVF327760 JEY327691:JFB327760 JOU327691:JOX327760 JYQ327691:JYT327760 KIM327691:KIP327760 KSI327691:KSL327760 LCE327691:LCH327760 LMA327691:LMD327760 LVW327691:LVZ327760 MFS327691:MFV327760 MPO327691:MPR327760 MZK327691:MZN327760 NJG327691:NJJ327760 NTC327691:NTF327760 OCY327691:ODB327760 OMU327691:OMX327760 OWQ327691:OWT327760 PGM327691:PGP327760 PQI327691:PQL327760 QAE327691:QAH327760 QKA327691:QKD327760 QTW327691:QTZ327760 RDS327691:RDV327760 RNO327691:RNR327760 RXK327691:RXN327760 SHG327691:SHJ327760 SRC327691:SRF327760 TAY327691:TBB327760 TKU327691:TKX327760 TUQ327691:TUT327760 UEM327691:UEP327760 UOI327691:UOL327760 UYE327691:UYH327760 VIA327691:VID327760 VRW327691:VRZ327760 WBS327691:WBV327760 WLO327691:WLR327760 WVK327691:WVN327760 B393227:E393296 IY393227:JB393296 SU393227:SX393296 ACQ393227:ACT393296 AMM393227:AMP393296 AWI393227:AWL393296 BGE393227:BGH393296 BQA393227:BQD393296 BZW393227:BZZ393296 CJS393227:CJV393296 CTO393227:CTR393296 DDK393227:DDN393296 DNG393227:DNJ393296 DXC393227:DXF393296 EGY393227:EHB393296 EQU393227:EQX393296 FAQ393227:FAT393296 FKM393227:FKP393296 FUI393227:FUL393296 GEE393227:GEH393296 GOA393227:GOD393296 GXW393227:GXZ393296 HHS393227:HHV393296 HRO393227:HRR393296 IBK393227:IBN393296 ILG393227:ILJ393296 IVC393227:IVF393296 JEY393227:JFB393296 JOU393227:JOX393296 JYQ393227:JYT393296 KIM393227:KIP393296 KSI393227:KSL393296 LCE393227:LCH393296 LMA393227:LMD393296 LVW393227:LVZ393296 MFS393227:MFV393296 MPO393227:MPR393296 MZK393227:MZN393296 NJG393227:NJJ393296 NTC393227:NTF393296 OCY393227:ODB393296 OMU393227:OMX393296 OWQ393227:OWT393296 PGM393227:PGP393296 PQI393227:PQL393296 QAE393227:QAH393296 QKA393227:QKD393296 QTW393227:QTZ393296 RDS393227:RDV393296 RNO393227:RNR393296 RXK393227:RXN393296 SHG393227:SHJ393296 SRC393227:SRF393296 TAY393227:TBB393296 TKU393227:TKX393296 TUQ393227:TUT393296 UEM393227:UEP393296 UOI393227:UOL393296 UYE393227:UYH393296 VIA393227:VID393296 VRW393227:VRZ393296 WBS393227:WBV393296 WLO393227:WLR393296 WVK393227:WVN393296 B458763:E458832 IY458763:JB458832 SU458763:SX458832 ACQ458763:ACT458832 AMM458763:AMP458832 AWI458763:AWL458832 BGE458763:BGH458832 BQA458763:BQD458832 BZW458763:BZZ458832 CJS458763:CJV458832 CTO458763:CTR458832 DDK458763:DDN458832 DNG458763:DNJ458832 DXC458763:DXF458832 EGY458763:EHB458832 EQU458763:EQX458832 FAQ458763:FAT458832 FKM458763:FKP458832 FUI458763:FUL458832 GEE458763:GEH458832 GOA458763:GOD458832 GXW458763:GXZ458832 HHS458763:HHV458832 HRO458763:HRR458832 IBK458763:IBN458832 ILG458763:ILJ458832 IVC458763:IVF458832 JEY458763:JFB458832 JOU458763:JOX458832 JYQ458763:JYT458832 KIM458763:KIP458832 KSI458763:KSL458832 LCE458763:LCH458832 LMA458763:LMD458832 LVW458763:LVZ458832 MFS458763:MFV458832 MPO458763:MPR458832 MZK458763:MZN458832 NJG458763:NJJ458832 NTC458763:NTF458832 OCY458763:ODB458832 OMU458763:OMX458832 OWQ458763:OWT458832 PGM458763:PGP458832 PQI458763:PQL458832 QAE458763:QAH458832 QKA458763:QKD458832 QTW458763:QTZ458832 RDS458763:RDV458832 RNO458763:RNR458832 RXK458763:RXN458832 SHG458763:SHJ458832 SRC458763:SRF458832 TAY458763:TBB458832 TKU458763:TKX458832 TUQ458763:TUT458832 UEM458763:UEP458832 UOI458763:UOL458832 UYE458763:UYH458832 VIA458763:VID458832 VRW458763:VRZ458832 WBS458763:WBV458832 WLO458763:WLR458832 WVK458763:WVN458832 B524299:E524368 IY524299:JB524368 SU524299:SX524368 ACQ524299:ACT524368 AMM524299:AMP524368 AWI524299:AWL524368 BGE524299:BGH524368 BQA524299:BQD524368 BZW524299:BZZ524368 CJS524299:CJV524368 CTO524299:CTR524368 DDK524299:DDN524368 DNG524299:DNJ524368 DXC524299:DXF524368 EGY524299:EHB524368 EQU524299:EQX524368 FAQ524299:FAT524368 FKM524299:FKP524368 FUI524299:FUL524368 GEE524299:GEH524368 GOA524299:GOD524368 GXW524299:GXZ524368 HHS524299:HHV524368 HRO524299:HRR524368 IBK524299:IBN524368 ILG524299:ILJ524368 IVC524299:IVF524368 JEY524299:JFB524368 JOU524299:JOX524368 JYQ524299:JYT524368 KIM524299:KIP524368 KSI524299:KSL524368 LCE524299:LCH524368 LMA524299:LMD524368 LVW524299:LVZ524368 MFS524299:MFV524368 MPO524299:MPR524368 MZK524299:MZN524368 NJG524299:NJJ524368 NTC524299:NTF524368 OCY524299:ODB524368 OMU524299:OMX524368 OWQ524299:OWT524368 PGM524299:PGP524368 PQI524299:PQL524368 QAE524299:QAH524368 QKA524299:QKD524368 QTW524299:QTZ524368 RDS524299:RDV524368 RNO524299:RNR524368 RXK524299:RXN524368 SHG524299:SHJ524368 SRC524299:SRF524368 TAY524299:TBB524368 TKU524299:TKX524368 TUQ524299:TUT524368 UEM524299:UEP524368 UOI524299:UOL524368 UYE524299:UYH524368 VIA524299:VID524368 VRW524299:VRZ524368 WBS524299:WBV524368 WLO524299:WLR524368 WVK524299:WVN524368 B589835:E589904 IY589835:JB589904 SU589835:SX589904 ACQ589835:ACT589904 AMM589835:AMP589904 AWI589835:AWL589904 BGE589835:BGH589904 BQA589835:BQD589904 BZW589835:BZZ589904 CJS589835:CJV589904 CTO589835:CTR589904 DDK589835:DDN589904 DNG589835:DNJ589904 DXC589835:DXF589904 EGY589835:EHB589904 EQU589835:EQX589904 FAQ589835:FAT589904 FKM589835:FKP589904 FUI589835:FUL589904 GEE589835:GEH589904 GOA589835:GOD589904 GXW589835:GXZ589904 HHS589835:HHV589904 HRO589835:HRR589904 IBK589835:IBN589904 ILG589835:ILJ589904 IVC589835:IVF589904 JEY589835:JFB589904 JOU589835:JOX589904 JYQ589835:JYT589904 KIM589835:KIP589904 KSI589835:KSL589904 LCE589835:LCH589904 LMA589835:LMD589904 LVW589835:LVZ589904 MFS589835:MFV589904 MPO589835:MPR589904 MZK589835:MZN589904 NJG589835:NJJ589904 NTC589835:NTF589904 OCY589835:ODB589904 OMU589835:OMX589904 OWQ589835:OWT589904 PGM589835:PGP589904 PQI589835:PQL589904 QAE589835:QAH589904 QKA589835:QKD589904 QTW589835:QTZ589904 RDS589835:RDV589904 RNO589835:RNR589904 RXK589835:RXN589904 SHG589835:SHJ589904 SRC589835:SRF589904 TAY589835:TBB589904 TKU589835:TKX589904 TUQ589835:TUT589904 UEM589835:UEP589904 UOI589835:UOL589904 UYE589835:UYH589904 VIA589835:VID589904 VRW589835:VRZ589904 WBS589835:WBV589904 WLO589835:WLR589904 WVK589835:WVN589904 B655371:E655440 IY655371:JB655440 SU655371:SX655440 ACQ655371:ACT655440 AMM655371:AMP655440 AWI655371:AWL655440 BGE655371:BGH655440 BQA655371:BQD655440 BZW655371:BZZ655440 CJS655371:CJV655440 CTO655371:CTR655440 DDK655371:DDN655440 DNG655371:DNJ655440 DXC655371:DXF655440 EGY655371:EHB655440 EQU655371:EQX655440 FAQ655371:FAT655440 FKM655371:FKP655440 FUI655371:FUL655440 GEE655371:GEH655440 GOA655371:GOD655440 GXW655371:GXZ655440 HHS655371:HHV655440 HRO655371:HRR655440 IBK655371:IBN655440 ILG655371:ILJ655440 IVC655371:IVF655440 JEY655371:JFB655440 JOU655371:JOX655440 JYQ655371:JYT655440 KIM655371:KIP655440 KSI655371:KSL655440 LCE655371:LCH655440 LMA655371:LMD655440 LVW655371:LVZ655440 MFS655371:MFV655440 MPO655371:MPR655440 MZK655371:MZN655440 NJG655371:NJJ655440 NTC655371:NTF655440 OCY655371:ODB655440 OMU655371:OMX655440 OWQ655371:OWT655440 PGM655371:PGP655440 PQI655371:PQL655440 QAE655371:QAH655440 QKA655371:QKD655440 QTW655371:QTZ655440 RDS655371:RDV655440 RNO655371:RNR655440 RXK655371:RXN655440 SHG655371:SHJ655440 SRC655371:SRF655440 TAY655371:TBB655440 TKU655371:TKX655440 TUQ655371:TUT655440 UEM655371:UEP655440 UOI655371:UOL655440 UYE655371:UYH655440 VIA655371:VID655440 VRW655371:VRZ655440 WBS655371:WBV655440 WLO655371:WLR655440 WVK655371:WVN655440 B720907:E720976 IY720907:JB720976 SU720907:SX720976 ACQ720907:ACT720976 AMM720907:AMP720976 AWI720907:AWL720976 BGE720907:BGH720976 BQA720907:BQD720976 BZW720907:BZZ720976 CJS720907:CJV720976 CTO720907:CTR720976 DDK720907:DDN720976 DNG720907:DNJ720976 DXC720907:DXF720976 EGY720907:EHB720976 EQU720907:EQX720976 FAQ720907:FAT720976 FKM720907:FKP720976 FUI720907:FUL720976 GEE720907:GEH720976 GOA720907:GOD720976 GXW720907:GXZ720976 HHS720907:HHV720976 HRO720907:HRR720976 IBK720907:IBN720976 ILG720907:ILJ720976 IVC720907:IVF720976 JEY720907:JFB720976 JOU720907:JOX720976 JYQ720907:JYT720976 KIM720907:KIP720976 KSI720907:KSL720976 LCE720907:LCH720976 LMA720907:LMD720976 LVW720907:LVZ720976 MFS720907:MFV720976 MPO720907:MPR720976 MZK720907:MZN720976 NJG720907:NJJ720976 NTC720907:NTF720976 OCY720907:ODB720976 OMU720907:OMX720976 OWQ720907:OWT720976 PGM720907:PGP720976 PQI720907:PQL720976 QAE720907:QAH720976 QKA720907:QKD720976 QTW720907:QTZ720976 RDS720907:RDV720976 RNO720907:RNR720976 RXK720907:RXN720976 SHG720907:SHJ720976 SRC720907:SRF720976 TAY720907:TBB720976 TKU720907:TKX720976 TUQ720907:TUT720976 UEM720907:UEP720976 UOI720907:UOL720976 UYE720907:UYH720976 VIA720907:VID720976 VRW720907:VRZ720976 WBS720907:WBV720976 WLO720907:WLR720976 WVK720907:WVN720976 B786443:E786512 IY786443:JB786512 SU786443:SX786512 ACQ786443:ACT786512 AMM786443:AMP786512 AWI786443:AWL786512 BGE786443:BGH786512 BQA786443:BQD786512 BZW786443:BZZ786512 CJS786443:CJV786512 CTO786443:CTR786512 DDK786443:DDN786512 DNG786443:DNJ786512 DXC786443:DXF786512 EGY786443:EHB786512 EQU786443:EQX786512 FAQ786443:FAT786512 FKM786443:FKP786512 FUI786443:FUL786512 GEE786443:GEH786512 GOA786443:GOD786512 GXW786443:GXZ786512 HHS786443:HHV786512 HRO786443:HRR786512 IBK786443:IBN786512 ILG786443:ILJ786512 IVC786443:IVF786512 JEY786443:JFB786512 JOU786443:JOX786512 JYQ786443:JYT786512 KIM786443:KIP786512 KSI786443:KSL786512 LCE786443:LCH786512 LMA786443:LMD786512 LVW786443:LVZ786512 MFS786443:MFV786512 MPO786443:MPR786512 MZK786443:MZN786512 NJG786443:NJJ786512 NTC786443:NTF786512 OCY786443:ODB786512 OMU786443:OMX786512 OWQ786443:OWT786512 PGM786443:PGP786512 PQI786443:PQL786512 QAE786443:QAH786512 QKA786443:QKD786512 QTW786443:QTZ786512 RDS786443:RDV786512 RNO786443:RNR786512 RXK786443:RXN786512 SHG786443:SHJ786512 SRC786443:SRF786512 TAY786443:TBB786512 TKU786443:TKX786512 TUQ786443:TUT786512 UEM786443:UEP786512 UOI786443:UOL786512 UYE786443:UYH786512 VIA786443:VID786512 VRW786443:VRZ786512 WBS786443:WBV786512 WLO786443:WLR786512 WVK786443:WVN786512 B851979:E852048 IY851979:JB852048 SU851979:SX852048 ACQ851979:ACT852048 AMM851979:AMP852048 AWI851979:AWL852048 BGE851979:BGH852048 BQA851979:BQD852048 BZW851979:BZZ852048 CJS851979:CJV852048 CTO851979:CTR852048 DDK851979:DDN852048 DNG851979:DNJ852048 DXC851979:DXF852048 EGY851979:EHB852048 EQU851979:EQX852048 FAQ851979:FAT852048 FKM851979:FKP852048 FUI851979:FUL852048 GEE851979:GEH852048 GOA851979:GOD852048 GXW851979:GXZ852048 HHS851979:HHV852048 HRO851979:HRR852048 IBK851979:IBN852048 ILG851979:ILJ852048 IVC851979:IVF852048 JEY851979:JFB852048 JOU851979:JOX852048 JYQ851979:JYT852048 KIM851979:KIP852048 KSI851979:KSL852048 LCE851979:LCH852048 LMA851979:LMD852048 LVW851979:LVZ852048 MFS851979:MFV852048 MPO851979:MPR852048 MZK851979:MZN852048 NJG851979:NJJ852048 NTC851979:NTF852048 OCY851979:ODB852048 OMU851979:OMX852048 OWQ851979:OWT852048 PGM851979:PGP852048 PQI851979:PQL852048 QAE851979:QAH852048 QKA851979:QKD852048 QTW851979:QTZ852048 RDS851979:RDV852048 RNO851979:RNR852048 RXK851979:RXN852048 SHG851979:SHJ852048 SRC851979:SRF852048 TAY851979:TBB852048 TKU851979:TKX852048 TUQ851979:TUT852048 UEM851979:UEP852048 UOI851979:UOL852048 UYE851979:UYH852048 VIA851979:VID852048 VRW851979:VRZ852048 WBS851979:WBV852048 WLO851979:WLR852048 WVK851979:WVN852048 B917515:E917584 IY917515:JB917584 SU917515:SX917584 ACQ917515:ACT917584 AMM917515:AMP917584 AWI917515:AWL917584 BGE917515:BGH917584 BQA917515:BQD917584 BZW917515:BZZ917584 CJS917515:CJV917584 CTO917515:CTR917584 DDK917515:DDN917584 DNG917515:DNJ917584 DXC917515:DXF917584 EGY917515:EHB917584 EQU917515:EQX917584 FAQ917515:FAT917584 FKM917515:FKP917584 FUI917515:FUL917584 GEE917515:GEH917584 GOA917515:GOD917584 GXW917515:GXZ917584 HHS917515:HHV917584 HRO917515:HRR917584 IBK917515:IBN917584 ILG917515:ILJ917584 IVC917515:IVF917584 JEY917515:JFB917584 JOU917515:JOX917584 JYQ917515:JYT917584 KIM917515:KIP917584 KSI917515:KSL917584 LCE917515:LCH917584 LMA917515:LMD917584 LVW917515:LVZ917584 MFS917515:MFV917584 MPO917515:MPR917584 MZK917515:MZN917584 NJG917515:NJJ917584 NTC917515:NTF917584 OCY917515:ODB917584 OMU917515:OMX917584 OWQ917515:OWT917584 PGM917515:PGP917584 PQI917515:PQL917584 QAE917515:QAH917584 QKA917515:QKD917584 QTW917515:QTZ917584 RDS917515:RDV917584 RNO917515:RNR917584 RXK917515:RXN917584 SHG917515:SHJ917584 SRC917515:SRF917584 TAY917515:TBB917584 TKU917515:TKX917584 TUQ917515:TUT917584 UEM917515:UEP917584 UOI917515:UOL917584 UYE917515:UYH917584 VIA917515:VID917584 VRW917515:VRZ917584 WBS917515:WBV917584 WLO917515:WLR917584 WVK917515:WVN917584 B983051:E983120 IY983051:JB983120 SU983051:SX983120 ACQ983051:ACT983120 AMM983051:AMP983120 AWI983051:AWL983120 BGE983051:BGH983120 BQA983051:BQD983120 BZW983051:BZZ983120 CJS983051:CJV983120 CTO983051:CTR983120 DDK983051:DDN983120 DNG983051:DNJ983120 DXC983051:DXF983120 EGY983051:EHB983120 EQU983051:EQX983120 FAQ983051:FAT983120 FKM983051:FKP983120 FUI983051:FUL983120 GEE983051:GEH983120 GOA983051:GOD983120 GXW983051:GXZ983120 HHS983051:HHV983120 HRO983051:HRR983120 IBK983051:IBN983120 ILG983051:ILJ983120 IVC983051:IVF983120 JEY983051:JFB983120 JOU983051:JOX983120 JYQ983051:JYT983120 KIM983051:KIP983120 KSI983051:KSL983120 LCE983051:LCH983120 LMA983051:LMD983120 LVW983051:LVZ983120 MFS983051:MFV983120 MPO983051:MPR983120 MZK983051:MZN983120 NJG983051:NJJ983120 NTC983051:NTF983120 OCY983051:ODB983120 OMU983051:OMX983120 OWQ983051:OWT983120 PGM983051:PGP983120 PQI983051:PQL983120 QAE983051:QAH983120 QKA983051:QKD983120 QTW983051:QTZ983120 RDS983051:RDV983120 RNO983051:RNR983120 RXK983051:RXN983120 SHG983051:SHJ983120 SRC983051:SRF983120 TAY983051:TBB983120 TKU983051:TKX983120 TUQ983051:TUT983120 UEM983051:UEP983120 UOI983051:UOL983120 UYE983051:UYH983120 VIA983051:VID983120 VRW983051:VRZ983120 WBS983051:WBV983120 WLO983051:WLR983120">
      <formula1>OFFSET($B$127:$B$506,MATCH(B13&amp;"*",$B$127:$B$506,0)-1,,COUNTIF($B$127:$B$506,B13&amp;"*"))</formula1>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Q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Q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Q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Q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Q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Q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Q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Q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Q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Q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Q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Q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Q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Q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L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L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L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L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L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L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L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L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L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L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L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L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L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L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P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P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P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P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P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P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P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P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P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P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P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P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P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P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540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S131076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S196612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S262148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S327684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S393220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S458756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S524292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S589828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S655364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S720900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S786436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S851972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S917508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S983044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540:X65540 JS65540:JT65540 TO65540:TP65540 ADK65540:ADL65540 ANG65540:ANH65540 AXC65540:AXD65540 BGY65540:BGZ65540 BQU65540:BQV65540 CAQ65540:CAR65540 CKM65540:CKN65540 CUI65540:CUJ65540 DEE65540:DEF65540 DOA65540:DOB65540 DXW65540:DXX65540 EHS65540:EHT65540 ERO65540:ERP65540 FBK65540:FBL65540 FLG65540:FLH65540 FVC65540:FVD65540 GEY65540:GEZ65540 GOU65540:GOV65540 GYQ65540:GYR65540 HIM65540:HIN65540 HSI65540:HSJ65540 ICE65540:ICF65540 IMA65540:IMB65540 IVW65540:IVX65540 JFS65540:JFT65540 JPO65540:JPP65540 JZK65540:JZL65540 KJG65540:KJH65540 KTC65540:KTD65540 LCY65540:LCZ65540 LMU65540:LMV65540 LWQ65540:LWR65540 MGM65540:MGN65540 MQI65540:MQJ65540 NAE65540:NAF65540 NKA65540:NKB65540 NTW65540:NTX65540 ODS65540:ODT65540 ONO65540:ONP65540 OXK65540:OXL65540 PHG65540:PHH65540 PRC65540:PRD65540 QAY65540:QAZ65540 QKU65540:QKV65540 QUQ65540:QUR65540 REM65540:REN65540 ROI65540:ROJ65540 RYE65540:RYF65540 SIA65540:SIB65540 SRW65540:SRX65540 TBS65540:TBT65540 TLO65540:TLP65540 TVK65540:TVL65540 UFG65540:UFH65540 UPC65540:UPD65540 UYY65540:UYZ65540 VIU65540:VIV65540 VSQ65540:VSR65540 WCM65540:WCN65540 WMI65540:WMJ65540 WWE65540:WWF65540 V131076:X131076 JS131076:JT131076 TO131076:TP131076 ADK131076:ADL131076 ANG131076:ANH131076 AXC131076:AXD131076 BGY131076:BGZ131076 BQU131076:BQV131076 CAQ131076:CAR131076 CKM131076:CKN131076 CUI131076:CUJ131076 DEE131076:DEF131076 DOA131076:DOB131076 DXW131076:DXX131076 EHS131076:EHT131076 ERO131076:ERP131076 FBK131076:FBL131076 FLG131076:FLH131076 FVC131076:FVD131076 GEY131076:GEZ131076 GOU131076:GOV131076 GYQ131076:GYR131076 HIM131076:HIN131076 HSI131076:HSJ131076 ICE131076:ICF131076 IMA131076:IMB131076 IVW131076:IVX131076 JFS131076:JFT131076 JPO131076:JPP131076 JZK131076:JZL131076 KJG131076:KJH131076 KTC131076:KTD131076 LCY131076:LCZ131076 LMU131076:LMV131076 LWQ131076:LWR131076 MGM131076:MGN131076 MQI131076:MQJ131076 NAE131076:NAF131076 NKA131076:NKB131076 NTW131076:NTX131076 ODS131076:ODT131076 ONO131076:ONP131076 OXK131076:OXL131076 PHG131076:PHH131076 PRC131076:PRD131076 QAY131076:QAZ131076 QKU131076:QKV131076 QUQ131076:QUR131076 REM131076:REN131076 ROI131076:ROJ131076 RYE131076:RYF131076 SIA131076:SIB131076 SRW131076:SRX131076 TBS131076:TBT131076 TLO131076:TLP131076 TVK131076:TVL131076 UFG131076:UFH131076 UPC131076:UPD131076 UYY131076:UYZ131076 VIU131076:VIV131076 VSQ131076:VSR131076 WCM131076:WCN131076 WMI131076:WMJ131076 WWE131076:WWF131076 V196612:X196612 JS196612:JT196612 TO196612:TP196612 ADK196612:ADL196612 ANG196612:ANH196612 AXC196612:AXD196612 BGY196612:BGZ196612 BQU196612:BQV196612 CAQ196612:CAR196612 CKM196612:CKN196612 CUI196612:CUJ196612 DEE196612:DEF196612 DOA196612:DOB196612 DXW196612:DXX196612 EHS196612:EHT196612 ERO196612:ERP196612 FBK196612:FBL196612 FLG196612:FLH196612 FVC196612:FVD196612 GEY196612:GEZ196612 GOU196612:GOV196612 GYQ196612:GYR196612 HIM196612:HIN196612 HSI196612:HSJ196612 ICE196612:ICF196612 IMA196612:IMB196612 IVW196612:IVX196612 JFS196612:JFT196612 JPO196612:JPP196612 JZK196612:JZL196612 KJG196612:KJH196612 KTC196612:KTD196612 LCY196612:LCZ196612 LMU196612:LMV196612 LWQ196612:LWR196612 MGM196612:MGN196612 MQI196612:MQJ196612 NAE196612:NAF196612 NKA196612:NKB196612 NTW196612:NTX196612 ODS196612:ODT196612 ONO196612:ONP196612 OXK196612:OXL196612 PHG196612:PHH196612 PRC196612:PRD196612 QAY196612:QAZ196612 QKU196612:QKV196612 QUQ196612:QUR196612 REM196612:REN196612 ROI196612:ROJ196612 RYE196612:RYF196612 SIA196612:SIB196612 SRW196612:SRX196612 TBS196612:TBT196612 TLO196612:TLP196612 TVK196612:TVL196612 UFG196612:UFH196612 UPC196612:UPD196612 UYY196612:UYZ196612 VIU196612:VIV196612 VSQ196612:VSR196612 WCM196612:WCN196612 WMI196612:WMJ196612 WWE196612:WWF196612 V262148:X262148 JS262148:JT262148 TO262148:TP262148 ADK262148:ADL262148 ANG262148:ANH262148 AXC262148:AXD262148 BGY262148:BGZ262148 BQU262148:BQV262148 CAQ262148:CAR262148 CKM262148:CKN262148 CUI262148:CUJ262148 DEE262148:DEF262148 DOA262148:DOB262148 DXW262148:DXX262148 EHS262148:EHT262148 ERO262148:ERP262148 FBK262148:FBL262148 FLG262148:FLH262148 FVC262148:FVD262148 GEY262148:GEZ262148 GOU262148:GOV262148 GYQ262148:GYR262148 HIM262148:HIN262148 HSI262148:HSJ262148 ICE262148:ICF262148 IMA262148:IMB262148 IVW262148:IVX262148 JFS262148:JFT262148 JPO262148:JPP262148 JZK262148:JZL262148 KJG262148:KJH262148 KTC262148:KTD262148 LCY262148:LCZ262148 LMU262148:LMV262148 LWQ262148:LWR262148 MGM262148:MGN262148 MQI262148:MQJ262148 NAE262148:NAF262148 NKA262148:NKB262148 NTW262148:NTX262148 ODS262148:ODT262148 ONO262148:ONP262148 OXK262148:OXL262148 PHG262148:PHH262148 PRC262148:PRD262148 QAY262148:QAZ262148 QKU262148:QKV262148 QUQ262148:QUR262148 REM262148:REN262148 ROI262148:ROJ262148 RYE262148:RYF262148 SIA262148:SIB262148 SRW262148:SRX262148 TBS262148:TBT262148 TLO262148:TLP262148 TVK262148:TVL262148 UFG262148:UFH262148 UPC262148:UPD262148 UYY262148:UYZ262148 VIU262148:VIV262148 VSQ262148:VSR262148 WCM262148:WCN262148 WMI262148:WMJ262148 WWE262148:WWF262148 V327684:X327684 JS327684:JT327684 TO327684:TP327684 ADK327684:ADL327684 ANG327684:ANH327684 AXC327684:AXD327684 BGY327684:BGZ327684 BQU327684:BQV327684 CAQ327684:CAR327684 CKM327684:CKN327684 CUI327684:CUJ327684 DEE327684:DEF327684 DOA327684:DOB327684 DXW327684:DXX327684 EHS327684:EHT327684 ERO327684:ERP327684 FBK327684:FBL327684 FLG327684:FLH327684 FVC327684:FVD327684 GEY327684:GEZ327684 GOU327684:GOV327684 GYQ327684:GYR327684 HIM327684:HIN327684 HSI327684:HSJ327684 ICE327684:ICF327684 IMA327684:IMB327684 IVW327684:IVX327684 JFS327684:JFT327684 JPO327684:JPP327684 JZK327684:JZL327684 KJG327684:KJH327684 KTC327684:KTD327684 LCY327684:LCZ327684 LMU327684:LMV327684 LWQ327684:LWR327684 MGM327684:MGN327684 MQI327684:MQJ327684 NAE327684:NAF327684 NKA327684:NKB327684 NTW327684:NTX327684 ODS327684:ODT327684 ONO327684:ONP327684 OXK327684:OXL327684 PHG327684:PHH327684 PRC327684:PRD327684 QAY327684:QAZ327684 QKU327684:QKV327684 QUQ327684:QUR327684 REM327684:REN327684 ROI327684:ROJ327684 RYE327684:RYF327684 SIA327684:SIB327684 SRW327684:SRX327684 TBS327684:TBT327684 TLO327684:TLP327684 TVK327684:TVL327684 UFG327684:UFH327684 UPC327684:UPD327684 UYY327684:UYZ327684 VIU327684:VIV327684 VSQ327684:VSR327684 WCM327684:WCN327684 WMI327684:WMJ327684 WWE327684:WWF327684 V393220:X393220 JS393220:JT393220 TO393220:TP393220 ADK393220:ADL393220 ANG393220:ANH393220 AXC393220:AXD393220 BGY393220:BGZ393220 BQU393220:BQV393220 CAQ393220:CAR393220 CKM393220:CKN393220 CUI393220:CUJ393220 DEE393220:DEF393220 DOA393220:DOB393220 DXW393220:DXX393220 EHS393220:EHT393220 ERO393220:ERP393220 FBK393220:FBL393220 FLG393220:FLH393220 FVC393220:FVD393220 GEY393220:GEZ393220 GOU393220:GOV393220 GYQ393220:GYR393220 HIM393220:HIN393220 HSI393220:HSJ393220 ICE393220:ICF393220 IMA393220:IMB393220 IVW393220:IVX393220 JFS393220:JFT393220 JPO393220:JPP393220 JZK393220:JZL393220 KJG393220:KJH393220 KTC393220:KTD393220 LCY393220:LCZ393220 LMU393220:LMV393220 LWQ393220:LWR393220 MGM393220:MGN393220 MQI393220:MQJ393220 NAE393220:NAF393220 NKA393220:NKB393220 NTW393220:NTX393220 ODS393220:ODT393220 ONO393220:ONP393220 OXK393220:OXL393220 PHG393220:PHH393220 PRC393220:PRD393220 QAY393220:QAZ393220 QKU393220:QKV393220 QUQ393220:QUR393220 REM393220:REN393220 ROI393220:ROJ393220 RYE393220:RYF393220 SIA393220:SIB393220 SRW393220:SRX393220 TBS393220:TBT393220 TLO393220:TLP393220 TVK393220:TVL393220 UFG393220:UFH393220 UPC393220:UPD393220 UYY393220:UYZ393220 VIU393220:VIV393220 VSQ393220:VSR393220 WCM393220:WCN393220 WMI393220:WMJ393220 WWE393220:WWF393220 V458756:X458756 JS458756:JT458756 TO458756:TP458756 ADK458756:ADL458756 ANG458756:ANH458756 AXC458756:AXD458756 BGY458756:BGZ458756 BQU458756:BQV458756 CAQ458756:CAR458756 CKM458756:CKN458756 CUI458756:CUJ458756 DEE458756:DEF458756 DOA458756:DOB458756 DXW458756:DXX458756 EHS458756:EHT458756 ERO458756:ERP458756 FBK458756:FBL458756 FLG458756:FLH458756 FVC458756:FVD458756 GEY458756:GEZ458756 GOU458756:GOV458756 GYQ458756:GYR458756 HIM458756:HIN458756 HSI458756:HSJ458756 ICE458756:ICF458756 IMA458756:IMB458756 IVW458756:IVX458756 JFS458756:JFT458756 JPO458756:JPP458756 JZK458756:JZL458756 KJG458756:KJH458756 KTC458756:KTD458756 LCY458756:LCZ458756 LMU458756:LMV458756 LWQ458756:LWR458756 MGM458756:MGN458756 MQI458756:MQJ458756 NAE458756:NAF458756 NKA458756:NKB458756 NTW458756:NTX458756 ODS458756:ODT458756 ONO458756:ONP458756 OXK458756:OXL458756 PHG458756:PHH458756 PRC458756:PRD458756 QAY458756:QAZ458756 QKU458756:QKV458756 QUQ458756:QUR458756 REM458756:REN458756 ROI458756:ROJ458756 RYE458756:RYF458756 SIA458756:SIB458756 SRW458756:SRX458756 TBS458756:TBT458756 TLO458756:TLP458756 TVK458756:TVL458756 UFG458756:UFH458756 UPC458756:UPD458756 UYY458756:UYZ458756 VIU458756:VIV458756 VSQ458756:VSR458756 WCM458756:WCN458756 WMI458756:WMJ458756 WWE458756:WWF458756 V524292:X524292 JS524292:JT524292 TO524292:TP524292 ADK524292:ADL524292 ANG524292:ANH524292 AXC524292:AXD524292 BGY524292:BGZ524292 BQU524292:BQV524292 CAQ524292:CAR524292 CKM524292:CKN524292 CUI524292:CUJ524292 DEE524292:DEF524292 DOA524292:DOB524292 DXW524292:DXX524292 EHS524292:EHT524292 ERO524292:ERP524292 FBK524292:FBL524292 FLG524292:FLH524292 FVC524292:FVD524292 GEY524292:GEZ524292 GOU524292:GOV524292 GYQ524292:GYR524292 HIM524292:HIN524292 HSI524292:HSJ524292 ICE524292:ICF524292 IMA524292:IMB524292 IVW524292:IVX524292 JFS524292:JFT524292 JPO524292:JPP524292 JZK524292:JZL524292 KJG524292:KJH524292 KTC524292:KTD524292 LCY524292:LCZ524292 LMU524292:LMV524292 LWQ524292:LWR524292 MGM524292:MGN524292 MQI524292:MQJ524292 NAE524292:NAF524292 NKA524292:NKB524292 NTW524292:NTX524292 ODS524292:ODT524292 ONO524292:ONP524292 OXK524292:OXL524292 PHG524292:PHH524292 PRC524292:PRD524292 QAY524292:QAZ524292 QKU524292:QKV524292 QUQ524292:QUR524292 REM524292:REN524292 ROI524292:ROJ524292 RYE524292:RYF524292 SIA524292:SIB524292 SRW524292:SRX524292 TBS524292:TBT524292 TLO524292:TLP524292 TVK524292:TVL524292 UFG524292:UFH524292 UPC524292:UPD524292 UYY524292:UYZ524292 VIU524292:VIV524292 VSQ524292:VSR524292 WCM524292:WCN524292 WMI524292:WMJ524292 WWE524292:WWF524292 V589828:X589828 JS589828:JT589828 TO589828:TP589828 ADK589828:ADL589828 ANG589828:ANH589828 AXC589828:AXD589828 BGY589828:BGZ589828 BQU589828:BQV589828 CAQ589828:CAR589828 CKM589828:CKN589828 CUI589828:CUJ589828 DEE589828:DEF589828 DOA589828:DOB589828 DXW589828:DXX589828 EHS589828:EHT589828 ERO589828:ERP589828 FBK589828:FBL589828 FLG589828:FLH589828 FVC589828:FVD589828 GEY589828:GEZ589828 GOU589828:GOV589828 GYQ589828:GYR589828 HIM589828:HIN589828 HSI589828:HSJ589828 ICE589828:ICF589828 IMA589828:IMB589828 IVW589828:IVX589828 JFS589828:JFT589828 JPO589828:JPP589828 JZK589828:JZL589828 KJG589828:KJH589828 KTC589828:KTD589828 LCY589828:LCZ589828 LMU589828:LMV589828 LWQ589828:LWR589828 MGM589828:MGN589828 MQI589828:MQJ589828 NAE589828:NAF589828 NKA589828:NKB589828 NTW589828:NTX589828 ODS589828:ODT589828 ONO589828:ONP589828 OXK589828:OXL589828 PHG589828:PHH589828 PRC589828:PRD589828 QAY589828:QAZ589828 QKU589828:QKV589828 QUQ589828:QUR589828 REM589828:REN589828 ROI589828:ROJ589828 RYE589828:RYF589828 SIA589828:SIB589828 SRW589828:SRX589828 TBS589828:TBT589828 TLO589828:TLP589828 TVK589828:TVL589828 UFG589828:UFH589828 UPC589828:UPD589828 UYY589828:UYZ589828 VIU589828:VIV589828 VSQ589828:VSR589828 WCM589828:WCN589828 WMI589828:WMJ589828 WWE589828:WWF589828 V655364:X655364 JS655364:JT655364 TO655364:TP655364 ADK655364:ADL655364 ANG655364:ANH655364 AXC655364:AXD655364 BGY655364:BGZ655364 BQU655364:BQV655364 CAQ655364:CAR655364 CKM655364:CKN655364 CUI655364:CUJ655364 DEE655364:DEF655364 DOA655364:DOB655364 DXW655364:DXX655364 EHS655364:EHT655364 ERO655364:ERP655364 FBK655364:FBL655364 FLG655364:FLH655364 FVC655364:FVD655364 GEY655364:GEZ655364 GOU655364:GOV655364 GYQ655364:GYR655364 HIM655364:HIN655364 HSI655364:HSJ655364 ICE655364:ICF655364 IMA655364:IMB655364 IVW655364:IVX655364 JFS655364:JFT655364 JPO655364:JPP655364 JZK655364:JZL655364 KJG655364:KJH655364 KTC655364:KTD655364 LCY655364:LCZ655364 LMU655364:LMV655364 LWQ655364:LWR655364 MGM655364:MGN655364 MQI655364:MQJ655364 NAE655364:NAF655364 NKA655364:NKB655364 NTW655364:NTX655364 ODS655364:ODT655364 ONO655364:ONP655364 OXK655364:OXL655364 PHG655364:PHH655364 PRC655364:PRD655364 QAY655364:QAZ655364 QKU655364:QKV655364 QUQ655364:QUR655364 REM655364:REN655364 ROI655364:ROJ655364 RYE655364:RYF655364 SIA655364:SIB655364 SRW655364:SRX655364 TBS655364:TBT655364 TLO655364:TLP655364 TVK655364:TVL655364 UFG655364:UFH655364 UPC655364:UPD655364 UYY655364:UYZ655364 VIU655364:VIV655364 VSQ655364:VSR655364 WCM655364:WCN655364 WMI655364:WMJ655364 WWE655364:WWF655364 V720900:X720900 JS720900:JT720900 TO720900:TP720900 ADK720900:ADL720900 ANG720900:ANH720900 AXC720900:AXD720900 BGY720900:BGZ720900 BQU720900:BQV720900 CAQ720900:CAR720900 CKM720900:CKN720900 CUI720900:CUJ720900 DEE720900:DEF720900 DOA720900:DOB720900 DXW720900:DXX720900 EHS720900:EHT720900 ERO720900:ERP720900 FBK720900:FBL720900 FLG720900:FLH720900 FVC720900:FVD720900 GEY720900:GEZ720900 GOU720900:GOV720900 GYQ720900:GYR720900 HIM720900:HIN720900 HSI720900:HSJ720900 ICE720900:ICF720900 IMA720900:IMB720900 IVW720900:IVX720900 JFS720900:JFT720900 JPO720900:JPP720900 JZK720900:JZL720900 KJG720900:KJH720900 KTC720900:KTD720900 LCY720900:LCZ720900 LMU720900:LMV720900 LWQ720900:LWR720900 MGM720900:MGN720900 MQI720900:MQJ720900 NAE720900:NAF720900 NKA720900:NKB720900 NTW720900:NTX720900 ODS720900:ODT720900 ONO720900:ONP720900 OXK720900:OXL720900 PHG720900:PHH720900 PRC720900:PRD720900 QAY720900:QAZ720900 QKU720900:QKV720900 QUQ720900:QUR720900 REM720900:REN720900 ROI720900:ROJ720900 RYE720900:RYF720900 SIA720900:SIB720900 SRW720900:SRX720900 TBS720900:TBT720900 TLO720900:TLP720900 TVK720900:TVL720900 UFG720900:UFH720900 UPC720900:UPD720900 UYY720900:UYZ720900 VIU720900:VIV720900 VSQ720900:VSR720900 WCM720900:WCN720900 WMI720900:WMJ720900 WWE720900:WWF720900 V786436:X786436 JS786436:JT786436 TO786436:TP786436 ADK786436:ADL786436 ANG786436:ANH786436 AXC786436:AXD786436 BGY786436:BGZ786436 BQU786436:BQV786436 CAQ786436:CAR786436 CKM786436:CKN786436 CUI786436:CUJ786436 DEE786436:DEF786436 DOA786436:DOB786436 DXW786436:DXX786436 EHS786436:EHT786436 ERO786436:ERP786436 FBK786436:FBL786436 FLG786436:FLH786436 FVC786436:FVD786436 GEY786436:GEZ786436 GOU786436:GOV786436 GYQ786436:GYR786436 HIM786436:HIN786436 HSI786436:HSJ786436 ICE786436:ICF786436 IMA786436:IMB786436 IVW786436:IVX786436 JFS786436:JFT786436 JPO786436:JPP786436 JZK786436:JZL786436 KJG786436:KJH786436 KTC786436:KTD786436 LCY786436:LCZ786436 LMU786436:LMV786436 LWQ786436:LWR786436 MGM786436:MGN786436 MQI786436:MQJ786436 NAE786436:NAF786436 NKA786436:NKB786436 NTW786436:NTX786436 ODS786436:ODT786436 ONO786436:ONP786436 OXK786436:OXL786436 PHG786436:PHH786436 PRC786436:PRD786436 QAY786436:QAZ786436 QKU786436:QKV786436 QUQ786436:QUR786436 REM786436:REN786436 ROI786436:ROJ786436 RYE786436:RYF786436 SIA786436:SIB786436 SRW786436:SRX786436 TBS786436:TBT786436 TLO786436:TLP786436 TVK786436:TVL786436 UFG786436:UFH786436 UPC786436:UPD786436 UYY786436:UYZ786436 VIU786436:VIV786436 VSQ786436:VSR786436 WCM786436:WCN786436 WMI786436:WMJ786436 WWE786436:WWF786436 V851972:X851972 JS851972:JT851972 TO851972:TP851972 ADK851972:ADL851972 ANG851972:ANH851972 AXC851972:AXD851972 BGY851972:BGZ851972 BQU851972:BQV851972 CAQ851972:CAR851972 CKM851972:CKN851972 CUI851972:CUJ851972 DEE851972:DEF851972 DOA851972:DOB851972 DXW851972:DXX851972 EHS851972:EHT851972 ERO851972:ERP851972 FBK851972:FBL851972 FLG851972:FLH851972 FVC851972:FVD851972 GEY851972:GEZ851972 GOU851972:GOV851972 GYQ851972:GYR851972 HIM851972:HIN851972 HSI851972:HSJ851972 ICE851972:ICF851972 IMA851972:IMB851972 IVW851972:IVX851972 JFS851972:JFT851972 JPO851972:JPP851972 JZK851972:JZL851972 KJG851972:KJH851972 KTC851972:KTD851972 LCY851972:LCZ851972 LMU851972:LMV851972 LWQ851972:LWR851972 MGM851972:MGN851972 MQI851972:MQJ851972 NAE851972:NAF851972 NKA851972:NKB851972 NTW851972:NTX851972 ODS851972:ODT851972 ONO851972:ONP851972 OXK851972:OXL851972 PHG851972:PHH851972 PRC851972:PRD851972 QAY851972:QAZ851972 QKU851972:QKV851972 QUQ851972:QUR851972 REM851972:REN851972 ROI851972:ROJ851972 RYE851972:RYF851972 SIA851972:SIB851972 SRW851972:SRX851972 TBS851972:TBT851972 TLO851972:TLP851972 TVK851972:TVL851972 UFG851972:UFH851972 UPC851972:UPD851972 UYY851972:UYZ851972 VIU851972:VIV851972 VSQ851972:VSR851972 WCM851972:WCN851972 WMI851972:WMJ851972 WWE851972:WWF851972 V917508:X917508 JS917508:JT917508 TO917508:TP917508 ADK917508:ADL917508 ANG917508:ANH917508 AXC917508:AXD917508 BGY917508:BGZ917508 BQU917508:BQV917508 CAQ917508:CAR917508 CKM917508:CKN917508 CUI917508:CUJ917508 DEE917508:DEF917508 DOA917508:DOB917508 DXW917508:DXX917508 EHS917508:EHT917508 ERO917508:ERP917508 FBK917508:FBL917508 FLG917508:FLH917508 FVC917508:FVD917508 GEY917508:GEZ917508 GOU917508:GOV917508 GYQ917508:GYR917508 HIM917508:HIN917508 HSI917508:HSJ917508 ICE917508:ICF917508 IMA917508:IMB917508 IVW917508:IVX917508 JFS917508:JFT917508 JPO917508:JPP917508 JZK917508:JZL917508 KJG917508:KJH917508 KTC917508:KTD917508 LCY917508:LCZ917508 LMU917508:LMV917508 LWQ917508:LWR917508 MGM917508:MGN917508 MQI917508:MQJ917508 NAE917508:NAF917508 NKA917508:NKB917508 NTW917508:NTX917508 ODS917508:ODT917508 ONO917508:ONP917508 OXK917508:OXL917508 PHG917508:PHH917508 PRC917508:PRD917508 QAY917508:QAZ917508 QKU917508:QKV917508 QUQ917508:QUR917508 REM917508:REN917508 ROI917508:ROJ917508 RYE917508:RYF917508 SIA917508:SIB917508 SRW917508:SRX917508 TBS917508:TBT917508 TLO917508:TLP917508 TVK917508:TVL917508 UFG917508:UFH917508 UPC917508:UPD917508 UYY917508:UYZ917508 VIU917508:VIV917508 VSQ917508:VSR917508 WCM917508:WCN917508 WMI917508:WMJ917508 WWE917508:WWF917508 V983044:X983044 JS983044:JT983044 TO983044:TP983044 ADK983044:ADL983044 ANG983044:ANH983044 AXC983044:AXD983044 BGY983044:BGZ983044 BQU983044:BQV983044 CAQ983044:CAR983044 CKM983044:CKN983044 CUI983044:CUJ983044 DEE983044:DEF983044 DOA983044:DOB983044 DXW983044:DXX983044 EHS983044:EHT983044 ERO983044:ERP983044 FBK983044:FBL983044 FLG983044:FLH983044 FVC983044:FVD983044 GEY983044:GEZ983044 GOU983044:GOV983044 GYQ983044:GYR983044 HIM983044:HIN983044 HSI983044:HSJ983044 ICE983044:ICF983044 IMA983044:IMB983044 IVW983044:IVX983044 JFS983044:JFT983044 JPO983044:JPP983044 JZK983044:JZL983044 KJG983044:KJH983044 KTC983044:KTD983044 LCY983044:LCZ983044 LMU983044:LMV983044 LWQ983044:LWR983044 MGM983044:MGN983044 MQI983044:MQJ983044 NAE983044:NAF983044 NKA983044:NKB983044 NTW983044:NTX983044 ODS983044:ODT983044 ONO983044:ONP983044 OXK983044:OXL983044 PHG983044:PHH983044 PRC983044:PRD983044 QAY983044:QAZ983044 QKU983044:QKV983044 QUQ983044:QUR983044 REM983044:REN983044 ROI983044:ROJ983044 RYE983044:RYF983044 SIA983044:SIB983044 SRW983044:SRX983044 TBS983044:TBT983044 TLO983044:TLP983044 TVK983044:TVL983044 UFG983044:UFH983044 UPC983044:UPD983044 UYY983044:UYZ983044 VIU983044:VIV983044 VSQ983044:VSR983044 WCM983044:WCN983044 WMI983044:WMJ983044 WWE983044:WWF983044 AH3">
      <formula1>1</formula1>
      <formula2>10</formula2>
    </dataValidation>
    <dataValidation type="textLength" allowBlank="1" showInputMessage="1" showErrorMessage="1" errorTitle="Attention plage de valeurs" error="Texte libre; max. 50 signes" sqref="Q7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541:X65541 JN65541:JT65541 TJ65541:TP65541 ADF65541:ADL65541 ANB65541:ANH65541 AWX65541:AXD65541 BGT65541:BGZ65541 BQP65541:BQV65541 CAL65541:CAR65541 CKH65541:CKN65541 CUD65541:CUJ65541 DDZ65541:DEF65541 DNV65541:DOB65541 DXR65541:DXX65541 EHN65541:EHT65541 ERJ65541:ERP65541 FBF65541:FBL65541 FLB65541:FLH65541 FUX65541:FVD65541 GET65541:GEZ65541 GOP65541:GOV65541 GYL65541:GYR65541 HIH65541:HIN65541 HSD65541:HSJ65541 IBZ65541:ICF65541 ILV65541:IMB65541 IVR65541:IVX65541 JFN65541:JFT65541 JPJ65541:JPP65541 JZF65541:JZL65541 KJB65541:KJH65541 KSX65541:KTD65541 LCT65541:LCZ65541 LMP65541:LMV65541 LWL65541:LWR65541 MGH65541:MGN65541 MQD65541:MQJ65541 MZZ65541:NAF65541 NJV65541:NKB65541 NTR65541:NTX65541 ODN65541:ODT65541 ONJ65541:ONP65541 OXF65541:OXL65541 PHB65541:PHH65541 PQX65541:PRD65541 QAT65541:QAZ65541 QKP65541:QKV65541 QUL65541:QUR65541 REH65541:REN65541 ROD65541:ROJ65541 RXZ65541:RYF65541 SHV65541:SIB65541 SRR65541:SRX65541 TBN65541:TBT65541 TLJ65541:TLP65541 TVF65541:TVL65541 UFB65541:UFH65541 UOX65541:UPD65541 UYT65541:UYZ65541 VIP65541:VIV65541 VSL65541:VSR65541 WCH65541:WCN65541 WMD65541:WMJ65541 WVZ65541:WWF65541 Q131077:X131077 JN131077:JT131077 TJ131077:TP131077 ADF131077:ADL131077 ANB131077:ANH131077 AWX131077:AXD131077 BGT131077:BGZ131077 BQP131077:BQV131077 CAL131077:CAR131077 CKH131077:CKN131077 CUD131077:CUJ131077 DDZ131077:DEF131077 DNV131077:DOB131077 DXR131077:DXX131077 EHN131077:EHT131077 ERJ131077:ERP131077 FBF131077:FBL131077 FLB131077:FLH131077 FUX131077:FVD131077 GET131077:GEZ131077 GOP131077:GOV131077 GYL131077:GYR131077 HIH131077:HIN131077 HSD131077:HSJ131077 IBZ131077:ICF131077 ILV131077:IMB131077 IVR131077:IVX131077 JFN131077:JFT131077 JPJ131077:JPP131077 JZF131077:JZL131077 KJB131077:KJH131077 KSX131077:KTD131077 LCT131077:LCZ131077 LMP131077:LMV131077 LWL131077:LWR131077 MGH131077:MGN131077 MQD131077:MQJ131077 MZZ131077:NAF131077 NJV131077:NKB131077 NTR131077:NTX131077 ODN131077:ODT131077 ONJ131077:ONP131077 OXF131077:OXL131077 PHB131077:PHH131077 PQX131077:PRD131077 QAT131077:QAZ131077 QKP131077:QKV131077 QUL131077:QUR131077 REH131077:REN131077 ROD131077:ROJ131077 RXZ131077:RYF131077 SHV131077:SIB131077 SRR131077:SRX131077 TBN131077:TBT131077 TLJ131077:TLP131077 TVF131077:TVL131077 UFB131077:UFH131077 UOX131077:UPD131077 UYT131077:UYZ131077 VIP131077:VIV131077 VSL131077:VSR131077 WCH131077:WCN131077 WMD131077:WMJ131077 WVZ131077:WWF131077 Q196613:X196613 JN196613:JT196613 TJ196613:TP196613 ADF196613:ADL196613 ANB196613:ANH196613 AWX196613:AXD196613 BGT196613:BGZ196613 BQP196613:BQV196613 CAL196613:CAR196613 CKH196613:CKN196613 CUD196613:CUJ196613 DDZ196613:DEF196613 DNV196613:DOB196613 DXR196613:DXX196613 EHN196613:EHT196613 ERJ196613:ERP196613 FBF196613:FBL196613 FLB196613:FLH196613 FUX196613:FVD196613 GET196613:GEZ196613 GOP196613:GOV196613 GYL196613:GYR196613 HIH196613:HIN196613 HSD196613:HSJ196613 IBZ196613:ICF196613 ILV196613:IMB196613 IVR196613:IVX196613 JFN196613:JFT196613 JPJ196613:JPP196613 JZF196613:JZL196613 KJB196613:KJH196613 KSX196613:KTD196613 LCT196613:LCZ196613 LMP196613:LMV196613 LWL196613:LWR196613 MGH196613:MGN196613 MQD196613:MQJ196613 MZZ196613:NAF196613 NJV196613:NKB196613 NTR196613:NTX196613 ODN196613:ODT196613 ONJ196613:ONP196613 OXF196613:OXL196613 PHB196613:PHH196613 PQX196613:PRD196613 QAT196613:QAZ196613 QKP196613:QKV196613 QUL196613:QUR196613 REH196613:REN196613 ROD196613:ROJ196613 RXZ196613:RYF196613 SHV196613:SIB196613 SRR196613:SRX196613 TBN196613:TBT196613 TLJ196613:TLP196613 TVF196613:TVL196613 UFB196613:UFH196613 UOX196613:UPD196613 UYT196613:UYZ196613 VIP196613:VIV196613 VSL196613:VSR196613 WCH196613:WCN196613 WMD196613:WMJ196613 WVZ196613:WWF196613 Q262149:X262149 JN262149:JT262149 TJ262149:TP262149 ADF262149:ADL262149 ANB262149:ANH262149 AWX262149:AXD262149 BGT262149:BGZ262149 BQP262149:BQV262149 CAL262149:CAR262149 CKH262149:CKN262149 CUD262149:CUJ262149 DDZ262149:DEF262149 DNV262149:DOB262149 DXR262149:DXX262149 EHN262149:EHT262149 ERJ262149:ERP262149 FBF262149:FBL262149 FLB262149:FLH262149 FUX262149:FVD262149 GET262149:GEZ262149 GOP262149:GOV262149 GYL262149:GYR262149 HIH262149:HIN262149 HSD262149:HSJ262149 IBZ262149:ICF262149 ILV262149:IMB262149 IVR262149:IVX262149 JFN262149:JFT262149 JPJ262149:JPP262149 JZF262149:JZL262149 KJB262149:KJH262149 KSX262149:KTD262149 LCT262149:LCZ262149 LMP262149:LMV262149 LWL262149:LWR262149 MGH262149:MGN262149 MQD262149:MQJ262149 MZZ262149:NAF262149 NJV262149:NKB262149 NTR262149:NTX262149 ODN262149:ODT262149 ONJ262149:ONP262149 OXF262149:OXL262149 PHB262149:PHH262149 PQX262149:PRD262149 QAT262149:QAZ262149 QKP262149:QKV262149 QUL262149:QUR262149 REH262149:REN262149 ROD262149:ROJ262149 RXZ262149:RYF262149 SHV262149:SIB262149 SRR262149:SRX262149 TBN262149:TBT262149 TLJ262149:TLP262149 TVF262149:TVL262149 UFB262149:UFH262149 UOX262149:UPD262149 UYT262149:UYZ262149 VIP262149:VIV262149 VSL262149:VSR262149 WCH262149:WCN262149 WMD262149:WMJ262149 WVZ262149:WWF262149 Q327685:X327685 JN327685:JT327685 TJ327685:TP327685 ADF327685:ADL327685 ANB327685:ANH327685 AWX327685:AXD327685 BGT327685:BGZ327685 BQP327685:BQV327685 CAL327685:CAR327685 CKH327685:CKN327685 CUD327685:CUJ327685 DDZ327685:DEF327685 DNV327685:DOB327685 DXR327685:DXX327685 EHN327685:EHT327685 ERJ327685:ERP327685 FBF327685:FBL327685 FLB327685:FLH327685 FUX327685:FVD327685 GET327685:GEZ327685 GOP327685:GOV327685 GYL327685:GYR327685 HIH327685:HIN327685 HSD327685:HSJ327685 IBZ327685:ICF327685 ILV327685:IMB327685 IVR327685:IVX327685 JFN327685:JFT327685 JPJ327685:JPP327685 JZF327685:JZL327685 KJB327685:KJH327685 KSX327685:KTD327685 LCT327685:LCZ327685 LMP327685:LMV327685 LWL327685:LWR327685 MGH327685:MGN327685 MQD327685:MQJ327685 MZZ327685:NAF327685 NJV327685:NKB327685 NTR327685:NTX327685 ODN327685:ODT327685 ONJ327685:ONP327685 OXF327685:OXL327685 PHB327685:PHH327685 PQX327685:PRD327685 QAT327685:QAZ327685 QKP327685:QKV327685 QUL327685:QUR327685 REH327685:REN327685 ROD327685:ROJ327685 RXZ327685:RYF327685 SHV327685:SIB327685 SRR327685:SRX327685 TBN327685:TBT327685 TLJ327685:TLP327685 TVF327685:TVL327685 UFB327685:UFH327685 UOX327685:UPD327685 UYT327685:UYZ327685 VIP327685:VIV327685 VSL327685:VSR327685 WCH327685:WCN327685 WMD327685:WMJ327685 WVZ327685:WWF327685 Q393221:X393221 JN393221:JT393221 TJ393221:TP393221 ADF393221:ADL393221 ANB393221:ANH393221 AWX393221:AXD393221 BGT393221:BGZ393221 BQP393221:BQV393221 CAL393221:CAR393221 CKH393221:CKN393221 CUD393221:CUJ393221 DDZ393221:DEF393221 DNV393221:DOB393221 DXR393221:DXX393221 EHN393221:EHT393221 ERJ393221:ERP393221 FBF393221:FBL393221 FLB393221:FLH393221 FUX393221:FVD393221 GET393221:GEZ393221 GOP393221:GOV393221 GYL393221:GYR393221 HIH393221:HIN393221 HSD393221:HSJ393221 IBZ393221:ICF393221 ILV393221:IMB393221 IVR393221:IVX393221 JFN393221:JFT393221 JPJ393221:JPP393221 JZF393221:JZL393221 KJB393221:KJH393221 KSX393221:KTD393221 LCT393221:LCZ393221 LMP393221:LMV393221 LWL393221:LWR393221 MGH393221:MGN393221 MQD393221:MQJ393221 MZZ393221:NAF393221 NJV393221:NKB393221 NTR393221:NTX393221 ODN393221:ODT393221 ONJ393221:ONP393221 OXF393221:OXL393221 PHB393221:PHH393221 PQX393221:PRD393221 QAT393221:QAZ393221 QKP393221:QKV393221 QUL393221:QUR393221 REH393221:REN393221 ROD393221:ROJ393221 RXZ393221:RYF393221 SHV393221:SIB393221 SRR393221:SRX393221 TBN393221:TBT393221 TLJ393221:TLP393221 TVF393221:TVL393221 UFB393221:UFH393221 UOX393221:UPD393221 UYT393221:UYZ393221 VIP393221:VIV393221 VSL393221:VSR393221 WCH393221:WCN393221 WMD393221:WMJ393221 WVZ393221:WWF393221 Q458757:X458757 JN458757:JT458757 TJ458757:TP458757 ADF458757:ADL458757 ANB458757:ANH458757 AWX458757:AXD458757 BGT458757:BGZ458757 BQP458757:BQV458757 CAL458757:CAR458757 CKH458757:CKN458757 CUD458757:CUJ458757 DDZ458757:DEF458757 DNV458757:DOB458757 DXR458757:DXX458757 EHN458757:EHT458757 ERJ458757:ERP458757 FBF458757:FBL458757 FLB458757:FLH458757 FUX458757:FVD458757 GET458757:GEZ458757 GOP458757:GOV458757 GYL458757:GYR458757 HIH458757:HIN458757 HSD458757:HSJ458757 IBZ458757:ICF458757 ILV458757:IMB458757 IVR458757:IVX458757 JFN458757:JFT458757 JPJ458757:JPP458757 JZF458757:JZL458757 KJB458757:KJH458757 KSX458757:KTD458757 LCT458757:LCZ458757 LMP458757:LMV458757 LWL458757:LWR458757 MGH458757:MGN458757 MQD458757:MQJ458757 MZZ458757:NAF458757 NJV458757:NKB458757 NTR458757:NTX458757 ODN458757:ODT458757 ONJ458757:ONP458757 OXF458757:OXL458757 PHB458757:PHH458757 PQX458757:PRD458757 QAT458757:QAZ458757 QKP458757:QKV458757 QUL458757:QUR458757 REH458757:REN458757 ROD458757:ROJ458757 RXZ458757:RYF458757 SHV458757:SIB458757 SRR458757:SRX458757 TBN458757:TBT458757 TLJ458757:TLP458757 TVF458757:TVL458757 UFB458757:UFH458757 UOX458757:UPD458757 UYT458757:UYZ458757 VIP458757:VIV458757 VSL458757:VSR458757 WCH458757:WCN458757 WMD458757:WMJ458757 WVZ458757:WWF458757 Q524293:X524293 JN524293:JT524293 TJ524293:TP524293 ADF524293:ADL524293 ANB524293:ANH524293 AWX524293:AXD524293 BGT524293:BGZ524293 BQP524293:BQV524293 CAL524293:CAR524293 CKH524293:CKN524293 CUD524293:CUJ524293 DDZ524293:DEF524293 DNV524293:DOB524293 DXR524293:DXX524293 EHN524293:EHT524293 ERJ524293:ERP524293 FBF524293:FBL524293 FLB524293:FLH524293 FUX524293:FVD524293 GET524293:GEZ524293 GOP524293:GOV524293 GYL524293:GYR524293 HIH524293:HIN524293 HSD524293:HSJ524293 IBZ524293:ICF524293 ILV524293:IMB524293 IVR524293:IVX524293 JFN524293:JFT524293 JPJ524293:JPP524293 JZF524293:JZL524293 KJB524293:KJH524293 KSX524293:KTD524293 LCT524293:LCZ524293 LMP524293:LMV524293 LWL524293:LWR524293 MGH524293:MGN524293 MQD524293:MQJ524293 MZZ524293:NAF524293 NJV524293:NKB524293 NTR524293:NTX524293 ODN524293:ODT524293 ONJ524293:ONP524293 OXF524293:OXL524293 PHB524293:PHH524293 PQX524293:PRD524293 QAT524293:QAZ524293 QKP524293:QKV524293 QUL524293:QUR524293 REH524293:REN524293 ROD524293:ROJ524293 RXZ524293:RYF524293 SHV524293:SIB524293 SRR524293:SRX524293 TBN524293:TBT524293 TLJ524293:TLP524293 TVF524293:TVL524293 UFB524293:UFH524293 UOX524293:UPD524293 UYT524293:UYZ524293 VIP524293:VIV524293 VSL524293:VSR524293 WCH524293:WCN524293 WMD524293:WMJ524293 WVZ524293:WWF524293 Q589829:X589829 JN589829:JT589829 TJ589829:TP589829 ADF589829:ADL589829 ANB589829:ANH589829 AWX589829:AXD589829 BGT589829:BGZ589829 BQP589829:BQV589829 CAL589829:CAR589829 CKH589829:CKN589829 CUD589829:CUJ589829 DDZ589829:DEF589829 DNV589829:DOB589829 DXR589829:DXX589829 EHN589829:EHT589829 ERJ589829:ERP589829 FBF589829:FBL589829 FLB589829:FLH589829 FUX589829:FVD589829 GET589829:GEZ589829 GOP589829:GOV589829 GYL589829:GYR589829 HIH589829:HIN589829 HSD589829:HSJ589829 IBZ589829:ICF589829 ILV589829:IMB589829 IVR589829:IVX589829 JFN589829:JFT589829 JPJ589829:JPP589829 JZF589829:JZL589829 KJB589829:KJH589829 KSX589829:KTD589829 LCT589829:LCZ589829 LMP589829:LMV589829 LWL589829:LWR589829 MGH589829:MGN589829 MQD589829:MQJ589829 MZZ589829:NAF589829 NJV589829:NKB589829 NTR589829:NTX589829 ODN589829:ODT589829 ONJ589829:ONP589829 OXF589829:OXL589829 PHB589829:PHH589829 PQX589829:PRD589829 QAT589829:QAZ589829 QKP589829:QKV589829 QUL589829:QUR589829 REH589829:REN589829 ROD589829:ROJ589829 RXZ589829:RYF589829 SHV589829:SIB589829 SRR589829:SRX589829 TBN589829:TBT589829 TLJ589829:TLP589829 TVF589829:TVL589829 UFB589829:UFH589829 UOX589829:UPD589829 UYT589829:UYZ589829 VIP589829:VIV589829 VSL589829:VSR589829 WCH589829:WCN589829 WMD589829:WMJ589829 WVZ589829:WWF589829 Q655365:X655365 JN655365:JT655365 TJ655365:TP655365 ADF655365:ADL655365 ANB655365:ANH655365 AWX655365:AXD655365 BGT655365:BGZ655365 BQP655365:BQV655365 CAL655365:CAR655365 CKH655365:CKN655365 CUD655365:CUJ655365 DDZ655365:DEF655365 DNV655365:DOB655365 DXR655365:DXX655365 EHN655365:EHT655365 ERJ655365:ERP655365 FBF655365:FBL655365 FLB655365:FLH655365 FUX655365:FVD655365 GET655365:GEZ655365 GOP655365:GOV655365 GYL655365:GYR655365 HIH655365:HIN655365 HSD655365:HSJ655365 IBZ655365:ICF655365 ILV655365:IMB655365 IVR655365:IVX655365 JFN655365:JFT655365 JPJ655365:JPP655365 JZF655365:JZL655365 KJB655365:KJH655365 KSX655365:KTD655365 LCT655365:LCZ655365 LMP655365:LMV655365 LWL655365:LWR655365 MGH655365:MGN655365 MQD655365:MQJ655365 MZZ655365:NAF655365 NJV655365:NKB655365 NTR655365:NTX655365 ODN655365:ODT655365 ONJ655365:ONP655365 OXF655365:OXL655365 PHB655365:PHH655365 PQX655365:PRD655365 QAT655365:QAZ655365 QKP655365:QKV655365 QUL655365:QUR655365 REH655365:REN655365 ROD655365:ROJ655365 RXZ655365:RYF655365 SHV655365:SIB655365 SRR655365:SRX655365 TBN655365:TBT655365 TLJ655365:TLP655365 TVF655365:TVL655365 UFB655365:UFH655365 UOX655365:UPD655365 UYT655365:UYZ655365 VIP655365:VIV655365 VSL655365:VSR655365 WCH655365:WCN655365 WMD655365:WMJ655365 WVZ655365:WWF655365 Q720901:X720901 JN720901:JT720901 TJ720901:TP720901 ADF720901:ADL720901 ANB720901:ANH720901 AWX720901:AXD720901 BGT720901:BGZ720901 BQP720901:BQV720901 CAL720901:CAR720901 CKH720901:CKN720901 CUD720901:CUJ720901 DDZ720901:DEF720901 DNV720901:DOB720901 DXR720901:DXX720901 EHN720901:EHT720901 ERJ720901:ERP720901 FBF720901:FBL720901 FLB720901:FLH720901 FUX720901:FVD720901 GET720901:GEZ720901 GOP720901:GOV720901 GYL720901:GYR720901 HIH720901:HIN720901 HSD720901:HSJ720901 IBZ720901:ICF720901 ILV720901:IMB720901 IVR720901:IVX720901 JFN720901:JFT720901 JPJ720901:JPP720901 JZF720901:JZL720901 KJB720901:KJH720901 KSX720901:KTD720901 LCT720901:LCZ720901 LMP720901:LMV720901 LWL720901:LWR720901 MGH720901:MGN720901 MQD720901:MQJ720901 MZZ720901:NAF720901 NJV720901:NKB720901 NTR720901:NTX720901 ODN720901:ODT720901 ONJ720901:ONP720901 OXF720901:OXL720901 PHB720901:PHH720901 PQX720901:PRD720901 QAT720901:QAZ720901 QKP720901:QKV720901 QUL720901:QUR720901 REH720901:REN720901 ROD720901:ROJ720901 RXZ720901:RYF720901 SHV720901:SIB720901 SRR720901:SRX720901 TBN720901:TBT720901 TLJ720901:TLP720901 TVF720901:TVL720901 UFB720901:UFH720901 UOX720901:UPD720901 UYT720901:UYZ720901 VIP720901:VIV720901 VSL720901:VSR720901 WCH720901:WCN720901 WMD720901:WMJ720901 WVZ720901:WWF720901 Q786437:X786437 JN786437:JT786437 TJ786437:TP786437 ADF786437:ADL786437 ANB786437:ANH786437 AWX786437:AXD786437 BGT786437:BGZ786437 BQP786437:BQV786437 CAL786437:CAR786437 CKH786437:CKN786437 CUD786437:CUJ786437 DDZ786437:DEF786437 DNV786437:DOB786437 DXR786437:DXX786437 EHN786437:EHT786437 ERJ786437:ERP786437 FBF786437:FBL786437 FLB786437:FLH786437 FUX786437:FVD786437 GET786437:GEZ786437 GOP786437:GOV786437 GYL786437:GYR786437 HIH786437:HIN786437 HSD786437:HSJ786437 IBZ786437:ICF786437 ILV786437:IMB786437 IVR786437:IVX786437 JFN786437:JFT786437 JPJ786437:JPP786437 JZF786437:JZL786437 KJB786437:KJH786437 KSX786437:KTD786437 LCT786437:LCZ786437 LMP786437:LMV786437 LWL786437:LWR786437 MGH786437:MGN786437 MQD786437:MQJ786437 MZZ786437:NAF786437 NJV786437:NKB786437 NTR786437:NTX786437 ODN786437:ODT786437 ONJ786437:ONP786437 OXF786437:OXL786437 PHB786437:PHH786437 PQX786437:PRD786437 QAT786437:QAZ786437 QKP786437:QKV786437 QUL786437:QUR786437 REH786437:REN786437 ROD786437:ROJ786437 RXZ786437:RYF786437 SHV786437:SIB786437 SRR786437:SRX786437 TBN786437:TBT786437 TLJ786437:TLP786437 TVF786437:TVL786437 UFB786437:UFH786437 UOX786437:UPD786437 UYT786437:UYZ786437 VIP786437:VIV786437 VSL786437:VSR786437 WCH786437:WCN786437 WMD786437:WMJ786437 WVZ786437:WWF786437 Q851973:X851973 JN851973:JT851973 TJ851973:TP851973 ADF851973:ADL851973 ANB851973:ANH851973 AWX851973:AXD851973 BGT851973:BGZ851973 BQP851973:BQV851973 CAL851973:CAR851973 CKH851973:CKN851973 CUD851973:CUJ851973 DDZ851973:DEF851973 DNV851973:DOB851973 DXR851973:DXX851973 EHN851973:EHT851973 ERJ851973:ERP851973 FBF851973:FBL851973 FLB851973:FLH851973 FUX851973:FVD851973 GET851973:GEZ851973 GOP851973:GOV851973 GYL851973:GYR851973 HIH851973:HIN851973 HSD851973:HSJ851973 IBZ851973:ICF851973 ILV851973:IMB851973 IVR851973:IVX851973 JFN851973:JFT851973 JPJ851973:JPP851973 JZF851973:JZL851973 KJB851973:KJH851973 KSX851973:KTD851973 LCT851973:LCZ851973 LMP851973:LMV851973 LWL851973:LWR851973 MGH851973:MGN851973 MQD851973:MQJ851973 MZZ851973:NAF851973 NJV851973:NKB851973 NTR851973:NTX851973 ODN851973:ODT851973 ONJ851973:ONP851973 OXF851973:OXL851973 PHB851973:PHH851973 PQX851973:PRD851973 QAT851973:QAZ851973 QKP851973:QKV851973 QUL851973:QUR851973 REH851973:REN851973 ROD851973:ROJ851973 RXZ851973:RYF851973 SHV851973:SIB851973 SRR851973:SRX851973 TBN851973:TBT851973 TLJ851973:TLP851973 TVF851973:TVL851973 UFB851973:UFH851973 UOX851973:UPD851973 UYT851973:UYZ851973 VIP851973:VIV851973 VSL851973:VSR851973 WCH851973:WCN851973 WMD851973:WMJ851973 WVZ851973:WWF851973 Q917509:X917509 JN917509:JT917509 TJ917509:TP917509 ADF917509:ADL917509 ANB917509:ANH917509 AWX917509:AXD917509 BGT917509:BGZ917509 BQP917509:BQV917509 CAL917509:CAR917509 CKH917509:CKN917509 CUD917509:CUJ917509 DDZ917509:DEF917509 DNV917509:DOB917509 DXR917509:DXX917509 EHN917509:EHT917509 ERJ917509:ERP917509 FBF917509:FBL917509 FLB917509:FLH917509 FUX917509:FVD917509 GET917509:GEZ917509 GOP917509:GOV917509 GYL917509:GYR917509 HIH917509:HIN917509 HSD917509:HSJ917509 IBZ917509:ICF917509 ILV917509:IMB917509 IVR917509:IVX917509 JFN917509:JFT917509 JPJ917509:JPP917509 JZF917509:JZL917509 KJB917509:KJH917509 KSX917509:KTD917509 LCT917509:LCZ917509 LMP917509:LMV917509 LWL917509:LWR917509 MGH917509:MGN917509 MQD917509:MQJ917509 MZZ917509:NAF917509 NJV917509:NKB917509 NTR917509:NTX917509 ODN917509:ODT917509 ONJ917509:ONP917509 OXF917509:OXL917509 PHB917509:PHH917509 PQX917509:PRD917509 QAT917509:QAZ917509 QKP917509:QKV917509 QUL917509:QUR917509 REH917509:REN917509 ROD917509:ROJ917509 RXZ917509:RYF917509 SHV917509:SIB917509 SRR917509:SRX917509 TBN917509:TBT917509 TLJ917509:TLP917509 TVF917509:TVL917509 UFB917509:UFH917509 UOX917509:UPD917509 UYT917509:UYZ917509 VIP917509:VIV917509 VSL917509:VSR917509 WCH917509:WCN917509 WMD917509:WMJ917509 WVZ917509:WWF917509 Q983045:X983045 JN983045:JT983045 TJ983045:TP983045 ADF983045:ADL983045 ANB983045:ANH983045 AWX983045:AXD983045 BGT983045:BGZ983045 BQP983045:BQV983045 CAL983045:CAR983045 CKH983045:CKN983045 CUD983045:CUJ983045 DDZ983045:DEF983045 DNV983045:DOB983045 DXR983045:DXX983045 EHN983045:EHT983045 ERJ983045:ERP983045 FBF983045:FBL983045 FLB983045:FLH983045 FUX983045:FVD983045 GET983045:GEZ983045 GOP983045:GOV983045 GYL983045:GYR983045 HIH983045:HIN983045 HSD983045:HSJ983045 IBZ983045:ICF983045 ILV983045:IMB983045 IVR983045:IVX983045 JFN983045:JFT983045 JPJ983045:JPP983045 JZF983045:JZL983045 KJB983045:KJH983045 KSX983045:KTD983045 LCT983045:LCZ983045 LMP983045:LMV983045 LWL983045:LWR983045 MGH983045:MGN983045 MQD983045:MQJ983045 MZZ983045:NAF983045 NJV983045:NKB983045 NTR983045:NTX983045 ODN983045:ODT983045 ONJ983045:ONP983045 OXF983045:OXL983045 PHB983045:PHH983045 PQX983045:PRD983045 QAT983045:QAZ983045 QKP983045:QKV983045 QUL983045:QUR983045 REH983045:REN983045 ROD983045:ROJ983045 RXZ983045:RYF983045 SHV983045:SIB983045 SRR983045:SRX983045 TBN983045:TBT983045 TLJ983045:TLP983045 TVF983045:TVL983045 UFB983045:UFH983045 UOX983045:UPD983045 UYT983045:UYZ983045 VIP983045:VIV983045 VSL983045:VSR983045 WCH983045:WCN983045 WMD983045:WMJ983045 WVZ983045:WWF983045 WLX983043:WME983043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539:H65540 JB65539:JE65540 SX65539:TA65540 ACT65539:ACW65540 AMP65539:AMS65540 AWL65539:AWO65540 BGH65539:BGK65540 BQD65539:BQG65540 BZZ65539:CAC65540 CJV65539:CJY65540 CTR65539:CTU65540 DDN65539:DDQ65540 DNJ65539:DNM65540 DXF65539:DXI65540 EHB65539:EHE65540 EQX65539:ERA65540 FAT65539:FAW65540 FKP65539:FKS65540 FUL65539:FUO65540 GEH65539:GEK65540 GOD65539:GOG65540 GXZ65539:GYC65540 HHV65539:HHY65540 HRR65539:HRU65540 IBN65539:IBQ65540 ILJ65539:ILM65540 IVF65539:IVI65540 JFB65539:JFE65540 JOX65539:JPA65540 JYT65539:JYW65540 KIP65539:KIS65540 KSL65539:KSO65540 LCH65539:LCK65540 LMD65539:LMG65540 LVZ65539:LWC65540 MFV65539:MFY65540 MPR65539:MPU65540 MZN65539:MZQ65540 NJJ65539:NJM65540 NTF65539:NTI65540 ODB65539:ODE65540 OMX65539:ONA65540 OWT65539:OWW65540 PGP65539:PGS65540 PQL65539:PQO65540 QAH65539:QAK65540 QKD65539:QKG65540 QTZ65539:QUC65540 RDV65539:RDY65540 RNR65539:RNU65540 RXN65539:RXQ65540 SHJ65539:SHM65540 SRF65539:SRI65540 TBB65539:TBE65540 TKX65539:TLA65540 TUT65539:TUW65540 UEP65539:UES65540 UOL65539:UOO65540 UYH65539:UYK65540 VID65539:VIG65540 VRZ65539:VSC65540 WBV65539:WBY65540 WLR65539:WLU65540 WVN65539:WVQ65540 E131075:H131076 JB131075:JE131076 SX131075:TA131076 ACT131075:ACW131076 AMP131075:AMS131076 AWL131075:AWO131076 BGH131075:BGK131076 BQD131075:BQG131076 BZZ131075:CAC131076 CJV131075:CJY131076 CTR131075:CTU131076 DDN131075:DDQ131076 DNJ131075:DNM131076 DXF131075:DXI131076 EHB131075:EHE131076 EQX131075:ERA131076 FAT131075:FAW131076 FKP131075:FKS131076 FUL131075:FUO131076 GEH131075:GEK131076 GOD131075:GOG131076 GXZ131075:GYC131076 HHV131075:HHY131076 HRR131075:HRU131076 IBN131075:IBQ131076 ILJ131075:ILM131076 IVF131075:IVI131076 JFB131075:JFE131076 JOX131075:JPA131076 JYT131075:JYW131076 KIP131075:KIS131076 KSL131075:KSO131076 LCH131075:LCK131076 LMD131075:LMG131076 LVZ131075:LWC131076 MFV131075:MFY131076 MPR131075:MPU131076 MZN131075:MZQ131076 NJJ131075:NJM131076 NTF131075:NTI131076 ODB131075:ODE131076 OMX131075:ONA131076 OWT131075:OWW131076 PGP131075:PGS131076 PQL131075:PQO131076 QAH131075:QAK131076 QKD131075:QKG131076 QTZ131075:QUC131076 RDV131075:RDY131076 RNR131075:RNU131076 RXN131075:RXQ131076 SHJ131075:SHM131076 SRF131075:SRI131076 TBB131075:TBE131076 TKX131075:TLA131076 TUT131075:TUW131076 UEP131075:UES131076 UOL131075:UOO131076 UYH131075:UYK131076 VID131075:VIG131076 VRZ131075:VSC131076 WBV131075:WBY131076 WLR131075:WLU131076 WVN131075:WVQ131076 E196611:H196612 JB196611:JE196612 SX196611:TA196612 ACT196611:ACW196612 AMP196611:AMS196612 AWL196611:AWO196612 BGH196611:BGK196612 BQD196611:BQG196612 BZZ196611:CAC196612 CJV196611:CJY196612 CTR196611:CTU196612 DDN196611:DDQ196612 DNJ196611:DNM196612 DXF196611:DXI196612 EHB196611:EHE196612 EQX196611:ERA196612 FAT196611:FAW196612 FKP196611:FKS196612 FUL196611:FUO196612 GEH196611:GEK196612 GOD196611:GOG196612 GXZ196611:GYC196612 HHV196611:HHY196612 HRR196611:HRU196612 IBN196611:IBQ196612 ILJ196611:ILM196612 IVF196611:IVI196612 JFB196611:JFE196612 JOX196611:JPA196612 JYT196611:JYW196612 KIP196611:KIS196612 KSL196611:KSO196612 LCH196611:LCK196612 LMD196611:LMG196612 LVZ196611:LWC196612 MFV196611:MFY196612 MPR196611:MPU196612 MZN196611:MZQ196612 NJJ196611:NJM196612 NTF196611:NTI196612 ODB196611:ODE196612 OMX196611:ONA196612 OWT196611:OWW196612 PGP196611:PGS196612 PQL196611:PQO196612 QAH196611:QAK196612 QKD196611:QKG196612 QTZ196611:QUC196612 RDV196611:RDY196612 RNR196611:RNU196612 RXN196611:RXQ196612 SHJ196611:SHM196612 SRF196611:SRI196612 TBB196611:TBE196612 TKX196611:TLA196612 TUT196611:TUW196612 UEP196611:UES196612 UOL196611:UOO196612 UYH196611:UYK196612 VID196611:VIG196612 VRZ196611:VSC196612 WBV196611:WBY196612 WLR196611:WLU196612 WVN196611:WVQ196612 E262147:H262148 JB262147:JE262148 SX262147:TA262148 ACT262147:ACW262148 AMP262147:AMS262148 AWL262147:AWO262148 BGH262147:BGK262148 BQD262147:BQG262148 BZZ262147:CAC262148 CJV262147:CJY262148 CTR262147:CTU262148 DDN262147:DDQ262148 DNJ262147:DNM262148 DXF262147:DXI262148 EHB262147:EHE262148 EQX262147:ERA262148 FAT262147:FAW262148 FKP262147:FKS262148 FUL262147:FUO262148 GEH262147:GEK262148 GOD262147:GOG262148 GXZ262147:GYC262148 HHV262147:HHY262148 HRR262147:HRU262148 IBN262147:IBQ262148 ILJ262147:ILM262148 IVF262147:IVI262148 JFB262147:JFE262148 JOX262147:JPA262148 JYT262147:JYW262148 KIP262147:KIS262148 KSL262147:KSO262148 LCH262147:LCK262148 LMD262147:LMG262148 LVZ262147:LWC262148 MFV262147:MFY262148 MPR262147:MPU262148 MZN262147:MZQ262148 NJJ262147:NJM262148 NTF262147:NTI262148 ODB262147:ODE262148 OMX262147:ONA262148 OWT262147:OWW262148 PGP262147:PGS262148 PQL262147:PQO262148 QAH262147:QAK262148 QKD262147:QKG262148 QTZ262147:QUC262148 RDV262147:RDY262148 RNR262147:RNU262148 RXN262147:RXQ262148 SHJ262147:SHM262148 SRF262147:SRI262148 TBB262147:TBE262148 TKX262147:TLA262148 TUT262147:TUW262148 UEP262147:UES262148 UOL262147:UOO262148 UYH262147:UYK262148 VID262147:VIG262148 VRZ262147:VSC262148 WBV262147:WBY262148 WLR262147:WLU262148 WVN262147:WVQ262148 E327683:H327684 JB327683:JE327684 SX327683:TA327684 ACT327683:ACW327684 AMP327683:AMS327684 AWL327683:AWO327684 BGH327683:BGK327684 BQD327683:BQG327684 BZZ327683:CAC327684 CJV327683:CJY327684 CTR327683:CTU327684 DDN327683:DDQ327684 DNJ327683:DNM327684 DXF327683:DXI327684 EHB327683:EHE327684 EQX327683:ERA327684 FAT327683:FAW327684 FKP327683:FKS327684 FUL327683:FUO327684 GEH327683:GEK327684 GOD327683:GOG327684 GXZ327683:GYC327684 HHV327683:HHY327684 HRR327683:HRU327684 IBN327683:IBQ327684 ILJ327683:ILM327684 IVF327683:IVI327684 JFB327683:JFE327684 JOX327683:JPA327684 JYT327683:JYW327684 KIP327683:KIS327684 KSL327683:KSO327684 LCH327683:LCK327684 LMD327683:LMG327684 LVZ327683:LWC327684 MFV327683:MFY327684 MPR327683:MPU327684 MZN327683:MZQ327684 NJJ327683:NJM327684 NTF327683:NTI327684 ODB327683:ODE327684 OMX327683:ONA327684 OWT327683:OWW327684 PGP327683:PGS327684 PQL327683:PQO327684 QAH327683:QAK327684 QKD327683:QKG327684 QTZ327683:QUC327684 RDV327683:RDY327684 RNR327683:RNU327684 RXN327683:RXQ327684 SHJ327683:SHM327684 SRF327683:SRI327684 TBB327683:TBE327684 TKX327683:TLA327684 TUT327683:TUW327684 UEP327683:UES327684 UOL327683:UOO327684 UYH327683:UYK327684 VID327683:VIG327684 VRZ327683:VSC327684 WBV327683:WBY327684 WLR327683:WLU327684 WVN327683:WVQ327684 E393219:H393220 JB393219:JE393220 SX393219:TA393220 ACT393219:ACW393220 AMP393219:AMS393220 AWL393219:AWO393220 BGH393219:BGK393220 BQD393219:BQG393220 BZZ393219:CAC393220 CJV393219:CJY393220 CTR393219:CTU393220 DDN393219:DDQ393220 DNJ393219:DNM393220 DXF393219:DXI393220 EHB393219:EHE393220 EQX393219:ERA393220 FAT393219:FAW393220 FKP393219:FKS393220 FUL393219:FUO393220 GEH393219:GEK393220 GOD393219:GOG393220 GXZ393219:GYC393220 HHV393219:HHY393220 HRR393219:HRU393220 IBN393219:IBQ393220 ILJ393219:ILM393220 IVF393219:IVI393220 JFB393219:JFE393220 JOX393219:JPA393220 JYT393219:JYW393220 KIP393219:KIS393220 KSL393219:KSO393220 LCH393219:LCK393220 LMD393219:LMG393220 LVZ393219:LWC393220 MFV393219:MFY393220 MPR393219:MPU393220 MZN393219:MZQ393220 NJJ393219:NJM393220 NTF393219:NTI393220 ODB393219:ODE393220 OMX393219:ONA393220 OWT393219:OWW393220 PGP393219:PGS393220 PQL393219:PQO393220 QAH393219:QAK393220 QKD393219:QKG393220 QTZ393219:QUC393220 RDV393219:RDY393220 RNR393219:RNU393220 RXN393219:RXQ393220 SHJ393219:SHM393220 SRF393219:SRI393220 TBB393219:TBE393220 TKX393219:TLA393220 TUT393219:TUW393220 UEP393219:UES393220 UOL393219:UOO393220 UYH393219:UYK393220 VID393219:VIG393220 VRZ393219:VSC393220 WBV393219:WBY393220 WLR393219:WLU393220 WVN393219:WVQ393220 E458755:H458756 JB458755:JE458756 SX458755:TA458756 ACT458755:ACW458756 AMP458755:AMS458756 AWL458755:AWO458756 BGH458755:BGK458756 BQD458755:BQG458756 BZZ458755:CAC458756 CJV458755:CJY458756 CTR458755:CTU458756 DDN458755:DDQ458756 DNJ458755:DNM458756 DXF458755:DXI458756 EHB458755:EHE458756 EQX458755:ERA458756 FAT458755:FAW458756 FKP458755:FKS458756 FUL458755:FUO458756 GEH458755:GEK458756 GOD458755:GOG458756 GXZ458755:GYC458756 HHV458755:HHY458756 HRR458755:HRU458756 IBN458755:IBQ458756 ILJ458755:ILM458756 IVF458755:IVI458756 JFB458755:JFE458756 JOX458755:JPA458756 JYT458755:JYW458756 KIP458755:KIS458756 KSL458755:KSO458756 LCH458755:LCK458756 LMD458755:LMG458756 LVZ458755:LWC458756 MFV458755:MFY458756 MPR458755:MPU458756 MZN458755:MZQ458756 NJJ458755:NJM458756 NTF458755:NTI458756 ODB458755:ODE458756 OMX458755:ONA458756 OWT458755:OWW458756 PGP458755:PGS458756 PQL458755:PQO458756 QAH458755:QAK458756 QKD458755:QKG458756 QTZ458755:QUC458756 RDV458755:RDY458756 RNR458755:RNU458756 RXN458755:RXQ458756 SHJ458755:SHM458756 SRF458755:SRI458756 TBB458755:TBE458756 TKX458755:TLA458756 TUT458755:TUW458756 UEP458755:UES458756 UOL458755:UOO458756 UYH458755:UYK458756 VID458755:VIG458756 VRZ458755:VSC458756 WBV458755:WBY458756 WLR458755:WLU458756 WVN458755:WVQ458756 E524291:H524292 JB524291:JE524292 SX524291:TA524292 ACT524291:ACW524292 AMP524291:AMS524292 AWL524291:AWO524292 BGH524291:BGK524292 BQD524291:BQG524292 BZZ524291:CAC524292 CJV524291:CJY524292 CTR524291:CTU524292 DDN524291:DDQ524292 DNJ524291:DNM524292 DXF524291:DXI524292 EHB524291:EHE524292 EQX524291:ERA524292 FAT524291:FAW524292 FKP524291:FKS524292 FUL524291:FUO524292 GEH524291:GEK524292 GOD524291:GOG524292 GXZ524291:GYC524292 HHV524291:HHY524292 HRR524291:HRU524292 IBN524291:IBQ524292 ILJ524291:ILM524292 IVF524291:IVI524292 JFB524291:JFE524292 JOX524291:JPA524292 JYT524291:JYW524292 KIP524291:KIS524292 KSL524291:KSO524292 LCH524291:LCK524292 LMD524291:LMG524292 LVZ524291:LWC524292 MFV524291:MFY524292 MPR524291:MPU524292 MZN524291:MZQ524292 NJJ524291:NJM524292 NTF524291:NTI524292 ODB524291:ODE524292 OMX524291:ONA524292 OWT524291:OWW524292 PGP524291:PGS524292 PQL524291:PQO524292 QAH524291:QAK524292 QKD524291:QKG524292 QTZ524291:QUC524292 RDV524291:RDY524292 RNR524291:RNU524292 RXN524291:RXQ524292 SHJ524291:SHM524292 SRF524291:SRI524292 TBB524291:TBE524292 TKX524291:TLA524292 TUT524291:TUW524292 UEP524291:UES524292 UOL524291:UOO524292 UYH524291:UYK524292 VID524291:VIG524292 VRZ524291:VSC524292 WBV524291:WBY524292 WLR524291:WLU524292 WVN524291:WVQ524292 E589827:H589828 JB589827:JE589828 SX589827:TA589828 ACT589827:ACW589828 AMP589827:AMS589828 AWL589827:AWO589828 BGH589827:BGK589828 BQD589827:BQG589828 BZZ589827:CAC589828 CJV589827:CJY589828 CTR589827:CTU589828 DDN589827:DDQ589828 DNJ589827:DNM589828 DXF589827:DXI589828 EHB589827:EHE589828 EQX589827:ERA589828 FAT589827:FAW589828 FKP589827:FKS589828 FUL589827:FUO589828 GEH589827:GEK589828 GOD589827:GOG589828 GXZ589827:GYC589828 HHV589827:HHY589828 HRR589827:HRU589828 IBN589827:IBQ589828 ILJ589827:ILM589828 IVF589827:IVI589828 JFB589827:JFE589828 JOX589827:JPA589828 JYT589827:JYW589828 KIP589827:KIS589828 KSL589827:KSO589828 LCH589827:LCK589828 LMD589827:LMG589828 LVZ589827:LWC589828 MFV589827:MFY589828 MPR589827:MPU589828 MZN589827:MZQ589828 NJJ589827:NJM589828 NTF589827:NTI589828 ODB589827:ODE589828 OMX589827:ONA589828 OWT589827:OWW589828 PGP589827:PGS589828 PQL589827:PQO589828 QAH589827:QAK589828 QKD589827:QKG589828 QTZ589827:QUC589828 RDV589827:RDY589828 RNR589827:RNU589828 RXN589827:RXQ589828 SHJ589827:SHM589828 SRF589827:SRI589828 TBB589827:TBE589828 TKX589827:TLA589828 TUT589827:TUW589828 UEP589827:UES589828 UOL589827:UOO589828 UYH589827:UYK589828 VID589827:VIG589828 VRZ589827:VSC589828 WBV589827:WBY589828 WLR589827:WLU589828 WVN589827:WVQ589828 E655363:H655364 JB655363:JE655364 SX655363:TA655364 ACT655363:ACW655364 AMP655363:AMS655364 AWL655363:AWO655364 BGH655363:BGK655364 BQD655363:BQG655364 BZZ655363:CAC655364 CJV655363:CJY655364 CTR655363:CTU655364 DDN655363:DDQ655364 DNJ655363:DNM655364 DXF655363:DXI655364 EHB655363:EHE655364 EQX655363:ERA655364 FAT655363:FAW655364 FKP655363:FKS655364 FUL655363:FUO655364 GEH655363:GEK655364 GOD655363:GOG655364 GXZ655363:GYC655364 HHV655363:HHY655364 HRR655363:HRU655364 IBN655363:IBQ655364 ILJ655363:ILM655364 IVF655363:IVI655364 JFB655363:JFE655364 JOX655363:JPA655364 JYT655363:JYW655364 KIP655363:KIS655364 KSL655363:KSO655364 LCH655363:LCK655364 LMD655363:LMG655364 LVZ655363:LWC655364 MFV655363:MFY655364 MPR655363:MPU655364 MZN655363:MZQ655364 NJJ655363:NJM655364 NTF655363:NTI655364 ODB655363:ODE655364 OMX655363:ONA655364 OWT655363:OWW655364 PGP655363:PGS655364 PQL655363:PQO655364 QAH655363:QAK655364 QKD655363:QKG655364 QTZ655363:QUC655364 RDV655363:RDY655364 RNR655363:RNU655364 RXN655363:RXQ655364 SHJ655363:SHM655364 SRF655363:SRI655364 TBB655363:TBE655364 TKX655363:TLA655364 TUT655363:TUW655364 UEP655363:UES655364 UOL655363:UOO655364 UYH655363:UYK655364 VID655363:VIG655364 VRZ655363:VSC655364 WBV655363:WBY655364 WLR655363:WLU655364 WVN655363:WVQ655364 E720899:H720900 JB720899:JE720900 SX720899:TA720900 ACT720899:ACW720900 AMP720899:AMS720900 AWL720899:AWO720900 BGH720899:BGK720900 BQD720899:BQG720900 BZZ720899:CAC720900 CJV720899:CJY720900 CTR720899:CTU720900 DDN720899:DDQ720900 DNJ720899:DNM720900 DXF720899:DXI720900 EHB720899:EHE720900 EQX720899:ERA720900 FAT720899:FAW720900 FKP720899:FKS720900 FUL720899:FUO720900 GEH720899:GEK720900 GOD720899:GOG720900 GXZ720899:GYC720900 HHV720899:HHY720900 HRR720899:HRU720900 IBN720899:IBQ720900 ILJ720899:ILM720900 IVF720899:IVI720900 JFB720899:JFE720900 JOX720899:JPA720900 JYT720899:JYW720900 KIP720899:KIS720900 KSL720899:KSO720900 LCH720899:LCK720900 LMD720899:LMG720900 LVZ720899:LWC720900 MFV720899:MFY720900 MPR720899:MPU720900 MZN720899:MZQ720900 NJJ720899:NJM720900 NTF720899:NTI720900 ODB720899:ODE720900 OMX720899:ONA720900 OWT720899:OWW720900 PGP720899:PGS720900 PQL720899:PQO720900 QAH720899:QAK720900 QKD720899:QKG720900 QTZ720899:QUC720900 RDV720899:RDY720900 RNR720899:RNU720900 RXN720899:RXQ720900 SHJ720899:SHM720900 SRF720899:SRI720900 TBB720899:TBE720900 TKX720899:TLA720900 TUT720899:TUW720900 UEP720899:UES720900 UOL720899:UOO720900 UYH720899:UYK720900 VID720899:VIG720900 VRZ720899:VSC720900 WBV720899:WBY720900 WLR720899:WLU720900 WVN720899:WVQ720900 E786435:H786436 JB786435:JE786436 SX786435:TA786436 ACT786435:ACW786436 AMP786435:AMS786436 AWL786435:AWO786436 BGH786435:BGK786436 BQD786435:BQG786436 BZZ786435:CAC786436 CJV786435:CJY786436 CTR786435:CTU786436 DDN786435:DDQ786436 DNJ786435:DNM786436 DXF786435:DXI786436 EHB786435:EHE786436 EQX786435:ERA786436 FAT786435:FAW786436 FKP786435:FKS786436 FUL786435:FUO786436 GEH786435:GEK786436 GOD786435:GOG786436 GXZ786435:GYC786436 HHV786435:HHY786436 HRR786435:HRU786436 IBN786435:IBQ786436 ILJ786435:ILM786436 IVF786435:IVI786436 JFB786435:JFE786436 JOX786435:JPA786436 JYT786435:JYW786436 KIP786435:KIS786436 KSL786435:KSO786436 LCH786435:LCK786436 LMD786435:LMG786436 LVZ786435:LWC786436 MFV786435:MFY786436 MPR786435:MPU786436 MZN786435:MZQ786436 NJJ786435:NJM786436 NTF786435:NTI786436 ODB786435:ODE786436 OMX786435:ONA786436 OWT786435:OWW786436 PGP786435:PGS786436 PQL786435:PQO786436 QAH786435:QAK786436 QKD786435:QKG786436 QTZ786435:QUC786436 RDV786435:RDY786436 RNR786435:RNU786436 RXN786435:RXQ786436 SHJ786435:SHM786436 SRF786435:SRI786436 TBB786435:TBE786436 TKX786435:TLA786436 TUT786435:TUW786436 UEP786435:UES786436 UOL786435:UOO786436 UYH786435:UYK786436 VID786435:VIG786436 VRZ786435:VSC786436 WBV786435:WBY786436 WLR786435:WLU786436 WVN786435:WVQ786436 E851971:H851972 JB851971:JE851972 SX851971:TA851972 ACT851971:ACW851972 AMP851971:AMS851972 AWL851971:AWO851972 BGH851971:BGK851972 BQD851971:BQG851972 BZZ851971:CAC851972 CJV851971:CJY851972 CTR851971:CTU851972 DDN851971:DDQ851972 DNJ851971:DNM851972 DXF851971:DXI851972 EHB851971:EHE851972 EQX851971:ERA851972 FAT851971:FAW851972 FKP851971:FKS851972 FUL851971:FUO851972 GEH851971:GEK851972 GOD851971:GOG851972 GXZ851971:GYC851972 HHV851971:HHY851972 HRR851971:HRU851972 IBN851971:IBQ851972 ILJ851971:ILM851972 IVF851971:IVI851972 JFB851971:JFE851972 JOX851971:JPA851972 JYT851971:JYW851972 KIP851971:KIS851972 KSL851971:KSO851972 LCH851971:LCK851972 LMD851971:LMG851972 LVZ851971:LWC851972 MFV851971:MFY851972 MPR851971:MPU851972 MZN851971:MZQ851972 NJJ851971:NJM851972 NTF851971:NTI851972 ODB851971:ODE851972 OMX851971:ONA851972 OWT851971:OWW851972 PGP851971:PGS851972 PQL851971:PQO851972 QAH851971:QAK851972 QKD851971:QKG851972 QTZ851971:QUC851972 RDV851971:RDY851972 RNR851971:RNU851972 RXN851971:RXQ851972 SHJ851971:SHM851972 SRF851971:SRI851972 TBB851971:TBE851972 TKX851971:TLA851972 TUT851971:TUW851972 UEP851971:UES851972 UOL851971:UOO851972 UYH851971:UYK851972 VID851971:VIG851972 VRZ851971:VSC851972 WBV851971:WBY851972 WLR851971:WLU851972 WVN851971:WVQ851972 E917507:H917508 JB917507:JE917508 SX917507:TA917508 ACT917507:ACW917508 AMP917507:AMS917508 AWL917507:AWO917508 BGH917507:BGK917508 BQD917507:BQG917508 BZZ917507:CAC917508 CJV917507:CJY917508 CTR917507:CTU917508 DDN917507:DDQ917508 DNJ917507:DNM917508 DXF917507:DXI917508 EHB917507:EHE917508 EQX917507:ERA917508 FAT917507:FAW917508 FKP917507:FKS917508 FUL917507:FUO917508 GEH917507:GEK917508 GOD917507:GOG917508 GXZ917507:GYC917508 HHV917507:HHY917508 HRR917507:HRU917508 IBN917507:IBQ917508 ILJ917507:ILM917508 IVF917507:IVI917508 JFB917507:JFE917508 JOX917507:JPA917508 JYT917507:JYW917508 KIP917507:KIS917508 KSL917507:KSO917508 LCH917507:LCK917508 LMD917507:LMG917508 LVZ917507:LWC917508 MFV917507:MFY917508 MPR917507:MPU917508 MZN917507:MZQ917508 NJJ917507:NJM917508 NTF917507:NTI917508 ODB917507:ODE917508 OMX917507:ONA917508 OWT917507:OWW917508 PGP917507:PGS917508 PQL917507:PQO917508 QAH917507:QAK917508 QKD917507:QKG917508 QTZ917507:QUC917508 RDV917507:RDY917508 RNR917507:RNU917508 RXN917507:RXQ917508 SHJ917507:SHM917508 SRF917507:SRI917508 TBB917507:TBE917508 TKX917507:TLA917508 TUT917507:TUW917508 UEP917507:UES917508 UOL917507:UOO917508 UYH917507:UYK917508 VID917507:VIG917508 VRZ917507:VSC917508 WBV917507:WBY917508 WLR917507:WLU917508 WVN917507:WVQ917508 E983043:H983044 JB983043:JE983044 SX983043:TA983044 ACT983043:ACW983044 AMP983043:AMS983044 AWL983043:AWO983044 BGH983043:BGK983044 BQD983043:BQG983044 BZZ983043:CAC983044 CJV983043:CJY983044 CTR983043:CTU983044 DDN983043:DDQ983044 DNJ983043:DNM983044 DXF983043:DXI983044 EHB983043:EHE983044 EQX983043:ERA983044 FAT983043:FAW983044 FKP983043:FKS983044 FUL983043:FUO983044 GEH983043:GEK983044 GOD983043:GOG983044 GXZ983043:GYC983044 HHV983043:HHY983044 HRR983043:HRU983044 IBN983043:IBQ983044 ILJ983043:ILM983044 IVF983043:IVI983044 JFB983043:JFE983044 JOX983043:JPA983044 JYT983043:JYW983044 KIP983043:KIS983044 KSL983043:KSO983044 LCH983043:LCK983044 LMD983043:LMG983044 LVZ983043:LWC983044 MFV983043:MFY983044 MPR983043:MPU983044 MZN983043:MZQ983044 NJJ983043:NJM983044 NTF983043:NTI983044 ODB983043:ODE983044 OMX983043:ONA983044 OWT983043:OWW983044 PGP983043:PGS983044 PQL983043:PQO983044 QAH983043:QAK983044 QKD983043:QKG983044 QTZ983043:QUC983044 RDV983043:RDY983044 RNR983043:RNU983044 RXN983043:RXQ983044 SHJ983043:SHM983044 SRF983043:SRI983044 TBB983043:TBE983044 TKX983043:TLA983044 TUT983043:TUW983044 UEP983043:UES983044 UOL983043:UOO983044 UYH983043:UYK983044 VID983043:VIG983044 VRZ983043:VSC983044 WBV983043:WBY983044 WLR983043:WLU983044 WVN983043:WVQ983044 WVT983043:WWA983043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539:R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K131075:R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K196611:R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K262147:R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K327683:R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K393219:R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K458755:R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K524291:R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K589827:R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K655363:R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K720899:R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K786435:R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K851971:R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K917507:R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K983043:R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S7 AE1:AH1 AC5:AH5 O3:Q3">
      <formula1>1</formula1>
      <formula2>50</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K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K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K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K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K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K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K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K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K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K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K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K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K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K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formula1>2018</formula1>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H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H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H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H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H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H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H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H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H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H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H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H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H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H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1</formula1>
      <formula2>12</formula2>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E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E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E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E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E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E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E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E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E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E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E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E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E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E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1</formula1>
      <formula2>31</formula2>
    </dataValidation>
    <dataValidation type="list" allowBlank="1" showInputMessage="1" error="insérer un nombre entier &lt;10000" sqref="WVK983122:WVN983141 IY84:JB103 SU84:SX103 ACQ84:ACT103 AMM84:AMP103 AWI84:AWL103 BGE84:BGH103 BQA84:BQD103 BZW84:BZZ103 CJS84:CJV103 CTO84:CTR103 DDK84:DDN103 DNG84:DNJ103 DXC84:DXF103 EGY84:EHB103 EQU84:EQX103 FAQ84:FAT103 FKM84:FKP103 FUI84:FUL103 GEE84:GEH103 GOA84:GOD103 GXW84:GXZ103 HHS84:HHV103 HRO84:HRR103 IBK84:IBN103 ILG84:ILJ103 IVC84:IVF103 JEY84:JFB103 JOU84:JOX103 JYQ84:JYT103 KIM84:KIP103 KSI84:KSL103 LCE84:LCH103 LMA84:LMD103 LVW84:LVZ103 MFS84:MFV103 MPO84:MPR103 MZK84:MZN103 NJG84:NJJ103 NTC84:NTF103 OCY84:ODB103 OMU84:OMX103 OWQ84:OWT103 PGM84:PGP103 PQI84:PQL103 QAE84:QAH103 QKA84:QKD103 QTW84:QTZ103 RDS84:RDV103 RNO84:RNR103 RXK84:RXN103 SHG84:SHJ103 SRC84:SRF103 TAY84:TBB103 TKU84:TKX103 TUQ84:TUT103 UEM84:UEP103 UOI84:UOL103 UYE84:UYH103 VIA84:VID103 VRW84:VRZ103 WBS84:WBV103 WLO84:WLR103 WVK84:WVN103 B65618:E65637 IY65618:JB65637 SU65618:SX65637 ACQ65618:ACT65637 AMM65618:AMP65637 AWI65618:AWL65637 BGE65618:BGH65637 BQA65618:BQD65637 BZW65618:BZZ65637 CJS65618:CJV65637 CTO65618:CTR65637 DDK65618:DDN65637 DNG65618:DNJ65637 DXC65618:DXF65637 EGY65618:EHB65637 EQU65618:EQX65637 FAQ65618:FAT65637 FKM65618:FKP65637 FUI65618:FUL65637 GEE65618:GEH65637 GOA65618:GOD65637 GXW65618:GXZ65637 HHS65618:HHV65637 HRO65618:HRR65637 IBK65618:IBN65637 ILG65618:ILJ65637 IVC65618:IVF65637 JEY65618:JFB65637 JOU65618:JOX65637 JYQ65618:JYT65637 KIM65618:KIP65637 KSI65618:KSL65637 LCE65618:LCH65637 LMA65618:LMD65637 LVW65618:LVZ65637 MFS65618:MFV65637 MPO65618:MPR65637 MZK65618:MZN65637 NJG65618:NJJ65637 NTC65618:NTF65637 OCY65618:ODB65637 OMU65618:OMX65637 OWQ65618:OWT65637 PGM65618:PGP65637 PQI65618:PQL65637 QAE65618:QAH65637 QKA65618:QKD65637 QTW65618:QTZ65637 RDS65618:RDV65637 RNO65618:RNR65637 RXK65618:RXN65637 SHG65618:SHJ65637 SRC65618:SRF65637 TAY65618:TBB65637 TKU65618:TKX65637 TUQ65618:TUT65637 UEM65618:UEP65637 UOI65618:UOL65637 UYE65618:UYH65637 VIA65618:VID65637 VRW65618:VRZ65637 WBS65618:WBV65637 WLO65618:WLR65637 WVK65618:WVN65637 B131154:E131173 IY131154:JB131173 SU131154:SX131173 ACQ131154:ACT131173 AMM131154:AMP131173 AWI131154:AWL131173 BGE131154:BGH131173 BQA131154:BQD131173 BZW131154:BZZ131173 CJS131154:CJV131173 CTO131154:CTR131173 DDK131154:DDN131173 DNG131154:DNJ131173 DXC131154:DXF131173 EGY131154:EHB131173 EQU131154:EQX131173 FAQ131154:FAT131173 FKM131154:FKP131173 FUI131154:FUL131173 GEE131154:GEH131173 GOA131154:GOD131173 GXW131154:GXZ131173 HHS131154:HHV131173 HRO131154:HRR131173 IBK131154:IBN131173 ILG131154:ILJ131173 IVC131154:IVF131173 JEY131154:JFB131173 JOU131154:JOX131173 JYQ131154:JYT131173 KIM131154:KIP131173 KSI131154:KSL131173 LCE131154:LCH131173 LMA131154:LMD131173 LVW131154:LVZ131173 MFS131154:MFV131173 MPO131154:MPR131173 MZK131154:MZN131173 NJG131154:NJJ131173 NTC131154:NTF131173 OCY131154:ODB131173 OMU131154:OMX131173 OWQ131154:OWT131173 PGM131154:PGP131173 PQI131154:PQL131173 QAE131154:QAH131173 QKA131154:QKD131173 QTW131154:QTZ131173 RDS131154:RDV131173 RNO131154:RNR131173 RXK131154:RXN131173 SHG131154:SHJ131173 SRC131154:SRF131173 TAY131154:TBB131173 TKU131154:TKX131173 TUQ131154:TUT131173 UEM131154:UEP131173 UOI131154:UOL131173 UYE131154:UYH131173 VIA131154:VID131173 VRW131154:VRZ131173 WBS131154:WBV131173 WLO131154:WLR131173 WVK131154:WVN131173 B196690:E196709 IY196690:JB196709 SU196690:SX196709 ACQ196690:ACT196709 AMM196690:AMP196709 AWI196690:AWL196709 BGE196690:BGH196709 BQA196690:BQD196709 BZW196690:BZZ196709 CJS196690:CJV196709 CTO196690:CTR196709 DDK196690:DDN196709 DNG196690:DNJ196709 DXC196690:DXF196709 EGY196690:EHB196709 EQU196690:EQX196709 FAQ196690:FAT196709 FKM196690:FKP196709 FUI196690:FUL196709 GEE196690:GEH196709 GOA196690:GOD196709 GXW196690:GXZ196709 HHS196690:HHV196709 HRO196690:HRR196709 IBK196690:IBN196709 ILG196690:ILJ196709 IVC196690:IVF196709 JEY196690:JFB196709 JOU196690:JOX196709 JYQ196690:JYT196709 KIM196690:KIP196709 KSI196690:KSL196709 LCE196690:LCH196709 LMA196690:LMD196709 LVW196690:LVZ196709 MFS196690:MFV196709 MPO196690:MPR196709 MZK196690:MZN196709 NJG196690:NJJ196709 NTC196690:NTF196709 OCY196690:ODB196709 OMU196690:OMX196709 OWQ196690:OWT196709 PGM196690:PGP196709 PQI196690:PQL196709 QAE196690:QAH196709 QKA196690:QKD196709 QTW196690:QTZ196709 RDS196690:RDV196709 RNO196690:RNR196709 RXK196690:RXN196709 SHG196690:SHJ196709 SRC196690:SRF196709 TAY196690:TBB196709 TKU196690:TKX196709 TUQ196690:TUT196709 UEM196690:UEP196709 UOI196690:UOL196709 UYE196690:UYH196709 VIA196690:VID196709 VRW196690:VRZ196709 WBS196690:WBV196709 WLO196690:WLR196709 WVK196690:WVN196709 B262226:E262245 IY262226:JB262245 SU262226:SX262245 ACQ262226:ACT262245 AMM262226:AMP262245 AWI262226:AWL262245 BGE262226:BGH262245 BQA262226:BQD262245 BZW262226:BZZ262245 CJS262226:CJV262245 CTO262226:CTR262245 DDK262226:DDN262245 DNG262226:DNJ262245 DXC262226:DXF262245 EGY262226:EHB262245 EQU262226:EQX262245 FAQ262226:FAT262245 FKM262226:FKP262245 FUI262226:FUL262245 GEE262226:GEH262245 GOA262226:GOD262245 GXW262226:GXZ262245 HHS262226:HHV262245 HRO262226:HRR262245 IBK262226:IBN262245 ILG262226:ILJ262245 IVC262226:IVF262245 JEY262226:JFB262245 JOU262226:JOX262245 JYQ262226:JYT262245 KIM262226:KIP262245 KSI262226:KSL262245 LCE262226:LCH262245 LMA262226:LMD262245 LVW262226:LVZ262245 MFS262226:MFV262245 MPO262226:MPR262245 MZK262226:MZN262245 NJG262226:NJJ262245 NTC262226:NTF262245 OCY262226:ODB262245 OMU262226:OMX262245 OWQ262226:OWT262245 PGM262226:PGP262245 PQI262226:PQL262245 QAE262226:QAH262245 QKA262226:QKD262245 QTW262226:QTZ262245 RDS262226:RDV262245 RNO262226:RNR262245 RXK262226:RXN262245 SHG262226:SHJ262245 SRC262226:SRF262245 TAY262226:TBB262245 TKU262226:TKX262245 TUQ262226:TUT262245 UEM262226:UEP262245 UOI262226:UOL262245 UYE262226:UYH262245 VIA262226:VID262245 VRW262226:VRZ262245 WBS262226:WBV262245 WLO262226:WLR262245 WVK262226:WVN262245 B327762:E327781 IY327762:JB327781 SU327762:SX327781 ACQ327762:ACT327781 AMM327762:AMP327781 AWI327762:AWL327781 BGE327762:BGH327781 BQA327762:BQD327781 BZW327762:BZZ327781 CJS327762:CJV327781 CTO327762:CTR327781 DDK327762:DDN327781 DNG327762:DNJ327781 DXC327762:DXF327781 EGY327762:EHB327781 EQU327762:EQX327781 FAQ327762:FAT327781 FKM327762:FKP327781 FUI327762:FUL327781 GEE327762:GEH327781 GOA327762:GOD327781 GXW327762:GXZ327781 HHS327762:HHV327781 HRO327762:HRR327781 IBK327762:IBN327781 ILG327762:ILJ327781 IVC327762:IVF327781 JEY327762:JFB327781 JOU327762:JOX327781 JYQ327762:JYT327781 KIM327762:KIP327781 KSI327762:KSL327781 LCE327762:LCH327781 LMA327762:LMD327781 LVW327762:LVZ327781 MFS327762:MFV327781 MPO327762:MPR327781 MZK327762:MZN327781 NJG327762:NJJ327781 NTC327762:NTF327781 OCY327762:ODB327781 OMU327762:OMX327781 OWQ327762:OWT327781 PGM327762:PGP327781 PQI327762:PQL327781 QAE327762:QAH327781 QKA327762:QKD327781 QTW327762:QTZ327781 RDS327762:RDV327781 RNO327762:RNR327781 RXK327762:RXN327781 SHG327762:SHJ327781 SRC327762:SRF327781 TAY327762:TBB327781 TKU327762:TKX327781 TUQ327762:TUT327781 UEM327762:UEP327781 UOI327762:UOL327781 UYE327762:UYH327781 VIA327762:VID327781 VRW327762:VRZ327781 WBS327762:WBV327781 WLO327762:WLR327781 WVK327762:WVN327781 B393298:E393317 IY393298:JB393317 SU393298:SX393317 ACQ393298:ACT393317 AMM393298:AMP393317 AWI393298:AWL393317 BGE393298:BGH393317 BQA393298:BQD393317 BZW393298:BZZ393317 CJS393298:CJV393317 CTO393298:CTR393317 DDK393298:DDN393317 DNG393298:DNJ393317 DXC393298:DXF393317 EGY393298:EHB393317 EQU393298:EQX393317 FAQ393298:FAT393317 FKM393298:FKP393317 FUI393298:FUL393317 GEE393298:GEH393317 GOA393298:GOD393317 GXW393298:GXZ393317 HHS393298:HHV393317 HRO393298:HRR393317 IBK393298:IBN393317 ILG393298:ILJ393317 IVC393298:IVF393317 JEY393298:JFB393317 JOU393298:JOX393317 JYQ393298:JYT393317 KIM393298:KIP393317 KSI393298:KSL393317 LCE393298:LCH393317 LMA393298:LMD393317 LVW393298:LVZ393317 MFS393298:MFV393317 MPO393298:MPR393317 MZK393298:MZN393317 NJG393298:NJJ393317 NTC393298:NTF393317 OCY393298:ODB393317 OMU393298:OMX393317 OWQ393298:OWT393317 PGM393298:PGP393317 PQI393298:PQL393317 QAE393298:QAH393317 QKA393298:QKD393317 QTW393298:QTZ393317 RDS393298:RDV393317 RNO393298:RNR393317 RXK393298:RXN393317 SHG393298:SHJ393317 SRC393298:SRF393317 TAY393298:TBB393317 TKU393298:TKX393317 TUQ393298:TUT393317 UEM393298:UEP393317 UOI393298:UOL393317 UYE393298:UYH393317 VIA393298:VID393317 VRW393298:VRZ393317 WBS393298:WBV393317 WLO393298:WLR393317 WVK393298:WVN393317 B458834:E458853 IY458834:JB458853 SU458834:SX458853 ACQ458834:ACT458853 AMM458834:AMP458853 AWI458834:AWL458853 BGE458834:BGH458853 BQA458834:BQD458853 BZW458834:BZZ458853 CJS458834:CJV458853 CTO458834:CTR458853 DDK458834:DDN458853 DNG458834:DNJ458853 DXC458834:DXF458853 EGY458834:EHB458853 EQU458834:EQX458853 FAQ458834:FAT458853 FKM458834:FKP458853 FUI458834:FUL458853 GEE458834:GEH458853 GOA458834:GOD458853 GXW458834:GXZ458853 HHS458834:HHV458853 HRO458834:HRR458853 IBK458834:IBN458853 ILG458834:ILJ458853 IVC458834:IVF458853 JEY458834:JFB458853 JOU458834:JOX458853 JYQ458834:JYT458853 KIM458834:KIP458853 KSI458834:KSL458853 LCE458834:LCH458853 LMA458834:LMD458853 LVW458834:LVZ458853 MFS458834:MFV458853 MPO458834:MPR458853 MZK458834:MZN458853 NJG458834:NJJ458853 NTC458834:NTF458853 OCY458834:ODB458853 OMU458834:OMX458853 OWQ458834:OWT458853 PGM458834:PGP458853 PQI458834:PQL458853 QAE458834:QAH458853 QKA458834:QKD458853 QTW458834:QTZ458853 RDS458834:RDV458853 RNO458834:RNR458853 RXK458834:RXN458853 SHG458834:SHJ458853 SRC458834:SRF458853 TAY458834:TBB458853 TKU458834:TKX458853 TUQ458834:TUT458853 UEM458834:UEP458853 UOI458834:UOL458853 UYE458834:UYH458853 VIA458834:VID458853 VRW458834:VRZ458853 WBS458834:WBV458853 WLO458834:WLR458853 WVK458834:WVN458853 B524370:E524389 IY524370:JB524389 SU524370:SX524389 ACQ524370:ACT524389 AMM524370:AMP524389 AWI524370:AWL524389 BGE524370:BGH524389 BQA524370:BQD524389 BZW524370:BZZ524389 CJS524370:CJV524389 CTO524370:CTR524389 DDK524370:DDN524389 DNG524370:DNJ524389 DXC524370:DXF524389 EGY524370:EHB524389 EQU524370:EQX524389 FAQ524370:FAT524389 FKM524370:FKP524389 FUI524370:FUL524389 GEE524370:GEH524389 GOA524370:GOD524389 GXW524370:GXZ524389 HHS524370:HHV524389 HRO524370:HRR524389 IBK524370:IBN524389 ILG524370:ILJ524389 IVC524370:IVF524389 JEY524370:JFB524389 JOU524370:JOX524389 JYQ524370:JYT524389 KIM524370:KIP524389 KSI524370:KSL524389 LCE524370:LCH524389 LMA524370:LMD524389 LVW524370:LVZ524389 MFS524370:MFV524389 MPO524370:MPR524389 MZK524370:MZN524389 NJG524370:NJJ524389 NTC524370:NTF524389 OCY524370:ODB524389 OMU524370:OMX524389 OWQ524370:OWT524389 PGM524370:PGP524389 PQI524370:PQL524389 QAE524370:QAH524389 QKA524370:QKD524389 QTW524370:QTZ524389 RDS524370:RDV524389 RNO524370:RNR524389 RXK524370:RXN524389 SHG524370:SHJ524389 SRC524370:SRF524389 TAY524370:TBB524389 TKU524370:TKX524389 TUQ524370:TUT524389 UEM524370:UEP524389 UOI524370:UOL524389 UYE524370:UYH524389 VIA524370:VID524389 VRW524370:VRZ524389 WBS524370:WBV524389 WLO524370:WLR524389 WVK524370:WVN524389 B589906:E589925 IY589906:JB589925 SU589906:SX589925 ACQ589906:ACT589925 AMM589906:AMP589925 AWI589906:AWL589925 BGE589906:BGH589925 BQA589906:BQD589925 BZW589906:BZZ589925 CJS589906:CJV589925 CTO589906:CTR589925 DDK589906:DDN589925 DNG589906:DNJ589925 DXC589906:DXF589925 EGY589906:EHB589925 EQU589906:EQX589925 FAQ589906:FAT589925 FKM589906:FKP589925 FUI589906:FUL589925 GEE589906:GEH589925 GOA589906:GOD589925 GXW589906:GXZ589925 HHS589906:HHV589925 HRO589906:HRR589925 IBK589906:IBN589925 ILG589906:ILJ589925 IVC589906:IVF589925 JEY589906:JFB589925 JOU589906:JOX589925 JYQ589906:JYT589925 KIM589906:KIP589925 KSI589906:KSL589925 LCE589906:LCH589925 LMA589906:LMD589925 LVW589906:LVZ589925 MFS589906:MFV589925 MPO589906:MPR589925 MZK589906:MZN589925 NJG589906:NJJ589925 NTC589906:NTF589925 OCY589906:ODB589925 OMU589906:OMX589925 OWQ589906:OWT589925 PGM589906:PGP589925 PQI589906:PQL589925 QAE589906:QAH589925 QKA589906:QKD589925 QTW589906:QTZ589925 RDS589906:RDV589925 RNO589906:RNR589925 RXK589906:RXN589925 SHG589906:SHJ589925 SRC589906:SRF589925 TAY589906:TBB589925 TKU589906:TKX589925 TUQ589906:TUT589925 UEM589906:UEP589925 UOI589906:UOL589925 UYE589906:UYH589925 VIA589906:VID589925 VRW589906:VRZ589925 WBS589906:WBV589925 WLO589906:WLR589925 WVK589906:WVN589925 B655442:E655461 IY655442:JB655461 SU655442:SX655461 ACQ655442:ACT655461 AMM655442:AMP655461 AWI655442:AWL655461 BGE655442:BGH655461 BQA655442:BQD655461 BZW655442:BZZ655461 CJS655442:CJV655461 CTO655442:CTR655461 DDK655442:DDN655461 DNG655442:DNJ655461 DXC655442:DXF655461 EGY655442:EHB655461 EQU655442:EQX655461 FAQ655442:FAT655461 FKM655442:FKP655461 FUI655442:FUL655461 GEE655442:GEH655461 GOA655442:GOD655461 GXW655442:GXZ655461 HHS655442:HHV655461 HRO655442:HRR655461 IBK655442:IBN655461 ILG655442:ILJ655461 IVC655442:IVF655461 JEY655442:JFB655461 JOU655442:JOX655461 JYQ655442:JYT655461 KIM655442:KIP655461 KSI655442:KSL655461 LCE655442:LCH655461 LMA655442:LMD655461 LVW655442:LVZ655461 MFS655442:MFV655461 MPO655442:MPR655461 MZK655442:MZN655461 NJG655442:NJJ655461 NTC655442:NTF655461 OCY655442:ODB655461 OMU655442:OMX655461 OWQ655442:OWT655461 PGM655442:PGP655461 PQI655442:PQL655461 QAE655442:QAH655461 QKA655442:QKD655461 QTW655442:QTZ655461 RDS655442:RDV655461 RNO655442:RNR655461 RXK655442:RXN655461 SHG655442:SHJ655461 SRC655442:SRF655461 TAY655442:TBB655461 TKU655442:TKX655461 TUQ655442:TUT655461 UEM655442:UEP655461 UOI655442:UOL655461 UYE655442:UYH655461 VIA655442:VID655461 VRW655442:VRZ655461 WBS655442:WBV655461 WLO655442:WLR655461 WVK655442:WVN655461 B720978:E720997 IY720978:JB720997 SU720978:SX720997 ACQ720978:ACT720997 AMM720978:AMP720997 AWI720978:AWL720997 BGE720978:BGH720997 BQA720978:BQD720997 BZW720978:BZZ720997 CJS720978:CJV720997 CTO720978:CTR720997 DDK720978:DDN720997 DNG720978:DNJ720997 DXC720978:DXF720997 EGY720978:EHB720997 EQU720978:EQX720997 FAQ720978:FAT720997 FKM720978:FKP720997 FUI720978:FUL720997 GEE720978:GEH720997 GOA720978:GOD720997 GXW720978:GXZ720997 HHS720978:HHV720997 HRO720978:HRR720997 IBK720978:IBN720997 ILG720978:ILJ720997 IVC720978:IVF720997 JEY720978:JFB720997 JOU720978:JOX720997 JYQ720978:JYT720997 KIM720978:KIP720997 KSI720978:KSL720997 LCE720978:LCH720997 LMA720978:LMD720997 LVW720978:LVZ720997 MFS720978:MFV720997 MPO720978:MPR720997 MZK720978:MZN720997 NJG720978:NJJ720997 NTC720978:NTF720997 OCY720978:ODB720997 OMU720978:OMX720997 OWQ720978:OWT720997 PGM720978:PGP720997 PQI720978:PQL720997 QAE720978:QAH720997 QKA720978:QKD720997 QTW720978:QTZ720997 RDS720978:RDV720997 RNO720978:RNR720997 RXK720978:RXN720997 SHG720978:SHJ720997 SRC720978:SRF720997 TAY720978:TBB720997 TKU720978:TKX720997 TUQ720978:TUT720997 UEM720978:UEP720997 UOI720978:UOL720997 UYE720978:UYH720997 VIA720978:VID720997 VRW720978:VRZ720997 WBS720978:WBV720997 WLO720978:WLR720997 WVK720978:WVN720997 B786514:E786533 IY786514:JB786533 SU786514:SX786533 ACQ786514:ACT786533 AMM786514:AMP786533 AWI786514:AWL786533 BGE786514:BGH786533 BQA786514:BQD786533 BZW786514:BZZ786533 CJS786514:CJV786533 CTO786514:CTR786533 DDK786514:DDN786533 DNG786514:DNJ786533 DXC786514:DXF786533 EGY786514:EHB786533 EQU786514:EQX786533 FAQ786514:FAT786533 FKM786514:FKP786533 FUI786514:FUL786533 GEE786514:GEH786533 GOA786514:GOD786533 GXW786514:GXZ786533 HHS786514:HHV786533 HRO786514:HRR786533 IBK786514:IBN786533 ILG786514:ILJ786533 IVC786514:IVF786533 JEY786514:JFB786533 JOU786514:JOX786533 JYQ786514:JYT786533 KIM786514:KIP786533 KSI786514:KSL786533 LCE786514:LCH786533 LMA786514:LMD786533 LVW786514:LVZ786533 MFS786514:MFV786533 MPO786514:MPR786533 MZK786514:MZN786533 NJG786514:NJJ786533 NTC786514:NTF786533 OCY786514:ODB786533 OMU786514:OMX786533 OWQ786514:OWT786533 PGM786514:PGP786533 PQI786514:PQL786533 QAE786514:QAH786533 QKA786514:QKD786533 QTW786514:QTZ786533 RDS786514:RDV786533 RNO786514:RNR786533 RXK786514:RXN786533 SHG786514:SHJ786533 SRC786514:SRF786533 TAY786514:TBB786533 TKU786514:TKX786533 TUQ786514:TUT786533 UEM786514:UEP786533 UOI786514:UOL786533 UYE786514:UYH786533 VIA786514:VID786533 VRW786514:VRZ786533 WBS786514:WBV786533 WLO786514:WLR786533 WVK786514:WVN786533 B852050:E852069 IY852050:JB852069 SU852050:SX852069 ACQ852050:ACT852069 AMM852050:AMP852069 AWI852050:AWL852069 BGE852050:BGH852069 BQA852050:BQD852069 BZW852050:BZZ852069 CJS852050:CJV852069 CTO852050:CTR852069 DDK852050:DDN852069 DNG852050:DNJ852069 DXC852050:DXF852069 EGY852050:EHB852069 EQU852050:EQX852069 FAQ852050:FAT852069 FKM852050:FKP852069 FUI852050:FUL852069 GEE852050:GEH852069 GOA852050:GOD852069 GXW852050:GXZ852069 HHS852050:HHV852069 HRO852050:HRR852069 IBK852050:IBN852069 ILG852050:ILJ852069 IVC852050:IVF852069 JEY852050:JFB852069 JOU852050:JOX852069 JYQ852050:JYT852069 KIM852050:KIP852069 KSI852050:KSL852069 LCE852050:LCH852069 LMA852050:LMD852069 LVW852050:LVZ852069 MFS852050:MFV852069 MPO852050:MPR852069 MZK852050:MZN852069 NJG852050:NJJ852069 NTC852050:NTF852069 OCY852050:ODB852069 OMU852050:OMX852069 OWQ852050:OWT852069 PGM852050:PGP852069 PQI852050:PQL852069 QAE852050:QAH852069 QKA852050:QKD852069 QTW852050:QTZ852069 RDS852050:RDV852069 RNO852050:RNR852069 RXK852050:RXN852069 SHG852050:SHJ852069 SRC852050:SRF852069 TAY852050:TBB852069 TKU852050:TKX852069 TUQ852050:TUT852069 UEM852050:UEP852069 UOI852050:UOL852069 UYE852050:UYH852069 VIA852050:VID852069 VRW852050:VRZ852069 WBS852050:WBV852069 WLO852050:WLR852069 WVK852050:WVN852069 B917586:E917605 IY917586:JB917605 SU917586:SX917605 ACQ917586:ACT917605 AMM917586:AMP917605 AWI917586:AWL917605 BGE917586:BGH917605 BQA917586:BQD917605 BZW917586:BZZ917605 CJS917586:CJV917605 CTO917586:CTR917605 DDK917586:DDN917605 DNG917586:DNJ917605 DXC917586:DXF917605 EGY917586:EHB917605 EQU917586:EQX917605 FAQ917586:FAT917605 FKM917586:FKP917605 FUI917586:FUL917605 GEE917586:GEH917605 GOA917586:GOD917605 GXW917586:GXZ917605 HHS917586:HHV917605 HRO917586:HRR917605 IBK917586:IBN917605 ILG917586:ILJ917605 IVC917586:IVF917605 JEY917586:JFB917605 JOU917586:JOX917605 JYQ917586:JYT917605 KIM917586:KIP917605 KSI917586:KSL917605 LCE917586:LCH917605 LMA917586:LMD917605 LVW917586:LVZ917605 MFS917586:MFV917605 MPO917586:MPR917605 MZK917586:MZN917605 NJG917586:NJJ917605 NTC917586:NTF917605 OCY917586:ODB917605 OMU917586:OMX917605 OWQ917586:OWT917605 PGM917586:PGP917605 PQI917586:PQL917605 QAE917586:QAH917605 QKA917586:QKD917605 QTW917586:QTZ917605 RDS917586:RDV917605 RNO917586:RNR917605 RXK917586:RXN917605 SHG917586:SHJ917605 SRC917586:SRF917605 TAY917586:TBB917605 TKU917586:TKX917605 TUQ917586:TUT917605 UEM917586:UEP917605 UOI917586:UOL917605 UYE917586:UYH917605 VIA917586:VID917605 VRW917586:VRZ917605 WBS917586:WBV917605 WLO917586:WLR917605 WVK917586:WVN917605 B983122:E983141 IY983122:JB983141 SU983122:SX983141 ACQ983122:ACT983141 AMM983122:AMP983141 AWI983122:AWL983141 BGE983122:BGH983141 BQA983122:BQD983141 BZW983122:BZZ983141 CJS983122:CJV983141 CTO983122:CTR983141 DDK983122:DDN983141 DNG983122:DNJ983141 DXC983122:DXF983141 EGY983122:EHB983141 EQU983122:EQX983141 FAQ983122:FAT983141 FKM983122:FKP983141 FUI983122:FUL983141 GEE983122:GEH983141 GOA983122:GOD983141 GXW983122:GXZ983141 HHS983122:HHV983141 HRO983122:HRR983141 IBK983122:IBN983141 ILG983122:ILJ983141 IVC983122:IVF983141 JEY983122:JFB983141 JOU983122:JOX983141 JYQ983122:JYT983141 KIM983122:KIP983141 KSI983122:KSL983141 LCE983122:LCH983141 LMA983122:LMD983141 LVW983122:LVZ983141 MFS983122:MFV983141 MPO983122:MPR983141 MZK983122:MZN983141 NJG983122:NJJ983141 NTC983122:NTF983141 OCY983122:ODB983141 OMU983122:OMX983141 OWQ983122:OWT983141 PGM983122:PGP983141 PQI983122:PQL983141 QAE983122:QAH983141 QKA983122:QKD983141 QTW983122:QTZ983141 RDS983122:RDV983141 RNO983122:RNR983141 RXK983122:RXN983141 SHG983122:SHJ983141 SRC983122:SRF983141 TAY983122:TBB983141 TKU983122:TKX983141 TUQ983122:TUT983141 UEM983122:UEP983141 UOI983122:UOL983141 UYE983122:UYH983141 VIA983122:VID983141 VRW983122:VRZ983141 WBS983122:WBV983141 WLO983122:WLR983141">
      <formula1>OFFSET($B$507:$B$643,MATCH(B84&amp;"*",$B$507:$B$644,0)-1,,COUNTIF($B$507:$B$644,B84&amp;"*"))</formula1>
    </dataValidation>
    <dataValidation type="list" allowBlank="1" showInputMessage="1" error="insérer un nombre entier &lt;10000" sqref="B13:E82">
      <formula1>OFFSET($B$127:$B$252,MATCH(B13&amp;"*",$B$127:$B$252,0)-1,,COUNTIF($B$127:$B$252,B13&amp;"*"))</formula1>
    </dataValidation>
    <dataValidation type="list" allowBlank="1" showInputMessage="1" error="insérer un nombre entier &lt;10000" sqref="IY104:JB104 WVK104:WVN104 WLO104:WLR104 WBS104:WBV104 VRW104:VRZ104 VIA104:VID104 UYE104:UYH104 UOI104:UOL104 UEM104:UEP104 TUQ104:TUT104 TKU104:TKX104 TAY104:TBB104 SRC104:SRF104 SHG104:SHJ104 RXK104:RXN104 RNO104:RNR104 RDS104:RDV104 QTW104:QTZ104 QKA104:QKD104 QAE104:QAH104 PQI104:PQL104 PGM104:PGP104 OWQ104:OWT104 OMU104:OMX104 OCY104:ODB104 NTC104:NTF104 NJG104:NJJ104 MZK104:MZN104 MPO104:MPR104 MFS104:MFV104 LVW104:LVZ104 LMA104:LMD104 LCE104:LCH104 KSI104:KSL104 KIM104:KIP104 JYQ104:JYT104 JOU104:JOX104 JEY104:JFB104 IVC104:IVF104 ILG104:ILJ104 IBK104:IBN104 HRO104:HRR104 HHS104:HHV104 GXW104:GXZ104 GOA104:GOD104 GEE104:GEH104 FUI104:FUL104 FKM104:FKP104 FAQ104:FAT104 EQU104:EQX104 EGY104:EHB104 DXC104:DXF104 DNG104:DNJ104 DDK104:DDN104 CTO104:CTR104 CJS104:CJV104 BZW104:BZZ104 BQA104:BQD104 BGE104:BGH104 AWI104:AWL104 AMM104:AMP104 ACQ104:ACT104 SU104:SX104">
      <formula1>OFFSET($B$127:$B$431,MATCH(IY104&amp;"*",$B$127:$B$431,0)-1,,COUNTIF($B$127:$B$431,IY104&amp;"*"))</formula1>
    </dataValidation>
    <dataValidation type="list" allowBlank="1" showInputMessage="1" error="insérer un nombre entier &lt;10000" sqref="B84:E103">
      <formula1>OFFSET($B$253:$B$288,MATCH(B84&amp;"*",$B$253:$B$288,0)-1,,COUNTIF($B$253:$B$288,B84&amp;"*"))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B6B3"/>
  </sheetPr>
  <dimension ref="A1:BJ433"/>
  <sheetViews>
    <sheetView workbookViewId="0">
      <selection activeCell="B13" sqref="B13:E13"/>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69"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73"/>
      <c r="B1" s="174"/>
      <c r="C1" s="422" t="s">
        <v>1699</v>
      </c>
      <c r="D1" s="174"/>
      <c r="E1" s="174"/>
      <c r="F1" s="174"/>
      <c r="G1" s="174"/>
      <c r="H1" s="174"/>
      <c r="I1" s="174"/>
      <c r="J1" s="185" t="s">
        <v>1721</v>
      </c>
      <c r="K1" s="174"/>
      <c r="L1" s="175"/>
      <c r="M1" s="174"/>
      <c r="N1" s="174"/>
      <c r="O1" s="174"/>
      <c r="P1" s="173"/>
      <c r="Q1" s="174"/>
      <c r="R1" s="174"/>
      <c r="S1" s="421" t="s">
        <v>1722</v>
      </c>
      <c r="T1" s="525" t="str">
        <f>IF(Raster_WiKo!J1="","",Raster_WiKo!J1)</f>
        <v/>
      </c>
      <c r="U1" s="525"/>
      <c r="V1" s="525"/>
      <c r="W1" s="525"/>
      <c r="X1" s="313"/>
      <c r="Y1" s="176"/>
      <c r="Z1" s="186"/>
      <c r="AB1" s="177"/>
      <c r="AC1" s="186"/>
      <c r="AD1" s="187"/>
      <c r="AE1" s="526"/>
      <c r="AF1" s="526"/>
      <c r="AG1" s="526"/>
      <c r="AH1" s="526"/>
    </row>
    <row r="2" spans="1:62" ht="5.45" customHeight="1" x14ac:dyDescent="0.25">
      <c r="A2" s="177"/>
      <c r="B2" s="178"/>
      <c r="C2" s="179"/>
      <c r="D2" s="179"/>
      <c r="E2" s="179"/>
      <c r="F2" s="179"/>
      <c r="G2" s="179"/>
      <c r="H2" s="179"/>
      <c r="I2" s="179"/>
      <c r="J2" s="179"/>
      <c r="K2" s="179"/>
      <c r="L2" s="179"/>
      <c r="M2" s="180"/>
      <c r="N2" s="181"/>
      <c r="O2" s="181"/>
      <c r="P2" s="181"/>
      <c r="Q2" s="181"/>
      <c r="R2" s="182"/>
      <c r="S2" s="178"/>
      <c r="T2" s="178"/>
      <c r="U2" s="178"/>
      <c r="V2" s="183"/>
      <c r="W2" s="183"/>
      <c r="X2" s="380"/>
      <c r="Y2" s="183"/>
      <c r="Z2" s="183"/>
      <c r="AA2" s="183"/>
      <c r="AB2" s="183"/>
      <c r="AC2" s="183"/>
      <c r="AD2" s="181"/>
      <c r="AE2" s="183"/>
      <c r="AF2" s="177"/>
      <c r="AG2" s="178"/>
      <c r="AH2" s="178"/>
    </row>
    <row r="3" spans="1:62" x14ac:dyDescent="0.2">
      <c r="A3" s="188"/>
      <c r="B3" s="31"/>
      <c r="C3" s="199"/>
      <c r="D3" s="189"/>
      <c r="E3" s="190" t="s">
        <v>1724</v>
      </c>
      <c r="F3" s="527" t="str">
        <f>IF(Raster_WiKo!B3="","",Raster_WiKo!B3)</f>
        <v/>
      </c>
      <c r="G3" s="527"/>
      <c r="H3" s="527"/>
      <c r="I3" s="274"/>
      <c r="J3" s="190" t="s">
        <v>1730</v>
      </c>
      <c r="K3" s="528" t="str">
        <f>IF(Raster_WiKo!G3="","",Raster_WiKo!G3)</f>
        <v/>
      </c>
      <c r="L3" s="527"/>
      <c r="M3" s="31"/>
      <c r="N3" s="31"/>
      <c r="O3" s="275"/>
      <c r="P3" s="275"/>
      <c r="Q3" s="275"/>
      <c r="R3" s="191" t="s">
        <v>1732</v>
      </c>
      <c r="S3" s="527" t="str">
        <f>IF(Raster_WiKo!I3="","",Raster_WiKo!I3)</f>
        <v/>
      </c>
      <c r="T3" s="529"/>
      <c r="U3" s="527" t="str">
        <f>IF(Raster_WiKo!J3="","",Raster_WiKo!J3)</f>
        <v/>
      </c>
      <c r="V3" s="527"/>
      <c r="W3" s="527"/>
      <c r="X3" s="313"/>
      <c r="Y3" s="31"/>
      <c r="Z3" s="31"/>
      <c r="AA3" s="192"/>
      <c r="AB3" s="31"/>
      <c r="AD3" s="193"/>
      <c r="AE3" s="194"/>
      <c r="AF3" s="31"/>
      <c r="AG3" s="195"/>
      <c r="AH3" s="192"/>
    </row>
    <row r="4" spans="1:62" ht="6.6" customHeight="1" x14ac:dyDescent="0.2">
      <c r="A4" s="188"/>
      <c r="B4" s="188"/>
      <c r="C4" s="31"/>
      <c r="D4" s="31"/>
      <c r="E4" s="31"/>
      <c r="F4" s="31"/>
      <c r="G4" s="31"/>
      <c r="H4" s="31"/>
      <c r="I4" s="31"/>
      <c r="J4" s="31"/>
      <c r="L4" s="31"/>
      <c r="M4" s="190"/>
      <c r="N4" s="196"/>
      <c r="O4" s="196"/>
      <c r="P4" s="196"/>
      <c r="Q4" s="31"/>
      <c r="R4" s="31"/>
      <c r="T4" s="31"/>
      <c r="U4" s="31"/>
      <c r="V4" s="31"/>
      <c r="W4" s="31"/>
      <c r="X4" s="381"/>
      <c r="Y4" s="31"/>
      <c r="Z4" s="31"/>
      <c r="AA4" s="190"/>
      <c r="AB4" s="31"/>
      <c r="AC4" s="31"/>
      <c r="AD4" s="31"/>
      <c r="AE4" s="31"/>
      <c r="AF4" s="31"/>
      <c r="AG4" s="31"/>
      <c r="AH4" s="31"/>
      <c r="AI4" s="6"/>
      <c r="AJ4" s="6"/>
      <c r="AK4" s="6"/>
      <c r="AL4" s="6"/>
      <c r="AM4" s="6"/>
      <c r="AN4" s="150"/>
      <c r="AO4" s="150"/>
      <c r="AP4" s="6"/>
      <c r="AQ4" s="6"/>
      <c r="AR4" s="6"/>
      <c r="AS4" s="150"/>
      <c r="AT4" s="6"/>
      <c r="AU4" s="6"/>
      <c r="AV4" s="6"/>
      <c r="AW4" s="6"/>
      <c r="AX4" s="6"/>
      <c r="AY4" s="6"/>
      <c r="AZ4" s="6"/>
      <c r="BA4" s="6"/>
      <c r="BB4" s="6"/>
      <c r="BC4" s="6"/>
      <c r="BD4" s="6"/>
      <c r="BE4" s="6"/>
      <c r="BF4" s="6"/>
      <c r="BG4" s="6"/>
      <c r="BH4" s="6"/>
      <c r="BI4" s="6"/>
      <c r="BJ4" s="6"/>
    </row>
    <row r="5" spans="1:62" x14ac:dyDescent="0.2">
      <c r="A5" s="188"/>
      <c r="B5" s="31"/>
      <c r="C5" s="199"/>
      <c r="D5" s="190" t="s">
        <v>1725</v>
      </c>
      <c r="E5" s="527" t="str">
        <f>IF(Raster_WiKo!B5="","",Raster_WiKo!B5)</f>
        <v/>
      </c>
      <c r="F5" s="527"/>
      <c r="G5" s="274"/>
      <c r="H5" s="274"/>
      <c r="I5" s="274"/>
      <c r="J5" s="197" t="s">
        <v>1731</v>
      </c>
      <c r="K5" s="527" t="str">
        <f>IF(Raster_WiKo!G5="","",Raster_WiKo!G5)</f>
        <v/>
      </c>
      <c r="L5" s="527"/>
      <c r="M5" s="527"/>
      <c r="N5" s="31"/>
      <c r="O5" s="31"/>
      <c r="Q5" s="31"/>
      <c r="R5" s="190" t="s">
        <v>1733</v>
      </c>
      <c r="S5" s="530"/>
      <c r="T5" s="530"/>
      <c r="U5" s="530"/>
      <c r="V5" s="530"/>
      <c r="W5" s="530"/>
      <c r="X5" s="315"/>
      <c r="Y5" s="190"/>
      <c r="Z5" s="31"/>
      <c r="AA5" s="31"/>
      <c r="AC5" s="198"/>
      <c r="AD5" s="198"/>
      <c r="AE5" s="198"/>
      <c r="AF5" s="198"/>
      <c r="AG5" s="198"/>
      <c r="AH5" s="198"/>
      <c r="AI5" s="6"/>
      <c r="AJ5" s="6"/>
      <c r="AK5" s="6"/>
      <c r="AL5" s="6"/>
      <c r="AM5" s="6"/>
      <c r="AN5" s="150"/>
      <c r="AO5" s="6"/>
      <c r="AP5" s="6"/>
      <c r="AQ5" s="6"/>
      <c r="AR5" s="6"/>
      <c r="AS5" s="6"/>
      <c r="AU5" s="6"/>
      <c r="AV5" s="6"/>
      <c r="AW5" s="6"/>
      <c r="AX5" s="6"/>
      <c r="AZ5" s="6"/>
      <c r="BA5" s="6"/>
      <c r="BB5" s="6"/>
      <c r="BC5" s="6"/>
      <c r="BD5" s="6"/>
      <c r="BE5" s="6"/>
      <c r="BF5" s="6"/>
      <c r="BG5" s="6"/>
      <c r="BH5" s="6"/>
      <c r="BI5" s="6"/>
      <c r="BJ5" s="6"/>
    </row>
    <row r="6" spans="1:62" ht="8.1" customHeight="1" x14ac:dyDescent="0.2">
      <c r="A6" s="23"/>
      <c r="C6" s="206" t="s">
        <v>1726</v>
      </c>
      <c r="D6" s="150"/>
      <c r="E6" s="276"/>
      <c r="F6" s="6"/>
      <c r="N6" s="277"/>
      <c r="R6" s="277"/>
      <c r="S6" s="29"/>
      <c r="T6" s="11"/>
      <c r="U6" s="40"/>
      <c r="V6" s="29"/>
      <c r="W6" s="29"/>
      <c r="X6" s="382"/>
    </row>
    <row r="7" spans="1:62" ht="18" customHeight="1" x14ac:dyDescent="0.2">
      <c r="A7" s="23"/>
      <c r="H7" s="6"/>
      <c r="K7" s="6"/>
      <c r="L7" s="6"/>
      <c r="P7" s="278"/>
      <c r="Q7" s="35"/>
      <c r="R7" s="196" t="s">
        <v>1734</v>
      </c>
      <c r="S7" s="518"/>
      <c r="T7" s="518"/>
      <c r="U7" s="518"/>
      <c r="V7" s="518"/>
      <c r="W7" s="518"/>
      <c r="X7" s="317"/>
    </row>
    <row r="8" spans="1:62" ht="12.75" customHeight="1" x14ac:dyDescent="0.2">
      <c r="A8" s="23"/>
      <c r="I8" s="205"/>
      <c r="J8" s="205"/>
      <c r="K8" s="205"/>
      <c r="L8" s="205"/>
      <c r="M8" s="200"/>
      <c r="N8" s="200"/>
      <c r="O8" s="200"/>
      <c r="P8" s="200"/>
      <c r="Q8" s="200"/>
      <c r="R8" s="35"/>
      <c r="S8" s="35"/>
      <c r="T8" s="35"/>
      <c r="U8" s="35"/>
      <c r="V8" s="35"/>
      <c r="W8" s="35"/>
      <c r="X8" s="383"/>
      <c r="Y8" s="6"/>
      <c r="AA8" s="6"/>
      <c r="AB8" s="6"/>
      <c r="AC8" s="6"/>
      <c r="AD8" s="6"/>
      <c r="AE8" s="6"/>
      <c r="AF8" s="6"/>
      <c r="AG8" s="6"/>
      <c r="AI8" s="6"/>
      <c r="AJ8" s="6"/>
      <c r="AK8" s="6"/>
      <c r="AL8" s="6"/>
      <c r="AM8" s="6"/>
      <c r="AN8" s="6"/>
      <c r="AO8" s="6"/>
      <c r="AP8" s="6"/>
      <c r="AQ8" s="6"/>
      <c r="AR8" s="6"/>
      <c r="AS8" s="6"/>
      <c r="AT8" s="6"/>
      <c r="AU8" s="6"/>
      <c r="AV8" s="6"/>
      <c r="AW8" s="6"/>
      <c r="AX8" s="6"/>
      <c r="AY8" s="148"/>
      <c r="AZ8" s="184"/>
    </row>
    <row r="9" spans="1:62" ht="13.15" customHeight="1" x14ac:dyDescent="0.2">
      <c r="A9" s="23"/>
      <c r="E9" s="531" t="s">
        <v>1723</v>
      </c>
      <c r="F9" s="531"/>
      <c r="G9" s="531"/>
      <c r="H9" s="531"/>
      <c r="I9" s="531"/>
      <c r="J9" s="531"/>
      <c r="K9" s="531"/>
      <c r="L9" s="531"/>
      <c r="M9" s="531"/>
      <c r="N9" s="531"/>
      <c r="O9" s="531"/>
      <c r="S9" s="6"/>
      <c r="T9" s="21"/>
      <c r="U9" s="22"/>
      <c r="V9" s="22"/>
      <c r="W9" s="22"/>
      <c r="X9" s="384"/>
      <c r="Y9" s="6"/>
      <c r="AA9" s="6"/>
      <c r="AB9" s="6"/>
      <c r="AC9" s="6"/>
      <c r="AD9" s="6"/>
      <c r="AE9" s="6"/>
      <c r="AF9" s="6"/>
      <c r="AG9" s="6"/>
      <c r="AI9" s="6"/>
      <c r="AJ9" s="6"/>
      <c r="AK9" s="6"/>
      <c r="AL9" s="6"/>
      <c r="AM9" s="6"/>
      <c r="AN9" s="6"/>
      <c r="AO9" s="6"/>
      <c r="AP9" s="6"/>
      <c r="AQ9" s="6"/>
      <c r="AR9" s="6"/>
      <c r="AS9" s="6"/>
      <c r="AT9" s="6"/>
      <c r="AU9" s="6"/>
      <c r="AV9" s="6"/>
      <c r="AW9" s="6"/>
      <c r="AX9" s="6"/>
      <c r="AY9" s="148"/>
      <c r="AZ9" s="184"/>
    </row>
    <row r="10" spans="1:62" ht="10.9" customHeight="1" x14ac:dyDescent="0.2">
      <c r="A10" s="23"/>
      <c r="B10" s="150"/>
      <c r="E10" s="531"/>
      <c r="F10" s="531"/>
      <c r="G10" s="531"/>
      <c r="H10" s="531"/>
      <c r="I10" s="531"/>
      <c r="J10" s="531"/>
      <c r="K10" s="531"/>
      <c r="L10" s="531"/>
      <c r="M10" s="531"/>
      <c r="N10" s="531"/>
      <c r="O10" s="531"/>
      <c r="T10" s="23"/>
      <c r="U10" s="20"/>
      <c r="V10" s="20"/>
      <c r="W10" s="20"/>
      <c r="X10" s="385"/>
    </row>
    <row r="11" spans="1:62" ht="51.75" customHeight="1" x14ac:dyDescent="0.3">
      <c r="A11" s="23"/>
      <c r="B11" s="535" t="s">
        <v>1727</v>
      </c>
      <c r="C11" s="535"/>
      <c r="D11" s="535"/>
      <c r="E11" s="535"/>
      <c r="F11" s="7" t="s">
        <v>41</v>
      </c>
      <c r="G11" s="41">
        <v>1</v>
      </c>
      <c r="H11" s="8">
        <v>2</v>
      </c>
      <c r="I11" s="8">
        <v>3</v>
      </c>
      <c r="J11" s="8">
        <v>4</v>
      </c>
      <c r="K11" s="8">
        <v>5</v>
      </c>
      <c r="L11" s="8">
        <v>6</v>
      </c>
      <c r="M11" s="8">
        <v>7</v>
      </c>
      <c r="N11" s="41">
        <v>8</v>
      </c>
      <c r="O11" s="41"/>
      <c r="P11" s="538" t="s">
        <v>1675</v>
      </c>
      <c r="Q11" s="538"/>
      <c r="R11" s="538"/>
      <c r="S11" s="538"/>
      <c r="T11" s="24" t="s">
        <v>1674</v>
      </c>
      <c r="U11" s="25" t="s">
        <v>1728</v>
      </c>
      <c r="V11" s="25" t="s">
        <v>1677</v>
      </c>
      <c r="W11" s="25" t="s">
        <v>1729</v>
      </c>
      <c r="X11" s="400" t="s">
        <v>1718</v>
      </c>
      <c r="Y11" s="17" t="s">
        <v>483</v>
      </c>
    </row>
    <row r="12" spans="1:62" ht="18.75" x14ac:dyDescent="0.3">
      <c r="A12" s="23"/>
      <c r="B12" s="151" t="s">
        <v>1779</v>
      </c>
      <c r="C12" s="152"/>
      <c r="D12" s="152"/>
      <c r="E12" s="152"/>
      <c r="F12" s="153"/>
      <c r="G12" s="154"/>
      <c r="H12" s="154"/>
      <c r="I12" s="154"/>
      <c r="J12" s="154"/>
      <c r="K12" s="154"/>
      <c r="L12" s="154"/>
      <c r="M12" s="154"/>
      <c r="N12" s="154"/>
      <c r="O12" s="154"/>
      <c r="P12" s="154"/>
      <c r="Q12" s="154"/>
      <c r="R12" s="154"/>
      <c r="S12" s="154"/>
      <c r="T12" s="155"/>
      <c r="U12" s="156"/>
      <c r="V12" s="156"/>
      <c r="W12" s="157"/>
      <c r="X12" s="392"/>
      <c r="Y12" s="17"/>
    </row>
    <row r="13" spans="1:62" x14ac:dyDescent="0.2">
      <c r="A13" s="19">
        <v>1</v>
      </c>
      <c r="B13" s="520"/>
      <c r="C13" s="521"/>
      <c r="D13" s="521"/>
      <c r="E13" s="522"/>
      <c r="F13" s="30" t="str">
        <f t="shared" ref="F13:F76" si="0">IF(O13&gt;0,O13,"")</f>
        <v/>
      </c>
      <c r="G13" s="3"/>
      <c r="H13" s="4"/>
      <c r="I13" s="4"/>
      <c r="J13" s="4"/>
      <c r="K13" s="353"/>
      <c r="L13" s="4"/>
      <c r="M13" s="4"/>
      <c r="N13" s="5"/>
      <c r="O13" s="29">
        <f t="shared" ref="O13:O76" si="1">SUM(G13:N13)</f>
        <v>0</v>
      </c>
      <c r="P13" s="523"/>
      <c r="Q13" s="524"/>
      <c r="R13" s="524"/>
      <c r="S13" s="524"/>
      <c r="T13" s="158" t="str">
        <f t="shared" ref="T13:T76" si="2">IF($B13&lt;&gt;"",IF(VLOOKUP($B13,$B$127:$H$433,2,FALSE)&lt;&gt;"",VLOOKUP($B13,$B$127:$H$433,2,FALSE),""),"")</f>
        <v/>
      </c>
      <c r="U13" s="159" t="str">
        <f t="shared" ref="U13:U76" si="3">IF($B13&lt;&gt;"",IF(VLOOKUP($B13,$B$127:$H$433,3,FALSE)&lt;&gt;"",VLOOKUP($B13,$B$127:$H$433,3,FALSE),""),"")</f>
        <v/>
      </c>
      <c r="V13" s="159" t="str">
        <f t="shared" ref="V13:V76" si="4">IF($B13&lt;&gt;"",IF(VLOOKUP($B13,$B$127:$H$433,4,FALSE)&lt;&gt;"",VLOOKUP($B13,$B$127:$H$433,4,FALSE),""),"")</f>
        <v/>
      </c>
      <c r="W13" s="159" t="str">
        <f t="shared" ref="W13:W76" si="5">IF($B13&lt;&gt;"",IF(VLOOKUP($B13,$B$127:$H$433,5,FALSE)&lt;&gt;"",VLOOKUP($B13,$B$127:$H$433,5,FALSE),""),"")</f>
        <v/>
      </c>
      <c r="X13" s="372"/>
      <c r="Y13" s="18" t="str">
        <f t="shared" ref="Y13:Y44" si="6">IF($B13&lt;&gt;"",IF(VLOOKUP($B13,$B$127:$H$432,6,FALSE)&lt;&gt;"",VLOOKUP($B13,$B$127:$H$432,6,FALSE),""),"")</f>
        <v/>
      </c>
    </row>
    <row r="14" spans="1:62" x14ac:dyDescent="0.2">
      <c r="A14" s="19">
        <v>2</v>
      </c>
      <c r="B14" s="520"/>
      <c r="C14" s="521"/>
      <c r="D14" s="521"/>
      <c r="E14" s="522"/>
      <c r="F14" s="30" t="str">
        <f t="shared" si="0"/>
        <v/>
      </c>
      <c r="G14" s="3"/>
      <c r="H14" s="4"/>
      <c r="I14" s="4"/>
      <c r="J14" s="4"/>
      <c r="K14" s="4"/>
      <c r="L14" s="4"/>
      <c r="M14" s="4"/>
      <c r="N14" s="5"/>
      <c r="O14" s="29">
        <f t="shared" si="1"/>
        <v>0</v>
      </c>
      <c r="P14" s="523"/>
      <c r="Q14" s="524"/>
      <c r="R14" s="524"/>
      <c r="S14" s="524"/>
      <c r="T14" s="158" t="str">
        <f t="shared" si="2"/>
        <v/>
      </c>
      <c r="U14" s="159" t="str">
        <f t="shared" si="3"/>
        <v/>
      </c>
      <c r="V14" s="159" t="str">
        <f t="shared" si="4"/>
        <v/>
      </c>
      <c r="W14" s="159" t="str">
        <f t="shared" si="5"/>
        <v/>
      </c>
      <c r="X14" s="391"/>
      <c r="Y14" s="18" t="str">
        <f t="shared" si="6"/>
        <v/>
      </c>
    </row>
    <row r="15" spans="1:62" x14ac:dyDescent="0.2">
      <c r="A15" s="19">
        <v>3</v>
      </c>
      <c r="B15" s="520"/>
      <c r="C15" s="521"/>
      <c r="D15" s="521"/>
      <c r="E15" s="522"/>
      <c r="F15" s="30" t="str">
        <f t="shared" si="0"/>
        <v/>
      </c>
      <c r="G15" s="3"/>
      <c r="H15" s="4"/>
      <c r="I15" s="4"/>
      <c r="J15" s="4"/>
      <c r="K15" s="4"/>
      <c r="L15" s="4"/>
      <c r="M15" s="4"/>
      <c r="N15" s="5"/>
      <c r="O15" s="29">
        <f t="shared" si="1"/>
        <v>0</v>
      </c>
      <c r="P15" s="523"/>
      <c r="Q15" s="524"/>
      <c r="R15" s="524"/>
      <c r="S15" s="524"/>
      <c r="T15" s="158" t="str">
        <f t="shared" si="2"/>
        <v/>
      </c>
      <c r="U15" s="159" t="str">
        <f t="shared" si="3"/>
        <v/>
      </c>
      <c r="V15" s="159" t="str">
        <f t="shared" si="4"/>
        <v/>
      </c>
      <c r="W15" s="159" t="str">
        <f t="shared" si="5"/>
        <v/>
      </c>
      <c r="X15" s="391"/>
      <c r="Y15" s="18" t="str">
        <f t="shared" si="6"/>
        <v/>
      </c>
    </row>
    <row r="16" spans="1:62" x14ac:dyDescent="0.2">
      <c r="A16" s="19">
        <v>4</v>
      </c>
      <c r="B16" s="520"/>
      <c r="C16" s="521"/>
      <c r="D16" s="521"/>
      <c r="E16" s="522"/>
      <c r="F16" s="30" t="str">
        <f t="shared" si="0"/>
        <v/>
      </c>
      <c r="G16" s="3"/>
      <c r="H16" s="4"/>
      <c r="I16" s="4"/>
      <c r="J16" s="4"/>
      <c r="K16" s="4"/>
      <c r="L16" s="4"/>
      <c r="M16" s="4"/>
      <c r="N16" s="5"/>
      <c r="O16" s="29">
        <f t="shared" si="1"/>
        <v>0</v>
      </c>
      <c r="P16" s="523"/>
      <c r="Q16" s="524"/>
      <c r="R16" s="524"/>
      <c r="S16" s="524"/>
      <c r="T16" s="158" t="str">
        <f t="shared" si="2"/>
        <v/>
      </c>
      <c r="U16" s="159" t="str">
        <f t="shared" si="3"/>
        <v/>
      </c>
      <c r="V16" s="159" t="str">
        <f t="shared" si="4"/>
        <v/>
      </c>
      <c r="W16" s="159" t="str">
        <f t="shared" si="5"/>
        <v/>
      </c>
      <c r="X16" s="391"/>
      <c r="Y16" s="18" t="str">
        <f t="shared" si="6"/>
        <v/>
      </c>
    </row>
    <row r="17" spans="1:25" x14ac:dyDescent="0.2">
      <c r="A17" s="19">
        <v>5</v>
      </c>
      <c r="B17" s="520"/>
      <c r="C17" s="521"/>
      <c r="D17" s="521"/>
      <c r="E17" s="522"/>
      <c r="F17" s="30" t="str">
        <f t="shared" si="0"/>
        <v/>
      </c>
      <c r="G17" s="3"/>
      <c r="H17" s="4"/>
      <c r="I17" s="4"/>
      <c r="J17" s="4"/>
      <c r="K17" s="4"/>
      <c r="L17" s="4"/>
      <c r="M17" s="4"/>
      <c r="N17" s="5"/>
      <c r="O17" s="29">
        <f t="shared" si="1"/>
        <v>0</v>
      </c>
      <c r="P17" s="523"/>
      <c r="Q17" s="524"/>
      <c r="R17" s="524"/>
      <c r="S17" s="524"/>
      <c r="T17" s="158" t="str">
        <f t="shared" si="2"/>
        <v/>
      </c>
      <c r="U17" s="159" t="str">
        <f t="shared" si="3"/>
        <v/>
      </c>
      <c r="V17" s="159" t="str">
        <f t="shared" si="4"/>
        <v/>
      </c>
      <c r="W17" s="159" t="str">
        <f t="shared" si="5"/>
        <v/>
      </c>
      <c r="X17" s="391"/>
      <c r="Y17" s="18" t="str">
        <f t="shared" si="6"/>
        <v/>
      </c>
    </row>
    <row r="18" spans="1:25" x14ac:dyDescent="0.2">
      <c r="A18" s="19">
        <v>6</v>
      </c>
      <c r="B18" s="520"/>
      <c r="C18" s="521"/>
      <c r="D18" s="521"/>
      <c r="E18" s="522"/>
      <c r="F18" s="30" t="str">
        <f t="shared" si="0"/>
        <v/>
      </c>
      <c r="G18" s="3"/>
      <c r="H18" s="4"/>
      <c r="I18" s="4"/>
      <c r="J18" s="4"/>
      <c r="K18" s="4"/>
      <c r="L18" s="4"/>
      <c r="M18" s="4"/>
      <c r="N18" s="5"/>
      <c r="O18" s="29">
        <f t="shared" si="1"/>
        <v>0</v>
      </c>
      <c r="P18" s="523"/>
      <c r="Q18" s="524"/>
      <c r="R18" s="524"/>
      <c r="S18" s="524"/>
      <c r="T18" s="158" t="str">
        <f t="shared" si="2"/>
        <v/>
      </c>
      <c r="U18" s="159" t="str">
        <f t="shared" si="3"/>
        <v/>
      </c>
      <c r="V18" s="159" t="str">
        <f t="shared" si="4"/>
        <v/>
      </c>
      <c r="W18" s="159" t="str">
        <f t="shared" si="5"/>
        <v/>
      </c>
      <c r="X18" s="391"/>
      <c r="Y18" s="18" t="str">
        <f t="shared" si="6"/>
        <v/>
      </c>
    </row>
    <row r="19" spans="1:25" x14ac:dyDescent="0.2">
      <c r="A19" s="19">
        <v>7</v>
      </c>
      <c r="B19" s="520"/>
      <c r="C19" s="521"/>
      <c r="D19" s="521"/>
      <c r="E19" s="522"/>
      <c r="F19" s="30" t="str">
        <f t="shared" si="0"/>
        <v/>
      </c>
      <c r="G19" s="3"/>
      <c r="H19" s="4"/>
      <c r="I19" s="4"/>
      <c r="J19" s="4"/>
      <c r="K19" s="4"/>
      <c r="L19" s="4"/>
      <c r="M19" s="4"/>
      <c r="N19" s="5"/>
      <c r="O19" s="29">
        <f t="shared" si="1"/>
        <v>0</v>
      </c>
      <c r="P19" s="523"/>
      <c r="Q19" s="524"/>
      <c r="R19" s="524"/>
      <c r="S19" s="524"/>
      <c r="T19" s="158" t="str">
        <f t="shared" si="2"/>
        <v/>
      </c>
      <c r="U19" s="159" t="str">
        <f t="shared" si="3"/>
        <v/>
      </c>
      <c r="V19" s="159" t="str">
        <f t="shared" si="4"/>
        <v/>
      </c>
      <c r="W19" s="159" t="str">
        <f t="shared" si="5"/>
        <v/>
      </c>
      <c r="X19" s="391"/>
      <c r="Y19" s="18" t="str">
        <f t="shared" si="6"/>
        <v/>
      </c>
    </row>
    <row r="20" spans="1:25" x14ac:dyDescent="0.2">
      <c r="A20" s="19">
        <v>8</v>
      </c>
      <c r="B20" s="520"/>
      <c r="C20" s="521"/>
      <c r="D20" s="521"/>
      <c r="E20" s="522"/>
      <c r="F20" s="30" t="str">
        <f t="shared" si="0"/>
        <v/>
      </c>
      <c r="G20" s="3"/>
      <c r="H20" s="4"/>
      <c r="I20" s="4"/>
      <c r="J20" s="4"/>
      <c r="K20" s="4"/>
      <c r="L20" s="4"/>
      <c r="M20" s="4"/>
      <c r="N20" s="5"/>
      <c r="O20" s="29">
        <f t="shared" si="1"/>
        <v>0</v>
      </c>
      <c r="P20" s="523"/>
      <c r="Q20" s="524"/>
      <c r="R20" s="524"/>
      <c r="S20" s="524"/>
      <c r="T20" s="158" t="str">
        <f t="shared" si="2"/>
        <v/>
      </c>
      <c r="U20" s="159" t="str">
        <f t="shared" si="3"/>
        <v/>
      </c>
      <c r="V20" s="159" t="str">
        <f t="shared" si="4"/>
        <v/>
      </c>
      <c r="W20" s="159" t="str">
        <f t="shared" si="5"/>
        <v/>
      </c>
      <c r="X20" s="391"/>
      <c r="Y20" s="18" t="str">
        <f t="shared" si="6"/>
        <v/>
      </c>
    </row>
    <row r="21" spans="1:25" x14ac:dyDescent="0.2">
      <c r="A21" s="19">
        <v>9</v>
      </c>
      <c r="B21" s="520"/>
      <c r="C21" s="521"/>
      <c r="D21" s="521"/>
      <c r="E21" s="522"/>
      <c r="F21" s="30" t="str">
        <f t="shared" si="0"/>
        <v/>
      </c>
      <c r="G21" s="3"/>
      <c r="H21" s="4"/>
      <c r="I21" s="4"/>
      <c r="J21" s="4"/>
      <c r="K21" s="4"/>
      <c r="L21" s="4"/>
      <c r="M21" s="4"/>
      <c r="N21" s="5"/>
      <c r="O21" s="29">
        <f t="shared" si="1"/>
        <v>0</v>
      </c>
      <c r="P21" s="523"/>
      <c r="Q21" s="524"/>
      <c r="R21" s="524"/>
      <c r="S21" s="524"/>
      <c r="T21" s="158" t="str">
        <f t="shared" si="2"/>
        <v/>
      </c>
      <c r="U21" s="159" t="str">
        <f t="shared" si="3"/>
        <v/>
      </c>
      <c r="V21" s="159" t="str">
        <f t="shared" si="4"/>
        <v/>
      </c>
      <c r="W21" s="159" t="str">
        <f t="shared" si="5"/>
        <v/>
      </c>
      <c r="X21" s="391"/>
      <c r="Y21" s="18" t="str">
        <f t="shared" si="6"/>
        <v/>
      </c>
    </row>
    <row r="22" spans="1:25" x14ac:dyDescent="0.2">
      <c r="A22" s="19">
        <v>10</v>
      </c>
      <c r="B22" s="520"/>
      <c r="C22" s="521"/>
      <c r="D22" s="521"/>
      <c r="E22" s="522"/>
      <c r="F22" s="30" t="str">
        <f t="shared" si="0"/>
        <v/>
      </c>
      <c r="G22" s="3"/>
      <c r="H22" s="4"/>
      <c r="I22" s="4"/>
      <c r="J22" s="4"/>
      <c r="K22" s="4"/>
      <c r="L22" s="4"/>
      <c r="M22" s="4"/>
      <c r="N22" s="5"/>
      <c r="O22" s="29">
        <f t="shared" si="1"/>
        <v>0</v>
      </c>
      <c r="P22" s="523"/>
      <c r="Q22" s="524"/>
      <c r="R22" s="524"/>
      <c r="S22" s="524"/>
      <c r="T22" s="158" t="str">
        <f t="shared" si="2"/>
        <v/>
      </c>
      <c r="U22" s="159" t="str">
        <f t="shared" si="3"/>
        <v/>
      </c>
      <c r="V22" s="159" t="str">
        <f t="shared" si="4"/>
        <v/>
      </c>
      <c r="W22" s="159" t="str">
        <f t="shared" si="5"/>
        <v/>
      </c>
      <c r="X22" s="391"/>
      <c r="Y22" s="18" t="str">
        <f t="shared" si="6"/>
        <v/>
      </c>
    </row>
    <row r="23" spans="1:25" x14ac:dyDescent="0.2">
      <c r="A23" s="19">
        <v>11</v>
      </c>
      <c r="B23" s="520"/>
      <c r="C23" s="521"/>
      <c r="D23" s="521"/>
      <c r="E23" s="522"/>
      <c r="F23" s="30" t="str">
        <f t="shared" si="0"/>
        <v/>
      </c>
      <c r="G23" s="3"/>
      <c r="H23" s="4"/>
      <c r="I23" s="4"/>
      <c r="J23" s="4"/>
      <c r="K23" s="4"/>
      <c r="L23" s="4"/>
      <c r="M23" s="4"/>
      <c r="N23" s="5"/>
      <c r="O23" s="29">
        <f t="shared" si="1"/>
        <v>0</v>
      </c>
      <c r="P23" s="523"/>
      <c r="Q23" s="524"/>
      <c r="R23" s="524"/>
      <c r="S23" s="524"/>
      <c r="T23" s="158" t="str">
        <f t="shared" si="2"/>
        <v/>
      </c>
      <c r="U23" s="159" t="str">
        <f t="shared" si="3"/>
        <v/>
      </c>
      <c r="V23" s="159" t="str">
        <f t="shared" si="4"/>
        <v/>
      </c>
      <c r="W23" s="159" t="str">
        <f t="shared" si="5"/>
        <v/>
      </c>
      <c r="X23" s="391"/>
      <c r="Y23" s="18" t="str">
        <f t="shared" si="6"/>
        <v/>
      </c>
    </row>
    <row r="24" spans="1:25" x14ac:dyDescent="0.2">
      <c r="A24" s="19">
        <v>12</v>
      </c>
      <c r="B24" s="520"/>
      <c r="C24" s="521"/>
      <c r="D24" s="521"/>
      <c r="E24" s="522"/>
      <c r="F24" s="30" t="str">
        <f t="shared" si="0"/>
        <v/>
      </c>
      <c r="G24" s="3"/>
      <c r="H24" s="4"/>
      <c r="I24" s="4"/>
      <c r="J24" s="4"/>
      <c r="K24" s="4"/>
      <c r="L24" s="4"/>
      <c r="M24" s="4"/>
      <c r="N24" s="5"/>
      <c r="O24" s="29">
        <f t="shared" si="1"/>
        <v>0</v>
      </c>
      <c r="P24" s="523"/>
      <c r="Q24" s="524"/>
      <c r="R24" s="524"/>
      <c r="S24" s="524"/>
      <c r="T24" s="158" t="str">
        <f t="shared" si="2"/>
        <v/>
      </c>
      <c r="U24" s="159" t="str">
        <f t="shared" si="3"/>
        <v/>
      </c>
      <c r="V24" s="159" t="str">
        <f t="shared" si="4"/>
        <v/>
      </c>
      <c r="W24" s="159" t="str">
        <f t="shared" si="5"/>
        <v/>
      </c>
      <c r="X24" s="391"/>
      <c r="Y24" s="18" t="str">
        <f t="shared" si="6"/>
        <v/>
      </c>
    </row>
    <row r="25" spans="1:25" x14ac:dyDescent="0.2">
      <c r="A25" s="19">
        <v>13</v>
      </c>
      <c r="B25" s="520"/>
      <c r="C25" s="521"/>
      <c r="D25" s="521"/>
      <c r="E25" s="522"/>
      <c r="F25" s="30" t="str">
        <f t="shared" si="0"/>
        <v/>
      </c>
      <c r="G25" s="3"/>
      <c r="H25" s="4"/>
      <c r="I25" s="4"/>
      <c r="J25" s="4"/>
      <c r="K25" s="4"/>
      <c r="L25" s="4"/>
      <c r="M25" s="4"/>
      <c r="N25" s="5"/>
      <c r="O25" s="29">
        <f t="shared" si="1"/>
        <v>0</v>
      </c>
      <c r="P25" s="523"/>
      <c r="Q25" s="524"/>
      <c r="R25" s="524"/>
      <c r="S25" s="524"/>
      <c r="T25" s="158" t="str">
        <f t="shared" si="2"/>
        <v/>
      </c>
      <c r="U25" s="159" t="str">
        <f t="shared" si="3"/>
        <v/>
      </c>
      <c r="V25" s="159" t="str">
        <f t="shared" si="4"/>
        <v/>
      </c>
      <c r="W25" s="159" t="str">
        <f t="shared" si="5"/>
        <v/>
      </c>
      <c r="X25" s="391"/>
      <c r="Y25" s="18" t="str">
        <f t="shared" si="6"/>
        <v/>
      </c>
    </row>
    <row r="26" spans="1:25" x14ac:dyDescent="0.2">
      <c r="A26" s="19">
        <v>14</v>
      </c>
      <c r="B26" s="520"/>
      <c r="C26" s="521"/>
      <c r="D26" s="521"/>
      <c r="E26" s="522"/>
      <c r="F26" s="30" t="str">
        <f t="shared" si="0"/>
        <v/>
      </c>
      <c r="G26" s="3"/>
      <c r="H26" s="4"/>
      <c r="I26" s="4"/>
      <c r="J26" s="4"/>
      <c r="K26" s="4"/>
      <c r="L26" s="4"/>
      <c r="M26" s="4"/>
      <c r="N26" s="5"/>
      <c r="O26" s="29">
        <f t="shared" si="1"/>
        <v>0</v>
      </c>
      <c r="P26" s="523"/>
      <c r="Q26" s="524"/>
      <c r="R26" s="524"/>
      <c r="S26" s="524"/>
      <c r="T26" s="158" t="str">
        <f t="shared" si="2"/>
        <v/>
      </c>
      <c r="U26" s="159" t="str">
        <f t="shared" si="3"/>
        <v/>
      </c>
      <c r="V26" s="159" t="str">
        <f t="shared" si="4"/>
        <v/>
      </c>
      <c r="W26" s="159" t="str">
        <f t="shared" si="5"/>
        <v/>
      </c>
      <c r="X26" s="391"/>
      <c r="Y26" s="18" t="str">
        <f t="shared" si="6"/>
        <v/>
      </c>
    </row>
    <row r="27" spans="1:25" x14ac:dyDescent="0.2">
      <c r="A27" s="19">
        <v>15</v>
      </c>
      <c r="B27" s="520"/>
      <c r="C27" s="521"/>
      <c r="D27" s="521"/>
      <c r="E27" s="522"/>
      <c r="F27" s="30" t="str">
        <f t="shared" si="0"/>
        <v/>
      </c>
      <c r="G27" s="3"/>
      <c r="H27" s="4"/>
      <c r="I27" s="4"/>
      <c r="J27" s="4"/>
      <c r="K27" s="4"/>
      <c r="L27" s="4"/>
      <c r="M27" s="4"/>
      <c r="N27" s="5"/>
      <c r="O27" s="29">
        <f t="shared" si="1"/>
        <v>0</v>
      </c>
      <c r="P27" s="523"/>
      <c r="Q27" s="524"/>
      <c r="R27" s="524"/>
      <c r="S27" s="524"/>
      <c r="T27" s="158" t="str">
        <f t="shared" si="2"/>
        <v/>
      </c>
      <c r="U27" s="159" t="str">
        <f t="shared" si="3"/>
        <v/>
      </c>
      <c r="V27" s="159" t="str">
        <f t="shared" si="4"/>
        <v/>
      </c>
      <c r="W27" s="159" t="str">
        <f t="shared" si="5"/>
        <v/>
      </c>
      <c r="X27" s="391"/>
      <c r="Y27" s="18" t="str">
        <f t="shared" si="6"/>
        <v/>
      </c>
    </row>
    <row r="28" spans="1:25" x14ac:dyDescent="0.2">
      <c r="A28" s="19">
        <v>16</v>
      </c>
      <c r="B28" s="520"/>
      <c r="C28" s="521"/>
      <c r="D28" s="521"/>
      <c r="E28" s="522"/>
      <c r="F28" s="30" t="str">
        <f t="shared" si="0"/>
        <v/>
      </c>
      <c r="G28" s="3"/>
      <c r="H28" s="4"/>
      <c r="I28" s="4"/>
      <c r="J28" s="4"/>
      <c r="K28" s="4"/>
      <c r="L28" s="4"/>
      <c r="M28" s="4"/>
      <c r="N28" s="5"/>
      <c r="O28" s="29">
        <f t="shared" si="1"/>
        <v>0</v>
      </c>
      <c r="P28" s="523"/>
      <c r="Q28" s="524"/>
      <c r="R28" s="524"/>
      <c r="S28" s="524"/>
      <c r="T28" s="158" t="str">
        <f t="shared" si="2"/>
        <v/>
      </c>
      <c r="U28" s="159" t="str">
        <f t="shared" si="3"/>
        <v/>
      </c>
      <c r="V28" s="159" t="str">
        <f t="shared" si="4"/>
        <v/>
      </c>
      <c r="W28" s="159" t="str">
        <f t="shared" si="5"/>
        <v/>
      </c>
      <c r="X28" s="391"/>
      <c r="Y28" s="18" t="str">
        <f t="shared" si="6"/>
        <v/>
      </c>
    </row>
    <row r="29" spans="1:25" x14ac:dyDescent="0.2">
      <c r="A29" s="19">
        <v>17</v>
      </c>
      <c r="B29" s="520"/>
      <c r="C29" s="521"/>
      <c r="D29" s="521"/>
      <c r="E29" s="522"/>
      <c r="F29" s="30" t="str">
        <f t="shared" si="0"/>
        <v/>
      </c>
      <c r="G29" s="3"/>
      <c r="H29" s="4"/>
      <c r="I29" s="4"/>
      <c r="J29" s="4"/>
      <c r="K29" s="4"/>
      <c r="L29" s="4"/>
      <c r="M29" s="4"/>
      <c r="N29" s="5"/>
      <c r="O29" s="29">
        <f t="shared" si="1"/>
        <v>0</v>
      </c>
      <c r="P29" s="523"/>
      <c r="Q29" s="524"/>
      <c r="R29" s="524"/>
      <c r="S29" s="524"/>
      <c r="T29" s="158" t="str">
        <f t="shared" si="2"/>
        <v/>
      </c>
      <c r="U29" s="159" t="str">
        <f t="shared" si="3"/>
        <v/>
      </c>
      <c r="V29" s="159" t="str">
        <f t="shared" si="4"/>
        <v/>
      </c>
      <c r="W29" s="159" t="str">
        <f t="shared" si="5"/>
        <v/>
      </c>
      <c r="X29" s="391"/>
      <c r="Y29" s="18" t="str">
        <f t="shared" si="6"/>
        <v/>
      </c>
    </row>
    <row r="30" spans="1:25" x14ac:dyDescent="0.2">
      <c r="A30" s="19">
        <v>18</v>
      </c>
      <c r="B30" s="520"/>
      <c r="C30" s="521"/>
      <c r="D30" s="521"/>
      <c r="E30" s="522"/>
      <c r="F30" s="30" t="str">
        <f t="shared" si="0"/>
        <v/>
      </c>
      <c r="G30" s="3"/>
      <c r="H30" s="4"/>
      <c r="I30" s="4"/>
      <c r="J30" s="4"/>
      <c r="K30" s="4"/>
      <c r="L30" s="4"/>
      <c r="M30" s="4"/>
      <c r="N30" s="5"/>
      <c r="O30" s="29">
        <f t="shared" si="1"/>
        <v>0</v>
      </c>
      <c r="P30" s="523"/>
      <c r="Q30" s="524"/>
      <c r="R30" s="524"/>
      <c r="S30" s="524"/>
      <c r="T30" s="158" t="str">
        <f t="shared" si="2"/>
        <v/>
      </c>
      <c r="U30" s="159" t="str">
        <f t="shared" si="3"/>
        <v/>
      </c>
      <c r="V30" s="159" t="str">
        <f t="shared" si="4"/>
        <v/>
      </c>
      <c r="W30" s="159" t="str">
        <f t="shared" si="5"/>
        <v/>
      </c>
      <c r="X30" s="391"/>
      <c r="Y30" s="18" t="str">
        <f t="shared" si="6"/>
        <v/>
      </c>
    </row>
    <row r="31" spans="1:25" x14ac:dyDescent="0.2">
      <c r="A31" s="19">
        <v>19</v>
      </c>
      <c r="B31" s="520"/>
      <c r="C31" s="521"/>
      <c r="D31" s="521"/>
      <c r="E31" s="522"/>
      <c r="F31" s="30" t="str">
        <f t="shared" si="0"/>
        <v/>
      </c>
      <c r="G31" s="3"/>
      <c r="H31" s="4"/>
      <c r="I31" s="4"/>
      <c r="J31" s="4"/>
      <c r="K31" s="4"/>
      <c r="L31" s="4"/>
      <c r="M31" s="4"/>
      <c r="N31" s="5"/>
      <c r="O31" s="29">
        <f t="shared" si="1"/>
        <v>0</v>
      </c>
      <c r="P31" s="523"/>
      <c r="Q31" s="524"/>
      <c r="R31" s="524"/>
      <c r="S31" s="524"/>
      <c r="T31" s="158" t="str">
        <f t="shared" si="2"/>
        <v/>
      </c>
      <c r="U31" s="159" t="str">
        <f t="shared" si="3"/>
        <v/>
      </c>
      <c r="V31" s="159" t="str">
        <f t="shared" si="4"/>
        <v/>
      </c>
      <c r="W31" s="159" t="str">
        <f t="shared" si="5"/>
        <v/>
      </c>
      <c r="X31" s="391"/>
      <c r="Y31" s="18" t="str">
        <f t="shared" si="6"/>
        <v/>
      </c>
    </row>
    <row r="32" spans="1:25" x14ac:dyDescent="0.2">
      <c r="A32" s="19">
        <v>20</v>
      </c>
      <c r="B32" s="520"/>
      <c r="C32" s="521"/>
      <c r="D32" s="521"/>
      <c r="E32" s="522"/>
      <c r="F32" s="30" t="str">
        <f t="shared" si="0"/>
        <v/>
      </c>
      <c r="G32" s="3"/>
      <c r="H32" s="4"/>
      <c r="I32" s="4"/>
      <c r="J32" s="4"/>
      <c r="K32" s="4"/>
      <c r="L32" s="4"/>
      <c r="M32" s="4"/>
      <c r="N32" s="5"/>
      <c r="O32" s="29">
        <f t="shared" si="1"/>
        <v>0</v>
      </c>
      <c r="P32" s="523"/>
      <c r="Q32" s="524"/>
      <c r="R32" s="524"/>
      <c r="S32" s="524"/>
      <c r="T32" s="158" t="str">
        <f t="shared" si="2"/>
        <v/>
      </c>
      <c r="U32" s="159" t="str">
        <f t="shared" si="3"/>
        <v/>
      </c>
      <c r="V32" s="159" t="str">
        <f t="shared" si="4"/>
        <v/>
      </c>
      <c r="W32" s="159" t="str">
        <f t="shared" si="5"/>
        <v/>
      </c>
      <c r="X32" s="391"/>
      <c r="Y32" s="18" t="str">
        <f t="shared" si="6"/>
        <v/>
      </c>
    </row>
    <row r="33" spans="1:25" x14ac:dyDescent="0.2">
      <c r="A33" s="19">
        <v>21</v>
      </c>
      <c r="B33" s="520"/>
      <c r="C33" s="521"/>
      <c r="D33" s="521"/>
      <c r="E33" s="522"/>
      <c r="F33" s="30" t="str">
        <f t="shared" si="0"/>
        <v/>
      </c>
      <c r="G33" s="3"/>
      <c r="H33" s="4"/>
      <c r="I33" s="4"/>
      <c r="J33" s="4"/>
      <c r="K33" s="4"/>
      <c r="L33" s="4"/>
      <c r="M33" s="4"/>
      <c r="N33" s="5"/>
      <c r="O33" s="29">
        <f t="shared" si="1"/>
        <v>0</v>
      </c>
      <c r="P33" s="523"/>
      <c r="Q33" s="524"/>
      <c r="R33" s="524"/>
      <c r="S33" s="524"/>
      <c r="T33" s="158" t="str">
        <f t="shared" si="2"/>
        <v/>
      </c>
      <c r="U33" s="159" t="str">
        <f t="shared" si="3"/>
        <v/>
      </c>
      <c r="V33" s="159" t="str">
        <f t="shared" si="4"/>
        <v/>
      </c>
      <c r="W33" s="159" t="str">
        <f t="shared" si="5"/>
        <v/>
      </c>
      <c r="X33" s="391"/>
      <c r="Y33" s="18" t="str">
        <f t="shared" si="6"/>
        <v/>
      </c>
    </row>
    <row r="34" spans="1:25" x14ac:dyDescent="0.2">
      <c r="A34" s="19">
        <v>22</v>
      </c>
      <c r="B34" s="520"/>
      <c r="C34" s="521"/>
      <c r="D34" s="521"/>
      <c r="E34" s="522"/>
      <c r="F34" s="30" t="str">
        <f t="shared" si="0"/>
        <v/>
      </c>
      <c r="G34" s="3"/>
      <c r="H34" s="4"/>
      <c r="I34" s="4"/>
      <c r="J34" s="4"/>
      <c r="K34" s="4"/>
      <c r="L34" s="4"/>
      <c r="M34" s="4"/>
      <c r="N34" s="5"/>
      <c r="O34" s="29">
        <f t="shared" si="1"/>
        <v>0</v>
      </c>
      <c r="P34" s="523"/>
      <c r="Q34" s="524"/>
      <c r="R34" s="524"/>
      <c r="S34" s="524"/>
      <c r="T34" s="158" t="str">
        <f t="shared" si="2"/>
        <v/>
      </c>
      <c r="U34" s="159" t="str">
        <f t="shared" si="3"/>
        <v/>
      </c>
      <c r="V34" s="159" t="str">
        <f t="shared" si="4"/>
        <v/>
      </c>
      <c r="W34" s="159" t="str">
        <f t="shared" si="5"/>
        <v/>
      </c>
      <c r="X34" s="391"/>
      <c r="Y34" s="18" t="str">
        <f t="shared" si="6"/>
        <v/>
      </c>
    </row>
    <row r="35" spans="1:25" x14ac:dyDescent="0.2">
      <c r="A35" s="19">
        <v>23</v>
      </c>
      <c r="B35" s="520"/>
      <c r="C35" s="521"/>
      <c r="D35" s="521"/>
      <c r="E35" s="522"/>
      <c r="F35" s="30" t="str">
        <f t="shared" si="0"/>
        <v/>
      </c>
      <c r="G35" s="3"/>
      <c r="H35" s="4"/>
      <c r="I35" s="4"/>
      <c r="J35" s="4"/>
      <c r="K35" s="4"/>
      <c r="L35" s="4"/>
      <c r="M35" s="4"/>
      <c r="N35" s="5"/>
      <c r="O35" s="29">
        <f t="shared" si="1"/>
        <v>0</v>
      </c>
      <c r="P35" s="523"/>
      <c r="Q35" s="524"/>
      <c r="R35" s="524"/>
      <c r="S35" s="524"/>
      <c r="T35" s="158" t="str">
        <f t="shared" si="2"/>
        <v/>
      </c>
      <c r="U35" s="159" t="str">
        <f t="shared" si="3"/>
        <v/>
      </c>
      <c r="V35" s="159" t="str">
        <f t="shared" si="4"/>
        <v/>
      </c>
      <c r="W35" s="159" t="str">
        <f t="shared" si="5"/>
        <v/>
      </c>
      <c r="X35" s="391"/>
      <c r="Y35" s="18" t="str">
        <f t="shared" si="6"/>
        <v/>
      </c>
    </row>
    <row r="36" spans="1:25" x14ac:dyDescent="0.2">
      <c r="A36" s="19">
        <v>24</v>
      </c>
      <c r="B36" s="520"/>
      <c r="C36" s="521"/>
      <c r="D36" s="521"/>
      <c r="E36" s="522"/>
      <c r="F36" s="30" t="str">
        <f t="shared" si="0"/>
        <v/>
      </c>
      <c r="G36" s="3"/>
      <c r="H36" s="4"/>
      <c r="I36" s="4"/>
      <c r="J36" s="4"/>
      <c r="K36" s="4"/>
      <c r="L36" s="4"/>
      <c r="M36" s="4"/>
      <c r="N36" s="5"/>
      <c r="O36" s="29">
        <f t="shared" si="1"/>
        <v>0</v>
      </c>
      <c r="P36" s="523"/>
      <c r="Q36" s="524"/>
      <c r="R36" s="524"/>
      <c r="S36" s="524"/>
      <c r="T36" s="158" t="str">
        <f t="shared" si="2"/>
        <v/>
      </c>
      <c r="U36" s="159" t="str">
        <f t="shared" si="3"/>
        <v/>
      </c>
      <c r="V36" s="159" t="str">
        <f t="shared" si="4"/>
        <v/>
      </c>
      <c r="W36" s="159" t="str">
        <f t="shared" si="5"/>
        <v/>
      </c>
      <c r="X36" s="391"/>
      <c r="Y36" s="18" t="str">
        <f t="shared" si="6"/>
        <v/>
      </c>
    </row>
    <row r="37" spans="1:25" x14ac:dyDescent="0.2">
      <c r="A37" s="19">
        <v>25</v>
      </c>
      <c r="B37" s="520"/>
      <c r="C37" s="521"/>
      <c r="D37" s="521"/>
      <c r="E37" s="522"/>
      <c r="F37" s="30" t="str">
        <f t="shared" si="0"/>
        <v/>
      </c>
      <c r="G37" s="3"/>
      <c r="H37" s="4"/>
      <c r="I37" s="4"/>
      <c r="J37" s="4"/>
      <c r="K37" s="4"/>
      <c r="L37" s="4"/>
      <c r="M37" s="4"/>
      <c r="N37" s="5"/>
      <c r="O37" s="29">
        <f t="shared" si="1"/>
        <v>0</v>
      </c>
      <c r="P37" s="523"/>
      <c r="Q37" s="524"/>
      <c r="R37" s="524"/>
      <c r="S37" s="524"/>
      <c r="T37" s="158" t="str">
        <f t="shared" si="2"/>
        <v/>
      </c>
      <c r="U37" s="159" t="str">
        <f t="shared" si="3"/>
        <v/>
      </c>
      <c r="V37" s="159" t="str">
        <f t="shared" si="4"/>
        <v/>
      </c>
      <c r="W37" s="159" t="str">
        <f t="shared" si="5"/>
        <v/>
      </c>
      <c r="X37" s="391"/>
      <c r="Y37" s="18" t="str">
        <f t="shared" si="6"/>
        <v/>
      </c>
    </row>
    <row r="38" spans="1:25" x14ac:dyDescent="0.2">
      <c r="A38" s="19">
        <v>26</v>
      </c>
      <c r="B38" s="520"/>
      <c r="C38" s="521"/>
      <c r="D38" s="521"/>
      <c r="E38" s="522"/>
      <c r="F38" s="30" t="str">
        <f t="shared" si="0"/>
        <v/>
      </c>
      <c r="G38" s="3"/>
      <c r="H38" s="4"/>
      <c r="I38" s="4"/>
      <c r="J38" s="4"/>
      <c r="K38" s="4"/>
      <c r="L38" s="4"/>
      <c r="M38" s="4"/>
      <c r="N38" s="5"/>
      <c r="O38" s="29">
        <f t="shared" si="1"/>
        <v>0</v>
      </c>
      <c r="P38" s="523"/>
      <c r="Q38" s="524"/>
      <c r="R38" s="524"/>
      <c r="S38" s="524"/>
      <c r="T38" s="158" t="str">
        <f t="shared" si="2"/>
        <v/>
      </c>
      <c r="U38" s="159" t="str">
        <f t="shared" si="3"/>
        <v/>
      </c>
      <c r="V38" s="159" t="str">
        <f t="shared" si="4"/>
        <v/>
      </c>
      <c r="W38" s="159" t="str">
        <f t="shared" si="5"/>
        <v/>
      </c>
      <c r="X38" s="391"/>
      <c r="Y38" s="18" t="str">
        <f t="shared" si="6"/>
        <v/>
      </c>
    </row>
    <row r="39" spans="1:25" x14ac:dyDescent="0.2">
      <c r="A39" s="19">
        <v>27</v>
      </c>
      <c r="B39" s="520"/>
      <c r="C39" s="521"/>
      <c r="D39" s="521"/>
      <c r="E39" s="522"/>
      <c r="F39" s="30" t="str">
        <f t="shared" si="0"/>
        <v/>
      </c>
      <c r="G39" s="3"/>
      <c r="H39" s="4"/>
      <c r="I39" s="4"/>
      <c r="J39" s="4"/>
      <c r="K39" s="4"/>
      <c r="L39" s="4"/>
      <c r="M39" s="4"/>
      <c r="N39" s="5"/>
      <c r="O39" s="29">
        <f t="shared" si="1"/>
        <v>0</v>
      </c>
      <c r="P39" s="523"/>
      <c r="Q39" s="524"/>
      <c r="R39" s="524"/>
      <c r="S39" s="524"/>
      <c r="T39" s="158" t="str">
        <f t="shared" si="2"/>
        <v/>
      </c>
      <c r="U39" s="159" t="str">
        <f t="shared" si="3"/>
        <v/>
      </c>
      <c r="V39" s="159" t="str">
        <f t="shared" si="4"/>
        <v/>
      </c>
      <c r="W39" s="159" t="str">
        <f t="shared" si="5"/>
        <v/>
      </c>
      <c r="X39" s="391"/>
      <c r="Y39" s="18" t="str">
        <f t="shared" si="6"/>
        <v/>
      </c>
    </row>
    <row r="40" spans="1:25" x14ac:dyDescent="0.2">
      <c r="A40" s="19">
        <v>28</v>
      </c>
      <c r="B40" s="520"/>
      <c r="C40" s="521"/>
      <c r="D40" s="521"/>
      <c r="E40" s="522"/>
      <c r="F40" s="30" t="str">
        <f t="shared" si="0"/>
        <v/>
      </c>
      <c r="G40" s="3"/>
      <c r="H40" s="4"/>
      <c r="I40" s="4"/>
      <c r="J40" s="4"/>
      <c r="K40" s="4"/>
      <c r="L40" s="4"/>
      <c r="M40" s="4"/>
      <c r="N40" s="5"/>
      <c r="O40" s="29">
        <f t="shared" si="1"/>
        <v>0</v>
      </c>
      <c r="P40" s="523"/>
      <c r="Q40" s="524"/>
      <c r="R40" s="524"/>
      <c r="S40" s="524"/>
      <c r="T40" s="158" t="str">
        <f t="shared" si="2"/>
        <v/>
      </c>
      <c r="U40" s="159" t="str">
        <f t="shared" si="3"/>
        <v/>
      </c>
      <c r="V40" s="159" t="str">
        <f t="shared" si="4"/>
        <v/>
      </c>
      <c r="W40" s="159" t="str">
        <f t="shared" si="5"/>
        <v/>
      </c>
      <c r="X40" s="391"/>
      <c r="Y40" s="18" t="str">
        <f t="shared" si="6"/>
        <v/>
      </c>
    </row>
    <row r="41" spans="1:25" x14ac:dyDescent="0.2">
      <c r="A41" s="19">
        <v>29</v>
      </c>
      <c r="B41" s="520"/>
      <c r="C41" s="521"/>
      <c r="D41" s="521"/>
      <c r="E41" s="522"/>
      <c r="F41" s="30" t="str">
        <f t="shared" si="0"/>
        <v/>
      </c>
      <c r="G41" s="3"/>
      <c r="H41" s="4"/>
      <c r="I41" s="4"/>
      <c r="J41" s="4"/>
      <c r="K41" s="4"/>
      <c r="L41" s="4"/>
      <c r="M41" s="4"/>
      <c r="N41" s="5"/>
      <c r="O41" s="29">
        <f t="shared" si="1"/>
        <v>0</v>
      </c>
      <c r="P41" s="523"/>
      <c r="Q41" s="524"/>
      <c r="R41" s="524"/>
      <c r="S41" s="524"/>
      <c r="T41" s="158" t="str">
        <f t="shared" si="2"/>
        <v/>
      </c>
      <c r="U41" s="159" t="str">
        <f t="shared" si="3"/>
        <v/>
      </c>
      <c r="V41" s="159" t="str">
        <f t="shared" si="4"/>
        <v/>
      </c>
      <c r="W41" s="159" t="str">
        <f t="shared" si="5"/>
        <v/>
      </c>
      <c r="X41" s="391"/>
      <c r="Y41" s="18" t="str">
        <f t="shared" si="6"/>
        <v/>
      </c>
    </row>
    <row r="42" spans="1:25" x14ac:dyDescent="0.2">
      <c r="A42" s="19">
        <v>30</v>
      </c>
      <c r="B42" s="520"/>
      <c r="C42" s="521"/>
      <c r="D42" s="521"/>
      <c r="E42" s="522"/>
      <c r="F42" s="30" t="str">
        <f t="shared" si="0"/>
        <v/>
      </c>
      <c r="G42" s="3"/>
      <c r="H42" s="4"/>
      <c r="I42" s="4"/>
      <c r="J42" s="4"/>
      <c r="K42" s="4"/>
      <c r="L42" s="4"/>
      <c r="M42" s="4"/>
      <c r="N42" s="5"/>
      <c r="O42" s="29">
        <f t="shared" si="1"/>
        <v>0</v>
      </c>
      <c r="P42" s="523"/>
      <c r="Q42" s="524"/>
      <c r="R42" s="524"/>
      <c r="S42" s="524"/>
      <c r="T42" s="158" t="str">
        <f t="shared" si="2"/>
        <v/>
      </c>
      <c r="U42" s="159" t="str">
        <f t="shared" si="3"/>
        <v/>
      </c>
      <c r="V42" s="159" t="str">
        <f t="shared" si="4"/>
        <v/>
      </c>
      <c r="W42" s="159" t="str">
        <f t="shared" si="5"/>
        <v/>
      </c>
      <c r="X42" s="391"/>
      <c r="Y42" s="18" t="str">
        <f t="shared" si="6"/>
        <v/>
      </c>
    </row>
    <row r="43" spans="1:25" x14ac:dyDescent="0.2">
      <c r="A43" s="19">
        <v>31</v>
      </c>
      <c r="B43" s="520"/>
      <c r="C43" s="521"/>
      <c r="D43" s="521"/>
      <c r="E43" s="522"/>
      <c r="F43" s="30" t="str">
        <f t="shared" si="0"/>
        <v/>
      </c>
      <c r="G43" s="3"/>
      <c r="H43" s="4"/>
      <c r="I43" s="4"/>
      <c r="J43" s="4"/>
      <c r="K43" s="4"/>
      <c r="L43" s="4"/>
      <c r="M43" s="4"/>
      <c r="N43" s="5"/>
      <c r="O43" s="29">
        <f t="shared" si="1"/>
        <v>0</v>
      </c>
      <c r="P43" s="523"/>
      <c r="Q43" s="524"/>
      <c r="R43" s="524"/>
      <c r="S43" s="524"/>
      <c r="T43" s="158" t="str">
        <f t="shared" si="2"/>
        <v/>
      </c>
      <c r="U43" s="159" t="str">
        <f t="shared" si="3"/>
        <v/>
      </c>
      <c r="V43" s="159" t="str">
        <f t="shared" si="4"/>
        <v/>
      </c>
      <c r="W43" s="159" t="str">
        <f t="shared" si="5"/>
        <v/>
      </c>
      <c r="X43" s="391"/>
      <c r="Y43" s="18" t="str">
        <f t="shared" si="6"/>
        <v/>
      </c>
    </row>
    <row r="44" spans="1:25" x14ac:dyDescent="0.2">
      <c r="A44" s="19">
        <v>32</v>
      </c>
      <c r="B44" s="520"/>
      <c r="C44" s="521"/>
      <c r="D44" s="521"/>
      <c r="E44" s="522"/>
      <c r="F44" s="30" t="str">
        <f t="shared" si="0"/>
        <v/>
      </c>
      <c r="G44" s="3"/>
      <c r="H44" s="4"/>
      <c r="I44" s="4"/>
      <c r="J44" s="4"/>
      <c r="K44" s="4"/>
      <c r="L44" s="4"/>
      <c r="M44" s="4"/>
      <c r="N44" s="5"/>
      <c r="O44" s="29">
        <f t="shared" si="1"/>
        <v>0</v>
      </c>
      <c r="P44" s="523"/>
      <c r="Q44" s="524"/>
      <c r="R44" s="524"/>
      <c r="S44" s="524"/>
      <c r="T44" s="158" t="str">
        <f t="shared" si="2"/>
        <v/>
      </c>
      <c r="U44" s="159" t="str">
        <f t="shared" si="3"/>
        <v/>
      </c>
      <c r="V44" s="159" t="str">
        <f t="shared" si="4"/>
        <v/>
      </c>
      <c r="W44" s="159" t="str">
        <f t="shared" si="5"/>
        <v/>
      </c>
      <c r="X44" s="391"/>
      <c r="Y44" s="18" t="str">
        <f t="shared" si="6"/>
        <v/>
      </c>
    </row>
    <row r="45" spans="1:25" x14ac:dyDescent="0.2">
      <c r="A45" s="19">
        <v>33</v>
      </c>
      <c r="B45" s="520"/>
      <c r="C45" s="521"/>
      <c r="D45" s="521"/>
      <c r="E45" s="522"/>
      <c r="F45" s="30" t="str">
        <f t="shared" si="0"/>
        <v/>
      </c>
      <c r="G45" s="3"/>
      <c r="H45" s="4"/>
      <c r="I45" s="4"/>
      <c r="J45" s="4"/>
      <c r="K45" s="4"/>
      <c r="L45" s="4"/>
      <c r="M45" s="4"/>
      <c r="N45" s="5"/>
      <c r="O45" s="29">
        <f t="shared" si="1"/>
        <v>0</v>
      </c>
      <c r="P45" s="523"/>
      <c r="Q45" s="524"/>
      <c r="R45" s="524"/>
      <c r="S45" s="524"/>
      <c r="T45" s="158" t="str">
        <f t="shared" si="2"/>
        <v/>
      </c>
      <c r="U45" s="159" t="str">
        <f t="shared" si="3"/>
        <v/>
      </c>
      <c r="V45" s="159" t="str">
        <f t="shared" si="4"/>
        <v/>
      </c>
      <c r="W45" s="159" t="str">
        <f t="shared" si="5"/>
        <v/>
      </c>
      <c r="X45" s="391"/>
      <c r="Y45" s="18" t="str">
        <f t="shared" ref="Y45:Y76" si="7">IF($B45&lt;&gt;"",IF(VLOOKUP($B45,$B$127:$H$432,6,FALSE)&lt;&gt;"",VLOOKUP($B45,$B$127:$H$432,6,FALSE),""),"")</f>
        <v/>
      </c>
    </row>
    <row r="46" spans="1:25" x14ac:dyDescent="0.2">
      <c r="A46" s="19">
        <v>34</v>
      </c>
      <c r="B46" s="520"/>
      <c r="C46" s="521"/>
      <c r="D46" s="521"/>
      <c r="E46" s="522"/>
      <c r="F46" s="30" t="str">
        <f t="shared" si="0"/>
        <v/>
      </c>
      <c r="G46" s="3"/>
      <c r="H46" s="4"/>
      <c r="I46" s="4"/>
      <c r="J46" s="4"/>
      <c r="K46" s="4"/>
      <c r="L46" s="4"/>
      <c r="M46" s="4"/>
      <c r="N46" s="5"/>
      <c r="O46" s="29">
        <f t="shared" si="1"/>
        <v>0</v>
      </c>
      <c r="P46" s="523"/>
      <c r="Q46" s="524"/>
      <c r="R46" s="524"/>
      <c r="S46" s="524"/>
      <c r="T46" s="158" t="str">
        <f t="shared" si="2"/>
        <v/>
      </c>
      <c r="U46" s="159" t="str">
        <f t="shared" si="3"/>
        <v/>
      </c>
      <c r="V46" s="159" t="str">
        <f t="shared" si="4"/>
        <v/>
      </c>
      <c r="W46" s="159" t="str">
        <f t="shared" si="5"/>
        <v/>
      </c>
      <c r="X46" s="391"/>
      <c r="Y46" s="18" t="str">
        <f t="shared" si="7"/>
        <v/>
      </c>
    </row>
    <row r="47" spans="1:25" x14ac:dyDescent="0.2">
      <c r="A47" s="19">
        <v>35</v>
      </c>
      <c r="B47" s="520"/>
      <c r="C47" s="521"/>
      <c r="D47" s="521"/>
      <c r="E47" s="522"/>
      <c r="F47" s="30" t="str">
        <f t="shared" si="0"/>
        <v/>
      </c>
      <c r="G47" s="3"/>
      <c r="H47" s="4"/>
      <c r="I47" s="4"/>
      <c r="J47" s="4"/>
      <c r="K47" s="4"/>
      <c r="L47" s="4"/>
      <c r="M47" s="4"/>
      <c r="N47" s="5"/>
      <c r="O47" s="29">
        <f t="shared" si="1"/>
        <v>0</v>
      </c>
      <c r="P47" s="523"/>
      <c r="Q47" s="524"/>
      <c r="R47" s="524"/>
      <c r="S47" s="524"/>
      <c r="T47" s="158" t="str">
        <f t="shared" si="2"/>
        <v/>
      </c>
      <c r="U47" s="159" t="str">
        <f t="shared" si="3"/>
        <v/>
      </c>
      <c r="V47" s="159" t="str">
        <f t="shared" si="4"/>
        <v/>
      </c>
      <c r="W47" s="159" t="str">
        <f t="shared" si="5"/>
        <v/>
      </c>
      <c r="X47" s="391"/>
      <c r="Y47" s="18" t="str">
        <f t="shared" si="7"/>
        <v/>
      </c>
    </row>
    <row r="48" spans="1:25" x14ac:dyDescent="0.2">
      <c r="A48" s="19">
        <v>36</v>
      </c>
      <c r="B48" s="520"/>
      <c r="C48" s="521"/>
      <c r="D48" s="521"/>
      <c r="E48" s="522"/>
      <c r="F48" s="30" t="str">
        <f t="shared" si="0"/>
        <v/>
      </c>
      <c r="G48" s="3"/>
      <c r="H48" s="4"/>
      <c r="I48" s="4"/>
      <c r="J48" s="4"/>
      <c r="K48" s="4"/>
      <c r="L48" s="4"/>
      <c r="M48" s="4"/>
      <c r="N48" s="5"/>
      <c r="O48" s="29">
        <f t="shared" si="1"/>
        <v>0</v>
      </c>
      <c r="P48" s="523"/>
      <c r="Q48" s="524"/>
      <c r="R48" s="524"/>
      <c r="S48" s="524"/>
      <c r="T48" s="158" t="str">
        <f t="shared" si="2"/>
        <v/>
      </c>
      <c r="U48" s="159" t="str">
        <f t="shared" si="3"/>
        <v/>
      </c>
      <c r="V48" s="159" t="str">
        <f t="shared" si="4"/>
        <v/>
      </c>
      <c r="W48" s="159" t="str">
        <f t="shared" si="5"/>
        <v/>
      </c>
      <c r="X48" s="391"/>
      <c r="Y48" s="18" t="str">
        <f t="shared" si="7"/>
        <v/>
      </c>
    </row>
    <row r="49" spans="1:25" x14ac:dyDescent="0.2">
      <c r="A49" s="19">
        <v>37</v>
      </c>
      <c r="B49" s="520"/>
      <c r="C49" s="521"/>
      <c r="D49" s="521"/>
      <c r="E49" s="522"/>
      <c r="F49" s="30" t="str">
        <f t="shared" si="0"/>
        <v/>
      </c>
      <c r="G49" s="3"/>
      <c r="H49" s="4"/>
      <c r="I49" s="4"/>
      <c r="J49" s="4"/>
      <c r="K49" s="4"/>
      <c r="L49" s="4"/>
      <c r="M49" s="4"/>
      <c r="N49" s="5"/>
      <c r="O49" s="29">
        <f t="shared" si="1"/>
        <v>0</v>
      </c>
      <c r="P49" s="523"/>
      <c r="Q49" s="524"/>
      <c r="R49" s="524"/>
      <c r="S49" s="524"/>
      <c r="T49" s="158" t="str">
        <f t="shared" si="2"/>
        <v/>
      </c>
      <c r="U49" s="159" t="str">
        <f t="shared" si="3"/>
        <v/>
      </c>
      <c r="V49" s="159" t="str">
        <f t="shared" si="4"/>
        <v/>
      </c>
      <c r="W49" s="159" t="str">
        <f t="shared" si="5"/>
        <v/>
      </c>
      <c r="X49" s="391"/>
      <c r="Y49" s="18" t="str">
        <f t="shared" si="7"/>
        <v/>
      </c>
    </row>
    <row r="50" spans="1:25" x14ac:dyDescent="0.2">
      <c r="A50" s="19">
        <v>38</v>
      </c>
      <c r="B50" s="520"/>
      <c r="C50" s="521"/>
      <c r="D50" s="521"/>
      <c r="E50" s="522"/>
      <c r="F50" s="30" t="str">
        <f t="shared" si="0"/>
        <v/>
      </c>
      <c r="G50" s="3"/>
      <c r="H50" s="4"/>
      <c r="I50" s="4"/>
      <c r="J50" s="4"/>
      <c r="K50" s="4"/>
      <c r="L50" s="4"/>
      <c r="M50" s="4"/>
      <c r="N50" s="5"/>
      <c r="O50" s="29">
        <f t="shared" si="1"/>
        <v>0</v>
      </c>
      <c r="P50" s="523"/>
      <c r="Q50" s="524"/>
      <c r="R50" s="524"/>
      <c r="S50" s="524"/>
      <c r="T50" s="158" t="str">
        <f t="shared" si="2"/>
        <v/>
      </c>
      <c r="U50" s="159" t="str">
        <f t="shared" si="3"/>
        <v/>
      </c>
      <c r="V50" s="159" t="str">
        <f t="shared" si="4"/>
        <v/>
      </c>
      <c r="W50" s="159" t="str">
        <f t="shared" si="5"/>
        <v/>
      </c>
      <c r="X50" s="391"/>
      <c r="Y50" s="18" t="str">
        <f t="shared" si="7"/>
        <v/>
      </c>
    </row>
    <row r="51" spans="1:25" x14ac:dyDescent="0.2">
      <c r="A51" s="19">
        <v>39</v>
      </c>
      <c r="B51" s="520"/>
      <c r="C51" s="521"/>
      <c r="D51" s="521"/>
      <c r="E51" s="522"/>
      <c r="F51" s="30" t="str">
        <f t="shared" si="0"/>
        <v/>
      </c>
      <c r="G51" s="3"/>
      <c r="H51" s="4"/>
      <c r="I51" s="4"/>
      <c r="J51" s="4"/>
      <c r="K51" s="4"/>
      <c r="L51" s="4"/>
      <c r="M51" s="4"/>
      <c r="N51" s="5"/>
      <c r="O51" s="29">
        <f t="shared" si="1"/>
        <v>0</v>
      </c>
      <c r="P51" s="523"/>
      <c r="Q51" s="524"/>
      <c r="R51" s="524"/>
      <c r="S51" s="524"/>
      <c r="T51" s="158" t="str">
        <f t="shared" si="2"/>
        <v/>
      </c>
      <c r="U51" s="159" t="str">
        <f t="shared" si="3"/>
        <v/>
      </c>
      <c r="V51" s="159" t="str">
        <f t="shared" si="4"/>
        <v/>
      </c>
      <c r="W51" s="159" t="str">
        <f t="shared" si="5"/>
        <v/>
      </c>
      <c r="X51" s="391"/>
      <c r="Y51" s="18" t="str">
        <f t="shared" si="7"/>
        <v/>
      </c>
    </row>
    <row r="52" spans="1:25" x14ac:dyDescent="0.2">
      <c r="A52" s="19">
        <v>40</v>
      </c>
      <c r="B52" s="520"/>
      <c r="C52" s="521"/>
      <c r="D52" s="521"/>
      <c r="E52" s="522"/>
      <c r="F52" s="30" t="str">
        <f t="shared" si="0"/>
        <v/>
      </c>
      <c r="G52" s="3"/>
      <c r="H52" s="4"/>
      <c r="I52" s="4"/>
      <c r="J52" s="4"/>
      <c r="K52" s="4"/>
      <c r="L52" s="4"/>
      <c r="M52" s="4"/>
      <c r="N52" s="5"/>
      <c r="O52" s="29">
        <f t="shared" si="1"/>
        <v>0</v>
      </c>
      <c r="P52" s="523"/>
      <c r="Q52" s="524"/>
      <c r="R52" s="524"/>
      <c r="S52" s="524"/>
      <c r="T52" s="158" t="str">
        <f t="shared" si="2"/>
        <v/>
      </c>
      <c r="U52" s="159" t="str">
        <f t="shared" si="3"/>
        <v/>
      </c>
      <c r="V52" s="159" t="str">
        <f t="shared" si="4"/>
        <v/>
      </c>
      <c r="W52" s="159" t="str">
        <f t="shared" si="5"/>
        <v/>
      </c>
      <c r="X52" s="391"/>
      <c r="Y52" s="18" t="str">
        <f t="shared" si="7"/>
        <v/>
      </c>
    </row>
    <row r="53" spans="1:25" x14ac:dyDescent="0.2">
      <c r="A53" s="19">
        <v>41</v>
      </c>
      <c r="B53" s="520"/>
      <c r="C53" s="521"/>
      <c r="D53" s="521"/>
      <c r="E53" s="522"/>
      <c r="F53" s="30" t="str">
        <f t="shared" si="0"/>
        <v/>
      </c>
      <c r="G53" s="3"/>
      <c r="H53" s="4"/>
      <c r="I53" s="4"/>
      <c r="J53" s="4"/>
      <c r="K53" s="4"/>
      <c r="L53" s="4"/>
      <c r="M53" s="4"/>
      <c r="N53" s="5"/>
      <c r="O53" s="29">
        <f t="shared" si="1"/>
        <v>0</v>
      </c>
      <c r="P53" s="523"/>
      <c r="Q53" s="524"/>
      <c r="R53" s="524"/>
      <c r="S53" s="524"/>
      <c r="T53" s="158" t="str">
        <f t="shared" si="2"/>
        <v/>
      </c>
      <c r="U53" s="159" t="str">
        <f t="shared" si="3"/>
        <v/>
      </c>
      <c r="V53" s="159" t="str">
        <f t="shared" si="4"/>
        <v/>
      </c>
      <c r="W53" s="159" t="str">
        <f t="shared" si="5"/>
        <v/>
      </c>
      <c r="X53" s="391"/>
      <c r="Y53" s="18" t="str">
        <f t="shared" si="7"/>
        <v/>
      </c>
    </row>
    <row r="54" spans="1:25" x14ac:dyDescent="0.2">
      <c r="A54" s="19">
        <v>42</v>
      </c>
      <c r="B54" s="520"/>
      <c r="C54" s="521"/>
      <c r="D54" s="521"/>
      <c r="E54" s="522"/>
      <c r="F54" s="30" t="str">
        <f t="shared" si="0"/>
        <v/>
      </c>
      <c r="G54" s="3"/>
      <c r="H54" s="4"/>
      <c r="I54" s="4"/>
      <c r="J54" s="4"/>
      <c r="K54" s="4"/>
      <c r="L54" s="4"/>
      <c r="M54" s="4"/>
      <c r="N54" s="5"/>
      <c r="O54" s="29">
        <f t="shared" si="1"/>
        <v>0</v>
      </c>
      <c r="P54" s="523"/>
      <c r="Q54" s="524"/>
      <c r="R54" s="524"/>
      <c r="S54" s="524"/>
      <c r="T54" s="158" t="str">
        <f t="shared" si="2"/>
        <v/>
      </c>
      <c r="U54" s="159" t="str">
        <f t="shared" si="3"/>
        <v/>
      </c>
      <c r="V54" s="159" t="str">
        <f t="shared" si="4"/>
        <v/>
      </c>
      <c r="W54" s="159" t="str">
        <f t="shared" si="5"/>
        <v/>
      </c>
      <c r="X54" s="391"/>
      <c r="Y54" s="18" t="str">
        <f t="shared" si="7"/>
        <v/>
      </c>
    </row>
    <row r="55" spans="1:25" x14ac:dyDescent="0.2">
      <c r="A55" s="19">
        <v>43</v>
      </c>
      <c r="B55" s="520"/>
      <c r="C55" s="521"/>
      <c r="D55" s="521"/>
      <c r="E55" s="522"/>
      <c r="F55" s="30" t="str">
        <f t="shared" si="0"/>
        <v/>
      </c>
      <c r="G55" s="3"/>
      <c r="H55" s="4"/>
      <c r="I55" s="4"/>
      <c r="J55" s="4"/>
      <c r="K55" s="4"/>
      <c r="L55" s="4"/>
      <c r="M55" s="4"/>
      <c r="N55" s="5"/>
      <c r="O55" s="29">
        <f t="shared" si="1"/>
        <v>0</v>
      </c>
      <c r="P55" s="523"/>
      <c r="Q55" s="524"/>
      <c r="R55" s="524"/>
      <c r="S55" s="524"/>
      <c r="T55" s="158" t="str">
        <f t="shared" si="2"/>
        <v/>
      </c>
      <c r="U55" s="159" t="str">
        <f t="shared" si="3"/>
        <v/>
      </c>
      <c r="V55" s="159" t="str">
        <f t="shared" si="4"/>
        <v/>
      </c>
      <c r="W55" s="159" t="str">
        <f t="shared" si="5"/>
        <v/>
      </c>
      <c r="X55" s="391"/>
      <c r="Y55" s="18" t="str">
        <f t="shared" si="7"/>
        <v/>
      </c>
    </row>
    <row r="56" spans="1:25" x14ac:dyDescent="0.2">
      <c r="A56" s="19">
        <v>44</v>
      </c>
      <c r="B56" s="520"/>
      <c r="C56" s="521"/>
      <c r="D56" s="521"/>
      <c r="E56" s="522"/>
      <c r="F56" s="30" t="str">
        <f t="shared" si="0"/>
        <v/>
      </c>
      <c r="G56" s="3"/>
      <c r="H56" s="4"/>
      <c r="I56" s="4"/>
      <c r="J56" s="4"/>
      <c r="K56" s="4"/>
      <c r="L56" s="4"/>
      <c r="M56" s="4"/>
      <c r="N56" s="5"/>
      <c r="O56" s="29">
        <f t="shared" si="1"/>
        <v>0</v>
      </c>
      <c r="P56" s="523"/>
      <c r="Q56" s="524"/>
      <c r="R56" s="524"/>
      <c r="S56" s="524"/>
      <c r="T56" s="158" t="str">
        <f t="shared" si="2"/>
        <v/>
      </c>
      <c r="U56" s="159" t="str">
        <f t="shared" si="3"/>
        <v/>
      </c>
      <c r="V56" s="159" t="str">
        <f t="shared" si="4"/>
        <v/>
      </c>
      <c r="W56" s="159" t="str">
        <f t="shared" si="5"/>
        <v/>
      </c>
      <c r="X56" s="391"/>
      <c r="Y56" s="18" t="str">
        <f t="shared" si="7"/>
        <v/>
      </c>
    </row>
    <row r="57" spans="1:25" x14ac:dyDescent="0.2">
      <c r="A57" s="19">
        <v>45</v>
      </c>
      <c r="B57" s="520"/>
      <c r="C57" s="521"/>
      <c r="D57" s="521"/>
      <c r="E57" s="522"/>
      <c r="F57" s="30" t="str">
        <f t="shared" si="0"/>
        <v/>
      </c>
      <c r="G57" s="3"/>
      <c r="H57" s="4"/>
      <c r="I57" s="4"/>
      <c r="J57" s="4"/>
      <c r="K57" s="4"/>
      <c r="L57" s="4"/>
      <c r="M57" s="4"/>
      <c r="N57" s="5"/>
      <c r="O57" s="29">
        <f t="shared" si="1"/>
        <v>0</v>
      </c>
      <c r="P57" s="523"/>
      <c r="Q57" s="524"/>
      <c r="R57" s="524"/>
      <c r="S57" s="524"/>
      <c r="T57" s="158" t="str">
        <f t="shared" si="2"/>
        <v/>
      </c>
      <c r="U57" s="159" t="str">
        <f t="shared" si="3"/>
        <v/>
      </c>
      <c r="V57" s="159" t="str">
        <f t="shared" si="4"/>
        <v/>
      </c>
      <c r="W57" s="159" t="str">
        <f t="shared" si="5"/>
        <v/>
      </c>
      <c r="X57" s="391"/>
      <c r="Y57" s="18" t="str">
        <f t="shared" si="7"/>
        <v/>
      </c>
    </row>
    <row r="58" spans="1:25" x14ac:dyDescent="0.2">
      <c r="A58" s="19">
        <v>46</v>
      </c>
      <c r="B58" s="520"/>
      <c r="C58" s="521"/>
      <c r="D58" s="521"/>
      <c r="E58" s="522"/>
      <c r="F58" s="30" t="str">
        <f t="shared" si="0"/>
        <v/>
      </c>
      <c r="G58" s="3"/>
      <c r="H58" s="4"/>
      <c r="I58" s="4"/>
      <c r="J58" s="4"/>
      <c r="K58" s="4"/>
      <c r="L58" s="4"/>
      <c r="M58" s="4"/>
      <c r="N58" s="5"/>
      <c r="O58" s="29">
        <f t="shared" si="1"/>
        <v>0</v>
      </c>
      <c r="P58" s="523"/>
      <c r="Q58" s="524"/>
      <c r="R58" s="524"/>
      <c r="S58" s="524"/>
      <c r="T58" s="158" t="str">
        <f t="shared" si="2"/>
        <v/>
      </c>
      <c r="U58" s="159" t="str">
        <f t="shared" si="3"/>
        <v/>
      </c>
      <c r="V58" s="159" t="str">
        <f t="shared" si="4"/>
        <v/>
      </c>
      <c r="W58" s="159" t="str">
        <f t="shared" si="5"/>
        <v/>
      </c>
      <c r="X58" s="391"/>
      <c r="Y58" s="18" t="str">
        <f t="shared" si="7"/>
        <v/>
      </c>
    </row>
    <row r="59" spans="1:25" x14ac:dyDescent="0.2">
      <c r="A59" s="19">
        <v>47</v>
      </c>
      <c r="B59" s="520"/>
      <c r="C59" s="521"/>
      <c r="D59" s="521"/>
      <c r="E59" s="522"/>
      <c r="F59" s="30" t="str">
        <f t="shared" si="0"/>
        <v/>
      </c>
      <c r="G59" s="3"/>
      <c r="H59" s="4"/>
      <c r="I59" s="4"/>
      <c r="J59" s="4"/>
      <c r="K59" s="4"/>
      <c r="L59" s="4"/>
      <c r="M59" s="4"/>
      <c r="N59" s="5"/>
      <c r="O59" s="29">
        <f t="shared" si="1"/>
        <v>0</v>
      </c>
      <c r="P59" s="523"/>
      <c r="Q59" s="524"/>
      <c r="R59" s="524"/>
      <c r="S59" s="524"/>
      <c r="T59" s="158" t="str">
        <f t="shared" si="2"/>
        <v/>
      </c>
      <c r="U59" s="159" t="str">
        <f t="shared" si="3"/>
        <v/>
      </c>
      <c r="V59" s="159" t="str">
        <f t="shared" si="4"/>
        <v/>
      </c>
      <c r="W59" s="159" t="str">
        <f t="shared" si="5"/>
        <v/>
      </c>
      <c r="X59" s="391"/>
      <c r="Y59" s="18" t="str">
        <f t="shared" si="7"/>
        <v/>
      </c>
    </row>
    <row r="60" spans="1:25" x14ac:dyDescent="0.2">
      <c r="A60" s="19">
        <v>48</v>
      </c>
      <c r="B60" s="520"/>
      <c r="C60" s="521"/>
      <c r="D60" s="521"/>
      <c r="E60" s="522"/>
      <c r="F60" s="30" t="str">
        <f t="shared" si="0"/>
        <v/>
      </c>
      <c r="G60" s="3"/>
      <c r="H60" s="4"/>
      <c r="I60" s="4"/>
      <c r="J60" s="4"/>
      <c r="K60" s="4"/>
      <c r="L60" s="4"/>
      <c r="M60" s="4"/>
      <c r="N60" s="5"/>
      <c r="O60" s="29">
        <f t="shared" si="1"/>
        <v>0</v>
      </c>
      <c r="P60" s="523"/>
      <c r="Q60" s="524"/>
      <c r="R60" s="524"/>
      <c r="S60" s="524"/>
      <c r="T60" s="158" t="str">
        <f t="shared" si="2"/>
        <v/>
      </c>
      <c r="U60" s="159" t="str">
        <f t="shared" si="3"/>
        <v/>
      </c>
      <c r="V60" s="159" t="str">
        <f t="shared" si="4"/>
        <v/>
      </c>
      <c r="W60" s="159" t="str">
        <f t="shared" si="5"/>
        <v/>
      </c>
      <c r="X60" s="391"/>
      <c r="Y60" s="18" t="str">
        <f t="shared" si="7"/>
        <v/>
      </c>
    </row>
    <row r="61" spans="1:25" x14ac:dyDescent="0.2">
      <c r="A61" s="19">
        <v>49</v>
      </c>
      <c r="B61" s="520"/>
      <c r="C61" s="521"/>
      <c r="D61" s="521"/>
      <c r="E61" s="522"/>
      <c r="F61" s="30" t="str">
        <f>IF(O61&gt;0,O61,"")</f>
        <v/>
      </c>
      <c r="G61" s="3"/>
      <c r="H61" s="4"/>
      <c r="I61" s="4"/>
      <c r="J61" s="4"/>
      <c r="K61" s="4"/>
      <c r="L61" s="4"/>
      <c r="M61" s="4"/>
      <c r="N61" s="5"/>
      <c r="O61" s="29">
        <f>SUM(G61:N61)</f>
        <v>0</v>
      </c>
      <c r="P61" s="523"/>
      <c r="Q61" s="524"/>
      <c r="R61" s="524"/>
      <c r="S61" s="524"/>
      <c r="T61" s="158" t="str">
        <f t="shared" si="2"/>
        <v/>
      </c>
      <c r="U61" s="159" t="str">
        <f t="shared" si="3"/>
        <v/>
      </c>
      <c r="V61" s="159" t="str">
        <f t="shared" si="4"/>
        <v/>
      </c>
      <c r="W61" s="159" t="str">
        <f t="shared" si="5"/>
        <v/>
      </c>
      <c r="X61" s="391"/>
      <c r="Y61" s="18" t="str">
        <f t="shared" si="7"/>
        <v/>
      </c>
    </row>
    <row r="62" spans="1:25" x14ac:dyDescent="0.2">
      <c r="A62" s="19">
        <v>50</v>
      </c>
      <c r="B62" s="520"/>
      <c r="C62" s="521"/>
      <c r="D62" s="521"/>
      <c r="E62" s="522"/>
      <c r="F62" s="30" t="str">
        <f t="shared" si="0"/>
        <v/>
      </c>
      <c r="G62" s="3"/>
      <c r="H62" s="4"/>
      <c r="I62" s="4"/>
      <c r="J62" s="4"/>
      <c r="K62" s="4"/>
      <c r="L62" s="4"/>
      <c r="M62" s="4"/>
      <c r="N62" s="5"/>
      <c r="O62" s="29">
        <f t="shared" si="1"/>
        <v>0</v>
      </c>
      <c r="P62" s="523"/>
      <c r="Q62" s="524"/>
      <c r="R62" s="524"/>
      <c r="S62" s="524"/>
      <c r="T62" s="158" t="str">
        <f t="shared" si="2"/>
        <v/>
      </c>
      <c r="U62" s="159" t="str">
        <f t="shared" si="3"/>
        <v/>
      </c>
      <c r="V62" s="159" t="str">
        <f t="shared" si="4"/>
        <v/>
      </c>
      <c r="W62" s="159" t="str">
        <f t="shared" si="5"/>
        <v/>
      </c>
      <c r="X62" s="391"/>
      <c r="Y62" s="18" t="str">
        <f t="shared" si="7"/>
        <v/>
      </c>
    </row>
    <row r="63" spans="1:25" x14ac:dyDescent="0.2">
      <c r="A63" s="19">
        <v>51</v>
      </c>
      <c r="B63" s="520"/>
      <c r="C63" s="521"/>
      <c r="D63" s="521"/>
      <c r="E63" s="522"/>
      <c r="F63" s="30" t="str">
        <f t="shared" si="0"/>
        <v/>
      </c>
      <c r="G63" s="3"/>
      <c r="H63" s="4"/>
      <c r="I63" s="4"/>
      <c r="J63" s="4"/>
      <c r="K63" s="4"/>
      <c r="L63" s="4"/>
      <c r="M63" s="4"/>
      <c r="N63" s="5"/>
      <c r="O63" s="29">
        <f t="shared" si="1"/>
        <v>0</v>
      </c>
      <c r="P63" s="523"/>
      <c r="Q63" s="524"/>
      <c r="R63" s="524"/>
      <c r="S63" s="524"/>
      <c r="T63" s="158" t="str">
        <f t="shared" si="2"/>
        <v/>
      </c>
      <c r="U63" s="159" t="str">
        <f t="shared" si="3"/>
        <v/>
      </c>
      <c r="V63" s="159" t="str">
        <f t="shared" si="4"/>
        <v/>
      </c>
      <c r="W63" s="159" t="str">
        <f t="shared" si="5"/>
        <v/>
      </c>
      <c r="X63" s="391"/>
      <c r="Y63" s="18" t="str">
        <f t="shared" si="7"/>
        <v/>
      </c>
    </row>
    <row r="64" spans="1:25" x14ac:dyDescent="0.2">
      <c r="A64" s="19">
        <v>52</v>
      </c>
      <c r="B64" s="520"/>
      <c r="C64" s="521"/>
      <c r="D64" s="521"/>
      <c r="E64" s="522"/>
      <c r="F64" s="30" t="str">
        <f t="shared" si="0"/>
        <v/>
      </c>
      <c r="G64" s="3"/>
      <c r="H64" s="4"/>
      <c r="I64" s="4"/>
      <c r="J64" s="4"/>
      <c r="K64" s="4"/>
      <c r="L64" s="4"/>
      <c r="M64" s="4"/>
      <c r="N64" s="5"/>
      <c r="O64" s="29">
        <f t="shared" si="1"/>
        <v>0</v>
      </c>
      <c r="P64" s="523"/>
      <c r="Q64" s="524"/>
      <c r="R64" s="524"/>
      <c r="S64" s="524"/>
      <c r="T64" s="158" t="str">
        <f t="shared" si="2"/>
        <v/>
      </c>
      <c r="U64" s="159" t="str">
        <f t="shared" si="3"/>
        <v/>
      </c>
      <c r="V64" s="159" t="str">
        <f t="shared" si="4"/>
        <v/>
      </c>
      <c r="W64" s="159" t="str">
        <f t="shared" si="5"/>
        <v/>
      </c>
      <c r="X64" s="391"/>
      <c r="Y64" s="18" t="str">
        <f t="shared" si="7"/>
        <v/>
      </c>
    </row>
    <row r="65" spans="1:25" x14ac:dyDescent="0.2">
      <c r="A65" s="19">
        <v>53</v>
      </c>
      <c r="B65" s="520"/>
      <c r="C65" s="521"/>
      <c r="D65" s="521"/>
      <c r="E65" s="522"/>
      <c r="F65" s="30" t="str">
        <f t="shared" si="0"/>
        <v/>
      </c>
      <c r="G65" s="3"/>
      <c r="H65" s="4"/>
      <c r="I65" s="4"/>
      <c r="J65" s="4"/>
      <c r="K65" s="4"/>
      <c r="L65" s="4"/>
      <c r="M65" s="4"/>
      <c r="N65" s="5"/>
      <c r="O65" s="29">
        <f t="shared" si="1"/>
        <v>0</v>
      </c>
      <c r="P65" s="523"/>
      <c r="Q65" s="524"/>
      <c r="R65" s="524"/>
      <c r="S65" s="524"/>
      <c r="T65" s="158" t="str">
        <f t="shared" si="2"/>
        <v/>
      </c>
      <c r="U65" s="159" t="str">
        <f t="shared" si="3"/>
        <v/>
      </c>
      <c r="V65" s="159" t="str">
        <f t="shared" si="4"/>
        <v/>
      </c>
      <c r="W65" s="159" t="str">
        <f t="shared" si="5"/>
        <v/>
      </c>
      <c r="X65" s="391"/>
      <c r="Y65" s="18" t="str">
        <f t="shared" si="7"/>
        <v/>
      </c>
    </row>
    <row r="66" spans="1:25" x14ac:dyDescent="0.2">
      <c r="A66" s="19">
        <v>54</v>
      </c>
      <c r="B66" s="520"/>
      <c r="C66" s="521"/>
      <c r="D66" s="521"/>
      <c r="E66" s="522"/>
      <c r="F66" s="30" t="str">
        <f t="shared" si="0"/>
        <v/>
      </c>
      <c r="G66" s="3"/>
      <c r="H66" s="4"/>
      <c r="I66" s="4"/>
      <c r="J66" s="4"/>
      <c r="K66" s="4"/>
      <c r="L66" s="4"/>
      <c r="M66" s="4"/>
      <c r="N66" s="5"/>
      <c r="O66" s="29">
        <f t="shared" si="1"/>
        <v>0</v>
      </c>
      <c r="P66" s="523"/>
      <c r="Q66" s="524"/>
      <c r="R66" s="524"/>
      <c r="S66" s="524"/>
      <c r="T66" s="158" t="str">
        <f t="shared" si="2"/>
        <v/>
      </c>
      <c r="U66" s="159" t="str">
        <f t="shared" si="3"/>
        <v/>
      </c>
      <c r="V66" s="159" t="str">
        <f t="shared" si="4"/>
        <v/>
      </c>
      <c r="W66" s="159" t="str">
        <f t="shared" si="5"/>
        <v/>
      </c>
      <c r="X66" s="391"/>
      <c r="Y66" s="18" t="str">
        <f t="shared" si="7"/>
        <v/>
      </c>
    </row>
    <row r="67" spans="1:25" x14ac:dyDescent="0.2">
      <c r="A67" s="19">
        <v>55</v>
      </c>
      <c r="B67" s="520"/>
      <c r="C67" s="521"/>
      <c r="D67" s="521"/>
      <c r="E67" s="522"/>
      <c r="F67" s="30" t="str">
        <f t="shared" si="0"/>
        <v/>
      </c>
      <c r="G67" s="3"/>
      <c r="H67" s="4"/>
      <c r="I67" s="4"/>
      <c r="J67" s="4"/>
      <c r="K67" s="4"/>
      <c r="L67" s="4"/>
      <c r="M67" s="4"/>
      <c r="N67" s="5"/>
      <c r="O67" s="29">
        <f t="shared" si="1"/>
        <v>0</v>
      </c>
      <c r="P67" s="523"/>
      <c r="Q67" s="524"/>
      <c r="R67" s="524"/>
      <c r="S67" s="524"/>
      <c r="T67" s="158" t="str">
        <f t="shared" si="2"/>
        <v/>
      </c>
      <c r="U67" s="159" t="str">
        <f t="shared" si="3"/>
        <v/>
      </c>
      <c r="V67" s="159" t="str">
        <f t="shared" si="4"/>
        <v/>
      </c>
      <c r="W67" s="159" t="str">
        <f t="shared" si="5"/>
        <v/>
      </c>
      <c r="X67" s="391"/>
      <c r="Y67" s="18" t="str">
        <f t="shared" si="7"/>
        <v/>
      </c>
    </row>
    <row r="68" spans="1:25" x14ac:dyDescent="0.2">
      <c r="A68" s="19">
        <v>56</v>
      </c>
      <c r="B68" s="520"/>
      <c r="C68" s="521"/>
      <c r="D68" s="521"/>
      <c r="E68" s="522"/>
      <c r="F68" s="30" t="str">
        <f t="shared" si="0"/>
        <v/>
      </c>
      <c r="G68" s="3"/>
      <c r="H68" s="4"/>
      <c r="I68" s="4"/>
      <c r="J68" s="4"/>
      <c r="K68" s="4"/>
      <c r="L68" s="4"/>
      <c r="M68" s="4"/>
      <c r="N68" s="5"/>
      <c r="O68" s="29">
        <f t="shared" si="1"/>
        <v>0</v>
      </c>
      <c r="P68" s="523"/>
      <c r="Q68" s="524"/>
      <c r="R68" s="524"/>
      <c r="S68" s="524"/>
      <c r="T68" s="158" t="str">
        <f t="shared" si="2"/>
        <v/>
      </c>
      <c r="U68" s="159" t="str">
        <f t="shared" si="3"/>
        <v/>
      </c>
      <c r="V68" s="159" t="str">
        <f t="shared" si="4"/>
        <v/>
      </c>
      <c r="W68" s="159" t="str">
        <f t="shared" si="5"/>
        <v/>
      </c>
      <c r="X68" s="391"/>
      <c r="Y68" s="18" t="str">
        <f t="shared" si="7"/>
        <v/>
      </c>
    </row>
    <row r="69" spans="1:25" x14ac:dyDescent="0.2">
      <c r="A69" s="19">
        <v>57</v>
      </c>
      <c r="B69" s="520"/>
      <c r="C69" s="521"/>
      <c r="D69" s="521"/>
      <c r="E69" s="522"/>
      <c r="F69" s="30" t="str">
        <f t="shared" si="0"/>
        <v/>
      </c>
      <c r="G69" s="3"/>
      <c r="H69" s="4"/>
      <c r="I69" s="4"/>
      <c r="J69" s="4"/>
      <c r="K69" s="4"/>
      <c r="L69" s="4"/>
      <c r="M69" s="4"/>
      <c r="N69" s="5"/>
      <c r="O69" s="29">
        <f t="shared" si="1"/>
        <v>0</v>
      </c>
      <c r="P69" s="523"/>
      <c r="Q69" s="524"/>
      <c r="R69" s="524"/>
      <c r="S69" s="524"/>
      <c r="T69" s="158" t="str">
        <f t="shared" si="2"/>
        <v/>
      </c>
      <c r="U69" s="159" t="str">
        <f t="shared" si="3"/>
        <v/>
      </c>
      <c r="V69" s="159" t="str">
        <f t="shared" si="4"/>
        <v/>
      </c>
      <c r="W69" s="159" t="str">
        <f t="shared" si="5"/>
        <v/>
      </c>
      <c r="X69" s="391"/>
      <c r="Y69" s="18" t="str">
        <f t="shared" si="7"/>
        <v/>
      </c>
    </row>
    <row r="70" spans="1:25" x14ac:dyDescent="0.2">
      <c r="A70" s="19">
        <v>58</v>
      </c>
      <c r="B70" s="520"/>
      <c r="C70" s="521"/>
      <c r="D70" s="521"/>
      <c r="E70" s="522"/>
      <c r="F70" s="30" t="str">
        <f t="shared" si="0"/>
        <v/>
      </c>
      <c r="G70" s="3"/>
      <c r="H70" s="4"/>
      <c r="I70" s="4"/>
      <c r="J70" s="4"/>
      <c r="K70" s="4"/>
      <c r="L70" s="4"/>
      <c r="M70" s="4"/>
      <c r="N70" s="5"/>
      <c r="O70" s="29">
        <f t="shared" si="1"/>
        <v>0</v>
      </c>
      <c r="P70" s="523"/>
      <c r="Q70" s="524"/>
      <c r="R70" s="524"/>
      <c r="S70" s="524"/>
      <c r="T70" s="158" t="str">
        <f t="shared" si="2"/>
        <v/>
      </c>
      <c r="U70" s="159" t="str">
        <f t="shared" si="3"/>
        <v/>
      </c>
      <c r="V70" s="159" t="str">
        <f t="shared" si="4"/>
        <v/>
      </c>
      <c r="W70" s="159" t="str">
        <f t="shared" si="5"/>
        <v/>
      </c>
      <c r="X70" s="391"/>
      <c r="Y70" s="18" t="str">
        <f t="shared" si="7"/>
        <v/>
      </c>
    </row>
    <row r="71" spans="1:25" x14ac:dyDescent="0.2">
      <c r="A71" s="19">
        <v>59</v>
      </c>
      <c r="B71" s="520"/>
      <c r="C71" s="521"/>
      <c r="D71" s="521"/>
      <c r="E71" s="522"/>
      <c r="F71" s="30" t="str">
        <f t="shared" si="0"/>
        <v/>
      </c>
      <c r="G71" s="3"/>
      <c r="H71" s="4"/>
      <c r="I71" s="4"/>
      <c r="J71" s="4"/>
      <c r="K71" s="4"/>
      <c r="L71" s="4"/>
      <c r="M71" s="4"/>
      <c r="N71" s="5"/>
      <c r="O71" s="29">
        <f t="shared" si="1"/>
        <v>0</v>
      </c>
      <c r="P71" s="523"/>
      <c r="Q71" s="524"/>
      <c r="R71" s="524"/>
      <c r="S71" s="524"/>
      <c r="T71" s="158" t="str">
        <f t="shared" si="2"/>
        <v/>
      </c>
      <c r="U71" s="159" t="str">
        <f t="shared" si="3"/>
        <v/>
      </c>
      <c r="V71" s="159" t="str">
        <f t="shared" si="4"/>
        <v/>
      </c>
      <c r="W71" s="159" t="str">
        <f t="shared" si="5"/>
        <v/>
      </c>
      <c r="X71" s="391"/>
      <c r="Y71" s="18" t="str">
        <f t="shared" si="7"/>
        <v/>
      </c>
    </row>
    <row r="72" spans="1:25" x14ac:dyDescent="0.2">
      <c r="A72" s="19">
        <v>60</v>
      </c>
      <c r="B72" s="520"/>
      <c r="C72" s="521"/>
      <c r="D72" s="521"/>
      <c r="E72" s="522"/>
      <c r="F72" s="30" t="str">
        <f t="shared" si="0"/>
        <v/>
      </c>
      <c r="G72" s="3"/>
      <c r="H72" s="4"/>
      <c r="I72" s="4"/>
      <c r="J72" s="4"/>
      <c r="K72" s="4"/>
      <c r="L72" s="4"/>
      <c r="M72" s="4"/>
      <c r="N72" s="5"/>
      <c r="O72" s="29">
        <f t="shared" si="1"/>
        <v>0</v>
      </c>
      <c r="P72" s="523"/>
      <c r="Q72" s="524"/>
      <c r="R72" s="524"/>
      <c r="S72" s="524"/>
      <c r="T72" s="158" t="str">
        <f t="shared" si="2"/>
        <v/>
      </c>
      <c r="U72" s="159" t="str">
        <f t="shared" si="3"/>
        <v/>
      </c>
      <c r="V72" s="159" t="str">
        <f t="shared" si="4"/>
        <v/>
      </c>
      <c r="W72" s="159" t="str">
        <f t="shared" si="5"/>
        <v/>
      </c>
      <c r="X72" s="391"/>
      <c r="Y72" s="18" t="str">
        <f t="shared" si="7"/>
        <v/>
      </c>
    </row>
    <row r="73" spans="1:25" x14ac:dyDescent="0.2">
      <c r="A73" s="19">
        <v>61</v>
      </c>
      <c r="B73" s="520"/>
      <c r="C73" s="521"/>
      <c r="D73" s="521"/>
      <c r="E73" s="522"/>
      <c r="F73" s="30" t="str">
        <f t="shared" si="0"/>
        <v/>
      </c>
      <c r="G73" s="3"/>
      <c r="H73" s="4"/>
      <c r="I73" s="4"/>
      <c r="J73" s="4"/>
      <c r="K73" s="4"/>
      <c r="L73" s="4"/>
      <c r="M73" s="4"/>
      <c r="N73" s="5"/>
      <c r="O73" s="29">
        <f t="shared" si="1"/>
        <v>0</v>
      </c>
      <c r="P73" s="523"/>
      <c r="Q73" s="524"/>
      <c r="R73" s="524"/>
      <c r="S73" s="524"/>
      <c r="T73" s="158" t="str">
        <f t="shared" si="2"/>
        <v/>
      </c>
      <c r="U73" s="159" t="str">
        <f t="shared" si="3"/>
        <v/>
      </c>
      <c r="V73" s="159" t="str">
        <f t="shared" si="4"/>
        <v/>
      </c>
      <c r="W73" s="159" t="str">
        <f t="shared" si="5"/>
        <v/>
      </c>
      <c r="X73" s="391"/>
      <c r="Y73" s="18" t="str">
        <f t="shared" si="7"/>
        <v/>
      </c>
    </row>
    <row r="74" spans="1:25" x14ac:dyDescent="0.2">
      <c r="A74" s="19">
        <v>62</v>
      </c>
      <c r="B74" s="520"/>
      <c r="C74" s="521"/>
      <c r="D74" s="521"/>
      <c r="E74" s="522"/>
      <c r="F74" s="30" t="str">
        <f t="shared" si="0"/>
        <v/>
      </c>
      <c r="G74" s="3"/>
      <c r="H74" s="4"/>
      <c r="I74" s="4"/>
      <c r="J74" s="4"/>
      <c r="K74" s="4"/>
      <c r="L74" s="4"/>
      <c r="M74" s="4"/>
      <c r="N74" s="5"/>
      <c r="O74" s="29">
        <f t="shared" si="1"/>
        <v>0</v>
      </c>
      <c r="P74" s="523"/>
      <c r="Q74" s="524"/>
      <c r="R74" s="524"/>
      <c r="S74" s="524"/>
      <c r="T74" s="158" t="str">
        <f t="shared" si="2"/>
        <v/>
      </c>
      <c r="U74" s="159" t="str">
        <f t="shared" si="3"/>
        <v/>
      </c>
      <c r="V74" s="159" t="str">
        <f t="shared" si="4"/>
        <v/>
      </c>
      <c r="W74" s="159" t="str">
        <f t="shared" si="5"/>
        <v/>
      </c>
      <c r="X74" s="391"/>
      <c r="Y74" s="18" t="str">
        <f t="shared" si="7"/>
        <v/>
      </c>
    </row>
    <row r="75" spans="1:25" x14ac:dyDescent="0.2">
      <c r="A75" s="19">
        <v>63</v>
      </c>
      <c r="B75" s="520"/>
      <c r="C75" s="521"/>
      <c r="D75" s="521"/>
      <c r="E75" s="522"/>
      <c r="F75" s="30" t="str">
        <f t="shared" si="0"/>
        <v/>
      </c>
      <c r="G75" s="3"/>
      <c r="H75" s="4"/>
      <c r="I75" s="4"/>
      <c r="J75" s="4"/>
      <c r="K75" s="4"/>
      <c r="L75" s="4"/>
      <c r="M75" s="4"/>
      <c r="N75" s="5"/>
      <c r="O75" s="29">
        <f t="shared" si="1"/>
        <v>0</v>
      </c>
      <c r="P75" s="523"/>
      <c r="Q75" s="524"/>
      <c r="R75" s="524"/>
      <c r="S75" s="524"/>
      <c r="T75" s="158" t="str">
        <f t="shared" si="2"/>
        <v/>
      </c>
      <c r="U75" s="159" t="str">
        <f t="shared" si="3"/>
        <v/>
      </c>
      <c r="V75" s="159" t="str">
        <f t="shared" si="4"/>
        <v/>
      </c>
      <c r="W75" s="159" t="str">
        <f t="shared" si="5"/>
        <v/>
      </c>
      <c r="X75" s="391"/>
      <c r="Y75" s="18" t="str">
        <f t="shared" si="7"/>
        <v/>
      </c>
    </row>
    <row r="76" spans="1:25" x14ac:dyDescent="0.2">
      <c r="A76" s="19">
        <v>64</v>
      </c>
      <c r="B76" s="520"/>
      <c r="C76" s="521"/>
      <c r="D76" s="521"/>
      <c r="E76" s="522"/>
      <c r="F76" s="30" t="str">
        <f t="shared" si="0"/>
        <v/>
      </c>
      <c r="G76" s="3"/>
      <c r="H76" s="4"/>
      <c r="I76" s="4"/>
      <c r="J76" s="4"/>
      <c r="K76" s="4"/>
      <c r="L76" s="4"/>
      <c r="M76" s="4"/>
      <c r="N76" s="5"/>
      <c r="O76" s="29">
        <f t="shared" si="1"/>
        <v>0</v>
      </c>
      <c r="P76" s="523"/>
      <c r="Q76" s="524"/>
      <c r="R76" s="524"/>
      <c r="S76" s="524"/>
      <c r="T76" s="158" t="str">
        <f t="shared" si="2"/>
        <v/>
      </c>
      <c r="U76" s="159" t="str">
        <f t="shared" si="3"/>
        <v/>
      </c>
      <c r="V76" s="159" t="str">
        <f t="shared" si="4"/>
        <v/>
      </c>
      <c r="W76" s="159" t="str">
        <f t="shared" si="5"/>
        <v/>
      </c>
      <c r="X76" s="391"/>
      <c r="Y76" s="18" t="str">
        <f t="shared" si="7"/>
        <v/>
      </c>
    </row>
    <row r="77" spans="1:25" x14ac:dyDescent="0.2">
      <c r="A77" s="19">
        <v>65</v>
      </c>
      <c r="B77" s="520"/>
      <c r="C77" s="521"/>
      <c r="D77" s="521"/>
      <c r="E77" s="522"/>
      <c r="F77" s="30" t="str">
        <f t="shared" ref="F77:F113" si="8">IF(O77&gt;0,O77,"")</f>
        <v/>
      </c>
      <c r="G77" s="3"/>
      <c r="H77" s="4"/>
      <c r="I77" s="4"/>
      <c r="J77" s="4"/>
      <c r="K77" s="4"/>
      <c r="L77" s="4"/>
      <c r="M77" s="4"/>
      <c r="N77" s="5"/>
      <c r="O77" s="29">
        <f t="shared" ref="O77:O113" si="9">SUM(G77:N77)</f>
        <v>0</v>
      </c>
      <c r="P77" s="523"/>
      <c r="Q77" s="524"/>
      <c r="R77" s="524"/>
      <c r="S77" s="524"/>
      <c r="T77" s="158" t="str">
        <f t="shared" ref="T77:T82" si="10">IF($B77&lt;&gt;"",IF(VLOOKUP($B77,$B$127:$H$433,2,FALSE)&lt;&gt;"",VLOOKUP($B77,$B$127:$H$433,2,FALSE),""),"")</f>
        <v/>
      </c>
      <c r="U77" s="159" t="str">
        <f t="shared" ref="U77:U82" si="11">IF($B77&lt;&gt;"",IF(VLOOKUP($B77,$B$127:$H$433,3,FALSE)&lt;&gt;"",VLOOKUP($B77,$B$127:$H$433,3,FALSE),""),"")</f>
        <v/>
      </c>
      <c r="V77" s="159" t="str">
        <f t="shared" ref="V77:V82" si="12">IF($B77&lt;&gt;"",IF(VLOOKUP($B77,$B$127:$H$433,4,FALSE)&lt;&gt;"",VLOOKUP($B77,$B$127:$H$433,4,FALSE),""),"")</f>
        <v/>
      </c>
      <c r="W77" s="159" t="str">
        <f t="shared" ref="W77:W82" si="13">IF($B77&lt;&gt;"",IF(VLOOKUP($B77,$B$127:$H$433,5,FALSE)&lt;&gt;"",VLOOKUP($B77,$B$127:$H$433,5,FALSE),""),"")</f>
        <v/>
      </c>
      <c r="X77" s="391"/>
      <c r="Y77" s="18" t="str">
        <f t="shared" ref="Y77:Y82" si="14">IF($B77&lt;&gt;"",IF(VLOOKUP($B77,$B$127:$H$432,6,FALSE)&lt;&gt;"",VLOOKUP($B77,$B$127:$H$432,6,FALSE),""),"")</f>
        <v/>
      </c>
    </row>
    <row r="78" spans="1:25" x14ac:dyDescent="0.2">
      <c r="A78" s="19">
        <v>66</v>
      </c>
      <c r="B78" s="520"/>
      <c r="C78" s="521"/>
      <c r="D78" s="521"/>
      <c r="E78" s="522"/>
      <c r="F78" s="30" t="str">
        <f t="shared" si="8"/>
        <v/>
      </c>
      <c r="G78" s="3"/>
      <c r="H78" s="4"/>
      <c r="I78" s="4"/>
      <c r="J78" s="4"/>
      <c r="K78" s="4"/>
      <c r="L78" s="4"/>
      <c r="M78" s="4"/>
      <c r="N78" s="5"/>
      <c r="O78" s="29">
        <f t="shared" si="9"/>
        <v>0</v>
      </c>
      <c r="P78" s="523"/>
      <c r="Q78" s="524"/>
      <c r="R78" s="524"/>
      <c r="S78" s="524"/>
      <c r="T78" s="158" t="str">
        <f t="shared" si="10"/>
        <v/>
      </c>
      <c r="U78" s="159" t="str">
        <f t="shared" si="11"/>
        <v/>
      </c>
      <c r="V78" s="159" t="str">
        <f t="shared" si="12"/>
        <v/>
      </c>
      <c r="W78" s="159" t="str">
        <f t="shared" si="13"/>
        <v/>
      </c>
      <c r="X78" s="391"/>
      <c r="Y78" s="18" t="str">
        <f t="shared" si="14"/>
        <v/>
      </c>
    </row>
    <row r="79" spans="1:25" x14ac:dyDescent="0.2">
      <c r="A79" s="19">
        <v>67</v>
      </c>
      <c r="B79" s="520"/>
      <c r="C79" s="521"/>
      <c r="D79" s="521"/>
      <c r="E79" s="522"/>
      <c r="F79" s="30" t="str">
        <f t="shared" si="8"/>
        <v/>
      </c>
      <c r="G79" s="3"/>
      <c r="H79" s="4"/>
      <c r="I79" s="4"/>
      <c r="J79" s="4"/>
      <c r="K79" s="4"/>
      <c r="L79" s="4"/>
      <c r="M79" s="4"/>
      <c r="N79" s="5"/>
      <c r="O79" s="29">
        <f t="shared" si="9"/>
        <v>0</v>
      </c>
      <c r="P79" s="523"/>
      <c r="Q79" s="524"/>
      <c r="R79" s="524"/>
      <c r="S79" s="524"/>
      <c r="T79" s="158" t="str">
        <f t="shared" si="10"/>
        <v/>
      </c>
      <c r="U79" s="159" t="str">
        <f t="shared" si="11"/>
        <v/>
      </c>
      <c r="V79" s="159" t="str">
        <f t="shared" si="12"/>
        <v/>
      </c>
      <c r="W79" s="159" t="str">
        <f t="shared" si="13"/>
        <v/>
      </c>
      <c r="X79" s="391"/>
      <c r="Y79" s="18" t="str">
        <f t="shared" si="14"/>
        <v/>
      </c>
    </row>
    <row r="80" spans="1:25" x14ac:dyDescent="0.2">
      <c r="A80" s="19">
        <v>68</v>
      </c>
      <c r="B80" s="520"/>
      <c r="C80" s="521"/>
      <c r="D80" s="521"/>
      <c r="E80" s="522"/>
      <c r="F80" s="30" t="str">
        <f t="shared" si="8"/>
        <v/>
      </c>
      <c r="G80" s="3"/>
      <c r="H80" s="4"/>
      <c r="I80" s="4"/>
      <c r="J80" s="4"/>
      <c r="K80" s="4"/>
      <c r="L80" s="4"/>
      <c r="M80" s="4"/>
      <c r="N80" s="5"/>
      <c r="O80" s="29">
        <f t="shared" si="9"/>
        <v>0</v>
      </c>
      <c r="P80" s="523"/>
      <c r="Q80" s="524"/>
      <c r="R80" s="524"/>
      <c r="S80" s="524"/>
      <c r="T80" s="158" t="str">
        <f t="shared" si="10"/>
        <v/>
      </c>
      <c r="U80" s="159" t="str">
        <f t="shared" si="11"/>
        <v/>
      </c>
      <c r="V80" s="159" t="str">
        <f t="shared" si="12"/>
        <v/>
      </c>
      <c r="W80" s="159" t="str">
        <f t="shared" si="13"/>
        <v/>
      </c>
      <c r="X80" s="391"/>
      <c r="Y80" s="18" t="str">
        <f t="shared" si="14"/>
        <v/>
      </c>
    </row>
    <row r="81" spans="1:25" x14ac:dyDescent="0.2">
      <c r="A81" s="19">
        <v>69</v>
      </c>
      <c r="B81" s="520"/>
      <c r="C81" s="521"/>
      <c r="D81" s="521"/>
      <c r="E81" s="522"/>
      <c r="F81" s="30" t="str">
        <f t="shared" si="8"/>
        <v/>
      </c>
      <c r="G81" s="3"/>
      <c r="H81" s="4"/>
      <c r="I81" s="4"/>
      <c r="J81" s="4"/>
      <c r="K81" s="4"/>
      <c r="L81" s="4"/>
      <c r="M81" s="4"/>
      <c r="N81" s="5"/>
      <c r="O81" s="29">
        <f t="shared" si="9"/>
        <v>0</v>
      </c>
      <c r="P81" s="523"/>
      <c r="Q81" s="524"/>
      <c r="R81" s="524"/>
      <c r="S81" s="524"/>
      <c r="T81" s="158" t="str">
        <f t="shared" si="10"/>
        <v/>
      </c>
      <c r="U81" s="159" t="str">
        <f t="shared" si="11"/>
        <v/>
      </c>
      <c r="V81" s="159" t="str">
        <f t="shared" si="12"/>
        <v/>
      </c>
      <c r="W81" s="159" t="str">
        <f t="shared" si="13"/>
        <v/>
      </c>
      <c r="X81" s="391"/>
      <c r="Y81" s="18" t="str">
        <f t="shared" si="14"/>
        <v/>
      </c>
    </row>
    <row r="82" spans="1:25" x14ac:dyDescent="0.2">
      <c r="A82" s="19">
        <v>70</v>
      </c>
      <c r="B82" s="520"/>
      <c r="C82" s="521"/>
      <c r="D82" s="521"/>
      <c r="E82" s="522"/>
      <c r="F82" s="30" t="str">
        <f t="shared" si="8"/>
        <v/>
      </c>
      <c r="G82" s="3"/>
      <c r="H82" s="4"/>
      <c r="I82" s="4"/>
      <c r="J82" s="4"/>
      <c r="K82" s="4"/>
      <c r="L82" s="4"/>
      <c r="M82" s="4"/>
      <c r="N82" s="5"/>
      <c r="O82" s="29">
        <f t="shared" si="9"/>
        <v>0</v>
      </c>
      <c r="P82" s="523"/>
      <c r="Q82" s="524"/>
      <c r="R82" s="524"/>
      <c r="S82" s="524"/>
      <c r="T82" s="158" t="str">
        <f t="shared" si="10"/>
        <v/>
      </c>
      <c r="U82" s="159" t="str">
        <f t="shared" si="11"/>
        <v/>
      </c>
      <c r="V82" s="159" t="str">
        <f t="shared" si="12"/>
        <v/>
      </c>
      <c r="W82" s="159" t="str">
        <f t="shared" si="13"/>
        <v/>
      </c>
      <c r="X82" s="391"/>
      <c r="Y82" s="18" t="str">
        <f t="shared" si="14"/>
        <v/>
      </c>
    </row>
    <row r="83" spans="1:25" ht="18.75" x14ac:dyDescent="0.3">
      <c r="A83" s="23"/>
      <c r="B83" s="151" t="s">
        <v>1778</v>
      </c>
      <c r="C83" s="152"/>
      <c r="D83" s="152"/>
      <c r="E83" s="152"/>
      <c r="F83" s="153"/>
      <c r="G83" s="154"/>
      <c r="H83" s="154"/>
      <c r="I83" s="154"/>
      <c r="J83" s="154"/>
      <c r="K83" s="154"/>
      <c r="L83" s="154"/>
      <c r="M83" s="154"/>
      <c r="N83" s="154"/>
      <c r="O83" s="154"/>
      <c r="P83" s="154"/>
      <c r="Q83" s="154"/>
      <c r="R83" s="154"/>
      <c r="S83" s="154"/>
      <c r="T83" s="155"/>
      <c r="U83" s="156"/>
      <c r="V83" s="156"/>
      <c r="W83" s="157"/>
      <c r="X83" s="392"/>
      <c r="Y83" s="160"/>
    </row>
    <row r="84" spans="1:25" x14ac:dyDescent="0.2">
      <c r="A84" s="19">
        <v>71</v>
      </c>
      <c r="B84" s="520"/>
      <c r="C84" s="521"/>
      <c r="D84" s="521"/>
      <c r="E84" s="522"/>
      <c r="F84" s="30" t="str">
        <f t="shared" ref="F84" si="15">IF(O84&gt;0,O84,"")</f>
        <v/>
      </c>
      <c r="G84" s="3"/>
      <c r="H84" s="4"/>
      <c r="I84" s="4"/>
      <c r="J84" s="4"/>
      <c r="K84" s="4"/>
      <c r="L84" s="4"/>
      <c r="M84" s="4"/>
      <c r="N84" s="5"/>
      <c r="O84" s="29">
        <f>SUM(G84:N84)</f>
        <v>0</v>
      </c>
      <c r="P84" s="523"/>
      <c r="Q84" s="524"/>
      <c r="R84" s="524"/>
      <c r="S84" s="524"/>
      <c r="T84" s="158" t="str">
        <f>IF($B84&lt;&gt;"",IF(VLOOKUP($B84,$B$127:$H$433,2,FALSE)&lt;&gt;"",VLOOKUP($B84,$B$127:$H$433,2,FALSE),""),"")</f>
        <v/>
      </c>
      <c r="U84" s="159" t="str">
        <f>IF($B84&lt;&gt;"",IF(VLOOKUP($B84,$B$127:$H$433,3,FALSE)&lt;&gt;"",VLOOKUP($B84,$B$127:$H$433,3,FALSE),""),"")</f>
        <v/>
      </c>
      <c r="V84" s="159" t="str">
        <f>IF($B84&lt;&gt;"",IF(VLOOKUP($B84,$B$127:$H$433,4,FALSE)&lt;&gt;"",VLOOKUP($B84,$B$127:$H$433,4,FALSE),""),"")</f>
        <v/>
      </c>
      <c r="W84" s="159" t="str">
        <f>IF($B84&lt;&gt;"",IF(VLOOKUP($B84,$B$127:$H$433,5,FALSE)&lt;&gt;"",VLOOKUP($B84,$B$127:$H$433,5,FALSE),""),"")</f>
        <v/>
      </c>
      <c r="X84" s="391"/>
      <c r="Y84" s="18" t="str">
        <f t="shared" ref="Y84:Y103" si="16">IF($B84&lt;&gt;"",IF(VLOOKUP($B84,$B$127:$H$432,6,FALSE)&lt;&gt;"",VLOOKUP($B84,$B$127:$H$432,6,FALSE),""),"")</f>
        <v/>
      </c>
    </row>
    <row r="85" spans="1:25" x14ac:dyDescent="0.2">
      <c r="A85" s="19">
        <v>72</v>
      </c>
      <c r="B85" s="520"/>
      <c r="C85" s="521"/>
      <c r="D85" s="521"/>
      <c r="E85" s="522"/>
      <c r="F85" s="30" t="str">
        <f t="shared" si="8"/>
        <v/>
      </c>
      <c r="G85" s="3"/>
      <c r="H85" s="4"/>
      <c r="I85" s="4"/>
      <c r="J85" s="4"/>
      <c r="K85" s="4"/>
      <c r="L85" s="4"/>
      <c r="M85" s="4"/>
      <c r="N85" s="5"/>
      <c r="O85" s="29">
        <f t="shared" si="9"/>
        <v>0</v>
      </c>
      <c r="P85" s="523"/>
      <c r="Q85" s="524"/>
      <c r="R85" s="524"/>
      <c r="S85" s="524"/>
      <c r="T85" s="158" t="str">
        <f t="shared" ref="T85:T103" si="17">IF($B85&lt;&gt;"",IF(VLOOKUP($B85,$B$127:$H$433,2,FALSE)&lt;&gt;"",VLOOKUP($B85,$B$127:$H$433,2,FALSE),""),"")</f>
        <v/>
      </c>
      <c r="U85" s="159" t="str">
        <f t="shared" ref="U85:U103" si="18">IF($B85&lt;&gt;"",IF(VLOOKUP($B85,$B$127:$H$433,3,FALSE)&lt;&gt;"",VLOOKUP($B85,$B$127:$H$433,3,FALSE),""),"")</f>
        <v/>
      </c>
      <c r="V85" s="159" t="str">
        <f t="shared" ref="V85:V103" si="19">IF($B85&lt;&gt;"",IF(VLOOKUP($B85,$B$127:$H$433,4,FALSE)&lt;&gt;"",VLOOKUP($B85,$B$127:$H$433,4,FALSE),""),"")</f>
        <v/>
      </c>
      <c r="W85" s="159" t="str">
        <f t="shared" ref="W85:W103" si="20">IF($B85&lt;&gt;"",IF(VLOOKUP($B85,$B$127:$H$433,5,FALSE)&lt;&gt;"",VLOOKUP($B85,$B$127:$H$433,5,FALSE),""),"")</f>
        <v/>
      </c>
      <c r="X85" s="391"/>
      <c r="Y85" s="18" t="str">
        <f t="shared" si="16"/>
        <v/>
      </c>
    </row>
    <row r="86" spans="1:25" x14ac:dyDescent="0.2">
      <c r="A86" s="19">
        <v>73</v>
      </c>
      <c r="B86" s="520"/>
      <c r="C86" s="521"/>
      <c r="D86" s="521"/>
      <c r="E86" s="522"/>
      <c r="F86" s="30" t="str">
        <f t="shared" si="8"/>
        <v/>
      </c>
      <c r="G86" s="3"/>
      <c r="H86" s="4"/>
      <c r="I86" s="4"/>
      <c r="J86" s="4"/>
      <c r="K86" s="4"/>
      <c r="L86" s="4"/>
      <c r="M86" s="4"/>
      <c r="N86" s="5"/>
      <c r="O86" s="29">
        <f t="shared" si="9"/>
        <v>0</v>
      </c>
      <c r="P86" s="523"/>
      <c r="Q86" s="524"/>
      <c r="R86" s="524"/>
      <c r="S86" s="524"/>
      <c r="T86" s="158" t="str">
        <f t="shared" si="17"/>
        <v/>
      </c>
      <c r="U86" s="159" t="str">
        <f t="shared" si="18"/>
        <v/>
      </c>
      <c r="V86" s="159" t="str">
        <f t="shared" si="19"/>
        <v/>
      </c>
      <c r="W86" s="159" t="str">
        <f t="shared" si="20"/>
        <v/>
      </c>
      <c r="X86" s="391"/>
      <c r="Y86" s="18" t="str">
        <f t="shared" si="16"/>
        <v/>
      </c>
    </row>
    <row r="87" spans="1:25" x14ac:dyDescent="0.2">
      <c r="A87" s="19">
        <v>74</v>
      </c>
      <c r="B87" s="520"/>
      <c r="C87" s="521"/>
      <c r="D87" s="521"/>
      <c r="E87" s="522"/>
      <c r="F87" s="30" t="str">
        <f t="shared" si="8"/>
        <v/>
      </c>
      <c r="G87" s="3"/>
      <c r="H87" s="4"/>
      <c r="I87" s="4"/>
      <c r="J87" s="4"/>
      <c r="K87" s="4"/>
      <c r="L87" s="4"/>
      <c r="M87" s="4"/>
      <c r="N87" s="5"/>
      <c r="O87" s="29">
        <f t="shared" si="9"/>
        <v>0</v>
      </c>
      <c r="P87" s="523"/>
      <c r="Q87" s="524"/>
      <c r="R87" s="524"/>
      <c r="S87" s="524"/>
      <c r="T87" s="158" t="str">
        <f t="shared" si="17"/>
        <v/>
      </c>
      <c r="U87" s="159" t="str">
        <f t="shared" si="18"/>
        <v/>
      </c>
      <c r="V87" s="159" t="str">
        <f t="shared" si="19"/>
        <v/>
      </c>
      <c r="W87" s="159" t="str">
        <f t="shared" si="20"/>
        <v/>
      </c>
      <c r="X87" s="391"/>
      <c r="Y87" s="18" t="str">
        <f t="shared" si="16"/>
        <v/>
      </c>
    </row>
    <row r="88" spans="1:25" x14ac:dyDescent="0.2">
      <c r="A88" s="19">
        <v>75</v>
      </c>
      <c r="B88" s="520"/>
      <c r="C88" s="521"/>
      <c r="D88" s="521"/>
      <c r="E88" s="522"/>
      <c r="F88" s="30" t="str">
        <f t="shared" si="8"/>
        <v/>
      </c>
      <c r="G88" s="3"/>
      <c r="H88" s="4"/>
      <c r="I88" s="4"/>
      <c r="J88" s="4"/>
      <c r="K88" s="4"/>
      <c r="L88" s="4"/>
      <c r="M88" s="4"/>
      <c r="N88" s="5"/>
      <c r="O88" s="29">
        <f t="shared" si="9"/>
        <v>0</v>
      </c>
      <c r="P88" s="523"/>
      <c r="Q88" s="524"/>
      <c r="R88" s="524"/>
      <c r="S88" s="524"/>
      <c r="T88" s="158" t="str">
        <f t="shared" si="17"/>
        <v/>
      </c>
      <c r="U88" s="159" t="str">
        <f t="shared" si="18"/>
        <v/>
      </c>
      <c r="V88" s="159" t="str">
        <f t="shared" si="19"/>
        <v/>
      </c>
      <c r="W88" s="159" t="str">
        <f t="shared" si="20"/>
        <v/>
      </c>
      <c r="X88" s="391"/>
      <c r="Y88" s="18" t="str">
        <f t="shared" si="16"/>
        <v/>
      </c>
    </row>
    <row r="89" spans="1:25" x14ac:dyDescent="0.2">
      <c r="A89" s="19">
        <v>76</v>
      </c>
      <c r="B89" s="520"/>
      <c r="C89" s="521"/>
      <c r="D89" s="521"/>
      <c r="E89" s="522"/>
      <c r="F89" s="30" t="str">
        <f t="shared" si="8"/>
        <v/>
      </c>
      <c r="G89" s="3"/>
      <c r="H89" s="4"/>
      <c r="I89" s="4"/>
      <c r="J89" s="4"/>
      <c r="K89" s="4"/>
      <c r="L89" s="4"/>
      <c r="M89" s="4"/>
      <c r="N89" s="5"/>
      <c r="O89" s="29">
        <f t="shared" si="9"/>
        <v>0</v>
      </c>
      <c r="P89" s="523"/>
      <c r="Q89" s="524"/>
      <c r="R89" s="524"/>
      <c r="S89" s="524"/>
      <c r="T89" s="158" t="str">
        <f t="shared" si="17"/>
        <v/>
      </c>
      <c r="U89" s="159" t="str">
        <f t="shared" si="18"/>
        <v/>
      </c>
      <c r="V89" s="159" t="str">
        <f t="shared" si="19"/>
        <v/>
      </c>
      <c r="W89" s="159" t="str">
        <f t="shared" si="20"/>
        <v/>
      </c>
      <c r="X89" s="391"/>
      <c r="Y89" s="18" t="str">
        <f t="shared" si="16"/>
        <v/>
      </c>
    </row>
    <row r="90" spans="1:25" x14ac:dyDescent="0.2">
      <c r="A90" s="19">
        <v>77</v>
      </c>
      <c r="B90" s="520"/>
      <c r="C90" s="521"/>
      <c r="D90" s="521"/>
      <c r="E90" s="522"/>
      <c r="F90" s="30" t="str">
        <f t="shared" si="8"/>
        <v/>
      </c>
      <c r="G90" s="3"/>
      <c r="H90" s="4"/>
      <c r="I90" s="4"/>
      <c r="J90" s="4"/>
      <c r="K90" s="4"/>
      <c r="L90" s="4"/>
      <c r="M90" s="4"/>
      <c r="N90" s="5"/>
      <c r="O90" s="29">
        <f t="shared" si="9"/>
        <v>0</v>
      </c>
      <c r="P90" s="523"/>
      <c r="Q90" s="524"/>
      <c r="R90" s="524"/>
      <c r="S90" s="524"/>
      <c r="T90" s="158" t="str">
        <f t="shared" si="17"/>
        <v/>
      </c>
      <c r="U90" s="159" t="str">
        <f t="shared" si="18"/>
        <v/>
      </c>
      <c r="V90" s="159" t="str">
        <f t="shared" si="19"/>
        <v/>
      </c>
      <c r="W90" s="159" t="str">
        <f t="shared" si="20"/>
        <v/>
      </c>
      <c r="X90" s="391"/>
      <c r="Y90" s="18" t="str">
        <f t="shared" si="16"/>
        <v/>
      </c>
    </row>
    <row r="91" spans="1:25" x14ac:dyDescent="0.2">
      <c r="A91" s="19">
        <v>78</v>
      </c>
      <c r="B91" s="520"/>
      <c r="C91" s="521"/>
      <c r="D91" s="521"/>
      <c r="E91" s="522"/>
      <c r="F91" s="30" t="str">
        <f t="shared" si="8"/>
        <v/>
      </c>
      <c r="G91" s="3"/>
      <c r="H91" s="4"/>
      <c r="I91" s="4"/>
      <c r="J91" s="4"/>
      <c r="K91" s="4"/>
      <c r="L91" s="4"/>
      <c r="M91" s="4"/>
      <c r="N91" s="5"/>
      <c r="O91" s="29">
        <f t="shared" si="9"/>
        <v>0</v>
      </c>
      <c r="P91" s="523"/>
      <c r="Q91" s="524"/>
      <c r="R91" s="524"/>
      <c r="S91" s="524"/>
      <c r="T91" s="158" t="str">
        <f t="shared" si="17"/>
        <v/>
      </c>
      <c r="U91" s="159" t="str">
        <f t="shared" si="18"/>
        <v/>
      </c>
      <c r="V91" s="159" t="str">
        <f t="shared" si="19"/>
        <v/>
      </c>
      <c r="W91" s="159" t="str">
        <f t="shared" si="20"/>
        <v/>
      </c>
      <c r="X91" s="391"/>
      <c r="Y91" s="18" t="str">
        <f t="shared" si="16"/>
        <v/>
      </c>
    </row>
    <row r="92" spans="1:25" x14ac:dyDescent="0.2">
      <c r="A92" s="19">
        <v>79</v>
      </c>
      <c r="B92" s="520"/>
      <c r="C92" s="521"/>
      <c r="D92" s="521"/>
      <c r="E92" s="522"/>
      <c r="F92" s="30" t="str">
        <f t="shared" si="8"/>
        <v/>
      </c>
      <c r="G92" s="3"/>
      <c r="H92" s="4"/>
      <c r="I92" s="4"/>
      <c r="J92" s="4"/>
      <c r="K92" s="4"/>
      <c r="L92" s="4"/>
      <c r="M92" s="4"/>
      <c r="N92" s="5"/>
      <c r="O92" s="29">
        <f t="shared" si="9"/>
        <v>0</v>
      </c>
      <c r="P92" s="523"/>
      <c r="Q92" s="524"/>
      <c r="R92" s="524"/>
      <c r="S92" s="524"/>
      <c r="T92" s="158" t="str">
        <f t="shared" si="17"/>
        <v/>
      </c>
      <c r="U92" s="159" t="str">
        <f t="shared" si="18"/>
        <v/>
      </c>
      <c r="V92" s="159" t="str">
        <f t="shared" si="19"/>
        <v/>
      </c>
      <c r="W92" s="159" t="str">
        <f t="shared" si="20"/>
        <v/>
      </c>
      <c r="X92" s="391"/>
      <c r="Y92" s="18" t="str">
        <f t="shared" si="16"/>
        <v/>
      </c>
    </row>
    <row r="93" spans="1:25" x14ac:dyDescent="0.2">
      <c r="A93" s="19">
        <v>80</v>
      </c>
      <c r="B93" s="520"/>
      <c r="C93" s="521"/>
      <c r="D93" s="521"/>
      <c r="E93" s="522"/>
      <c r="F93" s="30" t="str">
        <f t="shared" si="8"/>
        <v/>
      </c>
      <c r="G93" s="3"/>
      <c r="H93" s="4"/>
      <c r="I93" s="4"/>
      <c r="J93" s="4"/>
      <c r="K93" s="4"/>
      <c r="L93" s="4"/>
      <c r="M93" s="4"/>
      <c r="N93" s="5"/>
      <c r="O93" s="29">
        <f t="shared" si="9"/>
        <v>0</v>
      </c>
      <c r="P93" s="523"/>
      <c r="Q93" s="524"/>
      <c r="R93" s="524"/>
      <c r="S93" s="524"/>
      <c r="T93" s="158" t="str">
        <f t="shared" si="17"/>
        <v/>
      </c>
      <c r="U93" s="159" t="str">
        <f t="shared" si="18"/>
        <v/>
      </c>
      <c r="V93" s="159" t="str">
        <f t="shared" si="19"/>
        <v/>
      </c>
      <c r="W93" s="159" t="str">
        <f t="shared" si="20"/>
        <v/>
      </c>
      <c r="X93" s="391"/>
      <c r="Y93" s="18" t="str">
        <f t="shared" si="16"/>
        <v/>
      </c>
    </row>
    <row r="94" spans="1:25" x14ac:dyDescent="0.2">
      <c r="A94" s="19">
        <v>81</v>
      </c>
      <c r="B94" s="520"/>
      <c r="C94" s="521"/>
      <c r="D94" s="521"/>
      <c r="E94" s="522"/>
      <c r="F94" s="30" t="str">
        <f t="shared" si="8"/>
        <v/>
      </c>
      <c r="G94" s="3"/>
      <c r="H94" s="4"/>
      <c r="I94" s="4"/>
      <c r="J94" s="4"/>
      <c r="K94" s="4"/>
      <c r="L94" s="4"/>
      <c r="M94" s="4"/>
      <c r="N94" s="5"/>
      <c r="O94" s="29">
        <f t="shared" si="9"/>
        <v>0</v>
      </c>
      <c r="P94" s="523"/>
      <c r="Q94" s="524"/>
      <c r="R94" s="524"/>
      <c r="S94" s="524"/>
      <c r="T94" s="158" t="str">
        <f t="shared" si="17"/>
        <v/>
      </c>
      <c r="U94" s="159" t="str">
        <f t="shared" si="18"/>
        <v/>
      </c>
      <c r="V94" s="159" t="str">
        <f t="shared" si="19"/>
        <v/>
      </c>
      <c r="W94" s="159" t="str">
        <f t="shared" si="20"/>
        <v/>
      </c>
      <c r="X94" s="391"/>
      <c r="Y94" s="18" t="str">
        <f t="shared" si="16"/>
        <v/>
      </c>
    </row>
    <row r="95" spans="1:25" x14ac:dyDescent="0.2">
      <c r="A95" s="19">
        <v>82</v>
      </c>
      <c r="B95" s="520"/>
      <c r="C95" s="521"/>
      <c r="D95" s="521"/>
      <c r="E95" s="522"/>
      <c r="F95" s="30" t="str">
        <f t="shared" si="8"/>
        <v/>
      </c>
      <c r="G95" s="3"/>
      <c r="H95" s="4"/>
      <c r="I95" s="4"/>
      <c r="J95" s="4"/>
      <c r="K95" s="4"/>
      <c r="L95" s="4"/>
      <c r="M95" s="4"/>
      <c r="N95" s="5"/>
      <c r="O95" s="29">
        <f t="shared" si="9"/>
        <v>0</v>
      </c>
      <c r="P95" s="523"/>
      <c r="Q95" s="524"/>
      <c r="R95" s="524"/>
      <c r="S95" s="524"/>
      <c r="T95" s="158" t="str">
        <f t="shared" si="17"/>
        <v/>
      </c>
      <c r="U95" s="159" t="str">
        <f t="shared" si="18"/>
        <v/>
      </c>
      <c r="V95" s="159" t="str">
        <f t="shared" si="19"/>
        <v/>
      </c>
      <c r="W95" s="159" t="str">
        <f t="shared" si="20"/>
        <v/>
      </c>
      <c r="X95" s="391"/>
      <c r="Y95" s="18" t="str">
        <f t="shared" si="16"/>
        <v/>
      </c>
    </row>
    <row r="96" spans="1:25" x14ac:dyDescent="0.2">
      <c r="A96" s="19">
        <v>83</v>
      </c>
      <c r="B96" s="520"/>
      <c r="C96" s="521"/>
      <c r="D96" s="521"/>
      <c r="E96" s="522"/>
      <c r="F96" s="30" t="str">
        <f t="shared" si="8"/>
        <v/>
      </c>
      <c r="G96" s="3"/>
      <c r="H96" s="4"/>
      <c r="I96" s="4"/>
      <c r="J96" s="4"/>
      <c r="K96" s="4"/>
      <c r="L96" s="4"/>
      <c r="M96" s="4"/>
      <c r="N96" s="5"/>
      <c r="O96" s="29">
        <f t="shared" si="9"/>
        <v>0</v>
      </c>
      <c r="P96" s="523"/>
      <c r="Q96" s="524"/>
      <c r="R96" s="524"/>
      <c r="S96" s="524"/>
      <c r="T96" s="158" t="str">
        <f t="shared" si="17"/>
        <v/>
      </c>
      <c r="U96" s="159" t="str">
        <f t="shared" si="18"/>
        <v/>
      </c>
      <c r="V96" s="159" t="str">
        <f t="shared" si="19"/>
        <v/>
      </c>
      <c r="W96" s="159" t="str">
        <f t="shared" si="20"/>
        <v/>
      </c>
      <c r="X96" s="391"/>
      <c r="Y96" s="18" t="str">
        <f t="shared" si="16"/>
        <v/>
      </c>
    </row>
    <row r="97" spans="1:25" x14ac:dyDescent="0.2">
      <c r="A97" s="19">
        <v>84</v>
      </c>
      <c r="B97" s="520"/>
      <c r="C97" s="521"/>
      <c r="D97" s="521"/>
      <c r="E97" s="522"/>
      <c r="F97" s="30" t="str">
        <f t="shared" si="8"/>
        <v/>
      </c>
      <c r="G97" s="3"/>
      <c r="H97" s="4"/>
      <c r="I97" s="4"/>
      <c r="J97" s="4"/>
      <c r="K97" s="4"/>
      <c r="L97" s="4"/>
      <c r="M97" s="4"/>
      <c r="N97" s="5"/>
      <c r="O97" s="29">
        <f t="shared" si="9"/>
        <v>0</v>
      </c>
      <c r="P97" s="523"/>
      <c r="Q97" s="524"/>
      <c r="R97" s="524"/>
      <c r="S97" s="524"/>
      <c r="T97" s="158" t="str">
        <f t="shared" si="17"/>
        <v/>
      </c>
      <c r="U97" s="159" t="str">
        <f t="shared" si="18"/>
        <v/>
      </c>
      <c r="V97" s="159" t="str">
        <f t="shared" si="19"/>
        <v/>
      </c>
      <c r="W97" s="159" t="str">
        <f t="shared" si="20"/>
        <v/>
      </c>
      <c r="X97" s="391"/>
      <c r="Y97" s="18" t="str">
        <f t="shared" si="16"/>
        <v/>
      </c>
    </row>
    <row r="98" spans="1:25" x14ac:dyDescent="0.2">
      <c r="A98" s="19">
        <v>85</v>
      </c>
      <c r="B98" s="520"/>
      <c r="C98" s="521"/>
      <c r="D98" s="521"/>
      <c r="E98" s="522"/>
      <c r="F98" s="30" t="str">
        <f t="shared" si="8"/>
        <v/>
      </c>
      <c r="G98" s="3"/>
      <c r="H98" s="4"/>
      <c r="I98" s="4"/>
      <c r="J98" s="4"/>
      <c r="K98" s="4"/>
      <c r="L98" s="4"/>
      <c r="M98" s="4"/>
      <c r="N98" s="5"/>
      <c r="O98" s="29">
        <f t="shared" si="9"/>
        <v>0</v>
      </c>
      <c r="P98" s="523"/>
      <c r="Q98" s="524"/>
      <c r="R98" s="524"/>
      <c r="S98" s="524"/>
      <c r="T98" s="158" t="str">
        <f t="shared" si="17"/>
        <v/>
      </c>
      <c r="U98" s="159" t="str">
        <f t="shared" si="18"/>
        <v/>
      </c>
      <c r="V98" s="159" t="str">
        <f t="shared" si="19"/>
        <v/>
      </c>
      <c r="W98" s="159" t="str">
        <f t="shared" si="20"/>
        <v/>
      </c>
      <c r="X98" s="391"/>
      <c r="Y98" s="18" t="str">
        <f t="shared" si="16"/>
        <v/>
      </c>
    </row>
    <row r="99" spans="1:25" x14ac:dyDescent="0.2">
      <c r="A99" s="19">
        <v>86</v>
      </c>
      <c r="B99" s="520"/>
      <c r="C99" s="521"/>
      <c r="D99" s="521"/>
      <c r="E99" s="522"/>
      <c r="F99" s="30"/>
      <c r="G99" s="3"/>
      <c r="H99" s="4"/>
      <c r="I99" s="4"/>
      <c r="J99" s="4"/>
      <c r="K99" s="4"/>
      <c r="L99" s="4"/>
      <c r="M99" s="4"/>
      <c r="N99" s="5"/>
      <c r="O99" s="29">
        <f t="shared" si="9"/>
        <v>0</v>
      </c>
      <c r="P99" s="523"/>
      <c r="Q99" s="524"/>
      <c r="R99" s="524"/>
      <c r="S99" s="524"/>
      <c r="T99" s="158" t="str">
        <f t="shared" si="17"/>
        <v/>
      </c>
      <c r="U99" s="159" t="str">
        <f t="shared" si="18"/>
        <v/>
      </c>
      <c r="V99" s="159" t="str">
        <f t="shared" si="19"/>
        <v/>
      </c>
      <c r="W99" s="159" t="str">
        <f t="shared" si="20"/>
        <v/>
      </c>
      <c r="X99" s="391"/>
      <c r="Y99" s="18" t="str">
        <f t="shared" si="16"/>
        <v/>
      </c>
    </row>
    <row r="100" spans="1:25" x14ac:dyDescent="0.2">
      <c r="A100" s="19">
        <v>87</v>
      </c>
      <c r="B100" s="520"/>
      <c r="C100" s="521"/>
      <c r="D100" s="521"/>
      <c r="E100" s="522"/>
      <c r="F100" s="30" t="str">
        <f t="shared" si="8"/>
        <v/>
      </c>
      <c r="G100" s="3"/>
      <c r="H100" s="4"/>
      <c r="I100" s="4"/>
      <c r="J100" s="4"/>
      <c r="K100" s="4"/>
      <c r="L100" s="4"/>
      <c r="M100" s="4"/>
      <c r="N100" s="5"/>
      <c r="O100" s="29">
        <f t="shared" si="9"/>
        <v>0</v>
      </c>
      <c r="P100" s="523"/>
      <c r="Q100" s="524"/>
      <c r="R100" s="524"/>
      <c r="S100" s="524"/>
      <c r="T100" s="158" t="str">
        <f t="shared" si="17"/>
        <v/>
      </c>
      <c r="U100" s="159" t="str">
        <f t="shared" si="18"/>
        <v/>
      </c>
      <c r="V100" s="159" t="str">
        <f t="shared" si="19"/>
        <v/>
      </c>
      <c r="W100" s="159" t="str">
        <f t="shared" si="20"/>
        <v/>
      </c>
      <c r="X100" s="391"/>
      <c r="Y100" s="18" t="str">
        <f t="shared" si="16"/>
        <v/>
      </c>
    </row>
    <row r="101" spans="1:25" x14ac:dyDescent="0.2">
      <c r="A101" s="19">
        <v>88</v>
      </c>
      <c r="B101" s="520"/>
      <c r="C101" s="521"/>
      <c r="D101" s="521"/>
      <c r="E101" s="522"/>
      <c r="F101" s="30" t="str">
        <f t="shared" si="8"/>
        <v/>
      </c>
      <c r="G101" s="3"/>
      <c r="H101" s="4"/>
      <c r="I101" s="4"/>
      <c r="J101" s="4"/>
      <c r="K101" s="4"/>
      <c r="L101" s="4"/>
      <c r="M101" s="4"/>
      <c r="N101" s="5"/>
      <c r="O101" s="29">
        <f t="shared" si="9"/>
        <v>0</v>
      </c>
      <c r="P101" s="523"/>
      <c r="Q101" s="524"/>
      <c r="R101" s="524"/>
      <c r="S101" s="524"/>
      <c r="T101" s="158" t="str">
        <f t="shared" si="17"/>
        <v/>
      </c>
      <c r="U101" s="159" t="str">
        <f t="shared" si="18"/>
        <v/>
      </c>
      <c r="V101" s="159" t="str">
        <f t="shared" si="19"/>
        <v/>
      </c>
      <c r="W101" s="159" t="str">
        <f t="shared" si="20"/>
        <v/>
      </c>
      <c r="X101" s="391"/>
      <c r="Y101" s="18" t="str">
        <f t="shared" si="16"/>
        <v/>
      </c>
    </row>
    <row r="102" spans="1:25" x14ac:dyDescent="0.2">
      <c r="A102" s="19">
        <v>89</v>
      </c>
      <c r="B102" s="520"/>
      <c r="C102" s="521"/>
      <c r="D102" s="521"/>
      <c r="E102" s="522"/>
      <c r="F102" s="30" t="str">
        <f t="shared" si="8"/>
        <v/>
      </c>
      <c r="G102" s="3"/>
      <c r="H102" s="4"/>
      <c r="I102" s="4"/>
      <c r="J102" s="4"/>
      <c r="K102" s="4"/>
      <c r="L102" s="4"/>
      <c r="M102" s="4"/>
      <c r="N102" s="5"/>
      <c r="O102" s="29">
        <f t="shared" si="9"/>
        <v>0</v>
      </c>
      <c r="P102" s="523"/>
      <c r="Q102" s="524"/>
      <c r="R102" s="524"/>
      <c r="S102" s="524"/>
      <c r="T102" s="158" t="str">
        <f t="shared" si="17"/>
        <v/>
      </c>
      <c r="U102" s="159" t="str">
        <f t="shared" si="18"/>
        <v/>
      </c>
      <c r="V102" s="159" t="str">
        <f t="shared" si="19"/>
        <v/>
      </c>
      <c r="W102" s="159" t="str">
        <f t="shared" si="20"/>
        <v/>
      </c>
      <c r="X102" s="391"/>
      <c r="Y102" s="18" t="str">
        <f t="shared" si="16"/>
        <v/>
      </c>
    </row>
    <row r="103" spans="1:25" x14ac:dyDescent="0.2">
      <c r="A103" s="19">
        <v>90</v>
      </c>
      <c r="B103" s="520"/>
      <c r="C103" s="521"/>
      <c r="D103" s="521"/>
      <c r="E103" s="522"/>
      <c r="F103" s="30" t="str">
        <f t="shared" si="8"/>
        <v/>
      </c>
      <c r="G103" s="3"/>
      <c r="H103" s="4"/>
      <c r="I103" s="4"/>
      <c r="J103" s="4"/>
      <c r="K103" s="4"/>
      <c r="L103" s="4"/>
      <c r="M103" s="4"/>
      <c r="N103" s="5"/>
      <c r="O103" s="29">
        <f t="shared" si="9"/>
        <v>0</v>
      </c>
      <c r="P103" s="523"/>
      <c r="Q103" s="524"/>
      <c r="R103" s="524"/>
      <c r="S103" s="524"/>
      <c r="T103" s="158" t="str">
        <f t="shared" si="17"/>
        <v/>
      </c>
      <c r="U103" s="159" t="str">
        <f t="shared" si="18"/>
        <v/>
      </c>
      <c r="V103" s="159" t="str">
        <f t="shared" si="19"/>
        <v/>
      </c>
      <c r="W103" s="159" t="str">
        <f t="shared" si="20"/>
        <v/>
      </c>
      <c r="X103" s="391"/>
      <c r="Y103" s="18" t="str">
        <f t="shared" si="16"/>
        <v/>
      </c>
    </row>
    <row r="104" spans="1:25" ht="18.75" x14ac:dyDescent="0.3">
      <c r="A104" s="23"/>
      <c r="B104" s="151" t="s">
        <v>1781</v>
      </c>
      <c r="C104" s="152"/>
      <c r="D104" s="152"/>
      <c r="E104" s="152"/>
      <c r="F104" s="153"/>
      <c r="G104" s="154"/>
      <c r="H104" s="154"/>
      <c r="I104" s="154"/>
      <c r="J104" s="154"/>
      <c r="K104" s="154"/>
      <c r="L104" s="154"/>
      <c r="M104" s="154"/>
      <c r="N104" s="154"/>
      <c r="O104" s="154"/>
      <c r="P104" s="154"/>
      <c r="Q104" s="154"/>
      <c r="R104" s="154"/>
      <c r="S104" s="154"/>
      <c r="T104" s="155"/>
      <c r="U104" s="156"/>
      <c r="V104" s="156"/>
      <c r="W104" s="157"/>
      <c r="X104" s="392"/>
      <c r="Y104" s="160"/>
    </row>
    <row r="105" spans="1:25" x14ac:dyDescent="0.2">
      <c r="A105" s="19">
        <v>91</v>
      </c>
      <c r="B105" s="520"/>
      <c r="C105" s="521"/>
      <c r="D105" s="521"/>
      <c r="E105" s="522"/>
      <c r="F105" s="30" t="str">
        <f t="shared" si="8"/>
        <v/>
      </c>
      <c r="G105" s="3"/>
      <c r="H105" s="4"/>
      <c r="I105" s="4"/>
      <c r="J105" s="4"/>
      <c r="K105" s="4"/>
      <c r="L105" s="4"/>
      <c r="M105" s="4"/>
      <c r="N105" s="5"/>
      <c r="O105" s="29">
        <f t="shared" si="9"/>
        <v>0</v>
      </c>
      <c r="P105" s="523"/>
      <c r="Q105" s="524"/>
      <c r="R105" s="524"/>
      <c r="S105" s="524"/>
      <c r="T105" s="158" t="str">
        <f t="shared" ref="T105:T117" si="21">IF($B105&lt;&gt;"",IF(VLOOKUP($B105,$B$127:$H$432,2,FALSE)&lt;&gt;"",VLOOKUP($B105,$B$127:$H$432,2,FALSE),""),"")</f>
        <v/>
      </c>
      <c r="U105" s="159" t="str">
        <f t="shared" ref="U105:U117" si="22">IF($B105&lt;&gt;"",IF(VLOOKUP($B105,$B$127:$H$432,3,FALSE)&lt;&gt;"",VLOOKUP($B105,$B$127:$H$432,3,FALSE),""),"")</f>
        <v/>
      </c>
      <c r="V105" s="159" t="str">
        <f t="shared" ref="V105:V117" si="23">IF($B105&lt;&gt;"",IF(VLOOKUP($B105,$B$127:$H$432,4,FALSE)&lt;&gt;"",VLOOKUP($B105,$B$127:$H$432,4,FALSE),""),"")</f>
        <v/>
      </c>
      <c r="W105" s="159" t="str">
        <f t="shared" ref="W105:W117" si="24">IF($B105&lt;&gt;"",IF(VLOOKUP($B105,$B$127:$H$432,5,FALSE)&lt;&gt;"",VLOOKUP($B105,$B$127:$H$432,5,FALSE),""),"")</f>
        <v/>
      </c>
      <c r="X105" s="372"/>
      <c r="Y105" s="18" t="str">
        <f t="shared" ref="Y105:Y117" si="25">IF($B105&lt;&gt;"",IF(VLOOKUP($B105,$B$127:$H$432,6,FALSE)&lt;&gt;"",VLOOKUP($B105,$B$127:$H$432,6,FALSE),""),"")</f>
        <v/>
      </c>
    </row>
    <row r="106" spans="1:25" x14ac:dyDescent="0.2">
      <c r="A106" s="19">
        <v>92</v>
      </c>
      <c r="B106" s="520"/>
      <c r="C106" s="521"/>
      <c r="D106" s="521"/>
      <c r="E106" s="522"/>
      <c r="F106" s="30" t="str">
        <f t="shared" si="8"/>
        <v/>
      </c>
      <c r="G106" s="3"/>
      <c r="H106" s="4"/>
      <c r="I106" s="4"/>
      <c r="J106" s="4"/>
      <c r="K106" s="4"/>
      <c r="L106" s="4"/>
      <c r="M106" s="4"/>
      <c r="N106" s="5"/>
      <c r="O106" s="29">
        <f t="shared" si="9"/>
        <v>0</v>
      </c>
      <c r="P106" s="523"/>
      <c r="Q106" s="524"/>
      <c r="R106" s="524"/>
      <c r="S106" s="524"/>
      <c r="T106" s="158" t="str">
        <f t="shared" si="21"/>
        <v/>
      </c>
      <c r="U106" s="159" t="str">
        <f t="shared" si="22"/>
        <v/>
      </c>
      <c r="V106" s="159" t="str">
        <f t="shared" si="23"/>
        <v/>
      </c>
      <c r="W106" s="159" t="str">
        <f t="shared" si="24"/>
        <v/>
      </c>
      <c r="X106" s="372"/>
      <c r="Y106" s="18" t="str">
        <f t="shared" si="25"/>
        <v/>
      </c>
    </row>
    <row r="107" spans="1:25" x14ac:dyDescent="0.2">
      <c r="A107" s="19">
        <v>93</v>
      </c>
      <c r="B107" s="520"/>
      <c r="C107" s="521"/>
      <c r="D107" s="521"/>
      <c r="E107" s="522"/>
      <c r="F107" s="30" t="str">
        <f t="shared" si="8"/>
        <v/>
      </c>
      <c r="G107" s="3"/>
      <c r="H107" s="4"/>
      <c r="I107" s="4"/>
      <c r="J107" s="4"/>
      <c r="K107" s="4"/>
      <c r="L107" s="4"/>
      <c r="M107" s="4"/>
      <c r="N107" s="5"/>
      <c r="O107" s="29">
        <f t="shared" si="9"/>
        <v>0</v>
      </c>
      <c r="P107" s="523"/>
      <c r="Q107" s="524"/>
      <c r="R107" s="524"/>
      <c r="S107" s="524"/>
      <c r="T107" s="158" t="str">
        <f t="shared" si="21"/>
        <v/>
      </c>
      <c r="U107" s="159" t="str">
        <f t="shared" si="22"/>
        <v/>
      </c>
      <c r="V107" s="159" t="str">
        <f t="shared" si="23"/>
        <v/>
      </c>
      <c r="W107" s="159" t="str">
        <f t="shared" si="24"/>
        <v/>
      </c>
      <c r="X107" s="372"/>
      <c r="Y107" s="18" t="str">
        <f t="shared" si="25"/>
        <v/>
      </c>
    </row>
    <row r="108" spans="1:25" x14ac:dyDescent="0.2">
      <c r="A108" s="19">
        <v>94</v>
      </c>
      <c r="B108" s="520"/>
      <c r="C108" s="521"/>
      <c r="D108" s="521"/>
      <c r="E108" s="522"/>
      <c r="F108" s="30" t="str">
        <f t="shared" si="8"/>
        <v/>
      </c>
      <c r="G108" s="3"/>
      <c r="H108" s="4"/>
      <c r="I108" s="4"/>
      <c r="J108" s="4"/>
      <c r="K108" s="4"/>
      <c r="L108" s="4"/>
      <c r="M108" s="4"/>
      <c r="N108" s="5"/>
      <c r="O108" s="29">
        <f t="shared" si="9"/>
        <v>0</v>
      </c>
      <c r="P108" s="523"/>
      <c r="Q108" s="524"/>
      <c r="R108" s="524"/>
      <c r="S108" s="524"/>
      <c r="T108" s="158" t="str">
        <f t="shared" si="21"/>
        <v/>
      </c>
      <c r="U108" s="159" t="str">
        <f t="shared" si="22"/>
        <v/>
      </c>
      <c r="V108" s="159" t="str">
        <f t="shared" si="23"/>
        <v/>
      </c>
      <c r="W108" s="159" t="str">
        <f t="shared" si="24"/>
        <v/>
      </c>
      <c r="X108" s="372"/>
      <c r="Y108" s="18" t="str">
        <f t="shared" si="25"/>
        <v/>
      </c>
    </row>
    <row r="109" spans="1:25" x14ac:dyDescent="0.2">
      <c r="A109" s="19">
        <v>95</v>
      </c>
      <c r="B109" s="520"/>
      <c r="C109" s="521"/>
      <c r="D109" s="521"/>
      <c r="E109" s="522"/>
      <c r="F109" s="30" t="str">
        <f t="shared" si="8"/>
        <v/>
      </c>
      <c r="G109" s="3"/>
      <c r="H109" s="4"/>
      <c r="I109" s="4"/>
      <c r="J109" s="4"/>
      <c r="K109" s="4"/>
      <c r="L109" s="4"/>
      <c r="M109" s="4"/>
      <c r="N109" s="5"/>
      <c r="O109" s="29">
        <f t="shared" si="9"/>
        <v>0</v>
      </c>
      <c r="P109" s="523"/>
      <c r="Q109" s="524"/>
      <c r="R109" s="524"/>
      <c r="S109" s="524"/>
      <c r="T109" s="158" t="str">
        <f t="shared" si="21"/>
        <v/>
      </c>
      <c r="U109" s="159" t="str">
        <f t="shared" si="22"/>
        <v/>
      </c>
      <c r="V109" s="159" t="str">
        <f t="shared" si="23"/>
        <v/>
      </c>
      <c r="W109" s="159" t="str">
        <f t="shared" si="24"/>
        <v/>
      </c>
      <c r="X109" s="372"/>
      <c r="Y109" s="18" t="str">
        <f t="shared" si="25"/>
        <v/>
      </c>
    </row>
    <row r="110" spans="1:25" x14ac:dyDescent="0.2">
      <c r="A110" s="19">
        <v>96</v>
      </c>
      <c r="B110" s="520"/>
      <c r="C110" s="521"/>
      <c r="D110" s="521"/>
      <c r="E110" s="522"/>
      <c r="F110" s="30" t="str">
        <f t="shared" si="8"/>
        <v/>
      </c>
      <c r="G110" s="3"/>
      <c r="H110" s="4"/>
      <c r="I110" s="4"/>
      <c r="J110" s="4"/>
      <c r="K110" s="4"/>
      <c r="L110" s="4"/>
      <c r="M110" s="4"/>
      <c r="N110" s="5"/>
      <c r="O110" s="29">
        <f t="shared" si="9"/>
        <v>0</v>
      </c>
      <c r="P110" s="523"/>
      <c r="Q110" s="524"/>
      <c r="R110" s="524"/>
      <c r="S110" s="524"/>
      <c r="T110" s="158" t="str">
        <f t="shared" si="21"/>
        <v/>
      </c>
      <c r="U110" s="159" t="str">
        <f t="shared" si="22"/>
        <v/>
      </c>
      <c r="V110" s="159" t="str">
        <f t="shared" si="23"/>
        <v/>
      </c>
      <c r="W110" s="159" t="str">
        <f t="shared" si="24"/>
        <v/>
      </c>
      <c r="X110" s="372"/>
      <c r="Y110" s="18" t="str">
        <f t="shared" si="25"/>
        <v/>
      </c>
    </row>
    <row r="111" spans="1:25" x14ac:dyDescent="0.2">
      <c r="A111" s="19">
        <v>97</v>
      </c>
      <c r="B111" s="520"/>
      <c r="C111" s="521"/>
      <c r="D111" s="521"/>
      <c r="E111" s="522"/>
      <c r="F111" s="30" t="str">
        <f t="shared" si="8"/>
        <v/>
      </c>
      <c r="G111" s="3"/>
      <c r="H111" s="4"/>
      <c r="I111" s="4"/>
      <c r="J111" s="4"/>
      <c r="K111" s="4"/>
      <c r="L111" s="4"/>
      <c r="M111" s="4"/>
      <c r="N111" s="5"/>
      <c r="O111" s="29">
        <f t="shared" si="9"/>
        <v>0</v>
      </c>
      <c r="P111" s="523"/>
      <c r="Q111" s="524"/>
      <c r="R111" s="524"/>
      <c r="S111" s="524"/>
      <c r="T111" s="158" t="str">
        <f t="shared" si="21"/>
        <v/>
      </c>
      <c r="U111" s="159" t="str">
        <f t="shared" si="22"/>
        <v/>
      </c>
      <c r="V111" s="159" t="str">
        <f t="shared" si="23"/>
        <v/>
      </c>
      <c r="W111" s="159" t="str">
        <f t="shared" si="24"/>
        <v/>
      </c>
      <c r="X111" s="372"/>
      <c r="Y111" s="18" t="str">
        <f t="shared" si="25"/>
        <v/>
      </c>
    </row>
    <row r="112" spans="1:25" x14ac:dyDescent="0.2">
      <c r="A112" s="19">
        <v>98</v>
      </c>
      <c r="B112" s="520"/>
      <c r="C112" s="521"/>
      <c r="D112" s="521"/>
      <c r="E112" s="522"/>
      <c r="F112" s="30" t="str">
        <f t="shared" si="8"/>
        <v/>
      </c>
      <c r="G112" s="3"/>
      <c r="H112" s="4"/>
      <c r="I112" s="4"/>
      <c r="J112" s="4"/>
      <c r="K112" s="4"/>
      <c r="L112" s="4"/>
      <c r="M112" s="4"/>
      <c r="N112" s="5"/>
      <c r="O112" s="29">
        <f t="shared" si="9"/>
        <v>0</v>
      </c>
      <c r="P112" s="523"/>
      <c r="Q112" s="524"/>
      <c r="R112" s="524"/>
      <c r="S112" s="524"/>
      <c r="T112" s="158" t="str">
        <f t="shared" si="21"/>
        <v/>
      </c>
      <c r="U112" s="159" t="str">
        <f t="shared" si="22"/>
        <v/>
      </c>
      <c r="V112" s="159" t="str">
        <f t="shared" si="23"/>
        <v/>
      </c>
      <c r="W112" s="159" t="str">
        <f t="shared" si="24"/>
        <v/>
      </c>
      <c r="X112" s="372"/>
      <c r="Y112" s="18" t="str">
        <f t="shared" si="25"/>
        <v/>
      </c>
    </row>
    <row r="113" spans="1:25" x14ac:dyDescent="0.2">
      <c r="A113" s="19">
        <v>99</v>
      </c>
      <c r="B113" s="520"/>
      <c r="C113" s="521"/>
      <c r="D113" s="521"/>
      <c r="E113" s="522"/>
      <c r="F113" s="30" t="str">
        <f t="shared" si="8"/>
        <v/>
      </c>
      <c r="G113" s="3"/>
      <c r="H113" s="4"/>
      <c r="I113" s="4"/>
      <c r="J113" s="4"/>
      <c r="K113" s="4"/>
      <c r="L113" s="4"/>
      <c r="M113" s="4"/>
      <c r="N113" s="5"/>
      <c r="O113" s="29">
        <f t="shared" si="9"/>
        <v>0</v>
      </c>
      <c r="P113" s="523"/>
      <c r="Q113" s="524"/>
      <c r="R113" s="524"/>
      <c r="S113" s="524"/>
      <c r="T113" s="158" t="str">
        <f t="shared" si="21"/>
        <v/>
      </c>
      <c r="U113" s="159" t="str">
        <f t="shared" si="22"/>
        <v/>
      </c>
      <c r="V113" s="159" t="str">
        <f t="shared" si="23"/>
        <v/>
      </c>
      <c r="W113" s="159" t="str">
        <f t="shared" si="24"/>
        <v/>
      </c>
      <c r="X113" s="372"/>
      <c r="Y113" s="18" t="str">
        <f t="shared" si="25"/>
        <v/>
      </c>
    </row>
    <row r="114" spans="1:25" x14ac:dyDescent="0.2">
      <c r="A114" s="19">
        <v>100</v>
      </c>
      <c r="B114" s="520"/>
      <c r="C114" s="521"/>
      <c r="D114" s="521"/>
      <c r="E114" s="522"/>
      <c r="F114" s="30" t="str">
        <f>IF(O114&gt;0,O114,"")</f>
        <v/>
      </c>
      <c r="G114" s="3"/>
      <c r="H114" s="4"/>
      <c r="I114" s="4"/>
      <c r="J114" s="4"/>
      <c r="K114" s="4"/>
      <c r="L114" s="4"/>
      <c r="M114" s="4"/>
      <c r="N114" s="5"/>
      <c r="O114" s="29">
        <f>SUM(G114:N114)</f>
        <v>0</v>
      </c>
      <c r="P114" s="523"/>
      <c r="Q114" s="524"/>
      <c r="R114" s="524"/>
      <c r="S114" s="524"/>
      <c r="T114" s="158" t="str">
        <f t="shared" si="21"/>
        <v/>
      </c>
      <c r="U114" s="159" t="str">
        <f t="shared" si="22"/>
        <v/>
      </c>
      <c r="V114" s="159" t="str">
        <f t="shared" si="23"/>
        <v/>
      </c>
      <c r="W114" s="159" t="str">
        <f t="shared" si="24"/>
        <v/>
      </c>
      <c r="X114" s="372"/>
      <c r="Y114" s="18" t="str">
        <f t="shared" si="25"/>
        <v/>
      </c>
    </row>
    <row r="115" spans="1:25" x14ac:dyDescent="0.2">
      <c r="A115" s="19">
        <v>101</v>
      </c>
      <c r="B115" s="520"/>
      <c r="C115" s="521"/>
      <c r="D115" s="521"/>
      <c r="E115" s="522"/>
      <c r="F115" s="30" t="str">
        <f>IF(O115&gt;0,O115,"")</f>
        <v/>
      </c>
      <c r="G115" s="3"/>
      <c r="H115" s="4"/>
      <c r="I115" s="4"/>
      <c r="J115" s="4"/>
      <c r="K115" s="4"/>
      <c r="L115" s="4"/>
      <c r="M115" s="4"/>
      <c r="N115" s="5"/>
      <c r="O115" s="29">
        <f>SUM(G115:N115)</f>
        <v>0</v>
      </c>
      <c r="P115" s="523"/>
      <c r="Q115" s="524"/>
      <c r="R115" s="524"/>
      <c r="S115" s="524"/>
      <c r="T115" s="158" t="str">
        <f t="shared" si="21"/>
        <v/>
      </c>
      <c r="U115" s="159" t="str">
        <f t="shared" si="22"/>
        <v/>
      </c>
      <c r="V115" s="159" t="str">
        <f t="shared" si="23"/>
        <v/>
      </c>
      <c r="W115" s="159" t="str">
        <f t="shared" si="24"/>
        <v/>
      </c>
      <c r="X115" s="372"/>
      <c r="Y115" s="18" t="str">
        <f t="shared" si="25"/>
        <v/>
      </c>
    </row>
    <row r="116" spans="1:25" x14ac:dyDescent="0.2">
      <c r="A116" s="19">
        <v>102</v>
      </c>
      <c r="B116" s="520"/>
      <c r="C116" s="521"/>
      <c r="D116" s="521"/>
      <c r="E116" s="522"/>
      <c r="F116" s="30" t="str">
        <f>IF(O116&gt;0,O116,"")</f>
        <v/>
      </c>
      <c r="G116" s="3"/>
      <c r="H116" s="4"/>
      <c r="I116" s="4"/>
      <c r="J116" s="4"/>
      <c r="K116" s="4"/>
      <c r="L116" s="4"/>
      <c r="M116" s="4"/>
      <c r="N116" s="5"/>
      <c r="O116" s="29">
        <f>SUM(G116:N116)</f>
        <v>0</v>
      </c>
      <c r="P116" s="523"/>
      <c r="Q116" s="524"/>
      <c r="R116" s="524"/>
      <c r="S116" s="524"/>
      <c r="T116" s="158" t="str">
        <f t="shared" si="21"/>
        <v/>
      </c>
      <c r="U116" s="159" t="str">
        <f t="shared" si="22"/>
        <v/>
      </c>
      <c r="V116" s="159" t="str">
        <f t="shared" si="23"/>
        <v/>
      </c>
      <c r="W116" s="159" t="str">
        <f t="shared" si="24"/>
        <v/>
      </c>
      <c r="X116" s="372"/>
      <c r="Y116" s="18" t="str">
        <f t="shared" si="25"/>
        <v/>
      </c>
    </row>
    <row r="117" spans="1:25" x14ac:dyDescent="0.2">
      <c r="A117" s="19">
        <v>103</v>
      </c>
      <c r="B117" s="520"/>
      <c r="C117" s="521"/>
      <c r="D117" s="521"/>
      <c r="E117" s="522"/>
      <c r="F117" s="30" t="str">
        <f>IF(O117&gt;0,O117,"")</f>
        <v/>
      </c>
      <c r="G117" s="3"/>
      <c r="H117" s="4"/>
      <c r="I117" s="4"/>
      <c r="J117" s="4"/>
      <c r="K117" s="4"/>
      <c r="L117" s="4"/>
      <c r="M117" s="4"/>
      <c r="N117" s="5"/>
      <c r="O117" s="29">
        <f>SUM(G117:N117)</f>
        <v>0</v>
      </c>
      <c r="P117" s="523"/>
      <c r="Q117" s="524"/>
      <c r="R117" s="524"/>
      <c r="S117" s="524"/>
      <c r="T117" s="158" t="str">
        <f t="shared" si="21"/>
        <v/>
      </c>
      <c r="U117" s="159" t="str">
        <f t="shared" si="22"/>
        <v/>
      </c>
      <c r="V117" s="159" t="str">
        <f t="shared" si="23"/>
        <v/>
      </c>
      <c r="W117" s="159" t="str">
        <f t="shared" si="24"/>
        <v/>
      </c>
      <c r="X117" s="372"/>
      <c r="Y117" s="18" t="str">
        <f t="shared" si="25"/>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385"/>
    </row>
    <row r="119" spans="1:25" ht="4.1500000000000004" customHeight="1" x14ac:dyDescent="0.2">
      <c r="A119" s="23"/>
      <c r="B119" s="26"/>
      <c r="C119" s="26"/>
      <c r="D119" s="26"/>
      <c r="E119" s="26"/>
      <c r="F119" s="26"/>
      <c r="G119" s="26"/>
      <c r="H119" s="26"/>
      <c r="I119" s="26"/>
      <c r="J119" s="26"/>
      <c r="K119" s="26"/>
      <c r="L119" s="26"/>
      <c r="M119" s="26"/>
      <c r="N119" s="26"/>
      <c r="O119" s="26"/>
      <c r="P119" s="26"/>
      <c r="Q119" s="161"/>
      <c r="R119" s="26"/>
      <c r="S119" s="26"/>
      <c r="T119" s="26"/>
      <c r="U119" s="27"/>
      <c r="V119" s="27"/>
      <c r="W119" s="27"/>
      <c r="X119" s="385"/>
      <c r="Y119" s="89"/>
    </row>
    <row r="120" spans="1:25" ht="15.75" x14ac:dyDescent="0.2">
      <c r="A120" s="23"/>
      <c r="B120" s="162" t="s">
        <v>1735</v>
      </c>
      <c r="C120" s="26"/>
      <c r="D120" s="161" t="s">
        <v>1751</v>
      </c>
      <c r="E120" s="161"/>
      <c r="F120" s="26"/>
      <c r="G120" s="26"/>
      <c r="H120" s="163"/>
      <c r="I120" s="164"/>
      <c r="J120" s="165">
        <f>COUNTIF(Y13:Y82,"T")</f>
        <v>0</v>
      </c>
      <c r="K120" s="26"/>
      <c r="L120" s="26"/>
      <c r="M120" s="26"/>
      <c r="N120" s="26"/>
      <c r="O120" s="26"/>
      <c r="P120" s="26"/>
      <c r="Q120" s="161"/>
      <c r="R120" s="26"/>
      <c r="S120" s="38" t="s">
        <v>1382</v>
      </c>
      <c r="T120" s="39"/>
      <c r="U120" s="519">
        <f>COUNTIF(U13:U117,"1")+COUNTIF(U13:U117,"2")+COUNTIF(U13:U117,"3"+COUNTIF(U13:U117,"4"))</f>
        <v>0</v>
      </c>
      <c r="V120" s="519"/>
      <c r="W120" s="27"/>
      <c r="X120" s="385"/>
      <c r="Y120" s="89"/>
    </row>
    <row r="121" spans="1:25" ht="15.75" x14ac:dyDescent="0.2">
      <c r="A121" s="23"/>
      <c r="B121" s="162"/>
      <c r="C121" s="26"/>
      <c r="D121" s="161" t="s">
        <v>1740</v>
      </c>
      <c r="E121" s="161"/>
      <c r="F121" s="26"/>
      <c r="G121" s="26"/>
      <c r="H121" s="163"/>
      <c r="I121" s="164"/>
      <c r="J121" s="165">
        <f>COUNTIF(Y84:Y103,"T")</f>
        <v>0</v>
      </c>
      <c r="K121" s="26"/>
      <c r="L121" s="26"/>
      <c r="M121" s="26"/>
      <c r="N121" s="26"/>
      <c r="O121" s="26"/>
      <c r="P121" s="26"/>
      <c r="Q121" s="161"/>
      <c r="R121" s="26"/>
      <c r="S121" s="163" t="s">
        <v>1388</v>
      </c>
      <c r="T121" s="39"/>
      <c r="U121" s="519">
        <f>COUNTIF(V13:V117,"RE")+COUNTIF(V13:V117,"CR")+COUNTIF(V13:V117,"EN")+COUNTIF(V13:V117,"VU")</f>
        <v>0</v>
      </c>
      <c r="V121" s="519"/>
      <c r="W121" s="27"/>
      <c r="X121" s="385"/>
      <c r="Y121" s="89"/>
    </row>
    <row r="122" spans="1:25" x14ac:dyDescent="0.2">
      <c r="A122" s="23"/>
      <c r="B122" s="26"/>
      <c r="C122" s="147"/>
      <c r="D122" s="26"/>
      <c r="E122" s="26"/>
      <c r="F122" s="26"/>
      <c r="G122" s="26"/>
      <c r="H122" s="26"/>
      <c r="I122" s="26"/>
      <c r="J122" s="26"/>
      <c r="K122" s="26"/>
      <c r="L122" s="26"/>
      <c r="M122" s="26"/>
      <c r="N122" s="26"/>
      <c r="O122" s="26"/>
      <c r="P122" s="26"/>
      <c r="Q122" s="161"/>
      <c r="R122" s="26"/>
      <c r="S122" s="163" t="s">
        <v>1741</v>
      </c>
      <c r="T122" s="26"/>
      <c r="U122" s="519">
        <f>COUNTIF(V13:V117,"NT")</f>
        <v>0</v>
      </c>
      <c r="V122" s="519"/>
      <c r="W122" s="27"/>
      <c r="X122" s="385"/>
      <c r="Y122" s="89"/>
    </row>
    <row r="123" spans="1:25" ht="5.25" customHeight="1" x14ac:dyDescent="0.2">
      <c r="A123" s="23"/>
      <c r="B123" s="26"/>
      <c r="C123" s="147"/>
      <c r="D123" s="26"/>
      <c r="E123" s="26"/>
      <c r="F123" s="26"/>
      <c r="G123" s="26"/>
      <c r="H123" s="26"/>
      <c r="I123" s="26"/>
      <c r="J123" s="26"/>
      <c r="K123" s="26"/>
      <c r="L123" s="26"/>
      <c r="M123" s="26"/>
      <c r="N123" s="26"/>
      <c r="O123" s="26"/>
      <c r="P123" s="26"/>
      <c r="Q123" s="161"/>
      <c r="R123" s="26"/>
      <c r="S123" s="163"/>
      <c r="T123" s="26"/>
      <c r="U123" s="27"/>
      <c r="V123" s="27"/>
      <c r="W123" s="27"/>
      <c r="X123" s="385"/>
      <c r="Y123" s="89"/>
    </row>
    <row r="124" spans="1:25" x14ac:dyDescent="0.2">
      <c r="A124" s="23"/>
      <c r="B124" s="354" t="s">
        <v>1737</v>
      </c>
      <c r="C124" s="88"/>
      <c r="D124" s="146"/>
      <c r="E124" s="88"/>
      <c r="F124" s="88"/>
      <c r="G124" s="88"/>
      <c r="H124" s="146" t="s">
        <v>1738</v>
      </c>
      <c r="I124" s="37"/>
      <c r="J124" s="37"/>
      <c r="K124" s="37"/>
      <c r="L124" s="88"/>
      <c r="M124" s="89"/>
      <c r="N124" s="146" t="s">
        <v>1739</v>
      </c>
      <c r="O124" s="3"/>
      <c r="P124" s="532"/>
      <c r="Q124" s="533"/>
      <c r="R124" s="533"/>
      <c r="S124" s="533"/>
      <c r="T124" s="533"/>
      <c r="U124" s="533"/>
      <c r="V124" s="534"/>
      <c r="W124" s="27"/>
      <c r="X124" s="385"/>
      <c r="Y124" s="89"/>
    </row>
    <row r="125" spans="1:25" ht="4.1500000000000004" customHeight="1" x14ac:dyDescent="0.2">
      <c r="A125" s="23"/>
      <c r="B125" s="26"/>
      <c r="C125" s="26"/>
      <c r="D125" s="26"/>
      <c r="E125" s="26"/>
      <c r="F125" s="26"/>
      <c r="G125" s="26"/>
      <c r="H125" s="26"/>
      <c r="I125" s="26"/>
      <c r="J125" s="26"/>
      <c r="K125" s="26"/>
      <c r="L125" s="26"/>
      <c r="M125" s="26"/>
      <c r="N125" s="26"/>
      <c r="O125" s="26"/>
      <c r="P125" s="26"/>
      <c r="Q125" s="161"/>
      <c r="R125" s="26"/>
      <c r="S125" s="26"/>
      <c r="T125" s="26"/>
      <c r="U125" s="27"/>
      <c r="V125" s="27"/>
      <c r="W125" s="27"/>
      <c r="X125" s="385"/>
      <c r="Y125" s="89"/>
    </row>
    <row r="126" spans="1:25" ht="10.9" customHeight="1" x14ac:dyDescent="0.2">
      <c r="A126" s="23"/>
      <c r="B126" s="28" t="s">
        <v>1761</v>
      </c>
      <c r="C126" s="23"/>
      <c r="D126" s="23"/>
      <c r="E126" s="23"/>
      <c r="F126" s="23"/>
      <c r="G126" s="23"/>
      <c r="H126" s="23"/>
      <c r="I126" s="23"/>
      <c r="J126" s="23"/>
      <c r="K126" s="23"/>
      <c r="L126" s="23"/>
      <c r="M126" s="23"/>
      <c r="N126" s="23"/>
      <c r="O126" s="23"/>
      <c r="P126" s="23"/>
      <c r="Q126" s="23"/>
      <c r="R126" s="23"/>
      <c r="S126" s="23"/>
      <c r="T126" s="23"/>
      <c r="U126" s="20"/>
      <c r="V126" s="20"/>
      <c r="W126" s="20"/>
      <c r="X126" s="385"/>
    </row>
    <row r="127" spans="1:25" hidden="1" x14ac:dyDescent="0.2">
      <c r="B127" s="9" t="s">
        <v>416</v>
      </c>
      <c r="C127" s="1" t="s">
        <v>482</v>
      </c>
      <c r="D127" s="12">
        <v>4</v>
      </c>
      <c r="E127" s="12" t="s">
        <v>757</v>
      </c>
      <c r="F127" s="12">
        <v>1</v>
      </c>
      <c r="G127" s="1" t="s">
        <v>482</v>
      </c>
      <c r="H127" s="1" t="s">
        <v>1297</v>
      </c>
      <c r="U127" s="11"/>
      <c r="V127" s="11"/>
      <c r="W127" s="11"/>
    </row>
    <row r="128" spans="1:25" hidden="1" x14ac:dyDescent="0.2">
      <c r="B128" s="9" t="s">
        <v>75</v>
      </c>
      <c r="C128" s="1" t="s">
        <v>482</v>
      </c>
      <c r="D128" s="12">
        <v>3</v>
      </c>
      <c r="E128" s="12" t="s">
        <v>759</v>
      </c>
      <c r="F128" s="12">
        <v>1</v>
      </c>
      <c r="G128" s="1" t="s">
        <v>482</v>
      </c>
      <c r="H128" s="1" t="s">
        <v>1297</v>
      </c>
      <c r="U128" s="11"/>
      <c r="V128" s="11"/>
      <c r="W128" s="11"/>
    </row>
    <row r="129" spans="2:23" hidden="1" x14ac:dyDescent="0.2">
      <c r="B129" s="9" t="s">
        <v>76</v>
      </c>
      <c r="C129" s="1" t="s">
        <v>482</v>
      </c>
      <c r="D129" s="12">
        <v>3</v>
      </c>
      <c r="E129" s="12" t="s">
        <v>759</v>
      </c>
      <c r="F129" s="12">
        <v>1</v>
      </c>
      <c r="G129" s="1" t="s">
        <v>482</v>
      </c>
      <c r="H129" s="1" t="s">
        <v>1297</v>
      </c>
      <c r="U129" s="11"/>
      <c r="V129" s="11"/>
      <c r="W129" s="11"/>
    </row>
    <row r="130" spans="2:23" hidden="1" x14ac:dyDescent="0.2">
      <c r="B130" s="9" t="s">
        <v>378</v>
      </c>
      <c r="C130" s="1" t="s">
        <v>482</v>
      </c>
      <c r="D130" s="12"/>
      <c r="E130" s="12"/>
      <c r="F130" s="12"/>
      <c r="G130" s="1" t="s">
        <v>482</v>
      </c>
      <c r="H130" s="1" t="s">
        <v>1297</v>
      </c>
      <c r="U130" s="11"/>
      <c r="V130" s="11"/>
      <c r="W130" s="11"/>
    </row>
    <row r="131" spans="2:23" hidden="1" x14ac:dyDescent="0.2">
      <c r="B131" s="9" t="s">
        <v>53</v>
      </c>
      <c r="C131" s="1" t="s">
        <v>482</v>
      </c>
      <c r="D131" s="12">
        <v>4</v>
      </c>
      <c r="E131" s="12" t="s">
        <v>757</v>
      </c>
      <c r="F131" s="12">
        <v>1</v>
      </c>
      <c r="G131" s="1" t="s">
        <v>482</v>
      </c>
      <c r="H131" s="1" t="s">
        <v>1297</v>
      </c>
      <c r="U131" s="11"/>
      <c r="V131" s="11"/>
      <c r="W131" s="11"/>
    </row>
    <row r="132" spans="2:23" hidden="1" x14ac:dyDescent="0.2">
      <c r="B132" s="9" t="s">
        <v>54</v>
      </c>
      <c r="C132" s="1" t="s">
        <v>482</v>
      </c>
      <c r="D132" s="12">
        <v>4</v>
      </c>
      <c r="E132" s="12" t="s">
        <v>757</v>
      </c>
      <c r="F132" s="12">
        <v>1</v>
      </c>
      <c r="G132" s="1" t="s">
        <v>482</v>
      </c>
      <c r="H132" s="1" t="s">
        <v>1297</v>
      </c>
      <c r="U132" s="11"/>
      <c r="V132" s="11"/>
      <c r="W132" s="11"/>
    </row>
    <row r="133" spans="2:23" hidden="1" x14ac:dyDescent="0.2">
      <c r="B133" s="9" t="s">
        <v>55</v>
      </c>
      <c r="C133" s="1" t="s">
        <v>482</v>
      </c>
      <c r="D133" s="12"/>
      <c r="E133" s="12"/>
      <c r="F133" s="12"/>
      <c r="G133" s="1" t="s">
        <v>482</v>
      </c>
      <c r="H133" s="1" t="s">
        <v>1297</v>
      </c>
      <c r="U133" s="11"/>
      <c r="V133" s="11"/>
      <c r="W133" s="11"/>
    </row>
    <row r="134" spans="2:23" hidden="1" x14ac:dyDescent="0.2">
      <c r="B134" s="9" t="s">
        <v>67</v>
      </c>
      <c r="C134" s="1" t="s">
        <v>482</v>
      </c>
      <c r="D134" s="12"/>
      <c r="E134" s="12"/>
      <c r="F134" s="12"/>
      <c r="G134" s="1" t="s">
        <v>482</v>
      </c>
      <c r="H134" s="1" t="s">
        <v>1297</v>
      </c>
      <c r="U134" s="11"/>
      <c r="V134" s="11"/>
      <c r="W134" s="11"/>
    </row>
    <row r="135" spans="2:23" hidden="1" x14ac:dyDescent="0.2">
      <c r="B135" s="9" t="s">
        <v>68</v>
      </c>
      <c r="C135" s="1" t="s">
        <v>482</v>
      </c>
      <c r="D135" s="12"/>
      <c r="E135" s="12"/>
      <c r="F135" s="12"/>
      <c r="G135" s="1" t="s">
        <v>482</v>
      </c>
      <c r="H135" s="1" t="s">
        <v>1297</v>
      </c>
      <c r="U135" s="11"/>
      <c r="V135" s="11"/>
      <c r="W135" s="11"/>
    </row>
    <row r="136" spans="2:23" hidden="1" x14ac:dyDescent="0.2">
      <c r="B136" s="9" t="s">
        <v>121</v>
      </c>
      <c r="C136" s="1" t="s">
        <v>482</v>
      </c>
      <c r="D136" s="12">
        <v>2</v>
      </c>
      <c r="E136" s="12" t="s">
        <v>756</v>
      </c>
      <c r="F136" s="12">
        <v>1</v>
      </c>
      <c r="G136" s="1" t="s">
        <v>482</v>
      </c>
      <c r="H136" s="1" t="s">
        <v>1297</v>
      </c>
      <c r="U136" s="11"/>
      <c r="V136" s="11"/>
      <c r="W136" s="11"/>
    </row>
    <row r="137" spans="2:23" hidden="1" x14ac:dyDescent="0.2">
      <c r="B137" s="9" t="s">
        <v>122</v>
      </c>
      <c r="C137" s="1" t="s">
        <v>482</v>
      </c>
      <c r="D137" s="12"/>
      <c r="E137" s="12"/>
      <c r="F137" s="12"/>
      <c r="G137" s="1" t="s">
        <v>482</v>
      </c>
      <c r="H137" s="1" t="s">
        <v>1297</v>
      </c>
      <c r="U137" s="11"/>
      <c r="V137" s="11"/>
      <c r="W137" s="11"/>
    </row>
    <row r="138" spans="2:23" hidden="1" x14ac:dyDescent="0.2">
      <c r="B138" s="9" t="s">
        <v>123</v>
      </c>
      <c r="C138" s="1" t="s">
        <v>482</v>
      </c>
      <c r="D138" s="12">
        <v>1</v>
      </c>
      <c r="E138" s="12" t="s">
        <v>760</v>
      </c>
      <c r="F138" s="12">
        <v>2</v>
      </c>
      <c r="G138" s="1" t="s">
        <v>482</v>
      </c>
      <c r="H138" s="1" t="s">
        <v>1297</v>
      </c>
      <c r="U138" s="11"/>
      <c r="V138" s="11"/>
      <c r="W138" s="11"/>
    </row>
    <row r="139" spans="2:23" hidden="1" x14ac:dyDescent="0.2">
      <c r="B139" s="9" t="s">
        <v>124</v>
      </c>
      <c r="C139" s="1" t="s">
        <v>482</v>
      </c>
      <c r="D139" s="12"/>
      <c r="E139" s="12"/>
      <c r="F139" s="12"/>
      <c r="G139" s="1" t="s">
        <v>482</v>
      </c>
      <c r="H139" s="1" t="s">
        <v>1297</v>
      </c>
      <c r="U139" s="11"/>
      <c r="V139" s="11"/>
      <c r="W139" s="11"/>
    </row>
    <row r="140" spans="2:23" hidden="1" x14ac:dyDescent="0.2">
      <c r="B140" s="9" t="s">
        <v>397</v>
      </c>
      <c r="C140" s="1" t="s">
        <v>482</v>
      </c>
      <c r="D140" s="12">
        <v>3</v>
      </c>
      <c r="E140" s="12" t="s">
        <v>757</v>
      </c>
      <c r="F140" s="12">
        <v>2</v>
      </c>
      <c r="G140" s="1" t="s">
        <v>482</v>
      </c>
      <c r="H140" s="1" t="s">
        <v>1297</v>
      </c>
      <c r="U140" s="11"/>
      <c r="V140" s="11"/>
      <c r="W140" s="11"/>
    </row>
    <row r="141" spans="2:23" hidden="1" x14ac:dyDescent="0.2">
      <c r="B141" s="9" t="s">
        <v>398</v>
      </c>
      <c r="C141" s="1" t="s">
        <v>482</v>
      </c>
      <c r="D141" s="12"/>
      <c r="E141" s="12"/>
      <c r="F141" s="12"/>
      <c r="G141" s="1" t="s">
        <v>482</v>
      </c>
      <c r="H141" s="1" t="s">
        <v>1297</v>
      </c>
      <c r="U141" s="11"/>
      <c r="V141" s="11"/>
      <c r="W141" s="11"/>
    </row>
    <row r="142" spans="2:23" hidden="1" x14ac:dyDescent="0.2">
      <c r="B142" s="9" t="s">
        <v>69</v>
      </c>
      <c r="C142" s="1" t="s">
        <v>482</v>
      </c>
      <c r="D142" s="12"/>
      <c r="E142" s="12"/>
      <c r="F142" s="12"/>
      <c r="G142" s="1" t="s">
        <v>482</v>
      </c>
      <c r="H142" s="1" t="s">
        <v>1297</v>
      </c>
      <c r="U142" s="11"/>
      <c r="V142" s="11"/>
      <c r="W142" s="11"/>
    </row>
    <row r="143" spans="2:23" hidden="1" x14ac:dyDescent="0.2">
      <c r="B143" s="1" t="s">
        <v>1181</v>
      </c>
      <c r="C143" s="1" t="s">
        <v>482</v>
      </c>
      <c r="D143" s="12"/>
      <c r="E143" s="12"/>
      <c r="F143" s="12"/>
      <c r="G143" s="1" t="s">
        <v>482</v>
      </c>
      <c r="H143" s="1" t="s">
        <v>1297</v>
      </c>
      <c r="U143" s="11"/>
      <c r="V143" s="11"/>
      <c r="W143" s="11"/>
    </row>
    <row r="144" spans="2:23" hidden="1" x14ac:dyDescent="0.2">
      <c r="B144" s="1" t="s">
        <v>1183</v>
      </c>
      <c r="C144" s="1" t="s">
        <v>482</v>
      </c>
      <c r="D144" s="12"/>
      <c r="E144" s="12"/>
      <c r="F144" s="12"/>
      <c r="G144" s="1" t="s">
        <v>482</v>
      </c>
      <c r="H144" s="1" t="s">
        <v>1297</v>
      </c>
    </row>
    <row r="145" spans="2:8" hidden="1" x14ac:dyDescent="0.2">
      <c r="B145" s="1" t="s">
        <v>1185</v>
      </c>
      <c r="C145" s="1" t="s">
        <v>482</v>
      </c>
      <c r="D145" s="12"/>
      <c r="E145" s="12"/>
      <c r="F145" s="12"/>
      <c r="G145" s="1" t="s">
        <v>482</v>
      </c>
      <c r="H145" s="1" t="s">
        <v>1297</v>
      </c>
    </row>
    <row r="146" spans="2:8" hidden="1" x14ac:dyDescent="0.2">
      <c r="B146" s="9" t="s">
        <v>417</v>
      </c>
      <c r="C146" s="1" t="s">
        <v>482</v>
      </c>
      <c r="D146" s="12">
        <v>4</v>
      </c>
      <c r="E146" s="12" t="s">
        <v>757</v>
      </c>
      <c r="F146" s="12">
        <v>1</v>
      </c>
      <c r="G146" s="1" t="s">
        <v>482</v>
      </c>
      <c r="H146" s="1" t="s">
        <v>1297</v>
      </c>
    </row>
    <row r="147" spans="2:8" hidden="1" x14ac:dyDescent="0.2">
      <c r="B147" s="9" t="s">
        <v>399</v>
      </c>
      <c r="C147" s="1" t="s">
        <v>482</v>
      </c>
      <c r="D147" s="12">
        <v>4</v>
      </c>
      <c r="E147" s="12" t="s">
        <v>757</v>
      </c>
      <c r="F147" s="12">
        <v>1</v>
      </c>
      <c r="G147" s="1" t="s">
        <v>482</v>
      </c>
      <c r="H147" s="1" t="s">
        <v>1297</v>
      </c>
    </row>
    <row r="148" spans="2:8" hidden="1" x14ac:dyDescent="0.2">
      <c r="B148" s="9" t="s">
        <v>102</v>
      </c>
      <c r="C148" s="1" t="s">
        <v>482</v>
      </c>
      <c r="D148" s="12">
        <v>3</v>
      </c>
      <c r="E148" s="12" t="s">
        <v>759</v>
      </c>
      <c r="F148" s="12">
        <v>1</v>
      </c>
      <c r="G148" s="1" t="s">
        <v>482</v>
      </c>
      <c r="H148" s="1" t="s">
        <v>1297</v>
      </c>
    </row>
    <row r="149" spans="2:8" hidden="1" x14ac:dyDescent="0.2">
      <c r="B149" s="9" t="s">
        <v>408</v>
      </c>
      <c r="C149" s="1" t="s">
        <v>482</v>
      </c>
      <c r="D149" s="12">
        <v>3</v>
      </c>
      <c r="E149" s="12" t="s">
        <v>759</v>
      </c>
      <c r="F149" s="12">
        <v>1</v>
      </c>
      <c r="G149" s="1" t="s">
        <v>482</v>
      </c>
      <c r="H149" s="1" t="s">
        <v>1297</v>
      </c>
    </row>
    <row r="150" spans="2:8" hidden="1" x14ac:dyDescent="0.2">
      <c r="B150" s="9" t="s">
        <v>1523</v>
      </c>
      <c r="C150" s="1" t="s">
        <v>482</v>
      </c>
      <c r="D150" s="12">
        <v>3</v>
      </c>
      <c r="E150" s="12" t="s">
        <v>759</v>
      </c>
      <c r="F150" s="12">
        <v>1</v>
      </c>
      <c r="G150" s="1" t="s">
        <v>482</v>
      </c>
      <c r="H150" s="1" t="s">
        <v>1297</v>
      </c>
    </row>
    <row r="151" spans="2:8" hidden="1" x14ac:dyDescent="0.2">
      <c r="B151" s="9" t="s">
        <v>77</v>
      </c>
      <c r="C151" s="1" t="s">
        <v>482</v>
      </c>
      <c r="D151" s="12"/>
      <c r="E151" s="12"/>
      <c r="F151" s="12"/>
      <c r="G151" s="1" t="s">
        <v>482</v>
      </c>
      <c r="H151" s="1" t="s">
        <v>1297</v>
      </c>
    </row>
    <row r="152" spans="2:8" hidden="1" x14ac:dyDescent="0.2">
      <c r="B152" s="9" t="s">
        <v>78</v>
      </c>
      <c r="C152" s="1" t="s">
        <v>482</v>
      </c>
      <c r="D152" s="12"/>
      <c r="E152" s="12"/>
      <c r="F152" s="12"/>
      <c r="G152" s="1" t="s">
        <v>482</v>
      </c>
      <c r="H152" s="1" t="s">
        <v>1297</v>
      </c>
    </row>
    <row r="153" spans="2:8" hidden="1" x14ac:dyDescent="0.2">
      <c r="B153" s="9" t="s">
        <v>79</v>
      </c>
      <c r="C153" s="1" t="s">
        <v>482</v>
      </c>
      <c r="D153" s="12">
        <v>4</v>
      </c>
      <c r="E153" s="12" t="s">
        <v>757</v>
      </c>
      <c r="F153" s="12">
        <v>1</v>
      </c>
      <c r="G153" s="1" t="s">
        <v>482</v>
      </c>
      <c r="H153" s="1" t="s">
        <v>1297</v>
      </c>
    </row>
    <row r="154" spans="2:8" hidden="1" x14ac:dyDescent="0.2">
      <c r="B154" s="9" t="s">
        <v>80</v>
      </c>
      <c r="C154" s="1" t="s">
        <v>482</v>
      </c>
      <c r="D154" s="12"/>
      <c r="E154" s="12"/>
      <c r="F154" s="12"/>
      <c r="G154" s="1" t="s">
        <v>482</v>
      </c>
      <c r="H154" s="1" t="s">
        <v>1297</v>
      </c>
    </row>
    <row r="155" spans="2:8" hidden="1" x14ac:dyDescent="0.2">
      <c r="B155" s="9" t="s">
        <v>81</v>
      </c>
      <c r="C155" s="1" t="s">
        <v>482</v>
      </c>
      <c r="D155" s="12">
        <v>2</v>
      </c>
      <c r="E155" s="12" t="s">
        <v>760</v>
      </c>
      <c r="F155" s="12">
        <v>1</v>
      </c>
      <c r="G155" s="1" t="s">
        <v>482</v>
      </c>
      <c r="H155" s="1" t="s">
        <v>1297</v>
      </c>
    </row>
    <row r="156" spans="2:8" hidden="1" x14ac:dyDescent="0.2">
      <c r="B156" s="9" t="s">
        <v>373</v>
      </c>
      <c r="C156" s="1" t="s">
        <v>482</v>
      </c>
      <c r="D156" s="12"/>
      <c r="E156" s="12" t="s">
        <v>758</v>
      </c>
      <c r="F156" s="12"/>
      <c r="G156" s="1" t="s">
        <v>482</v>
      </c>
      <c r="H156" s="1" t="s">
        <v>1297</v>
      </c>
    </row>
    <row r="157" spans="2:8" hidden="1" x14ac:dyDescent="0.2">
      <c r="B157" s="9" t="s">
        <v>1093</v>
      </c>
      <c r="C157" s="1" t="s">
        <v>482</v>
      </c>
      <c r="D157" s="12"/>
      <c r="E157" s="12" t="s">
        <v>758</v>
      </c>
      <c r="F157" s="12"/>
      <c r="G157" s="1" t="s">
        <v>482</v>
      </c>
      <c r="H157" s="1" t="s">
        <v>1297</v>
      </c>
    </row>
    <row r="158" spans="2:8" hidden="1" x14ac:dyDescent="0.2">
      <c r="B158" s="9" t="s">
        <v>42</v>
      </c>
      <c r="C158" s="1" t="s">
        <v>482</v>
      </c>
      <c r="D158" s="12">
        <v>3</v>
      </c>
      <c r="E158" s="12" t="s">
        <v>759</v>
      </c>
      <c r="F158" s="12">
        <v>1</v>
      </c>
      <c r="G158" s="1" t="s">
        <v>482</v>
      </c>
      <c r="H158" s="1" t="s">
        <v>1297</v>
      </c>
    </row>
    <row r="159" spans="2:8" hidden="1" x14ac:dyDescent="0.2">
      <c r="B159" s="9" t="s">
        <v>43</v>
      </c>
      <c r="C159" s="1" t="s">
        <v>482</v>
      </c>
      <c r="D159" s="12">
        <v>4</v>
      </c>
      <c r="E159" s="12" t="s">
        <v>757</v>
      </c>
      <c r="F159" s="12">
        <v>1</v>
      </c>
      <c r="G159" s="1" t="s">
        <v>482</v>
      </c>
      <c r="H159" s="1" t="s">
        <v>1297</v>
      </c>
    </row>
    <row r="160" spans="2:8" hidden="1" x14ac:dyDescent="0.2">
      <c r="B160" s="9" t="s">
        <v>46</v>
      </c>
      <c r="C160" s="1" t="s">
        <v>482</v>
      </c>
      <c r="D160" s="14">
        <v>2</v>
      </c>
      <c r="E160" s="14" t="s">
        <v>756</v>
      </c>
      <c r="F160" s="14">
        <v>1</v>
      </c>
      <c r="G160" s="1" t="s">
        <v>482</v>
      </c>
      <c r="H160" s="1" t="s">
        <v>1297</v>
      </c>
    </row>
    <row r="161" spans="2:8" hidden="1" x14ac:dyDescent="0.2">
      <c r="B161" s="9" t="s">
        <v>47</v>
      </c>
      <c r="C161" s="1" t="s">
        <v>482</v>
      </c>
      <c r="D161" s="12">
        <v>2</v>
      </c>
      <c r="E161" s="12" t="s">
        <v>760</v>
      </c>
      <c r="F161" s="12">
        <v>1</v>
      </c>
      <c r="G161" s="1" t="s">
        <v>482</v>
      </c>
      <c r="H161" s="1" t="s">
        <v>1297</v>
      </c>
    </row>
    <row r="162" spans="2:8" hidden="1" x14ac:dyDescent="0.2">
      <c r="B162" s="9" t="s">
        <v>48</v>
      </c>
      <c r="C162" s="1" t="s">
        <v>482</v>
      </c>
      <c r="D162" s="12">
        <v>2</v>
      </c>
      <c r="E162" s="12" t="s">
        <v>760</v>
      </c>
      <c r="F162" s="12">
        <v>1</v>
      </c>
      <c r="G162" s="1" t="s">
        <v>482</v>
      </c>
      <c r="H162" s="1" t="s">
        <v>1297</v>
      </c>
    </row>
    <row r="163" spans="2:8" hidden="1" x14ac:dyDescent="0.2">
      <c r="B163" s="9" t="s">
        <v>56</v>
      </c>
      <c r="C163" s="1" t="s">
        <v>482</v>
      </c>
      <c r="D163" s="12">
        <v>2</v>
      </c>
      <c r="E163" s="12" t="s">
        <v>759</v>
      </c>
      <c r="F163" s="12">
        <v>2</v>
      </c>
      <c r="G163" s="1" t="s">
        <v>482</v>
      </c>
      <c r="H163" s="1" t="s">
        <v>1297</v>
      </c>
    </row>
    <row r="164" spans="2:8" hidden="1" x14ac:dyDescent="0.2">
      <c r="B164" s="9" t="s">
        <v>82</v>
      </c>
      <c r="C164" s="1" t="s">
        <v>482</v>
      </c>
      <c r="D164" s="12"/>
      <c r="E164" s="12"/>
      <c r="F164" s="12"/>
      <c r="G164" s="1" t="s">
        <v>482</v>
      </c>
      <c r="H164" s="1" t="s">
        <v>1297</v>
      </c>
    </row>
    <row r="165" spans="2:8" hidden="1" x14ac:dyDescent="0.2">
      <c r="B165" s="9" t="s">
        <v>83</v>
      </c>
      <c r="C165" s="1" t="s">
        <v>482</v>
      </c>
      <c r="D165" s="12">
        <v>4</v>
      </c>
      <c r="E165" s="12" t="s">
        <v>757</v>
      </c>
      <c r="F165" s="12">
        <v>1</v>
      </c>
      <c r="G165" s="1" t="s">
        <v>482</v>
      </c>
      <c r="H165" s="1" t="s">
        <v>1297</v>
      </c>
    </row>
    <row r="166" spans="2:8" hidden="1" x14ac:dyDescent="0.2">
      <c r="B166" s="9" t="s">
        <v>84</v>
      </c>
      <c r="C166" s="1" t="s">
        <v>482</v>
      </c>
      <c r="D166" s="12">
        <v>4</v>
      </c>
      <c r="E166" s="12" t="s">
        <v>757</v>
      </c>
      <c r="F166" s="12">
        <v>1</v>
      </c>
      <c r="G166" s="1" t="s">
        <v>482</v>
      </c>
      <c r="H166" s="1" t="s">
        <v>1297</v>
      </c>
    </row>
    <row r="167" spans="2:8" hidden="1" x14ac:dyDescent="0.2">
      <c r="B167" s="9" t="s">
        <v>85</v>
      </c>
      <c r="C167" s="1" t="s">
        <v>482</v>
      </c>
      <c r="D167" s="12"/>
      <c r="E167" s="12"/>
      <c r="F167" s="12"/>
      <c r="G167" s="1" t="s">
        <v>482</v>
      </c>
      <c r="H167" s="1" t="s">
        <v>1297</v>
      </c>
    </row>
    <row r="168" spans="2:8" hidden="1" x14ac:dyDescent="0.2">
      <c r="B168" s="9" t="s">
        <v>86</v>
      </c>
      <c r="C168" s="1" t="s">
        <v>482</v>
      </c>
      <c r="D168" s="12">
        <v>3</v>
      </c>
      <c r="E168" s="12" t="s">
        <v>759</v>
      </c>
      <c r="F168" s="12">
        <v>1</v>
      </c>
      <c r="G168" s="1" t="s">
        <v>482</v>
      </c>
      <c r="H168" s="1" t="s">
        <v>1297</v>
      </c>
    </row>
    <row r="169" spans="2:8" hidden="1" x14ac:dyDescent="0.2">
      <c r="B169" s="9" t="s">
        <v>87</v>
      </c>
      <c r="C169" s="1" t="s">
        <v>482</v>
      </c>
      <c r="D169" s="12">
        <v>3</v>
      </c>
      <c r="E169" s="12" t="s">
        <v>759</v>
      </c>
      <c r="F169" s="12">
        <v>1</v>
      </c>
      <c r="G169" s="1" t="s">
        <v>482</v>
      </c>
      <c r="H169" s="1" t="s">
        <v>1297</v>
      </c>
    </row>
    <row r="170" spans="2:8" hidden="1" x14ac:dyDescent="0.2">
      <c r="B170" s="9" t="s">
        <v>88</v>
      </c>
      <c r="C170" s="1" t="s">
        <v>482</v>
      </c>
      <c r="D170" s="12">
        <v>2</v>
      </c>
      <c r="E170" s="12" t="s">
        <v>756</v>
      </c>
      <c r="F170" s="12">
        <v>1</v>
      </c>
      <c r="G170" s="1" t="s">
        <v>482</v>
      </c>
      <c r="H170" s="1" t="s">
        <v>1297</v>
      </c>
    </row>
    <row r="171" spans="2:8" hidden="1" x14ac:dyDescent="0.2">
      <c r="B171" s="9" t="s">
        <v>89</v>
      </c>
      <c r="C171" s="1" t="s">
        <v>482</v>
      </c>
      <c r="D171" s="12">
        <v>2</v>
      </c>
      <c r="E171" s="12" t="s">
        <v>756</v>
      </c>
      <c r="F171" s="12">
        <v>1</v>
      </c>
      <c r="G171" s="1" t="s">
        <v>482</v>
      </c>
      <c r="H171" s="1" t="s">
        <v>1297</v>
      </c>
    </row>
    <row r="172" spans="2:8" hidden="1" x14ac:dyDescent="0.2">
      <c r="B172" s="9" t="s">
        <v>400</v>
      </c>
      <c r="C172" s="1" t="s">
        <v>482</v>
      </c>
      <c r="D172" s="12">
        <v>3</v>
      </c>
      <c r="E172" s="12" t="s">
        <v>759</v>
      </c>
      <c r="F172" s="12">
        <v>1</v>
      </c>
      <c r="G172" s="1" t="s">
        <v>482</v>
      </c>
      <c r="H172" s="1" t="s">
        <v>1297</v>
      </c>
    </row>
    <row r="173" spans="2:8" hidden="1" x14ac:dyDescent="0.2">
      <c r="B173" s="9" t="s">
        <v>401</v>
      </c>
      <c r="C173" s="1" t="s">
        <v>482</v>
      </c>
      <c r="D173" s="12">
        <v>4</v>
      </c>
      <c r="E173" s="12" t="s">
        <v>757</v>
      </c>
      <c r="F173" s="12">
        <v>1</v>
      </c>
      <c r="G173" s="1" t="s">
        <v>482</v>
      </c>
      <c r="H173" s="1" t="s">
        <v>1297</v>
      </c>
    </row>
    <row r="174" spans="2:8" hidden="1" x14ac:dyDescent="0.2">
      <c r="B174" s="9" t="s">
        <v>402</v>
      </c>
      <c r="C174" s="1" t="s">
        <v>482</v>
      </c>
      <c r="D174" s="12"/>
      <c r="E174" s="12"/>
      <c r="F174" s="12"/>
      <c r="G174" s="1" t="s">
        <v>482</v>
      </c>
      <c r="H174" s="1" t="s">
        <v>1297</v>
      </c>
    </row>
    <row r="175" spans="2:8" hidden="1" x14ac:dyDescent="0.2">
      <c r="B175" s="9" t="s">
        <v>1114</v>
      </c>
      <c r="C175" s="1" t="s">
        <v>482</v>
      </c>
      <c r="D175" s="12"/>
      <c r="E175" s="12"/>
      <c r="F175" s="12"/>
      <c r="G175" s="1" t="s">
        <v>482</v>
      </c>
      <c r="H175" s="1" t="s">
        <v>1297</v>
      </c>
    </row>
    <row r="176" spans="2:8" hidden="1" x14ac:dyDescent="0.2">
      <c r="B176" s="9" t="s">
        <v>1244</v>
      </c>
      <c r="C176" s="1" t="s">
        <v>482</v>
      </c>
      <c r="D176" s="12">
        <v>2</v>
      </c>
      <c r="E176" s="12" t="s">
        <v>756</v>
      </c>
      <c r="F176" s="12">
        <v>1</v>
      </c>
      <c r="G176" s="1" t="s">
        <v>482</v>
      </c>
      <c r="H176" s="1" t="s">
        <v>1297</v>
      </c>
    </row>
    <row r="177" spans="2:8" hidden="1" x14ac:dyDescent="0.2">
      <c r="B177" s="9" t="s">
        <v>403</v>
      </c>
      <c r="C177" s="1" t="s">
        <v>482</v>
      </c>
      <c r="D177" s="12">
        <v>4</v>
      </c>
      <c r="E177" s="12" t="s">
        <v>758</v>
      </c>
      <c r="F177" s="12">
        <v>2</v>
      </c>
      <c r="G177" s="1" t="s">
        <v>482</v>
      </c>
      <c r="H177" s="1" t="s">
        <v>1297</v>
      </c>
    </row>
    <row r="178" spans="2:8" hidden="1" x14ac:dyDescent="0.2">
      <c r="B178" s="9" t="s">
        <v>72</v>
      </c>
      <c r="C178" s="1" t="s">
        <v>482</v>
      </c>
      <c r="D178" s="12"/>
      <c r="E178" s="12"/>
      <c r="F178" s="12"/>
      <c r="G178" s="1" t="s">
        <v>482</v>
      </c>
      <c r="H178" s="1" t="s">
        <v>1297</v>
      </c>
    </row>
    <row r="179" spans="2:8" hidden="1" x14ac:dyDescent="0.2">
      <c r="B179" s="9" t="s">
        <v>1197</v>
      </c>
      <c r="C179" s="1" t="s">
        <v>482</v>
      </c>
      <c r="D179" s="12">
        <v>4</v>
      </c>
      <c r="E179" s="12" t="s">
        <v>758</v>
      </c>
      <c r="F179" s="12">
        <v>2</v>
      </c>
      <c r="G179" s="1" t="s">
        <v>482</v>
      </c>
      <c r="H179" s="1" t="s">
        <v>1297</v>
      </c>
    </row>
    <row r="180" spans="2:8" hidden="1" x14ac:dyDescent="0.2">
      <c r="B180" s="9" t="s">
        <v>129</v>
      </c>
      <c r="C180" s="1" t="s">
        <v>482</v>
      </c>
      <c r="D180" s="12"/>
      <c r="E180" s="12" t="s">
        <v>758</v>
      </c>
      <c r="F180" s="12"/>
      <c r="G180" s="1" t="s">
        <v>482</v>
      </c>
      <c r="H180" s="1" t="s">
        <v>1297</v>
      </c>
    </row>
    <row r="181" spans="2:8" hidden="1" x14ac:dyDescent="0.2">
      <c r="B181" s="9" t="s">
        <v>130</v>
      </c>
      <c r="C181" s="1" t="s">
        <v>482</v>
      </c>
      <c r="D181" s="12">
        <v>4</v>
      </c>
      <c r="E181" s="12" t="s">
        <v>757</v>
      </c>
      <c r="F181" s="12">
        <v>1</v>
      </c>
      <c r="G181" s="1" t="s">
        <v>482</v>
      </c>
      <c r="H181" s="1" t="s">
        <v>1297</v>
      </c>
    </row>
    <row r="182" spans="2:8" hidden="1" x14ac:dyDescent="0.2">
      <c r="B182" s="9" t="s">
        <v>131</v>
      </c>
      <c r="C182" s="1" t="s">
        <v>482</v>
      </c>
      <c r="D182" s="12"/>
      <c r="E182" s="12" t="s">
        <v>758</v>
      </c>
      <c r="F182" s="12"/>
      <c r="G182" s="1" t="s">
        <v>482</v>
      </c>
      <c r="H182" s="1" t="s">
        <v>1297</v>
      </c>
    </row>
    <row r="183" spans="2:8" hidden="1" x14ac:dyDescent="0.2">
      <c r="B183" s="9" t="s">
        <v>1259</v>
      </c>
      <c r="C183" s="1" t="s">
        <v>482</v>
      </c>
      <c r="D183" s="12"/>
      <c r="E183" s="12"/>
      <c r="F183" s="12"/>
      <c r="G183" s="1" t="s">
        <v>482</v>
      </c>
      <c r="H183" s="1" t="s">
        <v>1297</v>
      </c>
    </row>
    <row r="184" spans="2:8" hidden="1" x14ac:dyDescent="0.2">
      <c r="B184" s="9" t="s">
        <v>1117</v>
      </c>
      <c r="C184" s="1" t="s">
        <v>482</v>
      </c>
      <c r="D184" s="12">
        <v>2</v>
      </c>
      <c r="E184" s="12" t="s">
        <v>757</v>
      </c>
      <c r="F184" s="12">
        <v>3</v>
      </c>
      <c r="G184" s="1" t="s">
        <v>482</v>
      </c>
      <c r="H184" s="1" t="s">
        <v>1297</v>
      </c>
    </row>
    <row r="185" spans="2:8" hidden="1" x14ac:dyDescent="0.2">
      <c r="B185" s="9" t="s">
        <v>103</v>
      </c>
      <c r="C185" s="1" t="s">
        <v>482</v>
      </c>
      <c r="D185" s="12">
        <v>1</v>
      </c>
      <c r="E185" s="12" t="s">
        <v>759</v>
      </c>
      <c r="F185" s="12">
        <v>3</v>
      </c>
      <c r="G185" s="1" t="s">
        <v>482</v>
      </c>
      <c r="H185" s="1" t="s">
        <v>1297</v>
      </c>
    </row>
    <row r="186" spans="2:8" hidden="1" x14ac:dyDescent="0.2">
      <c r="B186" s="9" t="s">
        <v>1200</v>
      </c>
      <c r="C186" s="1" t="s">
        <v>482</v>
      </c>
      <c r="D186" s="12"/>
      <c r="E186" s="12"/>
      <c r="F186" s="12"/>
      <c r="G186" s="1" t="s">
        <v>482</v>
      </c>
      <c r="H186" s="1" t="s">
        <v>1297</v>
      </c>
    </row>
    <row r="187" spans="2:8" hidden="1" x14ac:dyDescent="0.2">
      <c r="B187" s="9" t="s">
        <v>1202</v>
      </c>
      <c r="C187" s="1" t="s">
        <v>482</v>
      </c>
      <c r="D187" s="12"/>
      <c r="E187" s="12"/>
      <c r="F187" s="12"/>
      <c r="G187" s="1" t="s">
        <v>482</v>
      </c>
      <c r="H187" s="1" t="s">
        <v>1297</v>
      </c>
    </row>
    <row r="188" spans="2:8" hidden="1" x14ac:dyDescent="0.2">
      <c r="B188" s="9" t="s">
        <v>104</v>
      </c>
      <c r="C188" s="1" t="s">
        <v>482</v>
      </c>
      <c r="D188" s="12"/>
      <c r="E188" s="12"/>
      <c r="F188" s="12"/>
      <c r="G188" s="1" t="s">
        <v>482</v>
      </c>
      <c r="H188" s="1" t="s">
        <v>1297</v>
      </c>
    </row>
    <row r="189" spans="2:8" hidden="1" x14ac:dyDescent="0.2">
      <c r="B189" s="9" t="s">
        <v>1204</v>
      </c>
      <c r="C189" s="1" t="s">
        <v>482</v>
      </c>
      <c r="D189" s="12"/>
      <c r="E189" s="12" t="s">
        <v>758</v>
      </c>
      <c r="F189" s="12"/>
      <c r="G189" s="1" t="s">
        <v>482</v>
      </c>
      <c r="H189" s="1" t="s">
        <v>1297</v>
      </c>
    </row>
    <row r="190" spans="2:8" hidden="1" x14ac:dyDescent="0.2">
      <c r="B190" s="9" t="s">
        <v>1206</v>
      </c>
      <c r="C190" s="1" t="s">
        <v>482</v>
      </c>
      <c r="D190" s="12"/>
      <c r="E190" s="12"/>
      <c r="F190" s="12"/>
      <c r="G190" s="1" t="s">
        <v>482</v>
      </c>
      <c r="H190" s="1" t="s">
        <v>1297</v>
      </c>
    </row>
    <row r="191" spans="2:8" hidden="1" x14ac:dyDescent="0.2">
      <c r="B191" s="9" t="s">
        <v>105</v>
      </c>
      <c r="C191" s="1" t="s">
        <v>482</v>
      </c>
      <c r="D191" s="12">
        <v>2</v>
      </c>
      <c r="E191" s="12" t="s">
        <v>757</v>
      </c>
      <c r="F191" s="12">
        <v>3</v>
      </c>
      <c r="G191" s="1" t="s">
        <v>482</v>
      </c>
      <c r="H191" s="1" t="s">
        <v>1297</v>
      </c>
    </row>
    <row r="192" spans="2:8" hidden="1" x14ac:dyDescent="0.2">
      <c r="B192" s="9" t="s">
        <v>1208</v>
      </c>
      <c r="C192" s="1" t="s">
        <v>482</v>
      </c>
      <c r="D192" s="12">
        <v>4</v>
      </c>
      <c r="E192" s="12" t="s">
        <v>761</v>
      </c>
      <c r="F192" s="12">
        <v>3</v>
      </c>
      <c r="G192" s="1" t="s">
        <v>482</v>
      </c>
      <c r="H192" s="1" t="s">
        <v>1297</v>
      </c>
    </row>
    <row r="193" spans="2:8" hidden="1" x14ac:dyDescent="0.2">
      <c r="B193" s="9" t="s">
        <v>1210</v>
      </c>
      <c r="C193" s="1" t="s">
        <v>482</v>
      </c>
      <c r="D193" s="12"/>
      <c r="E193" s="12" t="s">
        <v>758</v>
      </c>
      <c r="F193" s="12"/>
      <c r="G193" s="1" t="s">
        <v>482</v>
      </c>
      <c r="H193" s="1" t="s">
        <v>1297</v>
      </c>
    </row>
    <row r="194" spans="2:8" hidden="1" x14ac:dyDescent="0.2">
      <c r="B194" s="9" t="s">
        <v>1212</v>
      </c>
      <c r="C194" s="1" t="s">
        <v>482</v>
      </c>
      <c r="D194" s="12">
        <v>2</v>
      </c>
      <c r="E194" s="12" t="s">
        <v>757</v>
      </c>
      <c r="F194" s="12">
        <v>3</v>
      </c>
      <c r="G194" s="1" t="s">
        <v>482</v>
      </c>
      <c r="H194" s="1" t="s">
        <v>1297</v>
      </c>
    </row>
    <row r="195" spans="2:8" hidden="1" x14ac:dyDescent="0.2">
      <c r="B195" s="9" t="s">
        <v>106</v>
      </c>
      <c r="C195" s="1" t="s">
        <v>482</v>
      </c>
      <c r="D195" s="12">
        <v>2</v>
      </c>
      <c r="E195" s="12" t="s">
        <v>757</v>
      </c>
      <c r="F195" s="12">
        <v>3</v>
      </c>
      <c r="G195" s="1" t="s">
        <v>482</v>
      </c>
      <c r="H195" s="1" t="s">
        <v>1297</v>
      </c>
    </row>
    <row r="196" spans="2:8" hidden="1" x14ac:dyDescent="0.2">
      <c r="B196" s="9" t="s">
        <v>107</v>
      </c>
      <c r="C196" s="1" t="s">
        <v>482</v>
      </c>
      <c r="D196" s="12"/>
      <c r="E196" s="12" t="s">
        <v>758</v>
      </c>
      <c r="F196" s="12"/>
      <c r="G196" s="1" t="s">
        <v>482</v>
      </c>
      <c r="H196" s="1" t="s">
        <v>1297</v>
      </c>
    </row>
    <row r="197" spans="2:8" hidden="1" x14ac:dyDescent="0.2">
      <c r="B197" s="9" t="s">
        <v>1215</v>
      </c>
      <c r="C197" s="1" t="s">
        <v>482</v>
      </c>
      <c r="D197" s="12"/>
      <c r="E197" s="12" t="s">
        <v>758</v>
      </c>
      <c r="F197" s="12"/>
      <c r="G197" s="1" t="s">
        <v>482</v>
      </c>
      <c r="H197" s="1" t="s">
        <v>1297</v>
      </c>
    </row>
    <row r="198" spans="2:8" hidden="1" x14ac:dyDescent="0.2">
      <c r="B198" s="9" t="s">
        <v>1217</v>
      </c>
      <c r="C198" s="1" t="s">
        <v>482</v>
      </c>
      <c r="D198" s="12"/>
      <c r="E198" s="12"/>
      <c r="F198" s="12"/>
      <c r="G198" s="1" t="s">
        <v>482</v>
      </c>
      <c r="H198" s="1" t="s">
        <v>1297</v>
      </c>
    </row>
    <row r="199" spans="2:8" hidden="1" x14ac:dyDescent="0.2">
      <c r="B199" s="9" t="s">
        <v>52</v>
      </c>
      <c r="C199" s="1" t="s">
        <v>482</v>
      </c>
      <c r="D199" s="12"/>
      <c r="E199" s="12"/>
      <c r="F199" s="12"/>
      <c r="G199" s="1" t="s">
        <v>482</v>
      </c>
      <c r="H199" s="1" t="s">
        <v>1297</v>
      </c>
    </row>
    <row r="200" spans="2:8" hidden="1" x14ac:dyDescent="0.2">
      <c r="B200" s="9" t="s">
        <v>1219</v>
      </c>
      <c r="C200" s="1" t="s">
        <v>482</v>
      </c>
      <c r="D200" s="12"/>
      <c r="E200" s="12"/>
      <c r="F200" s="12"/>
      <c r="G200" s="1" t="s">
        <v>482</v>
      </c>
      <c r="H200" s="1" t="s">
        <v>1297</v>
      </c>
    </row>
    <row r="201" spans="2:8" hidden="1" x14ac:dyDescent="0.2">
      <c r="B201" s="9" t="s">
        <v>1221</v>
      </c>
      <c r="C201" s="1" t="s">
        <v>482</v>
      </c>
      <c r="D201" s="12">
        <v>4</v>
      </c>
      <c r="E201" s="12" t="s">
        <v>758</v>
      </c>
      <c r="F201" s="12">
        <v>2</v>
      </c>
      <c r="G201" s="1" t="s">
        <v>482</v>
      </c>
      <c r="H201" s="1" t="s">
        <v>1297</v>
      </c>
    </row>
    <row r="202" spans="2:8" hidden="1" x14ac:dyDescent="0.2">
      <c r="B202" s="9" t="s">
        <v>44</v>
      </c>
      <c r="C202" s="1" t="s">
        <v>482</v>
      </c>
      <c r="D202" s="12">
        <v>4</v>
      </c>
      <c r="E202" s="12" t="s">
        <v>757</v>
      </c>
      <c r="F202" s="12">
        <v>1</v>
      </c>
      <c r="G202" s="1" t="s">
        <v>482</v>
      </c>
      <c r="H202" s="1" t="s">
        <v>1297</v>
      </c>
    </row>
    <row r="203" spans="2:8" hidden="1" x14ac:dyDescent="0.2">
      <c r="B203" s="9" t="s">
        <v>45</v>
      </c>
      <c r="C203" s="1" t="s">
        <v>482</v>
      </c>
      <c r="D203" s="12"/>
      <c r="E203" s="12" t="s">
        <v>758</v>
      </c>
      <c r="F203" s="12"/>
      <c r="G203" s="1" t="s">
        <v>482</v>
      </c>
      <c r="H203" s="1" t="s">
        <v>1297</v>
      </c>
    </row>
    <row r="204" spans="2:8" hidden="1" x14ac:dyDescent="0.2">
      <c r="B204" s="9" t="s">
        <v>90</v>
      </c>
      <c r="C204" s="1" t="s">
        <v>482</v>
      </c>
      <c r="D204" s="12">
        <v>3</v>
      </c>
      <c r="E204" s="12" t="s">
        <v>759</v>
      </c>
      <c r="F204" s="12">
        <v>1</v>
      </c>
      <c r="G204" s="1" t="s">
        <v>482</v>
      </c>
      <c r="H204" s="1" t="s">
        <v>1297</v>
      </c>
    </row>
    <row r="205" spans="2:8" hidden="1" x14ac:dyDescent="0.2">
      <c r="B205" s="9" t="s">
        <v>57</v>
      </c>
      <c r="C205" s="1" t="s">
        <v>482</v>
      </c>
      <c r="D205" s="12">
        <v>2</v>
      </c>
      <c r="E205" s="12" t="s">
        <v>756</v>
      </c>
      <c r="F205" s="12">
        <v>1</v>
      </c>
      <c r="G205" s="1" t="s">
        <v>482</v>
      </c>
      <c r="H205" s="1" t="s">
        <v>1297</v>
      </c>
    </row>
    <row r="206" spans="2:8" hidden="1" x14ac:dyDescent="0.2">
      <c r="B206" s="9" t="s">
        <v>379</v>
      </c>
      <c r="C206" s="1" t="s">
        <v>482</v>
      </c>
      <c r="D206" s="12"/>
      <c r="E206" s="12"/>
      <c r="F206" s="12"/>
      <c r="G206" s="1" t="s">
        <v>482</v>
      </c>
      <c r="H206" s="1" t="s">
        <v>1297</v>
      </c>
    </row>
    <row r="207" spans="2:8" hidden="1" x14ac:dyDescent="0.2">
      <c r="B207" s="9" t="s">
        <v>108</v>
      </c>
      <c r="C207" s="1" t="s">
        <v>482</v>
      </c>
      <c r="D207" s="12"/>
      <c r="E207" s="12"/>
      <c r="F207" s="12"/>
      <c r="G207" s="1" t="s">
        <v>482</v>
      </c>
      <c r="H207" s="1" t="s">
        <v>1297</v>
      </c>
    </row>
    <row r="208" spans="2:8" hidden="1" x14ac:dyDescent="0.2">
      <c r="B208" s="9" t="s">
        <v>60</v>
      </c>
      <c r="C208" s="1" t="s">
        <v>482</v>
      </c>
      <c r="D208" s="12"/>
      <c r="E208" s="12"/>
      <c r="F208" s="12"/>
      <c r="G208" s="1" t="s">
        <v>482</v>
      </c>
      <c r="H208" s="1" t="s">
        <v>1297</v>
      </c>
    </row>
    <row r="209" spans="2:8" hidden="1" x14ac:dyDescent="0.2">
      <c r="B209" s="1" t="s">
        <v>1529</v>
      </c>
      <c r="C209" s="1" t="s">
        <v>482</v>
      </c>
      <c r="D209" s="12">
        <v>3</v>
      </c>
      <c r="E209" s="12" t="s">
        <v>759</v>
      </c>
      <c r="F209" s="12">
        <v>1</v>
      </c>
      <c r="G209" s="1" t="s">
        <v>482</v>
      </c>
      <c r="H209" s="1" t="s">
        <v>1297</v>
      </c>
    </row>
    <row r="210" spans="2:8" hidden="1" x14ac:dyDescent="0.2">
      <c r="B210" s="9" t="s">
        <v>1250</v>
      </c>
      <c r="C210" s="1" t="s">
        <v>482</v>
      </c>
      <c r="D210" s="12">
        <v>3</v>
      </c>
      <c r="E210" s="12" t="s">
        <v>759</v>
      </c>
      <c r="F210" s="12">
        <v>1</v>
      </c>
      <c r="G210" s="1" t="s">
        <v>482</v>
      </c>
      <c r="H210" s="1" t="s">
        <v>1297</v>
      </c>
    </row>
    <row r="211" spans="2:8" hidden="1" x14ac:dyDescent="0.2">
      <c r="B211" s="9" t="s">
        <v>1531</v>
      </c>
      <c r="C211" s="1" t="s">
        <v>482</v>
      </c>
      <c r="D211" s="12"/>
      <c r="E211" s="12"/>
      <c r="F211" s="12"/>
      <c r="G211" s="1" t="s">
        <v>482</v>
      </c>
      <c r="H211" s="1" t="s">
        <v>1297</v>
      </c>
    </row>
    <row r="212" spans="2:8" hidden="1" x14ac:dyDescent="0.2">
      <c r="B212" s="9" t="s">
        <v>479</v>
      </c>
      <c r="C212" s="1" t="s">
        <v>482</v>
      </c>
      <c r="D212" s="12"/>
      <c r="E212" s="12"/>
      <c r="F212" s="12"/>
      <c r="G212" s="1" t="s">
        <v>482</v>
      </c>
      <c r="H212" s="1" t="s">
        <v>1297</v>
      </c>
    </row>
    <row r="213" spans="2:8" hidden="1" x14ac:dyDescent="0.2">
      <c r="B213" s="9" t="s">
        <v>404</v>
      </c>
      <c r="C213" s="1" t="s">
        <v>482</v>
      </c>
      <c r="D213" s="12"/>
      <c r="E213" s="12"/>
      <c r="F213" s="12"/>
      <c r="G213" s="1" t="s">
        <v>482</v>
      </c>
      <c r="H213" s="1" t="s">
        <v>1297</v>
      </c>
    </row>
    <row r="214" spans="2:8" hidden="1" x14ac:dyDescent="0.2">
      <c r="B214" s="9" t="s">
        <v>65</v>
      </c>
      <c r="C214" s="1" t="s">
        <v>482</v>
      </c>
      <c r="D214" s="12">
        <v>2</v>
      </c>
      <c r="E214" s="12" t="s">
        <v>759</v>
      </c>
      <c r="F214" s="12">
        <v>2</v>
      </c>
      <c r="G214" s="1" t="s">
        <v>482</v>
      </c>
      <c r="H214" s="1" t="s">
        <v>1297</v>
      </c>
    </row>
    <row r="215" spans="2:8" hidden="1" x14ac:dyDescent="0.2">
      <c r="B215" s="9" t="s">
        <v>132</v>
      </c>
      <c r="C215" s="1" t="s">
        <v>482</v>
      </c>
      <c r="D215" s="12">
        <v>4</v>
      </c>
      <c r="E215" s="12" t="s">
        <v>757</v>
      </c>
      <c r="F215" s="12">
        <v>1</v>
      </c>
      <c r="G215" s="1" t="s">
        <v>482</v>
      </c>
      <c r="H215" s="1" t="s">
        <v>1297</v>
      </c>
    </row>
    <row r="216" spans="2:8" hidden="1" x14ac:dyDescent="0.2">
      <c r="B216" s="9" t="s">
        <v>133</v>
      </c>
      <c r="C216" s="1" t="s">
        <v>482</v>
      </c>
      <c r="D216" s="12">
        <v>4</v>
      </c>
      <c r="E216" s="12" t="s">
        <v>757</v>
      </c>
      <c r="F216" s="12">
        <v>1</v>
      </c>
      <c r="G216" s="1" t="s">
        <v>482</v>
      </c>
      <c r="H216" s="1" t="s">
        <v>1297</v>
      </c>
    </row>
    <row r="217" spans="2:8" hidden="1" x14ac:dyDescent="0.2">
      <c r="B217" s="9" t="s">
        <v>134</v>
      </c>
      <c r="C217" s="1" t="s">
        <v>482</v>
      </c>
      <c r="D217" s="12">
        <v>3</v>
      </c>
      <c r="E217" s="12" t="s">
        <v>759</v>
      </c>
      <c r="F217" s="12">
        <v>1</v>
      </c>
      <c r="G217" s="1" t="s">
        <v>482</v>
      </c>
      <c r="H217" s="1" t="s">
        <v>1297</v>
      </c>
    </row>
    <row r="218" spans="2:8" hidden="1" x14ac:dyDescent="0.2">
      <c r="B218" s="9" t="s">
        <v>109</v>
      </c>
      <c r="C218" s="1" t="s">
        <v>482</v>
      </c>
      <c r="D218" s="12">
        <v>2</v>
      </c>
      <c r="E218" s="12" t="s">
        <v>756</v>
      </c>
      <c r="F218" s="12">
        <v>1</v>
      </c>
      <c r="G218" s="1" t="s">
        <v>482</v>
      </c>
      <c r="H218" s="1" t="s">
        <v>1297</v>
      </c>
    </row>
    <row r="219" spans="2:8" hidden="1" x14ac:dyDescent="0.2">
      <c r="B219" s="9" t="s">
        <v>1120</v>
      </c>
      <c r="C219" s="1" t="s">
        <v>482</v>
      </c>
      <c r="D219" s="12"/>
      <c r="E219" s="12"/>
      <c r="F219" s="12"/>
      <c r="G219" s="1" t="s">
        <v>482</v>
      </c>
      <c r="H219" s="1" t="s">
        <v>1297</v>
      </c>
    </row>
    <row r="220" spans="2:8" hidden="1" x14ac:dyDescent="0.2">
      <c r="B220" s="9" t="s">
        <v>1122</v>
      </c>
      <c r="C220" s="1" t="s">
        <v>482</v>
      </c>
      <c r="D220" s="12">
        <v>2</v>
      </c>
      <c r="E220" s="12" t="s">
        <v>756</v>
      </c>
      <c r="F220" s="12">
        <v>1</v>
      </c>
      <c r="G220" s="1" t="s">
        <v>482</v>
      </c>
      <c r="H220" s="1" t="s">
        <v>1297</v>
      </c>
    </row>
    <row r="221" spans="2:8" hidden="1" x14ac:dyDescent="0.2">
      <c r="B221" s="9" t="s">
        <v>1124</v>
      </c>
      <c r="C221" s="1" t="s">
        <v>482</v>
      </c>
      <c r="D221" s="12"/>
      <c r="E221" s="12"/>
      <c r="F221" s="12"/>
      <c r="G221" s="1" t="s">
        <v>482</v>
      </c>
      <c r="H221" s="1" t="s">
        <v>1297</v>
      </c>
    </row>
    <row r="222" spans="2:8" hidden="1" x14ac:dyDescent="0.2">
      <c r="B222" s="9" t="s">
        <v>1126</v>
      </c>
      <c r="C222" s="1" t="s">
        <v>482</v>
      </c>
      <c r="D222" s="12"/>
      <c r="E222" s="12"/>
      <c r="F222" s="12"/>
      <c r="G222" s="1" t="s">
        <v>482</v>
      </c>
      <c r="H222" s="1" t="s">
        <v>1297</v>
      </c>
    </row>
    <row r="223" spans="2:8" hidden="1" x14ac:dyDescent="0.2">
      <c r="B223" s="9" t="s">
        <v>771</v>
      </c>
      <c r="C223" s="1" t="s">
        <v>482</v>
      </c>
      <c r="D223" s="12">
        <v>2</v>
      </c>
      <c r="E223" s="12" t="s">
        <v>759</v>
      </c>
      <c r="F223" s="12">
        <v>2</v>
      </c>
      <c r="G223" s="1" t="s">
        <v>482</v>
      </c>
      <c r="H223" s="1" t="s">
        <v>1297</v>
      </c>
    </row>
    <row r="224" spans="2:8" hidden="1" x14ac:dyDescent="0.2">
      <c r="B224" s="9" t="s">
        <v>1128</v>
      </c>
      <c r="C224" s="1" t="s">
        <v>482</v>
      </c>
      <c r="D224" s="12">
        <v>3</v>
      </c>
      <c r="E224" s="12" t="s">
        <v>759</v>
      </c>
      <c r="F224" s="12">
        <v>1</v>
      </c>
      <c r="G224" s="1" t="s">
        <v>482</v>
      </c>
      <c r="H224" s="1" t="s">
        <v>1297</v>
      </c>
    </row>
    <row r="225" spans="2:8" hidden="1" x14ac:dyDescent="0.2">
      <c r="B225" s="9" t="s">
        <v>1130</v>
      </c>
      <c r="C225" s="1" t="s">
        <v>482</v>
      </c>
      <c r="D225" s="12">
        <v>4</v>
      </c>
      <c r="E225" s="12" t="s">
        <v>757</v>
      </c>
      <c r="F225" s="12">
        <v>1</v>
      </c>
      <c r="G225" s="1" t="s">
        <v>482</v>
      </c>
      <c r="H225" s="1" t="s">
        <v>1297</v>
      </c>
    </row>
    <row r="226" spans="2:8" hidden="1" x14ac:dyDescent="0.2">
      <c r="B226" s="9" t="s">
        <v>1132</v>
      </c>
      <c r="C226" s="1" t="s">
        <v>482</v>
      </c>
      <c r="D226" s="12">
        <v>3</v>
      </c>
      <c r="E226" s="12" t="s">
        <v>759</v>
      </c>
      <c r="F226" s="12">
        <v>1</v>
      </c>
      <c r="G226" s="1" t="s">
        <v>482</v>
      </c>
      <c r="H226" s="1" t="s">
        <v>1297</v>
      </c>
    </row>
    <row r="227" spans="2:8" hidden="1" x14ac:dyDescent="0.2">
      <c r="B227" s="9" t="s">
        <v>1134</v>
      </c>
      <c r="C227" s="1" t="s">
        <v>482</v>
      </c>
      <c r="D227" s="12"/>
      <c r="E227" s="12"/>
      <c r="F227" s="12"/>
      <c r="G227" s="1" t="s">
        <v>482</v>
      </c>
      <c r="H227" s="1" t="s">
        <v>1297</v>
      </c>
    </row>
    <row r="228" spans="2:8" hidden="1" x14ac:dyDescent="0.2">
      <c r="B228" s="9" t="s">
        <v>1136</v>
      </c>
      <c r="C228" s="1" t="s">
        <v>482</v>
      </c>
      <c r="D228" s="12"/>
      <c r="E228" s="12"/>
      <c r="F228" s="12"/>
      <c r="G228" s="1" t="s">
        <v>482</v>
      </c>
      <c r="H228" s="1" t="s">
        <v>1297</v>
      </c>
    </row>
    <row r="229" spans="2:8" hidden="1" x14ac:dyDescent="0.2">
      <c r="B229" s="9" t="s">
        <v>1138</v>
      </c>
      <c r="C229" s="1" t="s">
        <v>482</v>
      </c>
      <c r="D229" s="12">
        <v>3</v>
      </c>
      <c r="E229" s="12" t="s">
        <v>759</v>
      </c>
      <c r="F229" s="12">
        <v>1</v>
      </c>
      <c r="G229" s="1" t="s">
        <v>482</v>
      </c>
      <c r="H229" s="1" t="s">
        <v>1297</v>
      </c>
    </row>
    <row r="230" spans="2:8" hidden="1" x14ac:dyDescent="0.2">
      <c r="B230" s="9" t="s">
        <v>1140</v>
      </c>
      <c r="C230" s="1" t="s">
        <v>482</v>
      </c>
      <c r="D230" s="12"/>
      <c r="E230" s="12"/>
      <c r="F230" s="12"/>
      <c r="G230" s="1" t="s">
        <v>482</v>
      </c>
      <c r="H230" s="1" t="s">
        <v>1297</v>
      </c>
    </row>
    <row r="231" spans="2:8" hidden="1" x14ac:dyDescent="0.2">
      <c r="B231" s="9" t="s">
        <v>1142</v>
      </c>
      <c r="C231" s="1" t="s">
        <v>482</v>
      </c>
      <c r="D231" s="12"/>
      <c r="E231" s="12"/>
      <c r="F231" s="12"/>
      <c r="G231" s="1" t="s">
        <v>482</v>
      </c>
      <c r="H231" s="1" t="s">
        <v>1297</v>
      </c>
    </row>
    <row r="232" spans="2:8" hidden="1" x14ac:dyDescent="0.2">
      <c r="B232" s="9" t="s">
        <v>1144</v>
      </c>
      <c r="C232" s="1" t="s">
        <v>482</v>
      </c>
      <c r="D232" s="12">
        <v>4</v>
      </c>
      <c r="E232" s="12" t="s">
        <v>757</v>
      </c>
      <c r="F232" s="12">
        <v>1</v>
      </c>
      <c r="G232" s="1" t="s">
        <v>482</v>
      </c>
      <c r="H232" s="1" t="s">
        <v>1297</v>
      </c>
    </row>
    <row r="233" spans="2:8" hidden="1" x14ac:dyDescent="0.2">
      <c r="B233" s="9" t="s">
        <v>66</v>
      </c>
      <c r="C233" s="1" t="s">
        <v>482</v>
      </c>
      <c r="D233" s="12"/>
      <c r="E233" s="12"/>
      <c r="F233" s="12"/>
      <c r="G233" s="1" t="s">
        <v>482</v>
      </c>
      <c r="H233" s="1" t="s">
        <v>1297</v>
      </c>
    </row>
    <row r="234" spans="2:8" hidden="1" x14ac:dyDescent="0.2">
      <c r="B234" s="9" t="s">
        <v>1146</v>
      </c>
      <c r="C234" s="1" t="s">
        <v>482</v>
      </c>
      <c r="D234" s="12"/>
      <c r="E234" s="12"/>
      <c r="F234" s="12"/>
      <c r="G234" s="1" t="s">
        <v>482</v>
      </c>
      <c r="H234" s="1" t="s">
        <v>1297</v>
      </c>
    </row>
    <row r="235" spans="2:8" hidden="1" x14ac:dyDescent="0.2">
      <c r="B235" s="9" t="s">
        <v>384</v>
      </c>
      <c r="C235" s="1" t="s">
        <v>482</v>
      </c>
      <c r="D235" s="12"/>
      <c r="E235" s="12"/>
      <c r="F235" s="12"/>
      <c r="G235" s="1" t="s">
        <v>482</v>
      </c>
      <c r="H235" s="1" t="s">
        <v>1297</v>
      </c>
    </row>
    <row r="236" spans="2:8" hidden="1" x14ac:dyDescent="0.2">
      <c r="B236" s="1" t="s">
        <v>1227</v>
      </c>
      <c r="C236" s="1" t="s">
        <v>482</v>
      </c>
      <c r="D236" s="12">
        <v>2</v>
      </c>
      <c r="E236" s="12" t="s">
        <v>756</v>
      </c>
      <c r="F236" s="12">
        <v>1</v>
      </c>
      <c r="G236" s="1" t="s">
        <v>482</v>
      </c>
      <c r="H236" s="1" t="s">
        <v>1297</v>
      </c>
    </row>
    <row r="237" spans="2:8" hidden="1" x14ac:dyDescent="0.2">
      <c r="B237" s="9" t="s">
        <v>385</v>
      </c>
      <c r="C237" s="1" t="s">
        <v>482</v>
      </c>
      <c r="D237" s="12"/>
      <c r="E237" s="12"/>
      <c r="F237" s="12"/>
      <c r="G237" s="1" t="s">
        <v>482</v>
      </c>
      <c r="H237" s="1" t="s">
        <v>1297</v>
      </c>
    </row>
    <row r="238" spans="2:8" hidden="1" x14ac:dyDescent="0.2">
      <c r="B238" s="9" t="s">
        <v>73</v>
      </c>
      <c r="C238" s="1" t="s">
        <v>482</v>
      </c>
      <c r="D238" s="12">
        <v>4</v>
      </c>
      <c r="E238" s="12" t="s">
        <v>757</v>
      </c>
      <c r="F238" s="12">
        <v>1</v>
      </c>
      <c r="G238" s="1" t="s">
        <v>482</v>
      </c>
      <c r="H238" s="1" t="s">
        <v>1297</v>
      </c>
    </row>
    <row r="239" spans="2:8" hidden="1" x14ac:dyDescent="0.2">
      <c r="B239" s="9" t="s">
        <v>74</v>
      </c>
      <c r="C239" s="1" t="s">
        <v>482</v>
      </c>
      <c r="D239" s="12"/>
      <c r="E239" s="12"/>
      <c r="F239" s="12"/>
      <c r="G239" s="1" t="s">
        <v>482</v>
      </c>
      <c r="H239" s="1" t="s">
        <v>1297</v>
      </c>
    </row>
    <row r="240" spans="2:8" hidden="1" x14ac:dyDescent="0.2">
      <c r="B240" s="9" t="s">
        <v>91</v>
      </c>
      <c r="C240" s="1" t="s">
        <v>482</v>
      </c>
      <c r="D240" s="12"/>
      <c r="E240" s="12"/>
      <c r="F240" s="12"/>
      <c r="G240" s="1" t="s">
        <v>482</v>
      </c>
      <c r="H240" s="1" t="s">
        <v>1297</v>
      </c>
    </row>
    <row r="241" spans="2:8" hidden="1" x14ac:dyDescent="0.2">
      <c r="B241" s="9" t="s">
        <v>40</v>
      </c>
      <c r="C241" s="1" t="s">
        <v>482</v>
      </c>
      <c r="D241" s="12"/>
      <c r="E241" s="12"/>
      <c r="F241" s="12"/>
      <c r="G241" s="1" t="s">
        <v>482</v>
      </c>
      <c r="H241" s="1" t="s">
        <v>1297</v>
      </c>
    </row>
    <row r="242" spans="2:8" hidden="1" x14ac:dyDescent="0.2">
      <c r="B242" s="9" t="s">
        <v>92</v>
      </c>
      <c r="C242" s="1" t="s">
        <v>482</v>
      </c>
      <c r="D242" s="12"/>
      <c r="E242" s="12" t="s">
        <v>758</v>
      </c>
      <c r="F242" s="12"/>
      <c r="G242" s="1" t="s">
        <v>482</v>
      </c>
      <c r="H242" s="1" t="s">
        <v>1297</v>
      </c>
    </row>
    <row r="243" spans="2:8" hidden="1" x14ac:dyDescent="0.2">
      <c r="B243" s="9" t="s">
        <v>110</v>
      </c>
      <c r="C243" s="1" t="s">
        <v>482</v>
      </c>
      <c r="D243" s="12"/>
      <c r="E243" s="12"/>
      <c r="F243" s="12"/>
      <c r="G243" s="1" t="s">
        <v>482</v>
      </c>
      <c r="H243" s="1" t="s">
        <v>1297</v>
      </c>
    </row>
    <row r="244" spans="2:8" hidden="1" x14ac:dyDescent="0.2">
      <c r="B244" s="9" t="s">
        <v>1535</v>
      </c>
      <c r="C244" s="1" t="s">
        <v>482</v>
      </c>
      <c r="D244" s="12">
        <v>2</v>
      </c>
      <c r="E244" s="12" t="s">
        <v>756</v>
      </c>
      <c r="F244" s="12">
        <v>1</v>
      </c>
      <c r="G244" s="1" t="s">
        <v>482</v>
      </c>
      <c r="H244" s="1" t="s">
        <v>1297</v>
      </c>
    </row>
    <row r="245" spans="2:8" hidden="1" x14ac:dyDescent="0.2">
      <c r="B245" s="9" t="s">
        <v>1537</v>
      </c>
      <c r="C245" s="1" t="s">
        <v>482</v>
      </c>
      <c r="D245" s="12"/>
      <c r="E245" s="12" t="s">
        <v>758</v>
      </c>
      <c r="F245" s="12"/>
      <c r="G245" s="1" t="s">
        <v>482</v>
      </c>
      <c r="H245" s="1" t="s">
        <v>1297</v>
      </c>
    </row>
    <row r="246" spans="2:8" hidden="1" x14ac:dyDescent="0.2">
      <c r="B246" s="9" t="s">
        <v>1539</v>
      </c>
      <c r="C246" s="1" t="s">
        <v>482</v>
      </c>
      <c r="D246" s="12">
        <v>4</v>
      </c>
      <c r="E246" s="12" t="s">
        <v>757</v>
      </c>
      <c r="F246" s="12">
        <v>1</v>
      </c>
      <c r="G246" s="1" t="s">
        <v>482</v>
      </c>
      <c r="H246" s="1" t="s">
        <v>1297</v>
      </c>
    </row>
    <row r="247" spans="2:8" hidden="1" x14ac:dyDescent="0.2">
      <c r="B247" s="9" t="s">
        <v>1541</v>
      </c>
      <c r="C247" s="1" t="s">
        <v>482</v>
      </c>
      <c r="D247" s="12">
        <v>3</v>
      </c>
      <c r="E247" s="12" t="s">
        <v>759</v>
      </c>
      <c r="F247" s="12">
        <v>1</v>
      </c>
      <c r="G247" s="1" t="s">
        <v>482</v>
      </c>
      <c r="H247" s="1" t="s">
        <v>1297</v>
      </c>
    </row>
    <row r="248" spans="2:8" hidden="1" x14ac:dyDescent="0.2">
      <c r="B248" s="9" t="s">
        <v>1543</v>
      </c>
      <c r="C248" s="1" t="s">
        <v>482</v>
      </c>
      <c r="D248" s="12">
        <v>1</v>
      </c>
      <c r="E248" s="12" t="s">
        <v>756</v>
      </c>
      <c r="F248" s="12">
        <v>2</v>
      </c>
      <c r="G248" s="1" t="s">
        <v>482</v>
      </c>
      <c r="H248" s="1" t="s">
        <v>1297</v>
      </c>
    </row>
    <row r="249" spans="2:8" hidden="1" x14ac:dyDescent="0.2">
      <c r="B249" s="9" t="s">
        <v>1545</v>
      </c>
      <c r="C249" s="1" t="s">
        <v>482</v>
      </c>
      <c r="D249" s="12"/>
      <c r="E249" s="12" t="s">
        <v>761</v>
      </c>
      <c r="F249" s="12"/>
      <c r="G249" s="1" t="s">
        <v>482</v>
      </c>
      <c r="H249" s="1" t="s">
        <v>1297</v>
      </c>
    </row>
    <row r="250" spans="2:8" hidden="1" x14ac:dyDescent="0.2">
      <c r="B250" s="9" t="s">
        <v>1547</v>
      </c>
      <c r="C250" s="1" t="s">
        <v>482</v>
      </c>
      <c r="D250" s="12"/>
      <c r="E250" s="12" t="s">
        <v>758</v>
      </c>
      <c r="F250" s="12"/>
      <c r="G250" s="1" t="s">
        <v>482</v>
      </c>
      <c r="H250" s="1" t="s">
        <v>1297</v>
      </c>
    </row>
    <row r="251" spans="2:8" hidden="1" x14ac:dyDescent="0.2">
      <c r="B251" s="9" t="s">
        <v>1549</v>
      </c>
      <c r="C251" s="1" t="s">
        <v>482</v>
      </c>
      <c r="D251" s="12"/>
      <c r="E251" s="12" t="s">
        <v>761</v>
      </c>
      <c r="F251" s="12"/>
      <c r="G251" s="1" t="s">
        <v>482</v>
      </c>
      <c r="H251" s="1" t="s">
        <v>1297</v>
      </c>
    </row>
    <row r="252" spans="2:8" hidden="1" x14ac:dyDescent="0.2">
      <c r="B252" s="9" t="s">
        <v>1551</v>
      </c>
      <c r="C252" s="1" t="s">
        <v>482</v>
      </c>
      <c r="D252" s="12">
        <v>2</v>
      </c>
      <c r="E252" s="12" t="s">
        <v>756</v>
      </c>
      <c r="F252" s="12"/>
      <c r="G252" s="1" t="s">
        <v>482</v>
      </c>
      <c r="H252" s="1" t="s">
        <v>1297</v>
      </c>
    </row>
    <row r="253" spans="2:8" hidden="1" x14ac:dyDescent="0.2">
      <c r="B253" s="9" t="s">
        <v>1553</v>
      </c>
      <c r="C253" s="1" t="s">
        <v>482</v>
      </c>
      <c r="D253" s="12"/>
      <c r="E253" s="12" t="s">
        <v>761</v>
      </c>
      <c r="F253" s="12"/>
      <c r="G253" s="1" t="s">
        <v>482</v>
      </c>
      <c r="H253" s="1" t="s">
        <v>1297</v>
      </c>
    </row>
    <row r="254" spans="2:8" hidden="1" x14ac:dyDescent="0.2">
      <c r="B254" s="9" t="s">
        <v>1555</v>
      </c>
      <c r="C254" s="1" t="s">
        <v>482</v>
      </c>
      <c r="D254" s="12"/>
      <c r="E254" s="12" t="s">
        <v>761</v>
      </c>
      <c r="F254" s="12"/>
      <c r="G254" s="1" t="s">
        <v>482</v>
      </c>
      <c r="H254" s="1" t="s">
        <v>1297</v>
      </c>
    </row>
    <row r="255" spans="2:8" hidden="1" x14ac:dyDescent="0.2">
      <c r="B255" s="9" t="s">
        <v>1557</v>
      </c>
      <c r="C255" s="1" t="s">
        <v>482</v>
      </c>
      <c r="D255" s="12">
        <v>4</v>
      </c>
      <c r="E255" s="12" t="s">
        <v>757</v>
      </c>
      <c r="F255" s="12">
        <v>1</v>
      </c>
      <c r="G255" s="1" t="s">
        <v>482</v>
      </c>
      <c r="H255" s="1" t="s">
        <v>1297</v>
      </c>
    </row>
    <row r="256" spans="2:8" hidden="1" x14ac:dyDescent="0.2">
      <c r="B256" s="9" t="s">
        <v>1559</v>
      </c>
      <c r="C256" s="1" t="s">
        <v>482</v>
      </c>
      <c r="D256" s="12">
        <v>3</v>
      </c>
      <c r="E256" s="12" t="s">
        <v>759</v>
      </c>
      <c r="F256" s="12">
        <v>1</v>
      </c>
      <c r="G256" s="1" t="s">
        <v>482</v>
      </c>
      <c r="H256" s="1" t="s">
        <v>1297</v>
      </c>
    </row>
    <row r="257" spans="2:8" hidden="1" x14ac:dyDescent="0.2">
      <c r="B257" s="9" t="s">
        <v>1561</v>
      </c>
      <c r="C257" s="1" t="s">
        <v>482</v>
      </c>
      <c r="D257" s="12"/>
      <c r="E257" s="12" t="s">
        <v>758</v>
      </c>
      <c r="F257" s="12"/>
      <c r="G257" s="1" t="s">
        <v>482</v>
      </c>
      <c r="H257" s="1" t="s">
        <v>1297</v>
      </c>
    </row>
    <row r="258" spans="2:8" hidden="1" x14ac:dyDescent="0.2">
      <c r="B258" s="9" t="s">
        <v>1563</v>
      </c>
      <c r="C258" s="1" t="s">
        <v>482</v>
      </c>
      <c r="D258" s="12"/>
      <c r="E258" s="12" t="s">
        <v>761</v>
      </c>
      <c r="F258" s="12"/>
      <c r="G258" s="1" t="s">
        <v>482</v>
      </c>
      <c r="H258" s="1" t="s">
        <v>1297</v>
      </c>
    </row>
    <row r="259" spans="2:8" hidden="1" x14ac:dyDescent="0.2">
      <c r="B259" s="9" t="s">
        <v>1565</v>
      </c>
      <c r="C259" s="1" t="s">
        <v>482</v>
      </c>
      <c r="D259" s="12">
        <v>3</v>
      </c>
      <c r="E259" s="12" t="s">
        <v>759</v>
      </c>
      <c r="F259" s="12">
        <v>1</v>
      </c>
      <c r="G259" s="1" t="s">
        <v>482</v>
      </c>
      <c r="H259" s="1" t="s">
        <v>1297</v>
      </c>
    </row>
    <row r="260" spans="2:8" hidden="1" x14ac:dyDescent="0.2">
      <c r="B260" s="9" t="s">
        <v>1567</v>
      </c>
      <c r="C260" s="1" t="s">
        <v>482</v>
      </c>
      <c r="D260" s="12"/>
      <c r="E260" s="12" t="s">
        <v>761</v>
      </c>
      <c r="F260" s="12"/>
      <c r="G260" s="1" t="s">
        <v>482</v>
      </c>
      <c r="H260" s="1" t="s">
        <v>1297</v>
      </c>
    </row>
    <row r="261" spans="2:8" hidden="1" x14ac:dyDescent="0.2">
      <c r="B261" s="9" t="s">
        <v>1569</v>
      </c>
      <c r="C261" s="1" t="s">
        <v>482</v>
      </c>
      <c r="D261" s="12"/>
      <c r="E261" s="12" t="s">
        <v>758</v>
      </c>
      <c r="F261" s="12"/>
      <c r="G261" s="1" t="s">
        <v>482</v>
      </c>
      <c r="H261" s="1" t="s">
        <v>1297</v>
      </c>
    </row>
    <row r="262" spans="2:8" hidden="1" x14ac:dyDescent="0.2">
      <c r="B262" s="9" t="s">
        <v>1571</v>
      </c>
      <c r="C262" s="1" t="s">
        <v>482</v>
      </c>
      <c r="D262" s="12">
        <v>3</v>
      </c>
      <c r="E262" s="12" t="s">
        <v>759</v>
      </c>
      <c r="F262" s="12">
        <v>1</v>
      </c>
      <c r="G262" s="1" t="s">
        <v>482</v>
      </c>
      <c r="H262" s="1" t="s">
        <v>1297</v>
      </c>
    </row>
    <row r="263" spans="2:8" hidden="1" x14ac:dyDescent="0.2">
      <c r="B263" s="9" t="s">
        <v>1573</v>
      </c>
      <c r="C263" s="1" t="s">
        <v>482</v>
      </c>
      <c r="D263" s="12">
        <v>2</v>
      </c>
      <c r="E263" s="12" t="s">
        <v>760</v>
      </c>
      <c r="F263" s="12">
        <v>1</v>
      </c>
      <c r="G263" s="1" t="s">
        <v>482</v>
      </c>
      <c r="H263" s="1" t="s">
        <v>1297</v>
      </c>
    </row>
    <row r="264" spans="2:8" hidden="1" x14ac:dyDescent="0.2">
      <c r="B264" s="9" t="s">
        <v>1575</v>
      </c>
      <c r="C264" s="1" t="s">
        <v>482</v>
      </c>
      <c r="D264" s="12"/>
      <c r="E264" s="12" t="s">
        <v>761</v>
      </c>
      <c r="F264" s="12"/>
      <c r="G264" s="1" t="s">
        <v>482</v>
      </c>
      <c r="H264" s="1" t="s">
        <v>1297</v>
      </c>
    </row>
    <row r="265" spans="2:8" hidden="1" x14ac:dyDescent="0.2">
      <c r="B265" s="9" t="s">
        <v>1577</v>
      </c>
      <c r="C265" s="1" t="s">
        <v>482</v>
      </c>
      <c r="D265" s="12"/>
      <c r="E265" s="12" t="s">
        <v>761</v>
      </c>
      <c r="F265" s="12"/>
      <c r="G265" s="1" t="s">
        <v>482</v>
      </c>
      <c r="H265" s="1" t="s">
        <v>1297</v>
      </c>
    </row>
    <row r="266" spans="2:8" hidden="1" x14ac:dyDescent="0.2">
      <c r="B266" s="9" t="s">
        <v>1579</v>
      </c>
      <c r="C266" s="1" t="s">
        <v>482</v>
      </c>
      <c r="D266" s="12"/>
      <c r="E266" s="12" t="s">
        <v>758</v>
      </c>
      <c r="F266" s="12"/>
      <c r="G266" s="1" t="s">
        <v>482</v>
      </c>
      <c r="H266" s="1" t="s">
        <v>1297</v>
      </c>
    </row>
    <row r="267" spans="2:8" hidden="1" x14ac:dyDescent="0.2">
      <c r="B267" s="9" t="s">
        <v>1581</v>
      </c>
      <c r="C267" s="1" t="s">
        <v>482</v>
      </c>
      <c r="D267" s="12">
        <v>4</v>
      </c>
      <c r="E267" s="12" t="s">
        <v>757</v>
      </c>
      <c r="F267" s="12">
        <v>1</v>
      </c>
      <c r="G267" s="1" t="s">
        <v>482</v>
      </c>
      <c r="H267" s="1" t="s">
        <v>1297</v>
      </c>
    </row>
    <row r="268" spans="2:8" hidden="1" x14ac:dyDescent="0.2">
      <c r="B268" s="9" t="s">
        <v>1583</v>
      </c>
      <c r="C268" s="1" t="s">
        <v>482</v>
      </c>
      <c r="D268" s="12">
        <v>4</v>
      </c>
      <c r="E268" s="12" t="s">
        <v>757</v>
      </c>
      <c r="F268" s="12">
        <v>1</v>
      </c>
      <c r="G268" s="1" t="s">
        <v>482</v>
      </c>
      <c r="H268" s="1" t="s">
        <v>1297</v>
      </c>
    </row>
    <row r="269" spans="2:8" hidden="1" x14ac:dyDescent="0.2">
      <c r="B269" s="9" t="s">
        <v>61</v>
      </c>
      <c r="C269" s="1" t="s">
        <v>482</v>
      </c>
      <c r="D269" s="12"/>
      <c r="E269" s="12"/>
      <c r="F269" s="12"/>
      <c r="G269" s="1" t="s">
        <v>482</v>
      </c>
      <c r="H269" s="1" t="s">
        <v>1297</v>
      </c>
    </row>
    <row r="270" spans="2:8" hidden="1" x14ac:dyDescent="0.2">
      <c r="B270" s="9" t="s">
        <v>62</v>
      </c>
      <c r="C270" s="1" t="s">
        <v>482</v>
      </c>
      <c r="D270" s="12">
        <v>2</v>
      </c>
      <c r="E270" s="12" t="s">
        <v>756</v>
      </c>
      <c r="F270" s="12">
        <v>1</v>
      </c>
      <c r="G270" s="1" t="s">
        <v>482</v>
      </c>
      <c r="H270" s="1" t="s">
        <v>1297</v>
      </c>
    </row>
    <row r="271" spans="2:8" hidden="1" x14ac:dyDescent="0.2">
      <c r="B271" s="9" t="s">
        <v>135</v>
      </c>
      <c r="C271" s="1" t="s">
        <v>482</v>
      </c>
      <c r="D271" s="12"/>
      <c r="E271" s="12"/>
      <c r="F271" s="12"/>
      <c r="G271" s="1" t="s">
        <v>482</v>
      </c>
      <c r="H271" s="1" t="s">
        <v>1297</v>
      </c>
    </row>
    <row r="272" spans="2:8" hidden="1" x14ac:dyDescent="0.2">
      <c r="B272" s="9" t="s">
        <v>136</v>
      </c>
      <c r="C272" s="1" t="s">
        <v>482</v>
      </c>
      <c r="D272" s="12"/>
      <c r="E272" s="12" t="s">
        <v>758</v>
      </c>
      <c r="F272" s="12"/>
      <c r="G272" s="1" t="s">
        <v>482</v>
      </c>
      <c r="H272" s="1" t="s">
        <v>1297</v>
      </c>
    </row>
    <row r="273" spans="2:8" hidden="1" x14ac:dyDescent="0.2">
      <c r="B273" s="9" t="s">
        <v>405</v>
      </c>
      <c r="C273" s="1" t="s">
        <v>482</v>
      </c>
      <c r="D273" s="12"/>
      <c r="E273" s="12"/>
      <c r="F273" s="12"/>
      <c r="G273" s="1" t="s">
        <v>482</v>
      </c>
      <c r="H273" s="1" t="s">
        <v>1297</v>
      </c>
    </row>
    <row r="274" spans="2:8" hidden="1" x14ac:dyDescent="0.2">
      <c r="B274" s="9" t="s">
        <v>1232</v>
      </c>
      <c r="C274" s="1" t="s">
        <v>482</v>
      </c>
      <c r="D274" s="12"/>
      <c r="E274" s="12"/>
      <c r="F274" s="12"/>
      <c r="G274" s="1" t="s">
        <v>482</v>
      </c>
      <c r="H274" s="1" t="s">
        <v>1297</v>
      </c>
    </row>
    <row r="275" spans="2:8" hidden="1" x14ac:dyDescent="0.2">
      <c r="B275" s="9" t="s">
        <v>111</v>
      </c>
      <c r="C275" s="1" t="s">
        <v>482</v>
      </c>
      <c r="D275" s="12">
        <v>4</v>
      </c>
      <c r="E275" s="12" t="s">
        <v>758</v>
      </c>
      <c r="F275" s="12">
        <v>2</v>
      </c>
      <c r="G275" s="1" t="s">
        <v>482</v>
      </c>
      <c r="H275" s="1" t="s">
        <v>1297</v>
      </c>
    </row>
    <row r="276" spans="2:8" hidden="1" x14ac:dyDescent="0.2">
      <c r="B276" s="9" t="s">
        <v>112</v>
      </c>
      <c r="C276" s="1" t="s">
        <v>482</v>
      </c>
      <c r="D276" s="12">
        <v>4</v>
      </c>
      <c r="E276" s="12" t="s">
        <v>758</v>
      </c>
      <c r="F276" s="12">
        <v>2</v>
      </c>
      <c r="G276" s="1" t="s">
        <v>482</v>
      </c>
      <c r="H276" s="1" t="s">
        <v>1297</v>
      </c>
    </row>
    <row r="277" spans="2:8" hidden="1" x14ac:dyDescent="0.2">
      <c r="B277" s="9" t="s">
        <v>49</v>
      </c>
      <c r="C277" s="1" t="s">
        <v>482</v>
      </c>
      <c r="D277" s="12"/>
      <c r="E277" s="12"/>
      <c r="F277" s="12"/>
      <c r="G277" s="1" t="s">
        <v>482</v>
      </c>
      <c r="H277" s="1" t="s">
        <v>1297</v>
      </c>
    </row>
    <row r="278" spans="2:8" hidden="1" x14ac:dyDescent="0.2">
      <c r="B278" s="9" t="s">
        <v>50</v>
      </c>
      <c r="C278" s="1" t="s">
        <v>482</v>
      </c>
      <c r="D278" s="12">
        <v>2</v>
      </c>
      <c r="E278" s="12" t="s">
        <v>760</v>
      </c>
      <c r="F278" s="12">
        <v>1</v>
      </c>
      <c r="G278" s="1" t="s">
        <v>482</v>
      </c>
      <c r="H278" s="1" t="s">
        <v>1297</v>
      </c>
    </row>
    <row r="279" spans="2:8" hidden="1" x14ac:dyDescent="0.2">
      <c r="B279" s="9" t="s">
        <v>1100</v>
      </c>
      <c r="C279" s="1" t="s">
        <v>482</v>
      </c>
      <c r="D279" s="12">
        <v>4</v>
      </c>
      <c r="E279" s="12" t="s">
        <v>758</v>
      </c>
      <c r="F279" s="12">
        <v>2</v>
      </c>
      <c r="G279" s="1" t="s">
        <v>482</v>
      </c>
      <c r="H279" s="1" t="s">
        <v>1297</v>
      </c>
    </row>
    <row r="280" spans="2:8" hidden="1" x14ac:dyDescent="0.2">
      <c r="B280" s="9" t="s">
        <v>51</v>
      </c>
      <c r="C280" s="1" t="s">
        <v>482</v>
      </c>
      <c r="D280" s="12">
        <v>3</v>
      </c>
      <c r="E280" s="12" t="s">
        <v>759</v>
      </c>
      <c r="F280" s="12">
        <v>1</v>
      </c>
      <c r="G280" s="1" t="s">
        <v>482</v>
      </c>
      <c r="H280" s="1" t="s">
        <v>1297</v>
      </c>
    </row>
    <row r="281" spans="2:8" hidden="1" x14ac:dyDescent="0.2">
      <c r="B281" s="9" t="s">
        <v>1584</v>
      </c>
      <c r="C281" s="1" t="s">
        <v>482</v>
      </c>
      <c r="D281" s="12"/>
      <c r="E281" s="12"/>
      <c r="F281" s="12"/>
      <c r="G281" s="1" t="s">
        <v>482</v>
      </c>
      <c r="H281" s="1" t="s">
        <v>1297</v>
      </c>
    </row>
    <row r="282" spans="2:8" hidden="1" x14ac:dyDescent="0.2">
      <c r="B282" s="9" t="s">
        <v>422</v>
      </c>
      <c r="C282" s="1" t="s">
        <v>482</v>
      </c>
      <c r="D282" s="12"/>
      <c r="E282" s="12" t="s">
        <v>758</v>
      </c>
      <c r="F282" s="12"/>
      <c r="G282" s="1" t="s">
        <v>482</v>
      </c>
      <c r="H282" s="1" t="s">
        <v>1297</v>
      </c>
    </row>
    <row r="283" spans="2:8" hidden="1" x14ac:dyDescent="0.2">
      <c r="B283" s="9" t="s">
        <v>423</v>
      </c>
      <c r="C283" s="1" t="s">
        <v>482</v>
      </c>
      <c r="D283" s="12"/>
      <c r="E283" s="12"/>
      <c r="F283" s="12"/>
      <c r="G283" s="1" t="s">
        <v>482</v>
      </c>
      <c r="H283" s="1" t="s">
        <v>1297</v>
      </c>
    </row>
    <row r="284" spans="2:8" hidden="1" x14ac:dyDescent="0.2">
      <c r="B284" s="9" t="s">
        <v>1153</v>
      </c>
      <c r="C284" s="1" t="s">
        <v>482</v>
      </c>
      <c r="D284" s="12">
        <v>2</v>
      </c>
      <c r="E284" s="12" t="s">
        <v>760</v>
      </c>
      <c r="F284" s="12">
        <v>1</v>
      </c>
      <c r="G284" s="1" t="s">
        <v>482</v>
      </c>
      <c r="H284" s="1" t="s">
        <v>1297</v>
      </c>
    </row>
    <row r="285" spans="2:8" hidden="1" x14ac:dyDescent="0.2">
      <c r="B285" s="9" t="s">
        <v>115</v>
      </c>
      <c r="C285" s="1" t="s">
        <v>482</v>
      </c>
      <c r="D285" s="12">
        <v>4</v>
      </c>
      <c r="E285" s="12" t="s">
        <v>757</v>
      </c>
      <c r="F285" s="12">
        <v>1</v>
      </c>
      <c r="G285" s="1" t="s">
        <v>482</v>
      </c>
      <c r="H285" s="1" t="s">
        <v>1297</v>
      </c>
    </row>
    <row r="286" spans="2:8" hidden="1" x14ac:dyDescent="0.2">
      <c r="B286" s="9" t="s">
        <v>116</v>
      </c>
      <c r="C286" s="1" t="s">
        <v>482</v>
      </c>
      <c r="D286" s="12"/>
      <c r="E286" s="12"/>
      <c r="F286" s="12"/>
      <c r="G286" s="1" t="s">
        <v>482</v>
      </c>
      <c r="H286" s="1" t="s">
        <v>1297</v>
      </c>
    </row>
    <row r="287" spans="2:8" hidden="1" x14ac:dyDescent="0.2">
      <c r="B287" s="9" t="s">
        <v>93</v>
      </c>
      <c r="C287" s="1" t="s">
        <v>482</v>
      </c>
      <c r="D287" s="12"/>
      <c r="E287" s="12"/>
      <c r="F287" s="12"/>
      <c r="G287" s="1" t="s">
        <v>482</v>
      </c>
      <c r="H287" s="1" t="s">
        <v>1297</v>
      </c>
    </row>
    <row r="288" spans="2:8" hidden="1" x14ac:dyDescent="0.2">
      <c r="B288" s="9" t="s">
        <v>94</v>
      </c>
      <c r="C288" s="1" t="s">
        <v>482</v>
      </c>
      <c r="D288" s="12"/>
      <c r="E288" s="12"/>
      <c r="F288" s="12"/>
      <c r="G288" s="1" t="s">
        <v>482</v>
      </c>
      <c r="H288" s="1" t="s">
        <v>1297</v>
      </c>
    </row>
    <row r="289" spans="2:8" hidden="1" x14ac:dyDescent="0.2">
      <c r="B289" s="9" t="s">
        <v>1168</v>
      </c>
      <c r="C289" s="1" t="s">
        <v>482</v>
      </c>
      <c r="D289" s="12">
        <v>3</v>
      </c>
      <c r="E289" s="12" t="s">
        <v>759</v>
      </c>
      <c r="F289" s="12">
        <v>1</v>
      </c>
      <c r="G289" s="1" t="s">
        <v>482</v>
      </c>
      <c r="H289" s="1" t="s">
        <v>1297</v>
      </c>
    </row>
    <row r="290" spans="2:8" hidden="1" x14ac:dyDescent="0.2">
      <c r="B290" s="9" t="s">
        <v>113</v>
      </c>
      <c r="C290" s="1" t="s">
        <v>482</v>
      </c>
      <c r="D290" s="12">
        <v>2</v>
      </c>
      <c r="E290" s="12" t="s">
        <v>756</v>
      </c>
      <c r="F290" s="12">
        <v>1</v>
      </c>
      <c r="G290" s="1" t="s">
        <v>482</v>
      </c>
      <c r="H290" s="1" t="s">
        <v>1297</v>
      </c>
    </row>
    <row r="291" spans="2:8" hidden="1" x14ac:dyDescent="0.2">
      <c r="B291" s="9" t="s">
        <v>1263</v>
      </c>
      <c r="C291" s="1" t="s">
        <v>482</v>
      </c>
      <c r="D291" s="12"/>
      <c r="E291" s="12"/>
      <c r="F291" s="12"/>
      <c r="G291" s="1" t="s">
        <v>482</v>
      </c>
      <c r="H291" s="1" t="s">
        <v>1297</v>
      </c>
    </row>
    <row r="292" spans="2:8" hidden="1" x14ac:dyDescent="0.2">
      <c r="B292" s="9" t="s">
        <v>144</v>
      </c>
      <c r="C292" s="1" t="s">
        <v>482</v>
      </c>
      <c r="D292" s="12">
        <v>4</v>
      </c>
      <c r="E292" s="12" t="s">
        <v>757</v>
      </c>
      <c r="F292" s="12">
        <v>1</v>
      </c>
      <c r="G292" s="1" t="s">
        <v>482</v>
      </c>
      <c r="H292" s="1" t="s">
        <v>1297</v>
      </c>
    </row>
    <row r="293" spans="2:8" hidden="1" x14ac:dyDescent="0.2">
      <c r="B293" s="9" t="s">
        <v>117</v>
      </c>
      <c r="C293" s="1" t="s">
        <v>482</v>
      </c>
      <c r="D293" s="12"/>
      <c r="E293" s="12"/>
      <c r="F293" s="12"/>
      <c r="G293" s="1" t="s">
        <v>482</v>
      </c>
      <c r="H293" s="1" t="s">
        <v>1297</v>
      </c>
    </row>
    <row r="294" spans="2:8" hidden="1" x14ac:dyDescent="0.2">
      <c r="B294" s="9" t="s">
        <v>95</v>
      </c>
      <c r="C294" s="1" t="s">
        <v>482</v>
      </c>
      <c r="D294" s="12">
        <v>4</v>
      </c>
      <c r="E294" s="12" t="s">
        <v>757</v>
      </c>
      <c r="F294" s="12">
        <v>1</v>
      </c>
      <c r="G294" s="1" t="s">
        <v>482</v>
      </c>
      <c r="H294" s="1" t="s">
        <v>1297</v>
      </c>
    </row>
    <row r="295" spans="2:8" hidden="1" x14ac:dyDescent="0.2">
      <c r="B295" s="9" t="s">
        <v>96</v>
      </c>
      <c r="C295" s="1" t="s">
        <v>482</v>
      </c>
      <c r="D295" s="12"/>
      <c r="E295" s="12"/>
      <c r="F295" s="12"/>
      <c r="G295" s="1" t="s">
        <v>482</v>
      </c>
      <c r="H295" s="1" t="s">
        <v>1297</v>
      </c>
    </row>
    <row r="296" spans="2:8" hidden="1" x14ac:dyDescent="0.2">
      <c r="B296" s="9" t="s">
        <v>97</v>
      </c>
      <c r="C296" s="1" t="s">
        <v>482</v>
      </c>
      <c r="D296" s="12"/>
      <c r="E296" s="12"/>
      <c r="F296" s="12"/>
      <c r="G296" s="1" t="s">
        <v>482</v>
      </c>
      <c r="H296" s="1" t="s">
        <v>1297</v>
      </c>
    </row>
    <row r="297" spans="2:8" hidden="1" x14ac:dyDescent="0.2">
      <c r="B297" s="9" t="s">
        <v>98</v>
      </c>
      <c r="C297" s="1" t="s">
        <v>482</v>
      </c>
      <c r="D297" s="12"/>
      <c r="E297" s="12"/>
      <c r="F297" s="12"/>
      <c r="G297" s="1" t="s">
        <v>482</v>
      </c>
      <c r="H297" s="1" t="s">
        <v>1297</v>
      </c>
    </row>
    <row r="298" spans="2:8" hidden="1" x14ac:dyDescent="0.2">
      <c r="B298" s="9" t="s">
        <v>1170</v>
      </c>
      <c r="C298" s="1" t="s">
        <v>482</v>
      </c>
      <c r="D298" s="12"/>
      <c r="E298" s="12"/>
      <c r="F298" s="12"/>
      <c r="G298" s="1" t="s">
        <v>482</v>
      </c>
      <c r="H298" s="1" t="s">
        <v>1297</v>
      </c>
    </row>
    <row r="299" spans="2:8" hidden="1" x14ac:dyDescent="0.2">
      <c r="B299" s="9" t="s">
        <v>145</v>
      </c>
      <c r="C299" s="1" t="s">
        <v>482</v>
      </c>
      <c r="D299" s="12"/>
      <c r="E299" s="12"/>
      <c r="F299" s="12"/>
      <c r="G299" s="1" t="s">
        <v>482</v>
      </c>
      <c r="H299" s="1" t="s">
        <v>1297</v>
      </c>
    </row>
    <row r="300" spans="2:8" hidden="1" x14ac:dyDescent="0.2">
      <c r="B300" s="9" t="s">
        <v>125</v>
      </c>
      <c r="C300" s="1" t="s">
        <v>482</v>
      </c>
      <c r="D300" s="12">
        <v>3</v>
      </c>
      <c r="E300" s="12" t="s">
        <v>759</v>
      </c>
      <c r="F300" s="12">
        <v>1</v>
      </c>
      <c r="G300" s="1" t="s">
        <v>482</v>
      </c>
      <c r="H300" s="1" t="s">
        <v>1297</v>
      </c>
    </row>
    <row r="301" spans="2:8" hidden="1" x14ac:dyDescent="0.2">
      <c r="B301" s="9" t="s">
        <v>1254</v>
      </c>
      <c r="C301" s="1" t="s">
        <v>482</v>
      </c>
      <c r="D301" s="12"/>
      <c r="E301" s="12" t="s">
        <v>758</v>
      </c>
      <c r="F301" s="12"/>
      <c r="G301" s="1" t="s">
        <v>482</v>
      </c>
      <c r="H301" s="1" t="s">
        <v>1297</v>
      </c>
    </row>
    <row r="302" spans="2:8" hidden="1" x14ac:dyDescent="0.2">
      <c r="B302" s="9" t="s">
        <v>386</v>
      </c>
      <c r="C302" s="1" t="s">
        <v>482</v>
      </c>
      <c r="D302" s="12"/>
      <c r="E302" s="12"/>
      <c r="F302" s="12"/>
      <c r="G302" s="1" t="s">
        <v>482</v>
      </c>
      <c r="H302" s="1" t="s">
        <v>1297</v>
      </c>
    </row>
    <row r="303" spans="2:8" hidden="1" x14ac:dyDescent="0.2">
      <c r="B303" s="9" t="s">
        <v>387</v>
      </c>
      <c r="C303" s="1" t="s">
        <v>482</v>
      </c>
      <c r="D303" s="12"/>
      <c r="E303" s="12"/>
      <c r="F303" s="12"/>
      <c r="G303" s="1" t="s">
        <v>482</v>
      </c>
      <c r="H303" s="1" t="s">
        <v>1297</v>
      </c>
    </row>
    <row r="304" spans="2:8" hidden="1" x14ac:dyDescent="0.2">
      <c r="B304" s="9" t="s">
        <v>1590</v>
      </c>
      <c r="C304" s="1" t="s">
        <v>482</v>
      </c>
      <c r="D304" s="12"/>
      <c r="E304" s="12"/>
      <c r="F304" s="12"/>
      <c r="G304" s="1" t="s">
        <v>482</v>
      </c>
      <c r="H304" s="1" t="s">
        <v>1297</v>
      </c>
    </row>
    <row r="305" spans="2:8" hidden="1" x14ac:dyDescent="0.2">
      <c r="B305" s="9" t="s">
        <v>114</v>
      </c>
      <c r="C305" s="1" t="s">
        <v>482</v>
      </c>
      <c r="D305" s="12"/>
      <c r="E305" s="12" t="s">
        <v>758</v>
      </c>
      <c r="F305" s="12"/>
      <c r="G305" s="1" t="s">
        <v>482</v>
      </c>
      <c r="H305" s="1" t="s">
        <v>1297</v>
      </c>
    </row>
    <row r="306" spans="2:8" hidden="1" x14ac:dyDescent="0.2">
      <c r="B306" s="9" t="s">
        <v>118</v>
      </c>
      <c r="C306" s="1" t="s">
        <v>482</v>
      </c>
      <c r="D306" s="12"/>
      <c r="E306" s="12"/>
      <c r="F306" s="12"/>
      <c r="G306" s="1" t="s">
        <v>482</v>
      </c>
      <c r="H306" s="1" t="s">
        <v>1297</v>
      </c>
    </row>
    <row r="307" spans="2:8" hidden="1" x14ac:dyDescent="0.2">
      <c r="B307" s="9" t="s">
        <v>119</v>
      </c>
      <c r="C307" s="1" t="s">
        <v>482</v>
      </c>
      <c r="D307" s="12">
        <v>4</v>
      </c>
      <c r="E307" s="12" t="s">
        <v>757</v>
      </c>
      <c r="F307" s="12">
        <v>1</v>
      </c>
      <c r="G307" s="1" t="s">
        <v>482</v>
      </c>
      <c r="H307" s="1" t="s">
        <v>1297</v>
      </c>
    </row>
    <row r="308" spans="2:8" hidden="1" x14ac:dyDescent="0.2">
      <c r="B308" s="9" t="s">
        <v>120</v>
      </c>
      <c r="C308" s="1" t="s">
        <v>482</v>
      </c>
      <c r="D308" s="12"/>
      <c r="E308" s="12"/>
      <c r="F308" s="12"/>
      <c r="G308" s="1" t="s">
        <v>482</v>
      </c>
      <c r="H308" s="1" t="s">
        <v>1297</v>
      </c>
    </row>
    <row r="309" spans="2:8" hidden="1" x14ac:dyDescent="0.2">
      <c r="B309" s="9" t="s">
        <v>126</v>
      </c>
      <c r="C309" s="1" t="s">
        <v>482</v>
      </c>
      <c r="D309" s="12"/>
      <c r="E309" s="12" t="s">
        <v>758</v>
      </c>
      <c r="F309" s="12"/>
      <c r="G309" s="1" t="s">
        <v>482</v>
      </c>
      <c r="H309" s="1" t="s">
        <v>1297</v>
      </c>
    </row>
    <row r="310" spans="2:8" hidden="1" x14ac:dyDescent="0.2">
      <c r="B310" s="9" t="s">
        <v>127</v>
      </c>
      <c r="C310" s="1" t="s">
        <v>482</v>
      </c>
      <c r="D310" s="12"/>
      <c r="E310" s="12"/>
      <c r="F310" s="12"/>
      <c r="G310" s="1" t="s">
        <v>482</v>
      </c>
      <c r="H310" s="1" t="s">
        <v>1297</v>
      </c>
    </row>
    <row r="311" spans="2:8" hidden="1" x14ac:dyDescent="0.2">
      <c r="B311" s="9" t="s">
        <v>424</v>
      </c>
      <c r="C311" s="1" t="s">
        <v>482</v>
      </c>
      <c r="D311" s="12">
        <v>2</v>
      </c>
      <c r="E311" s="12" t="s">
        <v>760</v>
      </c>
      <c r="F311" s="12">
        <v>1</v>
      </c>
      <c r="G311" s="1" t="s">
        <v>482</v>
      </c>
      <c r="H311" s="1" t="s">
        <v>1297</v>
      </c>
    </row>
    <row r="312" spans="2:8" hidden="1" x14ac:dyDescent="0.2">
      <c r="B312" s="9" t="s">
        <v>1265</v>
      </c>
      <c r="C312" s="1" t="s">
        <v>482</v>
      </c>
      <c r="D312" s="12"/>
      <c r="E312" s="12" t="s">
        <v>758</v>
      </c>
      <c r="F312" s="12"/>
      <c r="G312" s="1" t="s">
        <v>482</v>
      </c>
      <c r="H312" s="1" t="s">
        <v>1297</v>
      </c>
    </row>
    <row r="313" spans="2:8" hidden="1" x14ac:dyDescent="0.2">
      <c r="B313" s="9" t="s">
        <v>1267</v>
      </c>
      <c r="C313" s="1" t="s">
        <v>482</v>
      </c>
      <c r="D313" s="12"/>
      <c r="E313" s="12"/>
      <c r="F313" s="12"/>
      <c r="G313" s="1" t="s">
        <v>482</v>
      </c>
      <c r="H313" s="1" t="s">
        <v>1297</v>
      </c>
    </row>
    <row r="314" spans="2:8" hidden="1" x14ac:dyDescent="0.2">
      <c r="B314" s="9" t="s">
        <v>1268</v>
      </c>
      <c r="C314" s="1" t="s">
        <v>482</v>
      </c>
      <c r="D314" s="12"/>
      <c r="E314" s="12" t="s">
        <v>758</v>
      </c>
      <c r="F314" s="12"/>
      <c r="G314" s="1" t="s">
        <v>482</v>
      </c>
      <c r="H314" s="1" t="s">
        <v>1297</v>
      </c>
    </row>
    <row r="315" spans="2:8" hidden="1" x14ac:dyDescent="0.2">
      <c r="B315" s="9" t="s">
        <v>1271</v>
      </c>
      <c r="C315" s="1" t="s">
        <v>482</v>
      </c>
      <c r="D315" s="12">
        <v>3</v>
      </c>
      <c r="E315" s="12" t="s">
        <v>759</v>
      </c>
      <c r="F315" s="12">
        <v>1</v>
      </c>
      <c r="G315" s="1" t="s">
        <v>482</v>
      </c>
      <c r="H315" s="1" t="s">
        <v>1297</v>
      </c>
    </row>
    <row r="316" spans="2:8" hidden="1" x14ac:dyDescent="0.2">
      <c r="B316" s="9" t="s">
        <v>437</v>
      </c>
      <c r="C316" s="1" t="s">
        <v>482</v>
      </c>
      <c r="D316" s="12"/>
      <c r="E316" s="12" t="s">
        <v>758</v>
      </c>
      <c r="F316" s="12"/>
      <c r="G316" s="1" t="s">
        <v>482</v>
      </c>
      <c r="H316" s="1" t="s">
        <v>1297</v>
      </c>
    </row>
    <row r="317" spans="2:8" hidden="1" x14ac:dyDescent="0.2">
      <c r="B317" s="9" t="s">
        <v>438</v>
      </c>
      <c r="C317" s="1" t="s">
        <v>482</v>
      </c>
      <c r="D317" s="12"/>
      <c r="E317" s="12"/>
      <c r="F317" s="12"/>
      <c r="G317" s="1" t="s">
        <v>482</v>
      </c>
      <c r="H317" s="1" t="s">
        <v>1297</v>
      </c>
    </row>
    <row r="318" spans="2:8" hidden="1" x14ac:dyDescent="0.2">
      <c r="B318" s="9" t="s">
        <v>439</v>
      </c>
      <c r="C318" s="1" t="s">
        <v>482</v>
      </c>
      <c r="D318" s="12">
        <v>4</v>
      </c>
      <c r="E318" s="12" t="s">
        <v>757</v>
      </c>
      <c r="F318" s="12">
        <v>1</v>
      </c>
      <c r="G318" s="1" t="s">
        <v>482</v>
      </c>
      <c r="H318" s="1" t="s">
        <v>1297</v>
      </c>
    </row>
    <row r="319" spans="2:8" hidden="1" x14ac:dyDescent="0.2">
      <c r="B319" s="9" t="s">
        <v>440</v>
      </c>
      <c r="C319" s="1" t="s">
        <v>482</v>
      </c>
      <c r="D319" s="12">
        <v>2</v>
      </c>
      <c r="E319" s="12" t="s">
        <v>756</v>
      </c>
      <c r="F319" s="12">
        <v>1</v>
      </c>
      <c r="G319" s="1" t="s">
        <v>482</v>
      </c>
      <c r="H319" s="1" t="s">
        <v>1297</v>
      </c>
    </row>
    <row r="320" spans="2:8" hidden="1" x14ac:dyDescent="0.2">
      <c r="B320" s="9" t="s">
        <v>1272</v>
      </c>
      <c r="C320" s="1" t="s">
        <v>482</v>
      </c>
      <c r="D320" s="12"/>
      <c r="E320" s="12" t="s">
        <v>762</v>
      </c>
      <c r="F320" s="12"/>
      <c r="G320" s="1" t="s">
        <v>482</v>
      </c>
      <c r="H320" s="1" t="s">
        <v>1297</v>
      </c>
    </row>
    <row r="321" spans="2:8" hidden="1" x14ac:dyDescent="0.2">
      <c r="B321" s="9" t="s">
        <v>419</v>
      </c>
      <c r="C321" s="1" t="s">
        <v>482</v>
      </c>
      <c r="D321" s="12"/>
      <c r="E321" s="12"/>
      <c r="F321" s="12"/>
      <c r="G321" s="1" t="s">
        <v>482</v>
      </c>
      <c r="H321" s="1" t="s">
        <v>1297</v>
      </c>
    </row>
    <row r="322" spans="2:8" hidden="1" x14ac:dyDescent="0.2">
      <c r="B322" s="9" t="s">
        <v>1586</v>
      </c>
      <c r="C322" s="1" t="s">
        <v>482</v>
      </c>
      <c r="D322" s="12"/>
      <c r="E322" s="12"/>
      <c r="F322" s="12"/>
      <c r="G322" s="1" t="s">
        <v>482</v>
      </c>
      <c r="H322" s="1" t="s">
        <v>1297</v>
      </c>
    </row>
    <row r="323" spans="2:8" hidden="1" x14ac:dyDescent="0.2">
      <c r="B323" s="9" t="s">
        <v>420</v>
      </c>
      <c r="C323" s="1" t="s">
        <v>482</v>
      </c>
      <c r="D323" s="12"/>
      <c r="E323" s="12" t="s">
        <v>758</v>
      </c>
      <c r="F323" s="12"/>
      <c r="G323" s="1" t="s">
        <v>482</v>
      </c>
      <c r="H323" s="1" t="s">
        <v>1297</v>
      </c>
    </row>
    <row r="324" spans="2:8" hidden="1" x14ac:dyDescent="0.2">
      <c r="B324" s="9" t="s">
        <v>421</v>
      </c>
      <c r="C324" s="1" t="s">
        <v>482</v>
      </c>
      <c r="D324" s="12">
        <v>3</v>
      </c>
      <c r="E324" s="12" t="s">
        <v>759</v>
      </c>
      <c r="F324" s="12">
        <v>1</v>
      </c>
      <c r="G324" s="1" t="s">
        <v>482</v>
      </c>
      <c r="H324" s="1" t="s">
        <v>1297</v>
      </c>
    </row>
    <row r="325" spans="2:8" hidden="1" x14ac:dyDescent="0.2">
      <c r="B325" s="9" t="s">
        <v>406</v>
      </c>
      <c r="C325" s="1" t="s">
        <v>482</v>
      </c>
      <c r="D325" s="12"/>
      <c r="E325" s="12"/>
      <c r="F325" s="12"/>
      <c r="G325" s="1" t="s">
        <v>482</v>
      </c>
      <c r="H325" s="1" t="s">
        <v>1297</v>
      </c>
    </row>
    <row r="326" spans="2:8" hidden="1" x14ac:dyDescent="0.2">
      <c r="B326" s="9" t="s">
        <v>1277</v>
      </c>
      <c r="C326" s="1" t="s">
        <v>482</v>
      </c>
      <c r="D326" s="12">
        <v>3</v>
      </c>
      <c r="E326" s="12" t="s">
        <v>759</v>
      </c>
      <c r="F326" s="12">
        <v>1</v>
      </c>
      <c r="G326" s="1" t="s">
        <v>482</v>
      </c>
      <c r="H326" s="1" t="s">
        <v>1297</v>
      </c>
    </row>
    <row r="327" spans="2:8" hidden="1" x14ac:dyDescent="0.2">
      <c r="B327" s="9" t="s">
        <v>137</v>
      </c>
      <c r="C327" s="1" t="s">
        <v>482</v>
      </c>
      <c r="D327" s="12"/>
      <c r="E327" s="12"/>
      <c r="F327" s="12"/>
      <c r="G327" s="1" t="s">
        <v>482</v>
      </c>
      <c r="H327" s="1" t="s">
        <v>1297</v>
      </c>
    </row>
    <row r="328" spans="2:8" hidden="1" x14ac:dyDescent="0.2">
      <c r="B328" s="9" t="s">
        <v>139</v>
      </c>
      <c r="C328" s="1" t="s">
        <v>482</v>
      </c>
      <c r="D328" s="12"/>
      <c r="E328" s="12" t="s">
        <v>758</v>
      </c>
      <c r="F328" s="12"/>
      <c r="G328" s="1" t="s">
        <v>482</v>
      </c>
      <c r="H328" s="1" t="s">
        <v>1297</v>
      </c>
    </row>
    <row r="329" spans="2:8" hidden="1" x14ac:dyDescent="0.2">
      <c r="B329" s="9" t="s">
        <v>1608</v>
      </c>
      <c r="C329" s="1" t="s">
        <v>482</v>
      </c>
      <c r="D329" s="12"/>
      <c r="E329" s="12" t="s">
        <v>758</v>
      </c>
      <c r="F329" s="12"/>
      <c r="G329" s="1" t="s">
        <v>482</v>
      </c>
      <c r="H329" s="1" t="s">
        <v>1297</v>
      </c>
    </row>
    <row r="330" spans="2:8" hidden="1" x14ac:dyDescent="0.2">
      <c r="B330" s="9" t="s">
        <v>454</v>
      </c>
      <c r="C330" s="1" t="s">
        <v>482</v>
      </c>
      <c r="D330" s="12">
        <v>3</v>
      </c>
      <c r="E330" s="12" t="s">
        <v>759</v>
      </c>
      <c r="F330" s="12">
        <v>1</v>
      </c>
      <c r="G330" s="1" t="s">
        <v>482</v>
      </c>
      <c r="H330" s="1" t="s">
        <v>1297</v>
      </c>
    </row>
    <row r="331" spans="2:8" hidden="1" x14ac:dyDescent="0.2">
      <c r="B331" s="9" t="s">
        <v>1282</v>
      </c>
      <c r="C331" s="1" t="s">
        <v>482</v>
      </c>
      <c r="D331" s="12">
        <v>4</v>
      </c>
      <c r="E331" s="12" t="s">
        <v>757</v>
      </c>
      <c r="F331" s="12">
        <v>1</v>
      </c>
      <c r="G331" s="1" t="s">
        <v>482</v>
      </c>
      <c r="H331" s="1" t="s">
        <v>1297</v>
      </c>
    </row>
    <row r="332" spans="2:8" hidden="1" x14ac:dyDescent="0.2">
      <c r="B332" s="9" t="s">
        <v>140</v>
      </c>
      <c r="C332" s="1" t="s">
        <v>482</v>
      </c>
      <c r="D332" s="12">
        <v>2</v>
      </c>
      <c r="E332" s="12" t="s">
        <v>757</v>
      </c>
      <c r="F332" s="12">
        <v>3</v>
      </c>
      <c r="G332" s="1" t="s">
        <v>482</v>
      </c>
      <c r="H332" s="1" t="s">
        <v>1297</v>
      </c>
    </row>
    <row r="333" spans="2:8" hidden="1" x14ac:dyDescent="0.2">
      <c r="B333" s="9" t="s">
        <v>1284</v>
      </c>
      <c r="C333" s="1" t="s">
        <v>482</v>
      </c>
      <c r="D333" s="12"/>
      <c r="E333" s="12"/>
      <c r="F333" s="12"/>
      <c r="G333" s="1" t="s">
        <v>482</v>
      </c>
      <c r="H333" s="1" t="s">
        <v>1297</v>
      </c>
    </row>
    <row r="334" spans="2:8" hidden="1" x14ac:dyDescent="0.2">
      <c r="B334" s="9" t="s">
        <v>455</v>
      </c>
      <c r="C334" s="1" t="s">
        <v>482</v>
      </c>
      <c r="D334" s="12">
        <v>4</v>
      </c>
      <c r="E334" s="12" t="s">
        <v>758</v>
      </c>
      <c r="F334" s="12">
        <v>2</v>
      </c>
      <c r="G334" s="1" t="s">
        <v>482</v>
      </c>
      <c r="H334" s="1" t="s">
        <v>1297</v>
      </c>
    </row>
    <row r="335" spans="2:8" hidden="1" x14ac:dyDescent="0.2">
      <c r="B335" s="9" t="s">
        <v>456</v>
      </c>
      <c r="C335" s="1" t="s">
        <v>482</v>
      </c>
      <c r="D335" s="12"/>
      <c r="E335" s="12" t="s">
        <v>758</v>
      </c>
      <c r="F335" s="12"/>
      <c r="G335" s="1" t="s">
        <v>482</v>
      </c>
      <c r="H335" s="1" t="s">
        <v>1297</v>
      </c>
    </row>
    <row r="336" spans="2:8" hidden="1" x14ac:dyDescent="0.2">
      <c r="B336" s="9" t="s">
        <v>141</v>
      </c>
      <c r="C336" s="1" t="s">
        <v>482</v>
      </c>
      <c r="D336" s="12"/>
      <c r="E336" s="12"/>
      <c r="F336" s="12"/>
      <c r="G336" s="1" t="s">
        <v>482</v>
      </c>
      <c r="H336" s="1" t="s">
        <v>1297</v>
      </c>
    </row>
    <row r="337" spans="2:8" hidden="1" x14ac:dyDescent="0.2">
      <c r="B337" s="9" t="s">
        <v>142</v>
      </c>
      <c r="C337" s="1" t="s">
        <v>482</v>
      </c>
      <c r="D337" s="12">
        <v>4</v>
      </c>
      <c r="E337" s="12" t="s">
        <v>757</v>
      </c>
      <c r="F337" s="12">
        <v>1</v>
      </c>
      <c r="G337" s="1" t="s">
        <v>482</v>
      </c>
      <c r="H337" s="1" t="s">
        <v>1297</v>
      </c>
    </row>
    <row r="338" spans="2:8" hidden="1" x14ac:dyDescent="0.2">
      <c r="B338" s="9" t="s">
        <v>457</v>
      </c>
      <c r="C338" s="1" t="s">
        <v>482</v>
      </c>
      <c r="D338" s="12">
        <v>2</v>
      </c>
      <c r="E338" s="12" t="s">
        <v>757</v>
      </c>
      <c r="F338" s="12">
        <v>3</v>
      </c>
      <c r="G338" s="1" t="s">
        <v>482</v>
      </c>
      <c r="H338" s="1" t="s">
        <v>1297</v>
      </c>
    </row>
    <row r="339" spans="2:8" hidden="1" x14ac:dyDescent="0.2">
      <c r="B339" s="9" t="s">
        <v>1286</v>
      </c>
      <c r="C339" s="1" t="s">
        <v>482</v>
      </c>
      <c r="D339" s="12"/>
      <c r="E339" s="12"/>
      <c r="F339" s="12"/>
      <c r="G339" s="1" t="s">
        <v>482</v>
      </c>
      <c r="H339" s="1" t="s">
        <v>1297</v>
      </c>
    </row>
    <row r="340" spans="2:8" hidden="1" x14ac:dyDescent="0.2">
      <c r="B340" s="9" t="s">
        <v>458</v>
      </c>
      <c r="C340" s="1" t="s">
        <v>482</v>
      </c>
      <c r="D340" s="12">
        <v>3</v>
      </c>
      <c r="E340" s="12" t="s">
        <v>757</v>
      </c>
      <c r="F340" s="12">
        <v>2</v>
      </c>
      <c r="G340" s="1" t="s">
        <v>482</v>
      </c>
      <c r="H340" s="1" t="s">
        <v>1297</v>
      </c>
    </row>
    <row r="341" spans="2:8" hidden="1" x14ac:dyDescent="0.2">
      <c r="B341" s="9" t="s">
        <v>1288</v>
      </c>
      <c r="C341" s="1" t="s">
        <v>482</v>
      </c>
      <c r="D341" s="12">
        <v>4</v>
      </c>
      <c r="E341" s="12" t="s">
        <v>757</v>
      </c>
      <c r="F341" s="12">
        <v>1</v>
      </c>
      <c r="G341" s="1" t="s">
        <v>482</v>
      </c>
      <c r="H341" s="1" t="s">
        <v>1297</v>
      </c>
    </row>
    <row r="342" spans="2:8" hidden="1" x14ac:dyDescent="0.2">
      <c r="B342" s="9" t="s">
        <v>459</v>
      </c>
      <c r="C342" s="1" t="s">
        <v>482</v>
      </c>
      <c r="D342" s="12"/>
      <c r="E342" s="12"/>
      <c r="F342" s="12"/>
      <c r="G342" s="1" t="s">
        <v>482</v>
      </c>
      <c r="H342" s="1" t="s">
        <v>1297</v>
      </c>
    </row>
    <row r="343" spans="2:8" hidden="1" x14ac:dyDescent="0.2">
      <c r="B343" s="9" t="s">
        <v>143</v>
      </c>
      <c r="C343" s="1" t="s">
        <v>482</v>
      </c>
      <c r="D343" s="12">
        <v>3</v>
      </c>
      <c r="E343" s="12" t="s">
        <v>758</v>
      </c>
      <c r="F343" s="12">
        <v>3</v>
      </c>
      <c r="G343" s="1" t="s">
        <v>482</v>
      </c>
      <c r="H343" s="1" t="s">
        <v>1297</v>
      </c>
    </row>
    <row r="344" spans="2:8" hidden="1" x14ac:dyDescent="0.2">
      <c r="B344" s="9" t="s">
        <v>460</v>
      </c>
      <c r="C344" s="1" t="s">
        <v>482</v>
      </c>
      <c r="D344" s="12">
        <v>3</v>
      </c>
      <c r="E344" s="12" t="s">
        <v>757</v>
      </c>
      <c r="F344" s="12">
        <v>2</v>
      </c>
      <c r="G344" s="1" t="s">
        <v>482</v>
      </c>
      <c r="H344" s="1" t="s">
        <v>1297</v>
      </c>
    </row>
    <row r="345" spans="2:8" hidden="1" x14ac:dyDescent="0.2">
      <c r="B345" s="9" t="s">
        <v>1609</v>
      </c>
      <c r="C345" s="1" t="s">
        <v>482</v>
      </c>
      <c r="D345" s="12"/>
      <c r="E345" s="12"/>
      <c r="F345" s="12"/>
      <c r="G345" s="1" t="s">
        <v>482</v>
      </c>
      <c r="H345" s="1" t="s">
        <v>1297</v>
      </c>
    </row>
    <row r="346" spans="2:8" hidden="1" x14ac:dyDescent="0.2">
      <c r="B346" s="9" t="s">
        <v>461</v>
      </c>
      <c r="C346" s="1" t="s">
        <v>482</v>
      </c>
      <c r="D346" s="12"/>
      <c r="E346" s="12"/>
      <c r="F346" s="12"/>
      <c r="G346" s="1" t="s">
        <v>482</v>
      </c>
      <c r="H346" s="1" t="s">
        <v>1297</v>
      </c>
    </row>
    <row r="347" spans="2:8" hidden="1" x14ac:dyDescent="0.2">
      <c r="B347" s="9" t="s">
        <v>1591</v>
      </c>
      <c r="C347" s="1" t="s">
        <v>482</v>
      </c>
      <c r="D347" s="12"/>
      <c r="E347" s="12"/>
      <c r="F347" s="12"/>
      <c r="G347" s="1" t="s">
        <v>482</v>
      </c>
      <c r="H347" s="1" t="s">
        <v>1297</v>
      </c>
    </row>
    <row r="348" spans="2:8" hidden="1" x14ac:dyDescent="0.2">
      <c r="B348" s="9" t="s">
        <v>99</v>
      </c>
      <c r="C348" s="1" t="s">
        <v>482</v>
      </c>
      <c r="D348" s="12"/>
      <c r="E348" s="12"/>
      <c r="F348" s="12"/>
      <c r="G348" s="1" t="s">
        <v>482</v>
      </c>
      <c r="H348" s="1" t="s">
        <v>1297</v>
      </c>
    </row>
    <row r="349" spans="2:8" hidden="1" x14ac:dyDescent="0.2">
      <c r="B349" s="9" t="s">
        <v>100</v>
      </c>
      <c r="C349" s="1" t="s">
        <v>482</v>
      </c>
      <c r="D349" s="12"/>
      <c r="E349" s="12"/>
      <c r="F349" s="12"/>
      <c r="G349" s="1" t="s">
        <v>482</v>
      </c>
      <c r="H349" s="1" t="s">
        <v>1297</v>
      </c>
    </row>
    <row r="350" spans="2:8" hidden="1" x14ac:dyDescent="0.2">
      <c r="B350" s="9" t="s">
        <v>101</v>
      </c>
      <c r="C350" s="1" t="s">
        <v>482</v>
      </c>
      <c r="D350" s="12"/>
      <c r="E350" s="12"/>
      <c r="F350" s="12"/>
      <c r="G350" s="1" t="s">
        <v>482</v>
      </c>
      <c r="H350" s="1" t="s">
        <v>1297</v>
      </c>
    </row>
    <row r="351" spans="2:8" hidden="1" x14ac:dyDescent="0.2">
      <c r="B351" s="9" t="s">
        <v>63</v>
      </c>
      <c r="C351" s="1" t="s">
        <v>482</v>
      </c>
      <c r="D351" s="12"/>
      <c r="E351" s="12"/>
      <c r="F351" s="12"/>
      <c r="G351" s="1" t="s">
        <v>482</v>
      </c>
      <c r="H351" s="1" t="s">
        <v>1297</v>
      </c>
    </row>
    <row r="352" spans="2:8" hidden="1" x14ac:dyDescent="0.2">
      <c r="B352" s="9" t="s">
        <v>1110</v>
      </c>
      <c r="C352" s="1" t="s">
        <v>482</v>
      </c>
      <c r="D352" s="12"/>
      <c r="E352" s="12"/>
      <c r="F352" s="12"/>
      <c r="G352" s="1" t="s">
        <v>482</v>
      </c>
      <c r="H352" s="1" t="s">
        <v>1297</v>
      </c>
    </row>
    <row r="353" spans="2:8" hidden="1" x14ac:dyDescent="0.2">
      <c r="B353" s="9" t="s">
        <v>64</v>
      </c>
      <c r="C353" s="1" t="s">
        <v>482</v>
      </c>
      <c r="D353" s="12">
        <v>4</v>
      </c>
      <c r="E353" s="12" t="s">
        <v>757</v>
      </c>
      <c r="F353" s="12">
        <v>1</v>
      </c>
      <c r="G353" s="1" t="s">
        <v>482</v>
      </c>
      <c r="H353" s="1" t="s">
        <v>1297</v>
      </c>
    </row>
    <row r="354" spans="2:8" hidden="1" x14ac:dyDescent="0.2">
      <c r="B354" s="9" t="s">
        <v>1521</v>
      </c>
      <c r="C354" s="1" t="s">
        <v>482</v>
      </c>
      <c r="D354" s="12"/>
      <c r="E354" s="12"/>
      <c r="F354" s="12"/>
      <c r="G354" s="1" t="s">
        <v>482</v>
      </c>
      <c r="H354" s="1" t="s">
        <v>1297</v>
      </c>
    </row>
    <row r="355" spans="2:8" hidden="1" x14ac:dyDescent="0.2">
      <c r="B355" s="9" t="s">
        <v>1522</v>
      </c>
      <c r="C355" s="1" t="s">
        <v>482</v>
      </c>
      <c r="D355" s="12"/>
      <c r="E355" s="12"/>
      <c r="F355" s="12"/>
      <c r="G355" s="1" t="s">
        <v>482</v>
      </c>
      <c r="H355" s="1" t="s">
        <v>1297</v>
      </c>
    </row>
    <row r="356" spans="2:8" hidden="1" x14ac:dyDescent="0.2">
      <c r="B356" s="9" t="s">
        <v>70</v>
      </c>
      <c r="C356" s="1" t="s">
        <v>482</v>
      </c>
      <c r="D356" s="12">
        <v>2</v>
      </c>
      <c r="E356" s="12" t="s">
        <v>760</v>
      </c>
      <c r="F356" s="12">
        <v>1</v>
      </c>
      <c r="G356" s="1" t="s">
        <v>482</v>
      </c>
      <c r="H356" s="1" t="s">
        <v>1297</v>
      </c>
    </row>
    <row r="357" spans="2:8" hidden="1" x14ac:dyDescent="0.2">
      <c r="B357" s="9" t="s">
        <v>425</v>
      </c>
      <c r="C357" s="1" t="s">
        <v>482</v>
      </c>
      <c r="D357" s="12"/>
      <c r="E357" s="12"/>
      <c r="F357" s="12"/>
      <c r="G357" s="1" t="s">
        <v>482</v>
      </c>
      <c r="H357" s="1" t="s">
        <v>1297</v>
      </c>
    </row>
    <row r="358" spans="2:8" hidden="1" x14ac:dyDescent="0.2">
      <c r="B358" s="9" t="s">
        <v>426</v>
      </c>
      <c r="C358" s="1" t="s">
        <v>482</v>
      </c>
      <c r="D358" s="12"/>
      <c r="E358" s="12"/>
      <c r="F358" s="12"/>
      <c r="G358" s="1" t="s">
        <v>482</v>
      </c>
      <c r="H358" s="1" t="s">
        <v>1297</v>
      </c>
    </row>
    <row r="359" spans="2:8" hidden="1" x14ac:dyDescent="0.2">
      <c r="B359" s="9" t="s">
        <v>427</v>
      </c>
      <c r="C359" s="1" t="s">
        <v>482</v>
      </c>
      <c r="D359" s="12"/>
      <c r="E359" s="12" t="s">
        <v>758</v>
      </c>
      <c r="F359" s="12"/>
      <c r="G359" s="1" t="s">
        <v>482</v>
      </c>
      <c r="H359" s="1" t="s">
        <v>1297</v>
      </c>
    </row>
    <row r="360" spans="2:8" hidden="1" x14ac:dyDescent="0.2">
      <c r="B360" s="9" t="s">
        <v>58</v>
      </c>
      <c r="C360" s="1" t="s">
        <v>482</v>
      </c>
      <c r="D360" s="12"/>
      <c r="E360" s="12" t="s">
        <v>758</v>
      </c>
      <c r="F360" s="12"/>
      <c r="G360" s="1" t="s">
        <v>482</v>
      </c>
      <c r="H360" s="1" t="s">
        <v>1297</v>
      </c>
    </row>
    <row r="361" spans="2:8" hidden="1" x14ac:dyDescent="0.2">
      <c r="B361" s="9" t="s">
        <v>59</v>
      </c>
      <c r="C361" s="1" t="s">
        <v>482</v>
      </c>
      <c r="D361" s="12">
        <v>4</v>
      </c>
      <c r="E361" s="12" t="s">
        <v>757</v>
      </c>
      <c r="F361" s="12">
        <v>1</v>
      </c>
      <c r="G361" s="1" t="s">
        <v>482</v>
      </c>
      <c r="H361" s="1" t="s">
        <v>1297</v>
      </c>
    </row>
    <row r="362" spans="2:8" hidden="1" x14ac:dyDescent="0.2">
      <c r="B362" s="9" t="s">
        <v>444</v>
      </c>
      <c r="C362" s="1" t="s">
        <v>482</v>
      </c>
      <c r="D362" s="12"/>
      <c r="E362" s="12"/>
      <c r="F362" s="12"/>
      <c r="G362" s="1" t="s">
        <v>482</v>
      </c>
      <c r="H362" s="1" t="s">
        <v>1297</v>
      </c>
    </row>
    <row r="363" spans="2:8" hidden="1" x14ac:dyDescent="0.2">
      <c r="B363" s="9" t="s">
        <v>445</v>
      </c>
      <c r="C363" s="1" t="s">
        <v>482</v>
      </c>
      <c r="D363" s="12"/>
      <c r="E363" s="12"/>
      <c r="F363" s="12"/>
      <c r="G363" s="1" t="s">
        <v>482</v>
      </c>
      <c r="H363" s="1" t="s">
        <v>1297</v>
      </c>
    </row>
    <row r="364" spans="2:8" hidden="1" x14ac:dyDescent="0.2">
      <c r="B364" s="9" t="s">
        <v>446</v>
      </c>
      <c r="C364" s="1" t="s">
        <v>482</v>
      </c>
      <c r="D364" s="12">
        <v>4</v>
      </c>
      <c r="E364" s="12" t="s">
        <v>757</v>
      </c>
      <c r="F364" s="12">
        <v>1</v>
      </c>
      <c r="G364" s="1" t="s">
        <v>482</v>
      </c>
      <c r="H364" s="1" t="s">
        <v>1297</v>
      </c>
    </row>
    <row r="365" spans="2:8" hidden="1" x14ac:dyDescent="0.2">
      <c r="B365" s="9" t="s">
        <v>447</v>
      </c>
      <c r="C365" s="1" t="s">
        <v>482</v>
      </c>
      <c r="D365" s="12">
        <v>4</v>
      </c>
      <c r="E365" s="12" t="s">
        <v>757</v>
      </c>
      <c r="F365" s="12">
        <v>1</v>
      </c>
      <c r="G365" s="1" t="s">
        <v>482</v>
      </c>
      <c r="H365" s="1" t="s">
        <v>1297</v>
      </c>
    </row>
    <row r="366" spans="2:8" hidden="1" x14ac:dyDescent="0.2">
      <c r="B366" s="9" t="s">
        <v>448</v>
      </c>
      <c r="C366" s="1" t="s">
        <v>482</v>
      </c>
      <c r="D366" s="12">
        <v>3</v>
      </c>
      <c r="E366" s="12" t="s">
        <v>759</v>
      </c>
      <c r="F366" s="12">
        <v>1</v>
      </c>
      <c r="G366" s="1" t="s">
        <v>482</v>
      </c>
      <c r="H366" s="1" t="s">
        <v>1297</v>
      </c>
    </row>
    <row r="367" spans="2:8" hidden="1" x14ac:dyDescent="0.2">
      <c r="B367" s="9" t="s">
        <v>449</v>
      </c>
      <c r="C367" s="1" t="s">
        <v>482</v>
      </c>
      <c r="D367" s="12"/>
      <c r="E367" s="12" t="s">
        <v>758</v>
      </c>
      <c r="F367" s="12"/>
      <c r="G367" s="1" t="s">
        <v>482</v>
      </c>
      <c r="H367" s="1" t="s">
        <v>1297</v>
      </c>
    </row>
    <row r="368" spans="2:8" hidden="1" x14ac:dyDescent="0.2">
      <c r="B368" s="9" t="s">
        <v>450</v>
      </c>
      <c r="C368" s="1" t="s">
        <v>482</v>
      </c>
      <c r="D368" s="12"/>
      <c r="E368" s="12"/>
      <c r="F368" s="12"/>
      <c r="G368" s="1" t="s">
        <v>482</v>
      </c>
      <c r="H368" s="1" t="s">
        <v>1297</v>
      </c>
    </row>
    <row r="369" spans="1:8" hidden="1" x14ac:dyDescent="0.2">
      <c r="B369" s="9" t="s">
        <v>138</v>
      </c>
      <c r="C369" s="1" t="s">
        <v>482</v>
      </c>
      <c r="D369" s="12"/>
      <c r="E369" s="12"/>
      <c r="F369" s="12"/>
      <c r="G369" s="1" t="s">
        <v>482</v>
      </c>
      <c r="H369" s="1" t="s">
        <v>1297</v>
      </c>
    </row>
    <row r="370" spans="1:8" hidden="1" x14ac:dyDescent="0.2">
      <c r="B370" s="9" t="s">
        <v>451</v>
      </c>
      <c r="C370" s="1" t="s">
        <v>482</v>
      </c>
      <c r="D370" s="12">
        <v>2</v>
      </c>
      <c r="E370" s="12" t="s">
        <v>757</v>
      </c>
      <c r="F370" s="12">
        <v>3</v>
      </c>
      <c r="G370" s="1" t="s">
        <v>482</v>
      </c>
      <c r="H370" s="1" t="s">
        <v>1297</v>
      </c>
    </row>
    <row r="371" spans="1:8" hidden="1" x14ac:dyDescent="0.2">
      <c r="B371" s="9" t="s">
        <v>1174</v>
      </c>
      <c r="C371" s="1" t="s">
        <v>482</v>
      </c>
      <c r="D371" s="12">
        <v>2</v>
      </c>
      <c r="E371" s="12" t="s">
        <v>756</v>
      </c>
      <c r="F371" s="12">
        <v>1</v>
      </c>
      <c r="G371" s="1" t="s">
        <v>482</v>
      </c>
      <c r="H371" s="1" t="s">
        <v>1297</v>
      </c>
    </row>
    <row r="372" spans="1:8" hidden="1" x14ac:dyDescent="0.2">
      <c r="B372" s="9" t="s">
        <v>71</v>
      </c>
      <c r="C372" s="1" t="s">
        <v>482</v>
      </c>
      <c r="D372" s="12">
        <v>2</v>
      </c>
      <c r="E372" s="12" t="s">
        <v>756</v>
      </c>
      <c r="F372" s="12">
        <v>1</v>
      </c>
      <c r="G372" s="1" t="s">
        <v>482</v>
      </c>
      <c r="H372" s="1" t="s">
        <v>1297</v>
      </c>
    </row>
    <row r="373" spans="1:8" hidden="1" x14ac:dyDescent="0.2">
      <c r="B373" s="9" t="s">
        <v>128</v>
      </c>
      <c r="C373" s="1" t="s">
        <v>482</v>
      </c>
      <c r="D373" s="12">
        <v>4</v>
      </c>
      <c r="E373" s="12" t="s">
        <v>757</v>
      </c>
      <c r="F373" s="12">
        <v>1</v>
      </c>
      <c r="G373" s="1" t="s">
        <v>482</v>
      </c>
      <c r="H373" s="1" t="s">
        <v>1297</v>
      </c>
    </row>
    <row r="374" spans="1:8" ht="13.5" hidden="1" thickBot="1" x14ac:dyDescent="0.25">
      <c r="A374" s="367"/>
      <c r="B374" s="368" t="s">
        <v>430</v>
      </c>
      <c r="C374" s="367" t="s">
        <v>482</v>
      </c>
      <c r="D374" s="369"/>
      <c r="E374" s="369"/>
      <c r="F374" s="369"/>
      <c r="G374" s="367" t="s">
        <v>482</v>
      </c>
      <c r="H374" s="367" t="s">
        <v>1297</v>
      </c>
    </row>
    <row r="375" spans="1:8" hidden="1" x14ac:dyDescent="0.2">
      <c r="B375" s="9" t="s">
        <v>389</v>
      </c>
      <c r="C375" s="1" t="s">
        <v>482</v>
      </c>
      <c r="D375" s="12"/>
      <c r="E375" s="12"/>
      <c r="F375" s="12"/>
      <c r="G375" s="1" t="s">
        <v>482</v>
      </c>
      <c r="H375" s="1" t="s">
        <v>1298</v>
      </c>
    </row>
    <row r="376" spans="1:8" hidden="1" x14ac:dyDescent="0.2">
      <c r="B376" s="9" t="s">
        <v>377</v>
      </c>
      <c r="C376" s="1" t="s">
        <v>482</v>
      </c>
      <c r="D376" s="12"/>
      <c r="E376" s="12"/>
      <c r="F376" s="12"/>
      <c r="G376" s="1" t="s">
        <v>482</v>
      </c>
      <c r="H376" s="1" t="s">
        <v>1298</v>
      </c>
    </row>
    <row r="377" spans="1:8" hidden="1" x14ac:dyDescent="0.2">
      <c r="B377" s="9" t="s">
        <v>383</v>
      </c>
      <c r="C377" s="1" t="s">
        <v>482</v>
      </c>
      <c r="D377" s="12"/>
      <c r="E377" s="12"/>
      <c r="F377" s="12"/>
      <c r="G377" s="1" t="s">
        <v>482</v>
      </c>
      <c r="H377" s="1" t="s">
        <v>1298</v>
      </c>
    </row>
    <row r="378" spans="1:8" hidden="1" x14ac:dyDescent="0.2">
      <c r="B378" s="9" t="s">
        <v>431</v>
      </c>
      <c r="C378" s="1" t="s">
        <v>482</v>
      </c>
      <c r="D378" s="12"/>
      <c r="E378" s="12"/>
      <c r="F378" s="12"/>
      <c r="G378" s="1" t="s">
        <v>482</v>
      </c>
      <c r="H378" s="1" t="s">
        <v>1298</v>
      </c>
    </row>
    <row r="379" spans="1:8" hidden="1" x14ac:dyDescent="0.2">
      <c r="B379" s="1" t="s">
        <v>1178</v>
      </c>
      <c r="C379" s="1" t="s">
        <v>482</v>
      </c>
      <c r="D379" s="12"/>
      <c r="E379" s="12"/>
      <c r="F379" s="12"/>
      <c r="G379" s="1" t="s">
        <v>482</v>
      </c>
      <c r="H379" s="1" t="s">
        <v>1298</v>
      </c>
    </row>
    <row r="380" spans="1:8" hidden="1" x14ac:dyDescent="0.2">
      <c r="B380" s="9" t="s">
        <v>407</v>
      </c>
      <c r="C380" s="1" t="s">
        <v>482</v>
      </c>
      <c r="D380" s="12"/>
      <c r="E380" s="12"/>
      <c r="F380" s="12"/>
      <c r="G380" s="1" t="s">
        <v>482</v>
      </c>
      <c r="H380" s="1" t="s">
        <v>1298</v>
      </c>
    </row>
    <row r="381" spans="1:8" hidden="1" x14ac:dyDescent="0.2">
      <c r="B381" s="9" t="s">
        <v>390</v>
      </c>
      <c r="C381" s="1" t="s">
        <v>482</v>
      </c>
      <c r="D381" s="12"/>
      <c r="E381" s="12"/>
      <c r="F381" s="12"/>
      <c r="G381" s="1" t="s">
        <v>482</v>
      </c>
      <c r="H381" s="1" t="s">
        <v>1298</v>
      </c>
    </row>
    <row r="382" spans="1:8" hidden="1" x14ac:dyDescent="0.2">
      <c r="B382" s="9" t="s">
        <v>372</v>
      </c>
      <c r="C382" s="1" t="s">
        <v>482</v>
      </c>
      <c r="D382" s="12"/>
      <c r="E382" s="12"/>
      <c r="F382" s="12"/>
      <c r="G382" s="1" t="s">
        <v>482</v>
      </c>
      <c r="H382" s="1" t="s">
        <v>1298</v>
      </c>
    </row>
    <row r="383" spans="1:8" hidden="1" x14ac:dyDescent="0.2">
      <c r="B383" s="1" t="s">
        <v>10</v>
      </c>
      <c r="C383" s="1" t="s">
        <v>482</v>
      </c>
      <c r="D383" s="11"/>
      <c r="E383" s="11"/>
      <c r="F383" s="11"/>
      <c r="G383" s="1" t="s">
        <v>482</v>
      </c>
      <c r="H383" s="1" t="s">
        <v>1298</v>
      </c>
    </row>
    <row r="384" spans="1:8" hidden="1" x14ac:dyDescent="0.2">
      <c r="B384" s="1" t="s">
        <v>12</v>
      </c>
      <c r="C384" s="1" t="s">
        <v>482</v>
      </c>
      <c r="D384" s="11"/>
      <c r="E384" s="11"/>
      <c r="F384" s="11"/>
      <c r="G384" s="1" t="s">
        <v>482</v>
      </c>
      <c r="H384" s="1" t="s">
        <v>1298</v>
      </c>
    </row>
    <row r="385" spans="2:8" hidden="1" x14ac:dyDescent="0.2">
      <c r="B385" s="9" t="s">
        <v>375</v>
      </c>
      <c r="C385" s="1" t="s">
        <v>482</v>
      </c>
      <c r="D385" s="12"/>
      <c r="E385" s="12"/>
      <c r="F385" s="12"/>
      <c r="G385" s="1" t="s">
        <v>482</v>
      </c>
      <c r="H385" s="1" t="s">
        <v>1298</v>
      </c>
    </row>
    <row r="386" spans="2:8" hidden="1" x14ac:dyDescent="0.2">
      <c r="B386" s="9" t="s">
        <v>391</v>
      </c>
      <c r="C386" s="1" t="s">
        <v>482</v>
      </c>
      <c r="D386" s="12"/>
      <c r="E386" s="12"/>
      <c r="F386" s="12"/>
      <c r="G386" s="1" t="s">
        <v>482</v>
      </c>
      <c r="H386" s="1" t="s">
        <v>1298</v>
      </c>
    </row>
    <row r="387" spans="2:8" hidden="1" x14ac:dyDescent="0.2">
      <c r="B387" s="9" t="s">
        <v>396</v>
      </c>
      <c r="C387" s="1" t="s">
        <v>482</v>
      </c>
      <c r="D387" s="12"/>
      <c r="E387" s="12"/>
      <c r="F387" s="12"/>
      <c r="G387" s="1" t="s">
        <v>482</v>
      </c>
      <c r="H387" s="1" t="s">
        <v>1298</v>
      </c>
    </row>
    <row r="388" spans="2:8" hidden="1" x14ac:dyDescent="0.2">
      <c r="B388" s="9" t="s">
        <v>1191</v>
      </c>
      <c r="C388" s="1" t="s">
        <v>482</v>
      </c>
      <c r="D388" s="12"/>
      <c r="E388" s="12"/>
      <c r="F388" s="12"/>
      <c r="G388" s="1" t="s">
        <v>482</v>
      </c>
      <c r="H388" s="1" t="s">
        <v>1298</v>
      </c>
    </row>
    <row r="389" spans="2:8" hidden="1" x14ac:dyDescent="0.2">
      <c r="B389" s="9" t="s">
        <v>1190</v>
      </c>
      <c r="C389" s="1" t="s">
        <v>482</v>
      </c>
      <c r="D389" s="12"/>
      <c r="E389" s="12"/>
      <c r="F389" s="12"/>
      <c r="G389" s="1" t="s">
        <v>482</v>
      </c>
      <c r="H389" s="1" t="s">
        <v>1298</v>
      </c>
    </row>
    <row r="390" spans="2:8" hidden="1" x14ac:dyDescent="0.2">
      <c r="B390" s="9" t="s">
        <v>433</v>
      </c>
      <c r="C390" s="1" t="s">
        <v>482</v>
      </c>
      <c r="D390" s="12"/>
      <c r="E390" s="12"/>
      <c r="F390" s="12"/>
      <c r="G390" s="1" t="s">
        <v>482</v>
      </c>
      <c r="H390" s="1" t="s">
        <v>1298</v>
      </c>
    </row>
    <row r="391" spans="2:8" hidden="1" x14ac:dyDescent="0.2">
      <c r="B391" s="9" t="s">
        <v>409</v>
      </c>
      <c r="C391" s="1" t="s">
        <v>482</v>
      </c>
      <c r="D391" s="12"/>
      <c r="E391" s="12"/>
      <c r="F391" s="12"/>
      <c r="G391" s="1" t="s">
        <v>482</v>
      </c>
      <c r="H391" s="1" t="s">
        <v>1298</v>
      </c>
    </row>
    <row r="392" spans="2:8" hidden="1" x14ac:dyDescent="0.2">
      <c r="B392" s="9" t="s">
        <v>410</v>
      </c>
      <c r="C392" s="1" t="s">
        <v>482</v>
      </c>
      <c r="D392" s="12"/>
      <c r="E392" s="12"/>
      <c r="F392" s="12"/>
      <c r="G392" s="1" t="s">
        <v>482</v>
      </c>
      <c r="H392" s="1" t="s">
        <v>1298</v>
      </c>
    </row>
    <row r="393" spans="2:8" hidden="1" x14ac:dyDescent="0.2">
      <c r="B393" s="9" t="s">
        <v>411</v>
      </c>
      <c r="C393" s="1" t="s">
        <v>482</v>
      </c>
      <c r="D393" s="12"/>
      <c r="E393" s="12"/>
      <c r="F393" s="12"/>
      <c r="G393" s="1" t="s">
        <v>482</v>
      </c>
      <c r="H393" s="1" t="s">
        <v>1298</v>
      </c>
    </row>
    <row r="394" spans="2:8" hidden="1" x14ac:dyDescent="0.2">
      <c r="B394" s="9" t="s">
        <v>412</v>
      </c>
      <c r="C394" s="1" t="s">
        <v>482</v>
      </c>
      <c r="D394" s="12"/>
      <c r="E394" s="12"/>
      <c r="F394" s="12"/>
      <c r="G394" s="1" t="s">
        <v>482</v>
      </c>
      <c r="H394" s="1" t="s">
        <v>1298</v>
      </c>
    </row>
    <row r="395" spans="2:8" hidden="1" x14ac:dyDescent="0.2">
      <c r="B395" s="9" t="s">
        <v>374</v>
      </c>
      <c r="C395" s="1" t="s">
        <v>482</v>
      </c>
      <c r="D395" s="12"/>
      <c r="E395" s="12"/>
      <c r="F395" s="12"/>
      <c r="G395" s="1" t="s">
        <v>482</v>
      </c>
      <c r="H395" s="1" t="s">
        <v>1298</v>
      </c>
    </row>
    <row r="396" spans="2:8" hidden="1" x14ac:dyDescent="0.2">
      <c r="B396" s="9" t="s">
        <v>14</v>
      </c>
      <c r="C396" s="1" t="s">
        <v>482</v>
      </c>
      <c r="D396" s="12"/>
      <c r="E396" s="12"/>
      <c r="F396" s="12"/>
      <c r="G396" s="1" t="s">
        <v>482</v>
      </c>
      <c r="H396" s="1" t="s">
        <v>1298</v>
      </c>
    </row>
    <row r="397" spans="2:8" hidden="1" x14ac:dyDescent="0.2">
      <c r="B397" s="9" t="s">
        <v>15</v>
      </c>
      <c r="C397" s="1" t="s">
        <v>482</v>
      </c>
      <c r="D397" s="12"/>
      <c r="E397" s="12"/>
      <c r="F397" s="12"/>
      <c r="G397" s="1" t="s">
        <v>482</v>
      </c>
      <c r="H397" s="1" t="s">
        <v>1298</v>
      </c>
    </row>
    <row r="398" spans="2:8" hidden="1" x14ac:dyDescent="0.2">
      <c r="B398" s="9" t="s">
        <v>413</v>
      </c>
      <c r="C398" s="1" t="s">
        <v>482</v>
      </c>
      <c r="D398" s="12"/>
      <c r="E398" s="12"/>
      <c r="F398" s="12"/>
      <c r="G398" s="1" t="s">
        <v>482</v>
      </c>
      <c r="H398" s="1" t="s">
        <v>1298</v>
      </c>
    </row>
    <row r="399" spans="2:8" hidden="1" x14ac:dyDescent="0.2">
      <c r="B399" s="9" t="s">
        <v>434</v>
      </c>
      <c r="C399" s="1" t="s">
        <v>482</v>
      </c>
      <c r="D399" s="12"/>
      <c r="E399" s="12"/>
      <c r="F399" s="12"/>
      <c r="G399" s="1" t="s">
        <v>482</v>
      </c>
      <c r="H399" s="1" t="s">
        <v>1298</v>
      </c>
    </row>
    <row r="400" spans="2:8" hidden="1" x14ac:dyDescent="0.2">
      <c r="B400" s="9" t="s">
        <v>382</v>
      </c>
      <c r="C400" s="1" t="s">
        <v>482</v>
      </c>
      <c r="D400" s="12"/>
      <c r="E400" s="12"/>
      <c r="F400" s="12"/>
      <c r="G400" s="1" t="s">
        <v>482</v>
      </c>
      <c r="H400" s="1" t="s">
        <v>1298</v>
      </c>
    </row>
    <row r="401" spans="2:8" hidden="1" x14ac:dyDescent="0.2">
      <c r="B401" s="9" t="s">
        <v>478</v>
      </c>
      <c r="C401" s="1" t="s">
        <v>482</v>
      </c>
      <c r="D401" s="12"/>
      <c r="E401" s="12"/>
      <c r="F401" s="12"/>
      <c r="G401" s="1" t="s">
        <v>482</v>
      </c>
      <c r="H401" s="1" t="s">
        <v>1298</v>
      </c>
    </row>
    <row r="402" spans="2:8" hidden="1" x14ac:dyDescent="0.2">
      <c r="B402" s="9" t="s">
        <v>17</v>
      </c>
      <c r="C402" s="1" t="s">
        <v>482</v>
      </c>
      <c r="D402" s="12"/>
      <c r="E402" s="12"/>
      <c r="F402" s="12"/>
      <c r="G402" s="1" t="s">
        <v>482</v>
      </c>
      <c r="H402" s="1" t="s">
        <v>1298</v>
      </c>
    </row>
    <row r="403" spans="2:8" hidden="1" x14ac:dyDescent="0.2">
      <c r="B403" s="9" t="s">
        <v>18</v>
      </c>
      <c r="C403" s="1" t="s">
        <v>482</v>
      </c>
      <c r="D403" s="12"/>
      <c r="E403" s="12"/>
      <c r="F403" s="12"/>
      <c r="G403" s="1" t="s">
        <v>482</v>
      </c>
      <c r="H403" s="1" t="s">
        <v>1298</v>
      </c>
    </row>
    <row r="404" spans="2:8" hidden="1" x14ac:dyDescent="0.2">
      <c r="B404" s="9" t="s">
        <v>1</v>
      </c>
      <c r="C404" s="1" t="s">
        <v>482</v>
      </c>
      <c r="D404" s="12"/>
      <c r="E404" s="12"/>
      <c r="F404" s="12"/>
      <c r="G404" s="1" t="s">
        <v>482</v>
      </c>
      <c r="H404" s="1" t="s">
        <v>1298</v>
      </c>
    </row>
    <row r="405" spans="2:8" hidden="1" x14ac:dyDescent="0.2">
      <c r="B405" s="9" t="s">
        <v>392</v>
      </c>
      <c r="C405" s="1" t="s">
        <v>482</v>
      </c>
      <c r="D405" s="12"/>
      <c r="E405" s="12"/>
      <c r="F405" s="12"/>
      <c r="G405" s="1" t="s">
        <v>482</v>
      </c>
      <c r="H405" s="1" t="s">
        <v>1298</v>
      </c>
    </row>
    <row r="406" spans="2:8" hidden="1" x14ac:dyDescent="0.2">
      <c r="B406" s="9" t="s">
        <v>2</v>
      </c>
      <c r="C406" s="1" t="s">
        <v>482</v>
      </c>
      <c r="D406" s="12"/>
      <c r="E406" s="12"/>
      <c r="F406" s="12"/>
      <c r="G406" s="1" t="s">
        <v>482</v>
      </c>
      <c r="H406" s="1" t="s">
        <v>1298</v>
      </c>
    </row>
    <row r="407" spans="2:8" hidden="1" x14ac:dyDescent="0.2">
      <c r="B407" s="9" t="s">
        <v>414</v>
      </c>
      <c r="C407" s="1" t="s">
        <v>482</v>
      </c>
      <c r="D407" s="12"/>
      <c r="E407" s="12"/>
      <c r="F407" s="12"/>
      <c r="G407" s="1" t="s">
        <v>482</v>
      </c>
      <c r="H407" s="1" t="s">
        <v>1298</v>
      </c>
    </row>
    <row r="408" spans="2:8" hidden="1" x14ac:dyDescent="0.2">
      <c r="B408" s="9" t="s">
        <v>380</v>
      </c>
      <c r="C408" s="1" t="s">
        <v>482</v>
      </c>
      <c r="D408" s="12"/>
      <c r="E408" s="12"/>
      <c r="F408" s="12"/>
      <c r="G408" s="1" t="s">
        <v>482</v>
      </c>
      <c r="H408" s="1" t="s">
        <v>1298</v>
      </c>
    </row>
    <row r="409" spans="2:8" hidden="1" x14ac:dyDescent="0.2">
      <c r="B409" s="9" t="s">
        <v>441</v>
      </c>
      <c r="C409" s="1" t="s">
        <v>482</v>
      </c>
      <c r="D409" s="12"/>
      <c r="E409" s="12"/>
      <c r="F409" s="12"/>
      <c r="G409" s="1" t="s">
        <v>482</v>
      </c>
      <c r="H409" s="1" t="s">
        <v>1298</v>
      </c>
    </row>
    <row r="410" spans="2:8" hidden="1" x14ac:dyDescent="0.2">
      <c r="B410" s="9" t="s">
        <v>415</v>
      </c>
      <c r="C410" s="1" t="s">
        <v>482</v>
      </c>
      <c r="D410" s="12"/>
      <c r="E410" s="12"/>
      <c r="F410" s="12"/>
      <c r="G410" s="1" t="s">
        <v>482</v>
      </c>
      <c r="H410" s="1" t="s">
        <v>1298</v>
      </c>
    </row>
    <row r="411" spans="2:8" hidden="1" x14ac:dyDescent="0.2">
      <c r="B411" s="9" t="s">
        <v>376</v>
      </c>
      <c r="C411" s="1" t="s">
        <v>482</v>
      </c>
      <c r="D411" s="12"/>
      <c r="E411" s="12"/>
      <c r="F411" s="12"/>
      <c r="G411" s="1" t="s">
        <v>482</v>
      </c>
      <c r="H411" s="1" t="s">
        <v>1298</v>
      </c>
    </row>
    <row r="412" spans="2:8" hidden="1" x14ac:dyDescent="0.2">
      <c r="B412" s="9" t="s">
        <v>428</v>
      </c>
      <c r="C412" s="1" t="s">
        <v>482</v>
      </c>
      <c r="D412" s="12"/>
      <c r="E412" s="12"/>
      <c r="F412" s="12"/>
      <c r="G412" s="1" t="s">
        <v>482</v>
      </c>
      <c r="H412" s="1" t="s">
        <v>1298</v>
      </c>
    </row>
    <row r="413" spans="2:8" hidden="1" x14ac:dyDescent="0.2">
      <c r="B413" s="9" t="s">
        <v>393</v>
      </c>
      <c r="C413" s="1" t="s">
        <v>482</v>
      </c>
      <c r="D413" s="12"/>
      <c r="E413" s="12"/>
      <c r="F413" s="12"/>
      <c r="G413" s="1" t="s">
        <v>482</v>
      </c>
      <c r="H413" s="1" t="s">
        <v>1298</v>
      </c>
    </row>
    <row r="414" spans="2:8" hidden="1" x14ac:dyDescent="0.2">
      <c r="B414" s="9" t="s">
        <v>394</v>
      </c>
      <c r="C414" s="1" t="s">
        <v>482</v>
      </c>
      <c r="D414" s="12"/>
      <c r="E414" s="12"/>
      <c r="F414" s="12"/>
      <c r="G414" s="1" t="s">
        <v>482</v>
      </c>
      <c r="H414" s="1" t="s">
        <v>1298</v>
      </c>
    </row>
    <row r="415" spans="2:8" hidden="1" x14ac:dyDescent="0.2">
      <c r="B415" s="9" t="s">
        <v>5</v>
      </c>
      <c r="C415" s="1" t="s">
        <v>482</v>
      </c>
      <c r="D415" s="12"/>
      <c r="E415" s="12"/>
      <c r="F415" s="12"/>
      <c r="G415" s="1" t="s">
        <v>482</v>
      </c>
      <c r="H415" s="1" t="s">
        <v>1298</v>
      </c>
    </row>
    <row r="416" spans="2:8" hidden="1" x14ac:dyDescent="0.2">
      <c r="B416" s="9" t="s">
        <v>429</v>
      </c>
      <c r="C416" s="1" t="s">
        <v>482</v>
      </c>
      <c r="D416" s="12"/>
      <c r="E416" s="12"/>
      <c r="F416" s="12"/>
      <c r="G416" s="1" t="s">
        <v>482</v>
      </c>
      <c r="H416" s="1" t="s">
        <v>1298</v>
      </c>
    </row>
    <row r="417" spans="2:8" hidden="1" x14ac:dyDescent="0.2">
      <c r="B417" s="9" t="s">
        <v>432</v>
      </c>
      <c r="C417" s="1" t="s">
        <v>482</v>
      </c>
      <c r="D417" s="12"/>
      <c r="E417" s="12"/>
      <c r="F417" s="12"/>
      <c r="G417" s="1" t="s">
        <v>482</v>
      </c>
      <c r="H417" s="1" t="s">
        <v>1298</v>
      </c>
    </row>
    <row r="418" spans="2:8" hidden="1" x14ac:dyDescent="0.2">
      <c r="B418" s="9" t="s">
        <v>6</v>
      </c>
      <c r="C418" s="1" t="s">
        <v>482</v>
      </c>
      <c r="D418" s="12"/>
      <c r="E418" s="12"/>
      <c r="F418" s="12"/>
      <c r="G418" s="1" t="s">
        <v>482</v>
      </c>
      <c r="H418" s="1" t="s">
        <v>1298</v>
      </c>
    </row>
    <row r="419" spans="2:8" hidden="1" x14ac:dyDescent="0.2">
      <c r="B419" s="9" t="s">
        <v>435</v>
      </c>
      <c r="C419" s="1" t="s">
        <v>482</v>
      </c>
      <c r="D419" s="12"/>
      <c r="E419" s="12"/>
      <c r="F419" s="12"/>
      <c r="G419" s="1" t="s">
        <v>482</v>
      </c>
      <c r="H419" s="1" t="s">
        <v>1298</v>
      </c>
    </row>
    <row r="420" spans="2:8" hidden="1" x14ac:dyDescent="0.2">
      <c r="B420" s="9" t="s">
        <v>7</v>
      </c>
      <c r="C420" s="1" t="s">
        <v>482</v>
      </c>
      <c r="D420" s="12"/>
      <c r="E420" s="12"/>
      <c r="F420" s="12"/>
      <c r="G420" s="1" t="s">
        <v>482</v>
      </c>
      <c r="H420" s="1" t="s">
        <v>1298</v>
      </c>
    </row>
    <row r="421" spans="2:8" hidden="1" x14ac:dyDescent="0.2">
      <c r="B421" s="9" t="s">
        <v>436</v>
      </c>
      <c r="C421" s="1" t="s">
        <v>482</v>
      </c>
      <c r="D421" s="12"/>
      <c r="E421" s="12"/>
      <c r="F421" s="12"/>
      <c r="G421" s="1" t="s">
        <v>482</v>
      </c>
      <c r="H421" s="1" t="s">
        <v>1298</v>
      </c>
    </row>
    <row r="422" spans="2:8" hidden="1" x14ac:dyDescent="0.2">
      <c r="B422" s="9" t="s">
        <v>418</v>
      </c>
      <c r="C422" s="1" t="s">
        <v>482</v>
      </c>
      <c r="D422" s="12"/>
      <c r="E422" s="12"/>
      <c r="F422" s="12"/>
      <c r="G422" s="1" t="s">
        <v>482</v>
      </c>
      <c r="H422" s="1" t="s">
        <v>1298</v>
      </c>
    </row>
    <row r="423" spans="2:8" hidden="1" x14ac:dyDescent="0.2">
      <c r="B423" s="9" t="s">
        <v>442</v>
      </c>
      <c r="C423" s="1" t="s">
        <v>482</v>
      </c>
      <c r="D423" s="12"/>
      <c r="E423" s="12"/>
      <c r="F423" s="12"/>
      <c r="G423" s="1" t="s">
        <v>482</v>
      </c>
      <c r="H423" s="1" t="s">
        <v>1298</v>
      </c>
    </row>
    <row r="424" spans="2:8" hidden="1" x14ac:dyDescent="0.2">
      <c r="B424" s="1" t="s">
        <v>895</v>
      </c>
      <c r="C424" s="1" t="s">
        <v>482</v>
      </c>
      <c r="D424" s="12"/>
      <c r="E424" s="12"/>
      <c r="F424" s="12"/>
      <c r="G424" s="1" t="s">
        <v>482</v>
      </c>
      <c r="H424" s="1" t="s">
        <v>1298</v>
      </c>
    </row>
    <row r="425" spans="2:8" hidden="1" x14ac:dyDescent="0.2">
      <c r="B425" s="9" t="s">
        <v>453</v>
      </c>
      <c r="C425" s="1" t="s">
        <v>482</v>
      </c>
      <c r="D425" s="12"/>
      <c r="E425" s="12"/>
      <c r="F425" s="12"/>
      <c r="G425" s="1" t="s">
        <v>482</v>
      </c>
      <c r="H425" s="1" t="s">
        <v>1298</v>
      </c>
    </row>
    <row r="426" spans="2:8" hidden="1" x14ac:dyDescent="0.2">
      <c r="B426" s="9" t="s">
        <v>462</v>
      </c>
      <c r="C426" s="1" t="s">
        <v>482</v>
      </c>
      <c r="D426" s="12"/>
      <c r="E426" s="12"/>
      <c r="F426" s="12"/>
      <c r="G426" s="1" t="s">
        <v>482</v>
      </c>
      <c r="H426" s="1" t="s">
        <v>1298</v>
      </c>
    </row>
    <row r="427" spans="2:8" hidden="1" x14ac:dyDescent="0.2">
      <c r="B427" s="9" t="s">
        <v>452</v>
      </c>
      <c r="C427" s="1" t="s">
        <v>482</v>
      </c>
      <c r="D427" s="12"/>
      <c r="E427" s="12"/>
      <c r="F427" s="12"/>
      <c r="G427" s="1" t="s">
        <v>482</v>
      </c>
      <c r="H427" s="1" t="s">
        <v>1298</v>
      </c>
    </row>
    <row r="428" spans="2:8" hidden="1" x14ac:dyDescent="0.2">
      <c r="B428" s="9" t="s">
        <v>11</v>
      </c>
      <c r="C428" s="1" t="s">
        <v>482</v>
      </c>
      <c r="D428" s="12"/>
      <c r="E428" s="12"/>
      <c r="F428" s="12"/>
      <c r="G428" s="1" t="s">
        <v>482</v>
      </c>
      <c r="H428" s="1" t="s">
        <v>1298</v>
      </c>
    </row>
    <row r="429" spans="2:8" hidden="1" x14ac:dyDescent="0.2">
      <c r="B429" s="9" t="s">
        <v>395</v>
      </c>
      <c r="C429" s="1" t="s">
        <v>482</v>
      </c>
      <c r="D429" s="12"/>
      <c r="E429" s="12"/>
      <c r="F429" s="12"/>
      <c r="G429" s="1" t="s">
        <v>482</v>
      </c>
      <c r="H429" s="1" t="s">
        <v>1298</v>
      </c>
    </row>
    <row r="430" spans="2:8" hidden="1" x14ac:dyDescent="0.2">
      <c r="B430" s="9" t="s">
        <v>381</v>
      </c>
      <c r="C430" s="1" t="s">
        <v>482</v>
      </c>
      <c r="D430" s="12"/>
      <c r="E430" s="12"/>
      <c r="F430" s="12"/>
      <c r="G430" s="1" t="s">
        <v>482</v>
      </c>
      <c r="H430" s="1" t="s">
        <v>1298</v>
      </c>
    </row>
    <row r="431" spans="2:8" hidden="1" x14ac:dyDescent="0.2">
      <c r="B431" s="9" t="s">
        <v>388</v>
      </c>
      <c r="C431" s="1" t="s">
        <v>482</v>
      </c>
      <c r="D431" s="12"/>
      <c r="E431" s="12"/>
      <c r="F431" s="12"/>
      <c r="G431" s="1" t="s">
        <v>482</v>
      </c>
      <c r="H431" s="1" t="s">
        <v>1298</v>
      </c>
    </row>
    <row r="432" spans="2:8" hidden="1" x14ac:dyDescent="0.2">
      <c r="B432" s="9" t="s">
        <v>443</v>
      </c>
      <c r="C432" s="1" t="s">
        <v>482</v>
      </c>
      <c r="D432" s="12"/>
      <c r="E432" s="12"/>
      <c r="F432" s="12"/>
      <c r="G432" s="1" t="s">
        <v>482</v>
      </c>
      <c r="H432" s="1" t="s">
        <v>1298</v>
      </c>
    </row>
    <row r="433" spans="2:8" hidden="1" x14ac:dyDescent="0.2">
      <c r="B433" s="386" t="s">
        <v>8</v>
      </c>
      <c r="C433" s="386" t="s">
        <v>482</v>
      </c>
      <c r="D433" s="390"/>
      <c r="E433" s="390"/>
      <c r="F433" s="390"/>
      <c r="G433" s="386" t="s">
        <v>482</v>
      </c>
      <c r="H433" s="386" t="s">
        <v>1298</v>
      </c>
    </row>
  </sheetData>
  <sheetProtection algorithmName="SHA-512" hashValue="A8ge4r2GbU7CAaL9PLzOP1sj+1DBmp6CJ8QSkpx2D2fuJzP9OJwgyslhDxZ6FXx/4UcTuRbKcH23+PEj7Ldpag==" saltValue="JdwC0McxAMW+CKy3FZngPg==" spinCount="100000" sheet="1" selectLockedCells="1"/>
  <sortState ref="A374:H432">
    <sortCondition ref="B374:B432"/>
  </sortState>
  <mergeCells count="223">
    <mergeCell ref="P124:V124"/>
    <mergeCell ref="B117:E117"/>
    <mergeCell ref="P117:S117"/>
    <mergeCell ref="U120:V120"/>
    <mergeCell ref="U121:V121"/>
    <mergeCell ref="U122:V122"/>
    <mergeCell ref="B114:E114"/>
    <mergeCell ref="P114:S114"/>
    <mergeCell ref="B115:E115"/>
    <mergeCell ref="P115:S115"/>
    <mergeCell ref="B116:E116"/>
    <mergeCell ref="P116:S116"/>
    <mergeCell ref="B111:E111"/>
    <mergeCell ref="P111:S111"/>
    <mergeCell ref="B112:E112"/>
    <mergeCell ref="P112:S112"/>
    <mergeCell ref="B113:E113"/>
    <mergeCell ref="P113:S113"/>
    <mergeCell ref="B108:E108"/>
    <mergeCell ref="P108:S108"/>
    <mergeCell ref="B109:E109"/>
    <mergeCell ref="P109:S109"/>
    <mergeCell ref="B110:E110"/>
    <mergeCell ref="P110:S110"/>
    <mergeCell ref="B105:E105"/>
    <mergeCell ref="P105:S105"/>
    <mergeCell ref="B106:E106"/>
    <mergeCell ref="P106:S106"/>
    <mergeCell ref="B107:E107"/>
    <mergeCell ref="P107:S107"/>
    <mergeCell ref="B101:E101"/>
    <mergeCell ref="P101:S101"/>
    <mergeCell ref="B102:E102"/>
    <mergeCell ref="P102:S102"/>
    <mergeCell ref="B103:E103"/>
    <mergeCell ref="P103:S103"/>
    <mergeCell ref="B98:E98"/>
    <mergeCell ref="P98:S98"/>
    <mergeCell ref="B99:E99"/>
    <mergeCell ref="P99:S99"/>
    <mergeCell ref="B100:E100"/>
    <mergeCell ref="P100:S100"/>
    <mergeCell ref="B95:E95"/>
    <mergeCell ref="P95:S95"/>
    <mergeCell ref="B96:E96"/>
    <mergeCell ref="P96:S96"/>
    <mergeCell ref="B97:E97"/>
    <mergeCell ref="P97:S97"/>
    <mergeCell ref="B92:E92"/>
    <mergeCell ref="P92:S92"/>
    <mergeCell ref="B93:E93"/>
    <mergeCell ref="P93:S93"/>
    <mergeCell ref="B94:E94"/>
    <mergeCell ref="P94:S94"/>
    <mergeCell ref="B89:E89"/>
    <mergeCell ref="P89:S89"/>
    <mergeCell ref="B90:E90"/>
    <mergeCell ref="P90:S90"/>
    <mergeCell ref="B91:E91"/>
    <mergeCell ref="P91:S91"/>
    <mergeCell ref="B86:E86"/>
    <mergeCell ref="P86:S86"/>
    <mergeCell ref="B87:E87"/>
    <mergeCell ref="P87:S87"/>
    <mergeCell ref="B88:E88"/>
    <mergeCell ref="P88:S88"/>
    <mergeCell ref="B82:E82"/>
    <mergeCell ref="P82:S82"/>
    <mergeCell ref="B84:E84"/>
    <mergeCell ref="P84:S84"/>
    <mergeCell ref="B85:E85"/>
    <mergeCell ref="P85:S85"/>
    <mergeCell ref="B79:E79"/>
    <mergeCell ref="P79:S79"/>
    <mergeCell ref="B80:E80"/>
    <mergeCell ref="P80:S80"/>
    <mergeCell ref="B81:E81"/>
    <mergeCell ref="P81:S81"/>
    <mergeCell ref="B76:E76"/>
    <mergeCell ref="P76:S76"/>
    <mergeCell ref="B77:E77"/>
    <mergeCell ref="P77:S77"/>
    <mergeCell ref="B78:E78"/>
    <mergeCell ref="P78:S78"/>
    <mergeCell ref="B73:E73"/>
    <mergeCell ref="P73:S73"/>
    <mergeCell ref="B74:E74"/>
    <mergeCell ref="P74:S74"/>
    <mergeCell ref="B75:E75"/>
    <mergeCell ref="P75:S75"/>
    <mergeCell ref="B70:E70"/>
    <mergeCell ref="P70:S70"/>
    <mergeCell ref="B71:E71"/>
    <mergeCell ref="P71:S71"/>
    <mergeCell ref="B72:E72"/>
    <mergeCell ref="P72:S72"/>
    <mergeCell ref="B67:E67"/>
    <mergeCell ref="P67:S67"/>
    <mergeCell ref="B68:E68"/>
    <mergeCell ref="P68:S68"/>
    <mergeCell ref="B69:E69"/>
    <mergeCell ref="P69:S69"/>
    <mergeCell ref="B64:E64"/>
    <mergeCell ref="P64:S64"/>
    <mergeCell ref="B65:E65"/>
    <mergeCell ref="P65:S65"/>
    <mergeCell ref="B66:E66"/>
    <mergeCell ref="P66:S66"/>
    <mergeCell ref="B61:E61"/>
    <mergeCell ref="P61:S61"/>
    <mergeCell ref="B62:E62"/>
    <mergeCell ref="P62:S62"/>
    <mergeCell ref="B63:E63"/>
    <mergeCell ref="P63:S63"/>
    <mergeCell ref="B58:E58"/>
    <mergeCell ref="P58:S58"/>
    <mergeCell ref="B59:E59"/>
    <mergeCell ref="P59:S59"/>
    <mergeCell ref="B60:E60"/>
    <mergeCell ref="P60:S60"/>
    <mergeCell ref="B55:E55"/>
    <mergeCell ref="P55:S55"/>
    <mergeCell ref="B56:E56"/>
    <mergeCell ref="P56:S56"/>
    <mergeCell ref="B57:E57"/>
    <mergeCell ref="P57:S57"/>
    <mergeCell ref="B52:E52"/>
    <mergeCell ref="P52:S52"/>
    <mergeCell ref="B53:E53"/>
    <mergeCell ref="P53:S53"/>
    <mergeCell ref="B54:E54"/>
    <mergeCell ref="P54:S54"/>
    <mergeCell ref="B49:E49"/>
    <mergeCell ref="P49:S49"/>
    <mergeCell ref="B50:E50"/>
    <mergeCell ref="P50:S50"/>
    <mergeCell ref="B51:E51"/>
    <mergeCell ref="P51:S51"/>
    <mergeCell ref="B46:E46"/>
    <mergeCell ref="P46:S46"/>
    <mergeCell ref="B47:E47"/>
    <mergeCell ref="P47:S47"/>
    <mergeCell ref="B48:E48"/>
    <mergeCell ref="P48:S48"/>
    <mergeCell ref="B43:E43"/>
    <mergeCell ref="P43:S43"/>
    <mergeCell ref="B44:E44"/>
    <mergeCell ref="P44:S44"/>
    <mergeCell ref="B45:E45"/>
    <mergeCell ref="P45:S45"/>
    <mergeCell ref="B40:E40"/>
    <mergeCell ref="P40:S40"/>
    <mergeCell ref="B41:E41"/>
    <mergeCell ref="P41:S41"/>
    <mergeCell ref="B42:E42"/>
    <mergeCell ref="P42:S42"/>
    <mergeCell ref="B37:E37"/>
    <mergeCell ref="P37:S37"/>
    <mergeCell ref="B38:E38"/>
    <mergeCell ref="P38:S38"/>
    <mergeCell ref="B39:E39"/>
    <mergeCell ref="P39:S39"/>
    <mergeCell ref="B34:E34"/>
    <mergeCell ref="P34:S34"/>
    <mergeCell ref="B35:E35"/>
    <mergeCell ref="P35:S35"/>
    <mergeCell ref="B36:E36"/>
    <mergeCell ref="P36:S36"/>
    <mergeCell ref="B31:E31"/>
    <mergeCell ref="P31:S31"/>
    <mergeCell ref="B32:E32"/>
    <mergeCell ref="P32:S32"/>
    <mergeCell ref="B33:E33"/>
    <mergeCell ref="P33:S33"/>
    <mergeCell ref="B28:E28"/>
    <mergeCell ref="P28:S28"/>
    <mergeCell ref="B29:E29"/>
    <mergeCell ref="P29:S29"/>
    <mergeCell ref="B30:E30"/>
    <mergeCell ref="P30:S30"/>
    <mergeCell ref="B25:E25"/>
    <mergeCell ref="P25:S25"/>
    <mergeCell ref="B26:E26"/>
    <mergeCell ref="P26:S26"/>
    <mergeCell ref="B27:E27"/>
    <mergeCell ref="P27:S27"/>
    <mergeCell ref="B22:E22"/>
    <mergeCell ref="P22:S22"/>
    <mergeCell ref="B23:E23"/>
    <mergeCell ref="P23:S23"/>
    <mergeCell ref="B24:E24"/>
    <mergeCell ref="P24:S24"/>
    <mergeCell ref="B19:E19"/>
    <mergeCell ref="P19:S19"/>
    <mergeCell ref="B20:E20"/>
    <mergeCell ref="P20:S20"/>
    <mergeCell ref="B21:E21"/>
    <mergeCell ref="P21:S21"/>
    <mergeCell ref="B16:E16"/>
    <mergeCell ref="P16:S16"/>
    <mergeCell ref="B17:E17"/>
    <mergeCell ref="P17:S17"/>
    <mergeCell ref="B18:E18"/>
    <mergeCell ref="P18:S18"/>
    <mergeCell ref="B15:E15"/>
    <mergeCell ref="P15:S15"/>
    <mergeCell ref="E5:F5"/>
    <mergeCell ref="K5:M5"/>
    <mergeCell ref="S5:W5"/>
    <mergeCell ref="S7:W7"/>
    <mergeCell ref="B11:E11"/>
    <mergeCell ref="P11:S11"/>
    <mergeCell ref="E9:O10"/>
    <mergeCell ref="T1:W1"/>
    <mergeCell ref="AE1:AH1"/>
    <mergeCell ref="F3:H3"/>
    <mergeCell ref="K3:L3"/>
    <mergeCell ref="S3:T3"/>
    <mergeCell ref="U3:W3"/>
    <mergeCell ref="B13:E13"/>
    <mergeCell ref="P13:S13"/>
    <mergeCell ref="B14:E14"/>
    <mergeCell ref="P14:S14"/>
  </mergeCells>
  <dataValidations count="17">
    <dataValidation type="list" allowBlank="1" showInputMessage="1" error="insérer un nombre entier &lt;10000" sqref="WVK982910:WVN982929 IY84:JB103 SU84:SX103 ACQ84:ACT103 AMM84:AMP103 AWI84:AWL103 BGE84:BGH103 BQA84:BQD103 BZW84:BZZ103 CJS84:CJV103 CTO84:CTR103 DDK84:DDN103 DNG84:DNJ103 DXC84:DXF103 EGY84:EHB103 EQU84:EQX103 FAQ84:FAT103 FKM84:FKP103 FUI84:FUL103 GEE84:GEH103 GOA84:GOD103 GXW84:GXZ103 HHS84:HHV103 HRO84:HRR103 IBK84:IBN103 ILG84:ILJ103 IVC84:IVF103 JEY84:JFB103 JOU84:JOX103 JYQ84:JYT103 KIM84:KIP103 KSI84:KSL103 LCE84:LCH103 LMA84:LMD103 LVW84:LVZ103 MFS84:MFV103 MPO84:MPR103 MZK84:MZN103 NJG84:NJJ103 NTC84:NTF103 OCY84:ODB103 OMU84:OMX103 OWQ84:OWT103 PGM84:PGP103 PQI84:PQL103 QAE84:QAH103 QKA84:QKD103 QTW84:QTZ103 RDS84:RDV103 RNO84:RNR103 RXK84:RXN103 SHG84:SHJ103 SRC84:SRF103 TAY84:TBB103 TKU84:TKX103 TUQ84:TUT103 UEM84:UEP103 UOI84:UOL103 UYE84:UYH103 VIA84:VID103 VRW84:VRZ103 WBS84:WBV103 WLO84:WLR103 WVK84:WVN103 B65406:E65425 IY65406:JB65425 SU65406:SX65425 ACQ65406:ACT65425 AMM65406:AMP65425 AWI65406:AWL65425 BGE65406:BGH65425 BQA65406:BQD65425 BZW65406:BZZ65425 CJS65406:CJV65425 CTO65406:CTR65425 DDK65406:DDN65425 DNG65406:DNJ65425 DXC65406:DXF65425 EGY65406:EHB65425 EQU65406:EQX65425 FAQ65406:FAT65425 FKM65406:FKP65425 FUI65406:FUL65425 GEE65406:GEH65425 GOA65406:GOD65425 GXW65406:GXZ65425 HHS65406:HHV65425 HRO65406:HRR65425 IBK65406:IBN65425 ILG65406:ILJ65425 IVC65406:IVF65425 JEY65406:JFB65425 JOU65406:JOX65425 JYQ65406:JYT65425 KIM65406:KIP65425 KSI65406:KSL65425 LCE65406:LCH65425 LMA65406:LMD65425 LVW65406:LVZ65425 MFS65406:MFV65425 MPO65406:MPR65425 MZK65406:MZN65425 NJG65406:NJJ65425 NTC65406:NTF65425 OCY65406:ODB65425 OMU65406:OMX65425 OWQ65406:OWT65425 PGM65406:PGP65425 PQI65406:PQL65425 QAE65406:QAH65425 QKA65406:QKD65425 QTW65406:QTZ65425 RDS65406:RDV65425 RNO65406:RNR65425 RXK65406:RXN65425 SHG65406:SHJ65425 SRC65406:SRF65425 TAY65406:TBB65425 TKU65406:TKX65425 TUQ65406:TUT65425 UEM65406:UEP65425 UOI65406:UOL65425 UYE65406:UYH65425 VIA65406:VID65425 VRW65406:VRZ65425 WBS65406:WBV65425 WLO65406:WLR65425 WVK65406:WVN65425 B130942:E130961 IY130942:JB130961 SU130942:SX130961 ACQ130942:ACT130961 AMM130942:AMP130961 AWI130942:AWL130961 BGE130942:BGH130961 BQA130942:BQD130961 BZW130942:BZZ130961 CJS130942:CJV130961 CTO130942:CTR130961 DDK130942:DDN130961 DNG130942:DNJ130961 DXC130942:DXF130961 EGY130942:EHB130961 EQU130942:EQX130961 FAQ130942:FAT130961 FKM130942:FKP130961 FUI130942:FUL130961 GEE130942:GEH130961 GOA130942:GOD130961 GXW130942:GXZ130961 HHS130942:HHV130961 HRO130942:HRR130961 IBK130942:IBN130961 ILG130942:ILJ130961 IVC130942:IVF130961 JEY130942:JFB130961 JOU130942:JOX130961 JYQ130942:JYT130961 KIM130942:KIP130961 KSI130942:KSL130961 LCE130942:LCH130961 LMA130942:LMD130961 LVW130942:LVZ130961 MFS130942:MFV130961 MPO130942:MPR130961 MZK130942:MZN130961 NJG130942:NJJ130961 NTC130942:NTF130961 OCY130942:ODB130961 OMU130942:OMX130961 OWQ130942:OWT130961 PGM130942:PGP130961 PQI130942:PQL130961 QAE130942:QAH130961 QKA130942:QKD130961 QTW130942:QTZ130961 RDS130942:RDV130961 RNO130942:RNR130961 RXK130942:RXN130961 SHG130942:SHJ130961 SRC130942:SRF130961 TAY130942:TBB130961 TKU130942:TKX130961 TUQ130942:TUT130961 UEM130942:UEP130961 UOI130942:UOL130961 UYE130942:UYH130961 VIA130942:VID130961 VRW130942:VRZ130961 WBS130942:WBV130961 WLO130942:WLR130961 WVK130942:WVN130961 B196478:E196497 IY196478:JB196497 SU196478:SX196497 ACQ196478:ACT196497 AMM196478:AMP196497 AWI196478:AWL196497 BGE196478:BGH196497 BQA196478:BQD196497 BZW196478:BZZ196497 CJS196478:CJV196497 CTO196478:CTR196497 DDK196478:DDN196497 DNG196478:DNJ196497 DXC196478:DXF196497 EGY196478:EHB196497 EQU196478:EQX196497 FAQ196478:FAT196497 FKM196478:FKP196497 FUI196478:FUL196497 GEE196478:GEH196497 GOA196478:GOD196497 GXW196478:GXZ196497 HHS196478:HHV196497 HRO196478:HRR196497 IBK196478:IBN196497 ILG196478:ILJ196497 IVC196478:IVF196497 JEY196478:JFB196497 JOU196478:JOX196497 JYQ196478:JYT196497 KIM196478:KIP196497 KSI196478:KSL196497 LCE196478:LCH196497 LMA196478:LMD196497 LVW196478:LVZ196497 MFS196478:MFV196497 MPO196478:MPR196497 MZK196478:MZN196497 NJG196478:NJJ196497 NTC196478:NTF196497 OCY196478:ODB196497 OMU196478:OMX196497 OWQ196478:OWT196497 PGM196478:PGP196497 PQI196478:PQL196497 QAE196478:QAH196497 QKA196478:QKD196497 QTW196478:QTZ196497 RDS196478:RDV196497 RNO196478:RNR196497 RXK196478:RXN196497 SHG196478:SHJ196497 SRC196478:SRF196497 TAY196478:TBB196497 TKU196478:TKX196497 TUQ196478:TUT196497 UEM196478:UEP196497 UOI196478:UOL196497 UYE196478:UYH196497 VIA196478:VID196497 VRW196478:VRZ196497 WBS196478:WBV196497 WLO196478:WLR196497 WVK196478:WVN196497 B262014:E262033 IY262014:JB262033 SU262014:SX262033 ACQ262014:ACT262033 AMM262014:AMP262033 AWI262014:AWL262033 BGE262014:BGH262033 BQA262014:BQD262033 BZW262014:BZZ262033 CJS262014:CJV262033 CTO262014:CTR262033 DDK262014:DDN262033 DNG262014:DNJ262033 DXC262014:DXF262033 EGY262014:EHB262033 EQU262014:EQX262033 FAQ262014:FAT262033 FKM262014:FKP262033 FUI262014:FUL262033 GEE262014:GEH262033 GOA262014:GOD262033 GXW262014:GXZ262033 HHS262014:HHV262033 HRO262014:HRR262033 IBK262014:IBN262033 ILG262014:ILJ262033 IVC262014:IVF262033 JEY262014:JFB262033 JOU262014:JOX262033 JYQ262014:JYT262033 KIM262014:KIP262033 KSI262014:KSL262033 LCE262014:LCH262033 LMA262014:LMD262033 LVW262014:LVZ262033 MFS262014:MFV262033 MPO262014:MPR262033 MZK262014:MZN262033 NJG262014:NJJ262033 NTC262014:NTF262033 OCY262014:ODB262033 OMU262014:OMX262033 OWQ262014:OWT262033 PGM262014:PGP262033 PQI262014:PQL262033 QAE262014:QAH262033 QKA262014:QKD262033 QTW262014:QTZ262033 RDS262014:RDV262033 RNO262014:RNR262033 RXK262014:RXN262033 SHG262014:SHJ262033 SRC262014:SRF262033 TAY262014:TBB262033 TKU262014:TKX262033 TUQ262014:TUT262033 UEM262014:UEP262033 UOI262014:UOL262033 UYE262014:UYH262033 VIA262014:VID262033 VRW262014:VRZ262033 WBS262014:WBV262033 WLO262014:WLR262033 WVK262014:WVN262033 B327550:E327569 IY327550:JB327569 SU327550:SX327569 ACQ327550:ACT327569 AMM327550:AMP327569 AWI327550:AWL327569 BGE327550:BGH327569 BQA327550:BQD327569 BZW327550:BZZ327569 CJS327550:CJV327569 CTO327550:CTR327569 DDK327550:DDN327569 DNG327550:DNJ327569 DXC327550:DXF327569 EGY327550:EHB327569 EQU327550:EQX327569 FAQ327550:FAT327569 FKM327550:FKP327569 FUI327550:FUL327569 GEE327550:GEH327569 GOA327550:GOD327569 GXW327550:GXZ327569 HHS327550:HHV327569 HRO327550:HRR327569 IBK327550:IBN327569 ILG327550:ILJ327569 IVC327550:IVF327569 JEY327550:JFB327569 JOU327550:JOX327569 JYQ327550:JYT327569 KIM327550:KIP327569 KSI327550:KSL327569 LCE327550:LCH327569 LMA327550:LMD327569 LVW327550:LVZ327569 MFS327550:MFV327569 MPO327550:MPR327569 MZK327550:MZN327569 NJG327550:NJJ327569 NTC327550:NTF327569 OCY327550:ODB327569 OMU327550:OMX327569 OWQ327550:OWT327569 PGM327550:PGP327569 PQI327550:PQL327569 QAE327550:QAH327569 QKA327550:QKD327569 QTW327550:QTZ327569 RDS327550:RDV327569 RNO327550:RNR327569 RXK327550:RXN327569 SHG327550:SHJ327569 SRC327550:SRF327569 TAY327550:TBB327569 TKU327550:TKX327569 TUQ327550:TUT327569 UEM327550:UEP327569 UOI327550:UOL327569 UYE327550:UYH327569 VIA327550:VID327569 VRW327550:VRZ327569 WBS327550:WBV327569 WLO327550:WLR327569 WVK327550:WVN327569 B393086:E393105 IY393086:JB393105 SU393086:SX393105 ACQ393086:ACT393105 AMM393086:AMP393105 AWI393086:AWL393105 BGE393086:BGH393105 BQA393086:BQD393105 BZW393086:BZZ393105 CJS393086:CJV393105 CTO393086:CTR393105 DDK393086:DDN393105 DNG393086:DNJ393105 DXC393086:DXF393105 EGY393086:EHB393105 EQU393086:EQX393105 FAQ393086:FAT393105 FKM393086:FKP393105 FUI393086:FUL393105 GEE393086:GEH393105 GOA393086:GOD393105 GXW393086:GXZ393105 HHS393086:HHV393105 HRO393086:HRR393105 IBK393086:IBN393105 ILG393086:ILJ393105 IVC393086:IVF393105 JEY393086:JFB393105 JOU393086:JOX393105 JYQ393086:JYT393105 KIM393086:KIP393105 KSI393086:KSL393105 LCE393086:LCH393105 LMA393086:LMD393105 LVW393086:LVZ393105 MFS393086:MFV393105 MPO393086:MPR393105 MZK393086:MZN393105 NJG393086:NJJ393105 NTC393086:NTF393105 OCY393086:ODB393105 OMU393086:OMX393105 OWQ393086:OWT393105 PGM393086:PGP393105 PQI393086:PQL393105 QAE393086:QAH393105 QKA393086:QKD393105 QTW393086:QTZ393105 RDS393086:RDV393105 RNO393086:RNR393105 RXK393086:RXN393105 SHG393086:SHJ393105 SRC393086:SRF393105 TAY393086:TBB393105 TKU393086:TKX393105 TUQ393086:TUT393105 UEM393086:UEP393105 UOI393086:UOL393105 UYE393086:UYH393105 VIA393086:VID393105 VRW393086:VRZ393105 WBS393086:WBV393105 WLO393086:WLR393105 WVK393086:WVN393105 B458622:E458641 IY458622:JB458641 SU458622:SX458641 ACQ458622:ACT458641 AMM458622:AMP458641 AWI458622:AWL458641 BGE458622:BGH458641 BQA458622:BQD458641 BZW458622:BZZ458641 CJS458622:CJV458641 CTO458622:CTR458641 DDK458622:DDN458641 DNG458622:DNJ458641 DXC458622:DXF458641 EGY458622:EHB458641 EQU458622:EQX458641 FAQ458622:FAT458641 FKM458622:FKP458641 FUI458622:FUL458641 GEE458622:GEH458641 GOA458622:GOD458641 GXW458622:GXZ458641 HHS458622:HHV458641 HRO458622:HRR458641 IBK458622:IBN458641 ILG458622:ILJ458641 IVC458622:IVF458641 JEY458622:JFB458641 JOU458622:JOX458641 JYQ458622:JYT458641 KIM458622:KIP458641 KSI458622:KSL458641 LCE458622:LCH458641 LMA458622:LMD458641 LVW458622:LVZ458641 MFS458622:MFV458641 MPO458622:MPR458641 MZK458622:MZN458641 NJG458622:NJJ458641 NTC458622:NTF458641 OCY458622:ODB458641 OMU458622:OMX458641 OWQ458622:OWT458641 PGM458622:PGP458641 PQI458622:PQL458641 QAE458622:QAH458641 QKA458622:QKD458641 QTW458622:QTZ458641 RDS458622:RDV458641 RNO458622:RNR458641 RXK458622:RXN458641 SHG458622:SHJ458641 SRC458622:SRF458641 TAY458622:TBB458641 TKU458622:TKX458641 TUQ458622:TUT458641 UEM458622:UEP458641 UOI458622:UOL458641 UYE458622:UYH458641 VIA458622:VID458641 VRW458622:VRZ458641 WBS458622:WBV458641 WLO458622:WLR458641 WVK458622:WVN458641 B524158:E524177 IY524158:JB524177 SU524158:SX524177 ACQ524158:ACT524177 AMM524158:AMP524177 AWI524158:AWL524177 BGE524158:BGH524177 BQA524158:BQD524177 BZW524158:BZZ524177 CJS524158:CJV524177 CTO524158:CTR524177 DDK524158:DDN524177 DNG524158:DNJ524177 DXC524158:DXF524177 EGY524158:EHB524177 EQU524158:EQX524177 FAQ524158:FAT524177 FKM524158:FKP524177 FUI524158:FUL524177 GEE524158:GEH524177 GOA524158:GOD524177 GXW524158:GXZ524177 HHS524158:HHV524177 HRO524158:HRR524177 IBK524158:IBN524177 ILG524158:ILJ524177 IVC524158:IVF524177 JEY524158:JFB524177 JOU524158:JOX524177 JYQ524158:JYT524177 KIM524158:KIP524177 KSI524158:KSL524177 LCE524158:LCH524177 LMA524158:LMD524177 LVW524158:LVZ524177 MFS524158:MFV524177 MPO524158:MPR524177 MZK524158:MZN524177 NJG524158:NJJ524177 NTC524158:NTF524177 OCY524158:ODB524177 OMU524158:OMX524177 OWQ524158:OWT524177 PGM524158:PGP524177 PQI524158:PQL524177 QAE524158:QAH524177 QKA524158:QKD524177 QTW524158:QTZ524177 RDS524158:RDV524177 RNO524158:RNR524177 RXK524158:RXN524177 SHG524158:SHJ524177 SRC524158:SRF524177 TAY524158:TBB524177 TKU524158:TKX524177 TUQ524158:TUT524177 UEM524158:UEP524177 UOI524158:UOL524177 UYE524158:UYH524177 VIA524158:VID524177 VRW524158:VRZ524177 WBS524158:WBV524177 WLO524158:WLR524177 WVK524158:WVN524177 B589694:E589713 IY589694:JB589713 SU589694:SX589713 ACQ589694:ACT589713 AMM589694:AMP589713 AWI589694:AWL589713 BGE589694:BGH589713 BQA589694:BQD589713 BZW589694:BZZ589713 CJS589694:CJV589713 CTO589694:CTR589713 DDK589694:DDN589713 DNG589694:DNJ589713 DXC589694:DXF589713 EGY589694:EHB589713 EQU589694:EQX589713 FAQ589694:FAT589713 FKM589694:FKP589713 FUI589694:FUL589713 GEE589694:GEH589713 GOA589694:GOD589713 GXW589694:GXZ589713 HHS589694:HHV589713 HRO589694:HRR589713 IBK589694:IBN589713 ILG589694:ILJ589713 IVC589694:IVF589713 JEY589694:JFB589713 JOU589694:JOX589713 JYQ589694:JYT589713 KIM589694:KIP589713 KSI589694:KSL589713 LCE589694:LCH589713 LMA589694:LMD589713 LVW589694:LVZ589713 MFS589694:MFV589713 MPO589694:MPR589713 MZK589694:MZN589713 NJG589694:NJJ589713 NTC589694:NTF589713 OCY589694:ODB589713 OMU589694:OMX589713 OWQ589694:OWT589713 PGM589694:PGP589713 PQI589694:PQL589713 QAE589694:QAH589713 QKA589694:QKD589713 QTW589694:QTZ589713 RDS589694:RDV589713 RNO589694:RNR589713 RXK589694:RXN589713 SHG589694:SHJ589713 SRC589694:SRF589713 TAY589694:TBB589713 TKU589694:TKX589713 TUQ589694:TUT589713 UEM589694:UEP589713 UOI589694:UOL589713 UYE589694:UYH589713 VIA589694:VID589713 VRW589694:VRZ589713 WBS589694:WBV589713 WLO589694:WLR589713 WVK589694:WVN589713 B655230:E655249 IY655230:JB655249 SU655230:SX655249 ACQ655230:ACT655249 AMM655230:AMP655249 AWI655230:AWL655249 BGE655230:BGH655249 BQA655230:BQD655249 BZW655230:BZZ655249 CJS655230:CJV655249 CTO655230:CTR655249 DDK655230:DDN655249 DNG655230:DNJ655249 DXC655230:DXF655249 EGY655230:EHB655249 EQU655230:EQX655249 FAQ655230:FAT655249 FKM655230:FKP655249 FUI655230:FUL655249 GEE655230:GEH655249 GOA655230:GOD655249 GXW655230:GXZ655249 HHS655230:HHV655249 HRO655230:HRR655249 IBK655230:IBN655249 ILG655230:ILJ655249 IVC655230:IVF655249 JEY655230:JFB655249 JOU655230:JOX655249 JYQ655230:JYT655249 KIM655230:KIP655249 KSI655230:KSL655249 LCE655230:LCH655249 LMA655230:LMD655249 LVW655230:LVZ655249 MFS655230:MFV655249 MPO655230:MPR655249 MZK655230:MZN655249 NJG655230:NJJ655249 NTC655230:NTF655249 OCY655230:ODB655249 OMU655230:OMX655249 OWQ655230:OWT655249 PGM655230:PGP655249 PQI655230:PQL655249 QAE655230:QAH655249 QKA655230:QKD655249 QTW655230:QTZ655249 RDS655230:RDV655249 RNO655230:RNR655249 RXK655230:RXN655249 SHG655230:SHJ655249 SRC655230:SRF655249 TAY655230:TBB655249 TKU655230:TKX655249 TUQ655230:TUT655249 UEM655230:UEP655249 UOI655230:UOL655249 UYE655230:UYH655249 VIA655230:VID655249 VRW655230:VRZ655249 WBS655230:WBV655249 WLO655230:WLR655249 WVK655230:WVN655249 B720766:E720785 IY720766:JB720785 SU720766:SX720785 ACQ720766:ACT720785 AMM720766:AMP720785 AWI720766:AWL720785 BGE720766:BGH720785 BQA720766:BQD720785 BZW720766:BZZ720785 CJS720766:CJV720785 CTO720766:CTR720785 DDK720766:DDN720785 DNG720766:DNJ720785 DXC720766:DXF720785 EGY720766:EHB720785 EQU720766:EQX720785 FAQ720766:FAT720785 FKM720766:FKP720785 FUI720766:FUL720785 GEE720766:GEH720785 GOA720766:GOD720785 GXW720766:GXZ720785 HHS720766:HHV720785 HRO720766:HRR720785 IBK720766:IBN720785 ILG720766:ILJ720785 IVC720766:IVF720785 JEY720766:JFB720785 JOU720766:JOX720785 JYQ720766:JYT720785 KIM720766:KIP720785 KSI720766:KSL720785 LCE720766:LCH720785 LMA720766:LMD720785 LVW720766:LVZ720785 MFS720766:MFV720785 MPO720766:MPR720785 MZK720766:MZN720785 NJG720766:NJJ720785 NTC720766:NTF720785 OCY720766:ODB720785 OMU720766:OMX720785 OWQ720766:OWT720785 PGM720766:PGP720785 PQI720766:PQL720785 QAE720766:QAH720785 QKA720766:QKD720785 QTW720766:QTZ720785 RDS720766:RDV720785 RNO720766:RNR720785 RXK720766:RXN720785 SHG720766:SHJ720785 SRC720766:SRF720785 TAY720766:TBB720785 TKU720766:TKX720785 TUQ720766:TUT720785 UEM720766:UEP720785 UOI720766:UOL720785 UYE720766:UYH720785 VIA720766:VID720785 VRW720766:VRZ720785 WBS720766:WBV720785 WLO720766:WLR720785 WVK720766:WVN720785 B786302:E786321 IY786302:JB786321 SU786302:SX786321 ACQ786302:ACT786321 AMM786302:AMP786321 AWI786302:AWL786321 BGE786302:BGH786321 BQA786302:BQD786321 BZW786302:BZZ786321 CJS786302:CJV786321 CTO786302:CTR786321 DDK786302:DDN786321 DNG786302:DNJ786321 DXC786302:DXF786321 EGY786302:EHB786321 EQU786302:EQX786321 FAQ786302:FAT786321 FKM786302:FKP786321 FUI786302:FUL786321 GEE786302:GEH786321 GOA786302:GOD786321 GXW786302:GXZ786321 HHS786302:HHV786321 HRO786302:HRR786321 IBK786302:IBN786321 ILG786302:ILJ786321 IVC786302:IVF786321 JEY786302:JFB786321 JOU786302:JOX786321 JYQ786302:JYT786321 KIM786302:KIP786321 KSI786302:KSL786321 LCE786302:LCH786321 LMA786302:LMD786321 LVW786302:LVZ786321 MFS786302:MFV786321 MPO786302:MPR786321 MZK786302:MZN786321 NJG786302:NJJ786321 NTC786302:NTF786321 OCY786302:ODB786321 OMU786302:OMX786321 OWQ786302:OWT786321 PGM786302:PGP786321 PQI786302:PQL786321 QAE786302:QAH786321 QKA786302:QKD786321 QTW786302:QTZ786321 RDS786302:RDV786321 RNO786302:RNR786321 RXK786302:RXN786321 SHG786302:SHJ786321 SRC786302:SRF786321 TAY786302:TBB786321 TKU786302:TKX786321 TUQ786302:TUT786321 UEM786302:UEP786321 UOI786302:UOL786321 UYE786302:UYH786321 VIA786302:VID786321 VRW786302:VRZ786321 WBS786302:WBV786321 WLO786302:WLR786321 WVK786302:WVN786321 B851838:E851857 IY851838:JB851857 SU851838:SX851857 ACQ851838:ACT851857 AMM851838:AMP851857 AWI851838:AWL851857 BGE851838:BGH851857 BQA851838:BQD851857 BZW851838:BZZ851857 CJS851838:CJV851857 CTO851838:CTR851857 DDK851838:DDN851857 DNG851838:DNJ851857 DXC851838:DXF851857 EGY851838:EHB851857 EQU851838:EQX851857 FAQ851838:FAT851857 FKM851838:FKP851857 FUI851838:FUL851857 GEE851838:GEH851857 GOA851838:GOD851857 GXW851838:GXZ851857 HHS851838:HHV851857 HRO851838:HRR851857 IBK851838:IBN851857 ILG851838:ILJ851857 IVC851838:IVF851857 JEY851838:JFB851857 JOU851838:JOX851857 JYQ851838:JYT851857 KIM851838:KIP851857 KSI851838:KSL851857 LCE851838:LCH851857 LMA851838:LMD851857 LVW851838:LVZ851857 MFS851838:MFV851857 MPO851838:MPR851857 MZK851838:MZN851857 NJG851838:NJJ851857 NTC851838:NTF851857 OCY851838:ODB851857 OMU851838:OMX851857 OWQ851838:OWT851857 PGM851838:PGP851857 PQI851838:PQL851857 QAE851838:QAH851857 QKA851838:QKD851857 QTW851838:QTZ851857 RDS851838:RDV851857 RNO851838:RNR851857 RXK851838:RXN851857 SHG851838:SHJ851857 SRC851838:SRF851857 TAY851838:TBB851857 TKU851838:TKX851857 TUQ851838:TUT851857 UEM851838:UEP851857 UOI851838:UOL851857 UYE851838:UYH851857 VIA851838:VID851857 VRW851838:VRZ851857 WBS851838:WBV851857 WLO851838:WLR851857 WVK851838:WVN851857 B917374:E917393 IY917374:JB917393 SU917374:SX917393 ACQ917374:ACT917393 AMM917374:AMP917393 AWI917374:AWL917393 BGE917374:BGH917393 BQA917374:BQD917393 BZW917374:BZZ917393 CJS917374:CJV917393 CTO917374:CTR917393 DDK917374:DDN917393 DNG917374:DNJ917393 DXC917374:DXF917393 EGY917374:EHB917393 EQU917374:EQX917393 FAQ917374:FAT917393 FKM917374:FKP917393 FUI917374:FUL917393 GEE917374:GEH917393 GOA917374:GOD917393 GXW917374:GXZ917393 HHS917374:HHV917393 HRO917374:HRR917393 IBK917374:IBN917393 ILG917374:ILJ917393 IVC917374:IVF917393 JEY917374:JFB917393 JOU917374:JOX917393 JYQ917374:JYT917393 KIM917374:KIP917393 KSI917374:KSL917393 LCE917374:LCH917393 LMA917374:LMD917393 LVW917374:LVZ917393 MFS917374:MFV917393 MPO917374:MPR917393 MZK917374:MZN917393 NJG917374:NJJ917393 NTC917374:NTF917393 OCY917374:ODB917393 OMU917374:OMX917393 OWQ917374:OWT917393 PGM917374:PGP917393 PQI917374:PQL917393 QAE917374:QAH917393 QKA917374:QKD917393 QTW917374:QTZ917393 RDS917374:RDV917393 RNO917374:RNR917393 RXK917374:RXN917393 SHG917374:SHJ917393 SRC917374:SRF917393 TAY917374:TBB917393 TKU917374:TKX917393 TUQ917374:TUT917393 UEM917374:UEP917393 UOI917374:UOL917393 UYE917374:UYH917393 VIA917374:VID917393 VRW917374:VRZ917393 WBS917374:WBV917393 WLO917374:WLR917393 WVK917374:WVN917393 B982910:E982929 IY982910:JB982929 SU982910:SX982929 ACQ982910:ACT982929 AMM982910:AMP982929 AWI982910:AWL982929 BGE982910:BGH982929 BQA982910:BQD982929 BZW982910:BZZ982929 CJS982910:CJV982929 CTO982910:CTR982929 DDK982910:DDN982929 DNG982910:DNJ982929 DXC982910:DXF982929 EGY982910:EHB982929 EQU982910:EQX982929 FAQ982910:FAT982929 FKM982910:FKP982929 FUI982910:FUL982929 GEE982910:GEH982929 GOA982910:GOD982929 GXW982910:GXZ982929 HHS982910:HHV982929 HRO982910:HRR982929 IBK982910:IBN982929 ILG982910:ILJ982929 IVC982910:IVF982929 JEY982910:JFB982929 JOU982910:JOX982929 JYQ982910:JYT982929 KIM982910:KIP982929 KSI982910:KSL982929 LCE982910:LCH982929 LMA982910:LMD982929 LVW982910:LVZ982929 MFS982910:MFV982929 MPO982910:MPR982929 MZK982910:MZN982929 NJG982910:NJJ982929 NTC982910:NTF982929 OCY982910:ODB982929 OMU982910:OMX982929 OWQ982910:OWT982929 PGM982910:PGP982929 PQI982910:PQL982929 QAE982910:QAH982929 QKA982910:QKD982929 QTW982910:QTZ982929 RDS982910:RDV982929 RNO982910:RNR982929 RXK982910:RXN982929 SHG982910:SHJ982929 SRC982910:SRF982929 TAY982910:TBB982929 TKU982910:TKX982929 TUQ982910:TUT982929 UEM982910:UEP982929 UOI982910:UOL982929 UYE982910:UYH982929 VIA982910:VID982929 VRW982910:VRZ982929 WBS982910:WBV982929 WLO982910:WLR982929">
      <formula1>OFFSET(#REF!,MATCH(B84&amp;"*",#REF!,0)-1,,COUNTIF(#REF!,B84&amp;"*"))</formula1>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329 JB65329 SX65329 ACT65329 AMP65329 AWL65329 BGH65329 BQD65329 BZZ65329 CJV65329 CTR65329 DDN65329 DNJ65329 DXF65329 EHB65329 EQX65329 FAT65329 FKP65329 FUL65329 GEH65329 GOD65329 GXZ65329 HHV65329 HRR65329 IBN65329 ILJ65329 IVF65329 JFB65329 JOX65329 JYT65329 KIP65329 KSL65329 LCH65329 LMD65329 LVZ65329 MFV65329 MPR65329 MZN65329 NJJ65329 NTF65329 ODB65329 OMX65329 OWT65329 PGP65329 PQL65329 QAH65329 QKD65329 QTZ65329 RDV65329 RNR65329 RXN65329 SHJ65329 SRF65329 TBB65329 TKX65329 TUT65329 UEP65329 UOL65329 UYH65329 VID65329 VRZ65329 WBV65329 WLR65329 WVN65329 E130865 JB130865 SX130865 ACT130865 AMP130865 AWL130865 BGH130865 BQD130865 BZZ130865 CJV130865 CTR130865 DDN130865 DNJ130865 DXF130865 EHB130865 EQX130865 FAT130865 FKP130865 FUL130865 GEH130865 GOD130865 GXZ130865 HHV130865 HRR130865 IBN130865 ILJ130865 IVF130865 JFB130865 JOX130865 JYT130865 KIP130865 KSL130865 LCH130865 LMD130865 LVZ130865 MFV130865 MPR130865 MZN130865 NJJ130865 NTF130865 ODB130865 OMX130865 OWT130865 PGP130865 PQL130865 QAH130865 QKD130865 QTZ130865 RDV130865 RNR130865 RXN130865 SHJ130865 SRF130865 TBB130865 TKX130865 TUT130865 UEP130865 UOL130865 UYH130865 VID130865 VRZ130865 WBV130865 WLR130865 WVN130865 E196401 JB196401 SX196401 ACT196401 AMP196401 AWL196401 BGH196401 BQD196401 BZZ196401 CJV196401 CTR196401 DDN196401 DNJ196401 DXF196401 EHB196401 EQX196401 FAT196401 FKP196401 FUL196401 GEH196401 GOD196401 GXZ196401 HHV196401 HRR196401 IBN196401 ILJ196401 IVF196401 JFB196401 JOX196401 JYT196401 KIP196401 KSL196401 LCH196401 LMD196401 LVZ196401 MFV196401 MPR196401 MZN196401 NJJ196401 NTF196401 ODB196401 OMX196401 OWT196401 PGP196401 PQL196401 QAH196401 QKD196401 QTZ196401 RDV196401 RNR196401 RXN196401 SHJ196401 SRF196401 TBB196401 TKX196401 TUT196401 UEP196401 UOL196401 UYH196401 VID196401 VRZ196401 WBV196401 WLR196401 WVN196401 E261937 JB261937 SX261937 ACT261937 AMP261937 AWL261937 BGH261937 BQD261937 BZZ261937 CJV261937 CTR261937 DDN261937 DNJ261937 DXF261937 EHB261937 EQX261937 FAT261937 FKP261937 FUL261937 GEH261937 GOD261937 GXZ261937 HHV261937 HRR261937 IBN261937 ILJ261937 IVF261937 JFB261937 JOX261937 JYT261937 KIP261937 KSL261937 LCH261937 LMD261937 LVZ261937 MFV261937 MPR261937 MZN261937 NJJ261937 NTF261937 ODB261937 OMX261937 OWT261937 PGP261937 PQL261937 QAH261937 QKD261937 QTZ261937 RDV261937 RNR261937 RXN261937 SHJ261937 SRF261937 TBB261937 TKX261937 TUT261937 UEP261937 UOL261937 UYH261937 VID261937 VRZ261937 WBV261937 WLR261937 WVN261937 E327473 JB327473 SX327473 ACT327473 AMP327473 AWL327473 BGH327473 BQD327473 BZZ327473 CJV327473 CTR327473 DDN327473 DNJ327473 DXF327473 EHB327473 EQX327473 FAT327473 FKP327473 FUL327473 GEH327473 GOD327473 GXZ327473 HHV327473 HRR327473 IBN327473 ILJ327473 IVF327473 JFB327473 JOX327473 JYT327473 KIP327473 KSL327473 LCH327473 LMD327473 LVZ327473 MFV327473 MPR327473 MZN327473 NJJ327473 NTF327473 ODB327473 OMX327473 OWT327473 PGP327473 PQL327473 QAH327473 QKD327473 QTZ327473 RDV327473 RNR327473 RXN327473 SHJ327473 SRF327473 TBB327473 TKX327473 TUT327473 UEP327473 UOL327473 UYH327473 VID327473 VRZ327473 WBV327473 WLR327473 WVN327473 E393009 JB393009 SX393009 ACT393009 AMP393009 AWL393009 BGH393009 BQD393009 BZZ393009 CJV393009 CTR393009 DDN393009 DNJ393009 DXF393009 EHB393009 EQX393009 FAT393009 FKP393009 FUL393009 GEH393009 GOD393009 GXZ393009 HHV393009 HRR393009 IBN393009 ILJ393009 IVF393009 JFB393009 JOX393009 JYT393009 KIP393009 KSL393009 LCH393009 LMD393009 LVZ393009 MFV393009 MPR393009 MZN393009 NJJ393009 NTF393009 ODB393009 OMX393009 OWT393009 PGP393009 PQL393009 QAH393009 QKD393009 QTZ393009 RDV393009 RNR393009 RXN393009 SHJ393009 SRF393009 TBB393009 TKX393009 TUT393009 UEP393009 UOL393009 UYH393009 VID393009 VRZ393009 WBV393009 WLR393009 WVN393009 E458545 JB458545 SX458545 ACT458545 AMP458545 AWL458545 BGH458545 BQD458545 BZZ458545 CJV458545 CTR458545 DDN458545 DNJ458545 DXF458545 EHB458545 EQX458545 FAT458545 FKP458545 FUL458545 GEH458545 GOD458545 GXZ458545 HHV458545 HRR458545 IBN458545 ILJ458545 IVF458545 JFB458545 JOX458545 JYT458545 KIP458545 KSL458545 LCH458545 LMD458545 LVZ458545 MFV458545 MPR458545 MZN458545 NJJ458545 NTF458545 ODB458545 OMX458545 OWT458545 PGP458545 PQL458545 QAH458545 QKD458545 QTZ458545 RDV458545 RNR458545 RXN458545 SHJ458545 SRF458545 TBB458545 TKX458545 TUT458545 UEP458545 UOL458545 UYH458545 VID458545 VRZ458545 WBV458545 WLR458545 WVN458545 E524081 JB524081 SX524081 ACT524081 AMP524081 AWL524081 BGH524081 BQD524081 BZZ524081 CJV524081 CTR524081 DDN524081 DNJ524081 DXF524081 EHB524081 EQX524081 FAT524081 FKP524081 FUL524081 GEH524081 GOD524081 GXZ524081 HHV524081 HRR524081 IBN524081 ILJ524081 IVF524081 JFB524081 JOX524081 JYT524081 KIP524081 KSL524081 LCH524081 LMD524081 LVZ524081 MFV524081 MPR524081 MZN524081 NJJ524081 NTF524081 ODB524081 OMX524081 OWT524081 PGP524081 PQL524081 QAH524081 QKD524081 QTZ524081 RDV524081 RNR524081 RXN524081 SHJ524081 SRF524081 TBB524081 TKX524081 TUT524081 UEP524081 UOL524081 UYH524081 VID524081 VRZ524081 WBV524081 WLR524081 WVN524081 E589617 JB589617 SX589617 ACT589617 AMP589617 AWL589617 BGH589617 BQD589617 BZZ589617 CJV589617 CTR589617 DDN589617 DNJ589617 DXF589617 EHB589617 EQX589617 FAT589617 FKP589617 FUL589617 GEH589617 GOD589617 GXZ589617 HHV589617 HRR589617 IBN589617 ILJ589617 IVF589617 JFB589617 JOX589617 JYT589617 KIP589617 KSL589617 LCH589617 LMD589617 LVZ589617 MFV589617 MPR589617 MZN589617 NJJ589617 NTF589617 ODB589617 OMX589617 OWT589617 PGP589617 PQL589617 QAH589617 QKD589617 QTZ589617 RDV589617 RNR589617 RXN589617 SHJ589617 SRF589617 TBB589617 TKX589617 TUT589617 UEP589617 UOL589617 UYH589617 VID589617 VRZ589617 WBV589617 WLR589617 WVN589617 E655153 JB655153 SX655153 ACT655153 AMP655153 AWL655153 BGH655153 BQD655153 BZZ655153 CJV655153 CTR655153 DDN655153 DNJ655153 DXF655153 EHB655153 EQX655153 FAT655153 FKP655153 FUL655153 GEH655153 GOD655153 GXZ655153 HHV655153 HRR655153 IBN655153 ILJ655153 IVF655153 JFB655153 JOX655153 JYT655153 KIP655153 KSL655153 LCH655153 LMD655153 LVZ655153 MFV655153 MPR655153 MZN655153 NJJ655153 NTF655153 ODB655153 OMX655153 OWT655153 PGP655153 PQL655153 QAH655153 QKD655153 QTZ655153 RDV655153 RNR655153 RXN655153 SHJ655153 SRF655153 TBB655153 TKX655153 TUT655153 UEP655153 UOL655153 UYH655153 VID655153 VRZ655153 WBV655153 WLR655153 WVN655153 E720689 JB720689 SX720689 ACT720689 AMP720689 AWL720689 BGH720689 BQD720689 BZZ720689 CJV720689 CTR720689 DDN720689 DNJ720689 DXF720689 EHB720689 EQX720689 FAT720689 FKP720689 FUL720689 GEH720689 GOD720689 GXZ720689 HHV720689 HRR720689 IBN720689 ILJ720689 IVF720689 JFB720689 JOX720689 JYT720689 KIP720689 KSL720689 LCH720689 LMD720689 LVZ720689 MFV720689 MPR720689 MZN720689 NJJ720689 NTF720689 ODB720689 OMX720689 OWT720689 PGP720689 PQL720689 QAH720689 QKD720689 QTZ720689 RDV720689 RNR720689 RXN720689 SHJ720689 SRF720689 TBB720689 TKX720689 TUT720689 UEP720689 UOL720689 UYH720689 VID720689 VRZ720689 WBV720689 WLR720689 WVN720689 E786225 JB786225 SX786225 ACT786225 AMP786225 AWL786225 BGH786225 BQD786225 BZZ786225 CJV786225 CTR786225 DDN786225 DNJ786225 DXF786225 EHB786225 EQX786225 FAT786225 FKP786225 FUL786225 GEH786225 GOD786225 GXZ786225 HHV786225 HRR786225 IBN786225 ILJ786225 IVF786225 JFB786225 JOX786225 JYT786225 KIP786225 KSL786225 LCH786225 LMD786225 LVZ786225 MFV786225 MPR786225 MZN786225 NJJ786225 NTF786225 ODB786225 OMX786225 OWT786225 PGP786225 PQL786225 QAH786225 QKD786225 QTZ786225 RDV786225 RNR786225 RXN786225 SHJ786225 SRF786225 TBB786225 TKX786225 TUT786225 UEP786225 UOL786225 UYH786225 VID786225 VRZ786225 WBV786225 WLR786225 WVN786225 E851761 JB851761 SX851761 ACT851761 AMP851761 AWL851761 BGH851761 BQD851761 BZZ851761 CJV851761 CTR851761 DDN851761 DNJ851761 DXF851761 EHB851761 EQX851761 FAT851761 FKP851761 FUL851761 GEH851761 GOD851761 GXZ851761 HHV851761 HRR851761 IBN851761 ILJ851761 IVF851761 JFB851761 JOX851761 JYT851761 KIP851761 KSL851761 LCH851761 LMD851761 LVZ851761 MFV851761 MPR851761 MZN851761 NJJ851761 NTF851761 ODB851761 OMX851761 OWT851761 PGP851761 PQL851761 QAH851761 QKD851761 QTZ851761 RDV851761 RNR851761 RXN851761 SHJ851761 SRF851761 TBB851761 TKX851761 TUT851761 UEP851761 UOL851761 UYH851761 VID851761 VRZ851761 WBV851761 WLR851761 WVN851761 E917297 JB917297 SX917297 ACT917297 AMP917297 AWL917297 BGH917297 BQD917297 BZZ917297 CJV917297 CTR917297 DDN917297 DNJ917297 DXF917297 EHB917297 EQX917297 FAT917297 FKP917297 FUL917297 GEH917297 GOD917297 GXZ917297 HHV917297 HRR917297 IBN917297 ILJ917297 IVF917297 JFB917297 JOX917297 JYT917297 KIP917297 KSL917297 LCH917297 LMD917297 LVZ917297 MFV917297 MPR917297 MZN917297 NJJ917297 NTF917297 ODB917297 OMX917297 OWT917297 PGP917297 PQL917297 QAH917297 QKD917297 QTZ917297 RDV917297 RNR917297 RXN917297 SHJ917297 SRF917297 TBB917297 TKX917297 TUT917297 UEP917297 UOL917297 UYH917297 VID917297 VRZ917297 WBV917297 WLR917297 WVN917297 E982833 JB982833 SX982833 ACT982833 AMP982833 AWL982833 BGH982833 BQD982833 BZZ982833 CJV982833 CTR982833 DDN982833 DNJ982833 DXF982833 EHB982833 EQX982833 FAT982833 FKP982833 FUL982833 GEH982833 GOD982833 GXZ982833 HHV982833 HRR982833 IBN982833 ILJ982833 IVF982833 JFB982833 JOX982833 JYT982833 KIP982833 KSL982833 LCH982833 LMD982833 LVZ982833 MFV982833 MPR982833 MZN982833 NJJ982833 NTF982833 ODB982833 OMX982833 OWT982833 PGP982833 PQL982833 QAH982833 QKD982833 QTZ982833 RDV982833 RNR982833 RXN982833 SHJ982833 SRF982833 TBB982833 TKX982833 TUT982833 UEP982833 UOL982833 UYH982833 VID982833 VRZ982833 WBV982833 WLR982833 WVN982833">
      <formula1>1</formula1>
      <formula2>31</formula2>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329 JE65329 TA65329 ACW65329 AMS65329 AWO65329 BGK65329 BQG65329 CAC65329 CJY65329 CTU65329 DDQ65329 DNM65329 DXI65329 EHE65329 ERA65329 FAW65329 FKS65329 FUO65329 GEK65329 GOG65329 GYC65329 HHY65329 HRU65329 IBQ65329 ILM65329 IVI65329 JFE65329 JPA65329 JYW65329 KIS65329 KSO65329 LCK65329 LMG65329 LWC65329 MFY65329 MPU65329 MZQ65329 NJM65329 NTI65329 ODE65329 ONA65329 OWW65329 PGS65329 PQO65329 QAK65329 QKG65329 QUC65329 RDY65329 RNU65329 RXQ65329 SHM65329 SRI65329 TBE65329 TLA65329 TUW65329 UES65329 UOO65329 UYK65329 VIG65329 VSC65329 WBY65329 WLU65329 WVQ65329 H130865 JE130865 TA130865 ACW130865 AMS130865 AWO130865 BGK130865 BQG130865 CAC130865 CJY130865 CTU130865 DDQ130865 DNM130865 DXI130865 EHE130865 ERA130865 FAW130865 FKS130865 FUO130865 GEK130865 GOG130865 GYC130865 HHY130865 HRU130865 IBQ130865 ILM130865 IVI130865 JFE130865 JPA130865 JYW130865 KIS130865 KSO130865 LCK130865 LMG130865 LWC130865 MFY130865 MPU130865 MZQ130865 NJM130865 NTI130865 ODE130865 ONA130865 OWW130865 PGS130865 PQO130865 QAK130865 QKG130865 QUC130865 RDY130865 RNU130865 RXQ130865 SHM130865 SRI130865 TBE130865 TLA130865 TUW130865 UES130865 UOO130865 UYK130865 VIG130865 VSC130865 WBY130865 WLU130865 WVQ130865 H196401 JE196401 TA196401 ACW196401 AMS196401 AWO196401 BGK196401 BQG196401 CAC196401 CJY196401 CTU196401 DDQ196401 DNM196401 DXI196401 EHE196401 ERA196401 FAW196401 FKS196401 FUO196401 GEK196401 GOG196401 GYC196401 HHY196401 HRU196401 IBQ196401 ILM196401 IVI196401 JFE196401 JPA196401 JYW196401 KIS196401 KSO196401 LCK196401 LMG196401 LWC196401 MFY196401 MPU196401 MZQ196401 NJM196401 NTI196401 ODE196401 ONA196401 OWW196401 PGS196401 PQO196401 QAK196401 QKG196401 QUC196401 RDY196401 RNU196401 RXQ196401 SHM196401 SRI196401 TBE196401 TLA196401 TUW196401 UES196401 UOO196401 UYK196401 VIG196401 VSC196401 WBY196401 WLU196401 WVQ196401 H261937 JE261937 TA261937 ACW261937 AMS261937 AWO261937 BGK261937 BQG261937 CAC261937 CJY261937 CTU261937 DDQ261937 DNM261937 DXI261937 EHE261937 ERA261937 FAW261937 FKS261937 FUO261937 GEK261937 GOG261937 GYC261937 HHY261937 HRU261937 IBQ261937 ILM261937 IVI261937 JFE261937 JPA261937 JYW261937 KIS261937 KSO261937 LCK261937 LMG261937 LWC261937 MFY261937 MPU261937 MZQ261937 NJM261937 NTI261937 ODE261937 ONA261937 OWW261937 PGS261937 PQO261937 QAK261937 QKG261937 QUC261937 RDY261937 RNU261937 RXQ261937 SHM261937 SRI261937 TBE261937 TLA261937 TUW261937 UES261937 UOO261937 UYK261937 VIG261937 VSC261937 WBY261937 WLU261937 WVQ261937 H327473 JE327473 TA327473 ACW327473 AMS327473 AWO327473 BGK327473 BQG327473 CAC327473 CJY327473 CTU327473 DDQ327473 DNM327473 DXI327473 EHE327473 ERA327473 FAW327473 FKS327473 FUO327473 GEK327473 GOG327473 GYC327473 HHY327473 HRU327473 IBQ327473 ILM327473 IVI327473 JFE327473 JPA327473 JYW327473 KIS327473 KSO327473 LCK327473 LMG327473 LWC327473 MFY327473 MPU327473 MZQ327473 NJM327473 NTI327473 ODE327473 ONA327473 OWW327473 PGS327473 PQO327473 QAK327473 QKG327473 QUC327473 RDY327473 RNU327473 RXQ327473 SHM327473 SRI327473 TBE327473 TLA327473 TUW327473 UES327473 UOO327473 UYK327473 VIG327473 VSC327473 WBY327473 WLU327473 WVQ327473 H393009 JE393009 TA393009 ACW393009 AMS393009 AWO393009 BGK393009 BQG393009 CAC393009 CJY393009 CTU393009 DDQ393009 DNM393009 DXI393009 EHE393009 ERA393009 FAW393009 FKS393009 FUO393009 GEK393009 GOG393009 GYC393009 HHY393009 HRU393009 IBQ393009 ILM393009 IVI393009 JFE393009 JPA393009 JYW393009 KIS393009 KSO393009 LCK393009 LMG393009 LWC393009 MFY393009 MPU393009 MZQ393009 NJM393009 NTI393009 ODE393009 ONA393009 OWW393009 PGS393009 PQO393009 QAK393009 QKG393009 QUC393009 RDY393009 RNU393009 RXQ393009 SHM393009 SRI393009 TBE393009 TLA393009 TUW393009 UES393009 UOO393009 UYK393009 VIG393009 VSC393009 WBY393009 WLU393009 WVQ393009 H458545 JE458545 TA458545 ACW458545 AMS458545 AWO458545 BGK458545 BQG458545 CAC458545 CJY458545 CTU458545 DDQ458545 DNM458545 DXI458545 EHE458545 ERA458545 FAW458545 FKS458545 FUO458545 GEK458545 GOG458545 GYC458545 HHY458545 HRU458545 IBQ458545 ILM458545 IVI458545 JFE458545 JPA458545 JYW458545 KIS458545 KSO458545 LCK458545 LMG458545 LWC458545 MFY458545 MPU458545 MZQ458545 NJM458545 NTI458545 ODE458545 ONA458545 OWW458545 PGS458545 PQO458545 QAK458545 QKG458545 QUC458545 RDY458545 RNU458545 RXQ458545 SHM458545 SRI458545 TBE458545 TLA458545 TUW458545 UES458545 UOO458545 UYK458545 VIG458545 VSC458545 WBY458545 WLU458545 WVQ458545 H524081 JE524081 TA524081 ACW524081 AMS524081 AWO524081 BGK524081 BQG524081 CAC524081 CJY524081 CTU524081 DDQ524081 DNM524081 DXI524081 EHE524081 ERA524081 FAW524081 FKS524081 FUO524081 GEK524081 GOG524081 GYC524081 HHY524081 HRU524081 IBQ524081 ILM524081 IVI524081 JFE524081 JPA524081 JYW524081 KIS524081 KSO524081 LCK524081 LMG524081 LWC524081 MFY524081 MPU524081 MZQ524081 NJM524081 NTI524081 ODE524081 ONA524081 OWW524081 PGS524081 PQO524081 QAK524081 QKG524081 QUC524081 RDY524081 RNU524081 RXQ524081 SHM524081 SRI524081 TBE524081 TLA524081 TUW524081 UES524081 UOO524081 UYK524081 VIG524081 VSC524081 WBY524081 WLU524081 WVQ524081 H589617 JE589617 TA589617 ACW589617 AMS589617 AWO589617 BGK589617 BQG589617 CAC589617 CJY589617 CTU589617 DDQ589617 DNM589617 DXI589617 EHE589617 ERA589617 FAW589617 FKS589617 FUO589617 GEK589617 GOG589617 GYC589617 HHY589617 HRU589617 IBQ589617 ILM589617 IVI589617 JFE589617 JPA589617 JYW589617 KIS589617 KSO589617 LCK589617 LMG589617 LWC589617 MFY589617 MPU589617 MZQ589617 NJM589617 NTI589617 ODE589617 ONA589617 OWW589617 PGS589617 PQO589617 QAK589617 QKG589617 QUC589617 RDY589617 RNU589617 RXQ589617 SHM589617 SRI589617 TBE589617 TLA589617 TUW589617 UES589617 UOO589617 UYK589617 VIG589617 VSC589617 WBY589617 WLU589617 WVQ589617 H655153 JE655153 TA655153 ACW655153 AMS655153 AWO655153 BGK655153 BQG655153 CAC655153 CJY655153 CTU655153 DDQ655153 DNM655153 DXI655153 EHE655153 ERA655153 FAW655153 FKS655153 FUO655153 GEK655153 GOG655153 GYC655153 HHY655153 HRU655153 IBQ655153 ILM655153 IVI655153 JFE655153 JPA655153 JYW655153 KIS655153 KSO655153 LCK655153 LMG655153 LWC655153 MFY655153 MPU655153 MZQ655153 NJM655153 NTI655153 ODE655153 ONA655153 OWW655153 PGS655153 PQO655153 QAK655153 QKG655153 QUC655153 RDY655153 RNU655153 RXQ655153 SHM655153 SRI655153 TBE655153 TLA655153 TUW655153 UES655153 UOO655153 UYK655153 VIG655153 VSC655153 WBY655153 WLU655153 WVQ655153 H720689 JE720689 TA720689 ACW720689 AMS720689 AWO720689 BGK720689 BQG720689 CAC720689 CJY720689 CTU720689 DDQ720689 DNM720689 DXI720689 EHE720689 ERA720689 FAW720689 FKS720689 FUO720689 GEK720689 GOG720689 GYC720689 HHY720689 HRU720689 IBQ720689 ILM720689 IVI720689 JFE720689 JPA720689 JYW720689 KIS720689 KSO720689 LCK720689 LMG720689 LWC720689 MFY720689 MPU720689 MZQ720689 NJM720689 NTI720689 ODE720689 ONA720689 OWW720689 PGS720689 PQO720689 QAK720689 QKG720689 QUC720689 RDY720689 RNU720689 RXQ720689 SHM720689 SRI720689 TBE720689 TLA720689 TUW720689 UES720689 UOO720689 UYK720689 VIG720689 VSC720689 WBY720689 WLU720689 WVQ720689 H786225 JE786225 TA786225 ACW786225 AMS786225 AWO786225 BGK786225 BQG786225 CAC786225 CJY786225 CTU786225 DDQ786225 DNM786225 DXI786225 EHE786225 ERA786225 FAW786225 FKS786225 FUO786225 GEK786225 GOG786225 GYC786225 HHY786225 HRU786225 IBQ786225 ILM786225 IVI786225 JFE786225 JPA786225 JYW786225 KIS786225 KSO786225 LCK786225 LMG786225 LWC786225 MFY786225 MPU786225 MZQ786225 NJM786225 NTI786225 ODE786225 ONA786225 OWW786225 PGS786225 PQO786225 QAK786225 QKG786225 QUC786225 RDY786225 RNU786225 RXQ786225 SHM786225 SRI786225 TBE786225 TLA786225 TUW786225 UES786225 UOO786225 UYK786225 VIG786225 VSC786225 WBY786225 WLU786225 WVQ786225 H851761 JE851761 TA851761 ACW851761 AMS851761 AWO851761 BGK851761 BQG851761 CAC851761 CJY851761 CTU851761 DDQ851761 DNM851761 DXI851761 EHE851761 ERA851761 FAW851761 FKS851761 FUO851761 GEK851761 GOG851761 GYC851761 HHY851761 HRU851761 IBQ851761 ILM851761 IVI851761 JFE851761 JPA851761 JYW851761 KIS851761 KSO851761 LCK851761 LMG851761 LWC851761 MFY851761 MPU851761 MZQ851761 NJM851761 NTI851761 ODE851761 ONA851761 OWW851761 PGS851761 PQO851761 QAK851761 QKG851761 QUC851761 RDY851761 RNU851761 RXQ851761 SHM851761 SRI851761 TBE851761 TLA851761 TUW851761 UES851761 UOO851761 UYK851761 VIG851761 VSC851761 WBY851761 WLU851761 WVQ851761 H917297 JE917297 TA917297 ACW917297 AMS917297 AWO917297 BGK917297 BQG917297 CAC917297 CJY917297 CTU917297 DDQ917297 DNM917297 DXI917297 EHE917297 ERA917297 FAW917297 FKS917297 FUO917297 GEK917297 GOG917297 GYC917297 HHY917297 HRU917297 IBQ917297 ILM917297 IVI917297 JFE917297 JPA917297 JYW917297 KIS917297 KSO917297 LCK917297 LMG917297 LWC917297 MFY917297 MPU917297 MZQ917297 NJM917297 NTI917297 ODE917297 ONA917297 OWW917297 PGS917297 PQO917297 QAK917297 QKG917297 QUC917297 RDY917297 RNU917297 RXQ917297 SHM917297 SRI917297 TBE917297 TLA917297 TUW917297 UES917297 UOO917297 UYK917297 VIG917297 VSC917297 WBY917297 WLU917297 WVQ917297 H982833 JE982833 TA982833 ACW982833 AMS982833 AWO982833 BGK982833 BQG982833 CAC982833 CJY982833 CTU982833 DDQ982833 DNM982833 DXI982833 EHE982833 ERA982833 FAW982833 FKS982833 FUO982833 GEK982833 GOG982833 GYC982833 HHY982833 HRU982833 IBQ982833 ILM982833 IVI982833 JFE982833 JPA982833 JYW982833 KIS982833 KSO982833 LCK982833 LMG982833 LWC982833 MFY982833 MPU982833 MZQ982833 NJM982833 NTI982833 ODE982833 ONA982833 OWW982833 PGS982833 PQO982833 QAK982833 QKG982833 QUC982833 RDY982833 RNU982833 RXQ982833 SHM982833 SRI982833 TBE982833 TLA982833 TUW982833 UES982833 UOO982833 UYK982833 VIG982833 VSC982833 WBY982833 WLU982833 WVQ982833">
      <formula1>1</formula1>
      <formula2>12</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329 JH65329 TD65329 ACZ65329 AMV65329 AWR65329 BGN65329 BQJ65329 CAF65329 CKB65329 CTX65329 DDT65329 DNP65329 DXL65329 EHH65329 ERD65329 FAZ65329 FKV65329 FUR65329 GEN65329 GOJ65329 GYF65329 HIB65329 HRX65329 IBT65329 ILP65329 IVL65329 JFH65329 JPD65329 JYZ65329 KIV65329 KSR65329 LCN65329 LMJ65329 LWF65329 MGB65329 MPX65329 MZT65329 NJP65329 NTL65329 ODH65329 OND65329 OWZ65329 PGV65329 PQR65329 QAN65329 QKJ65329 QUF65329 REB65329 RNX65329 RXT65329 SHP65329 SRL65329 TBH65329 TLD65329 TUZ65329 UEV65329 UOR65329 UYN65329 VIJ65329 VSF65329 WCB65329 WLX65329 WVT65329 K130865 JH130865 TD130865 ACZ130865 AMV130865 AWR130865 BGN130865 BQJ130865 CAF130865 CKB130865 CTX130865 DDT130865 DNP130865 DXL130865 EHH130865 ERD130865 FAZ130865 FKV130865 FUR130865 GEN130865 GOJ130865 GYF130865 HIB130865 HRX130865 IBT130865 ILP130865 IVL130865 JFH130865 JPD130865 JYZ130865 KIV130865 KSR130865 LCN130865 LMJ130865 LWF130865 MGB130865 MPX130865 MZT130865 NJP130865 NTL130865 ODH130865 OND130865 OWZ130865 PGV130865 PQR130865 QAN130865 QKJ130865 QUF130865 REB130865 RNX130865 RXT130865 SHP130865 SRL130865 TBH130865 TLD130865 TUZ130865 UEV130865 UOR130865 UYN130865 VIJ130865 VSF130865 WCB130865 WLX130865 WVT130865 K196401 JH196401 TD196401 ACZ196401 AMV196401 AWR196401 BGN196401 BQJ196401 CAF196401 CKB196401 CTX196401 DDT196401 DNP196401 DXL196401 EHH196401 ERD196401 FAZ196401 FKV196401 FUR196401 GEN196401 GOJ196401 GYF196401 HIB196401 HRX196401 IBT196401 ILP196401 IVL196401 JFH196401 JPD196401 JYZ196401 KIV196401 KSR196401 LCN196401 LMJ196401 LWF196401 MGB196401 MPX196401 MZT196401 NJP196401 NTL196401 ODH196401 OND196401 OWZ196401 PGV196401 PQR196401 QAN196401 QKJ196401 QUF196401 REB196401 RNX196401 RXT196401 SHP196401 SRL196401 TBH196401 TLD196401 TUZ196401 UEV196401 UOR196401 UYN196401 VIJ196401 VSF196401 WCB196401 WLX196401 WVT196401 K261937 JH261937 TD261937 ACZ261937 AMV261937 AWR261937 BGN261937 BQJ261937 CAF261937 CKB261937 CTX261937 DDT261937 DNP261937 DXL261937 EHH261937 ERD261937 FAZ261937 FKV261937 FUR261937 GEN261937 GOJ261937 GYF261937 HIB261937 HRX261937 IBT261937 ILP261937 IVL261937 JFH261937 JPD261937 JYZ261937 KIV261937 KSR261937 LCN261937 LMJ261937 LWF261937 MGB261937 MPX261937 MZT261937 NJP261937 NTL261937 ODH261937 OND261937 OWZ261937 PGV261937 PQR261937 QAN261937 QKJ261937 QUF261937 REB261937 RNX261937 RXT261937 SHP261937 SRL261937 TBH261937 TLD261937 TUZ261937 UEV261937 UOR261937 UYN261937 VIJ261937 VSF261937 WCB261937 WLX261937 WVT261937 K327473 JH327473 TD327473 ACZ327473 AMV327473 AWR327473 BGN327473 BQJ327473 CAF327473 CKB327473 CTX327473 DDT327473 DNP327473 DXL327473 EHH327473 ERD327473 FAZ327473 FKV327473 FUR327473 GEN327473 GOJ327473 GYF327473 HIB327473 HRX327473 IBT327473 ILP327473 IVL327473 JFH327473 JPD327473 JYZ327473 KIV327473 KSR327473 LCN327473 LMJ327473 LWF327473 MGB327473 MPX327473 MZT327473 NJP327473 NTL327473 ODH327473 OND327473 OWZ327473 PGV327473 PQR327473 QAN327473 QKJ327473 QUF327473 REB327473 RNX327473 RXT327473 SHP327473 SRL327473 TBH327473 TLD327473 TUZ327473 UEV327473 UOR327473 UYN327473 VIJ327473 VSF327473 WCB327473 WLX327473 WVT327473 K393009 JH393009 TD393009 ACZ393009 AMV393009 AWR393009 BGN393009 BQJ393009 CAF393009 CKB393009 CTX393009 DDT393009 DNP393009 DXL393009 EHH393009 ERD393009 FAZ393009 FKV393009 FUR393009 GEN393009 GOJ393009 GYF393009 HIB393009 HRX393009 IBT393009 ILP393009 IVL393009 JFH393009 JPD393009 JYZ393009 KIV393009 KSR393009 LCN393009 LMJ393009 LWF393009 MGB393009 MPX393009 MZT393009 NJP393009 NTL393009 ODH393009 OND393009 OWZ393009 PGV393009 PQR393009 QAN393009 QKJ393009 QUF393009 REB393009 RNX393009 RXT393009 SHP393009 SRL393009 TBH393009 TLD393009 TUZ393009 UEV393009 UOR393009 UYN393009 VIJ393009 VSF393009 WCB393009 WLX393009 WVT393009 K458545 JH458545 TD458545 ACZ458545 AMV458545 AWR458545 BGN458545 BQJ458545 CAF458545 CKB458545 CTX458545 DDT458545 DNP458545 DXL458545 EHH458545 ERD458545 FAZ458545 FKV458545 FUR458545 GEN458545 GOJ458545 GYF458545 HIB458545 HRX458545 IBT458545 ILP458545 IVL458545 JFH458545 JPD458545 JYZ458545 KIV458545 KSR458545 LCN458545 LMJ458545 LWF458545 MGB458545 MPX458545 MZT458545 NJP458545 NTL458545 ODH458545 OND458545 OWZ458545 PGV458545 PQR458545 QAN458545 QKJ458545 QUF458545 REB458545 RNX458545 RXT458545 SHP458545 SRL458545 TBH458545 TLD458545 TUZ458545 UEV458545 UOR458545 UYN458545 VIJ458545 VSF458545 WCB458545 WLX458545 WVT458545 K524081 JH524081 TD524081 ACZ524081 AMV524081 AWR524081 BGN524081 BQJ524081 CAF524081 CKB524081 CTX524081 DDT524081 DNP524081 DXL524081 EHH524081 ERD524081 FAZ524081 FKV524081 FUR524081 GEN524081 GOJ524081 GYF524081 HIB524081 HRX524081 IBT524081 ILP524081 IVL524081 JFH524081 JPD524081 JYZ524081 KIV524081 KSR524081 LCN524081 LMJ524081 LWF524081 MGB524081 MPX524081 MZT524081 NJP524081 NTL524081 ODH524081 OND524081 OWZ524081 PGV524081 PQR524081 QAN524081 QKJ524081 QUF524081 REB524081 RNX524081 RXT524081 SHP524081 SRL524081 TBH524081 TLD524081 TUZ524081 UEV524081 UOR524081 UYN524081 VIJ524081 VSF524081 WCB524081 WLX524081 WVT524081 K589617 JH589617 TD589617 ACZ589617 AMV589617 AWR589617 BGN589617 BQJ589617 CAF589617 CKB589617 CTX589617 DDT589617 DNP589617 DXL589617 EHH589617 ERD589617 FAZ589617 FKV589617 FUR589617 GEN589617 GOJ589617 GYF589617 HIB589617 HRX589617 IBT589617 ILP589617 IVL589617 JFH589617 JPD589617 JYZ589617 KIV589617 KSR589617 LCN589617 LMJ589617 LWF589617 MGB589617 MPX589617 MZT589617 NJP589617 NTL589617 ODH589617 OND589617 OWZ589617 PGV589617 PQR589617 QAN589617 QKJ589617 QUF589617 REB589617 RNX589617 RXT589617 SHP589617 SRL589617 TBH589617 TLD589617 TUZ589617 UEV589617 UOR589617 UYN589617 VIJ589617 VSF589617 WCB589617 WLX589617 WVT589617 K655153 JH655153 TD655153 ACZ655153 AMV655153 AWR655153 BGN655153 BQJ655153 CAF655153 CKB655153 CTX655153 DDT655153 DNP655153 DXL655153 EHH655153 ERD655153 FAZ655153 FKV655153 FUR655153 GEN655153 GOJ655153 GYF655153 HIB655153 HRX655153 IBT655153 ILP655153 IVL655153 JFH655153 JPD655153 JYZ655153 KIV655153 KSR655153 LCN655153 LMJ655153 LWF655153 MGB655153 MPX655153 MZT655153 NJP655153 NTL655153 ODH655153 OND655153 OWZ655153 PGV655153 PQR655153 QAN655153 QKJ655153 QUF655153 REB655153 RNX655153 RXT655153 SHP655153 SRL655153 TBH655153 TLD655153 TUZ655153 UEV655153 UOR655153 UYN655153 VIJ655153 VSF655153 WCB655153 WLX655153 WVT655153 K720689 JH720689 TD720689 ACZ720689 AMV720689 AWR720689 BGN720689 BQJ720689 CAF720689 CKB720689 CTX720689 DDT720689 DNP720689 DXL720689 EHH720689 ERD720689 FAZ720689 FKV720689 FUR720689 GEN720689 GOJ720689 GYF720689 HIB720689 HRX720689 IBT720689 ILP720689 IVL720689 JFH720689 JPD720689 JYZ720689 KIV720689 KSR720689 LCN720689 LMJ720689 LWF720689 MGB720689 MPX720689 MZT720689 NJP720689 NTL720689 ODH720689 OND720689 OWZ720689 PGV720689 PQR720689 QAN720689 QKJ720689 QUF720689 REB720689 RNX720689 RXT720689 SHP720689 SRL720689 TBH720689 TLD720689 TUZ720689 UEV720689 UOR720689 UYN720689 VIJ720689 VSF720689 WCB720689 WLX720689 WVT720689 K786225 JH786225 TD786225 ACZ786225 AMV786225 AWR786225 BGN786225 BQJ786225 CAF786225 CKB786225 CTX786225 DDT786225 DNP786225 DXL786225 EHH786225 ERD786225 FAZ786225 FKV786225 FUR786225 GEN786225 GOJ786225 GYF786225 HIB786225 HRX786225 IBT786225 ILP786225 IVL786225 JFH786225 JPD786225 JYZ786225 KIV786225 KSR786225 LCN786225 LMJ786225 LWF786225 MGB786225 MPX786225 MZT786225 NJP786225 NTL786225 ODH786225 OND786225 OWZ786225 PGV786225 PQR786225 QAN786225 QKJ786225 QUF786225 REB786225 RNX786225 RXT786225 SHP786225 SRL786225 TBH786225 TLD786225 TUZ786225 UEV786225 UOR786225 UYN786225 VIJ786225 VSF786225 WCB786225 WLX786225 WVT786225 K851761 JH851761 TD851761 ACZ851761 AMV851761 AWR851761 BGN851761 BQJ851761 CAF851761 CKB851761 CTX851761 DDT851761 DNP851761 DXL851761 EHH851761 ERD851761 FAZ851761 FKV851761 FUR851761 GEN851761 GOJ851761 GYF851761 HIB851761 HRX851761 IBT851761 ILP851761 IVL851761 JFH851761 JPD851761 JYZ851761 KIV851761 KSR851761 LCN851761 LMJ851761 LWF851761 MGB851761 MPX851761 MZT851761 NJP851761 NTL851761 ODH851761 OND851761 OWZ851761 PGV851761 PQR851761 QAN851761 QKJ851761 QUF851761 REB851761 RNX851761 RXT851761 SHP851761 SRL851761 TBH851761 TLD851761 TUZ851761 UEV851761 UOR851761 UYN851761 VIJ851761 VSF851761 WCB851761 WLX851761 WVT851761 K917297 JH917297 TD917297 ACZ917297 AMV917297 AWR917297 BGN917297 BQJ917297 CAF917297 CKB917297 CTX917297 DDT917297 DNP917297 DXL917297 EHH917297 ERD917297 FAZ917297 FKV917297 FUR917297 GEN917297 GOJ917297 GYF917297 HIB917297 HRX917297 IBT917297 ILP917297 IVL917297 JFH917297 JPD917297 JYZ917297 KIV917297 KSR917297 LCN917297 LMJ917297 LWF917297 MGB917297 MPX917297 MZT917297 NJP917297 NTL917297 ODH917297 OND917297 OWZ917297 PGV917297 PQR917297 QAN917297 QKJ917297 QUF917297 REB917297 RNX917297 RXT917297 SHP917297 SRL917297 TBH917297 TLD917297 TUZ917297 UEV917297 UOR917297 UYN917297 VIJ917297 VSF917297 WCB917297 WLX917297 WVT917297 K982833 JH982833 TD982833 ACZ982833 AMV982833 AWR982833 BGN982833 BQJ982833 CAF982833 CKB982833 CTX982833 DDT982833 DNP982833 DXL982833 EHH982833 ERD982833 FAZ982833 FKV982833 FUR982833 GEN982833 GOJ982833 GYF982833 HIB982833 HRX982833 IBT982833 ILP982833 IVL982833 JFH982833 JPD982833 JYZ982833 KIV982833 KSR982833 LCN982833 LMJ982833 LWF982833 MGB982833 MPX982833 MZT982833 NJP982833 NTL982833 ODH982833 OND982833 OWZ982833 PGV982833 PQR982833 QAN982833 QKJ982833 QUF982833 REB982833 RNX982833 RXT982833 SHP982833 SRL982833 TBH982833 TLD982833 TUZ982833 UEV982833 UOR982833 UYN982833 VIJ982833 VSF982833 WCB982833 WLX982833 WVT982833">
      <formula1>2018</formula1>
    </dataValidation>
    <dataValidation type="textLength" allowBlank="1" showInputMessage="1" showErrorMessage="1" errorTitle="Attention plage de valeurs" error="Texte libre; max. 50 signes" sqref="Q7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329:X65329 JN65329:JT65329 TJ65329:TP65329 ADF65329:ADL65329 ANB65329:ANH65329 AWX65329:AXD65329 BGT65329:BGZ65329 BQP65329:BQV65329 CAL65329:CAR65329 CKH65329:CKN65329 CUD65329:CUJ65329 DDZ65329:DEF65329 DNV65329:DOB65329 DXR65329:DXX65329 EHN65329:EHT65329 ERJ65329:ERP65329 FBF65329:FBL65329 FLB65329:FLH65329 FUX65329:FVD65329 GET65329:GEZ65329 GOP65329:GOV65329 GYL65329:GYR65329 HIH65329:HIN65329 HSD65329:HSJ65329 IBZ65329:ICF65329 ILV65329:IMB65329 IVR65329:IVX65329 JFN65329:JFT65329 JPJ65329:JPP65329 JZF65329:JZL65329 KJB65329:KJH65329 KSX65329:KTD65329 LCT65329:LCZ65329 LMP65329:LMV65329 LWL65329:LWR65329 MGH65329:MGN65329 MQD65329:MQJ65329 MZZ65329:NAF65329 NJV65329:NKB65329 NTR65329:NTX65329 ODN65329:ODT65329 ONJ65329:ONP65329 OXF65329:OXL65329 PHB65329:PHH65329 PQX65329:PRD65329 QAT65329:QAZ65329 QKP65329:QKV65329 QUL65329:QUR65329 REH65329:REN65329 ROD65329:ROJ65329 RXZ65329:RYF65329 SHV65329:SIB65329 SRR65329:SRX65329 TBN65329:TBT65329 TLJ65329:TLP65329 TVF65329:TVL65329 UFB65329:UFH65329 UOX65329:UPD65329 UYT65329:UYZ65329 VIP65329:VIV65329 VSL65329:VSR65329 WCH65329:WCN65329 WMD65329:WMJ65329 WVZ65329:WWF65329 Q130865:X130865 JN130865:JT130865 TJ130865:TP130865 ADF130865:ADL130865 ANB130865:ANH130865 AWX130865:AXD130865 BGT130865:BGZ130865 BQP130865:BQV130865 CAL130865:CAR130865 CKH130865:CKN130865 CUD130865:CUJ130865 DDZ130865:DEF130865 DNV130865:DOB130865 DXR130865:DXX130865 EHN130865:EHT130865 ERJ130865:ERP130865 FBF130865:FBL130865 FLB130865:FLH130865 FUX130865:FVD130865 GET130865:GEZ130865 GOP130865:GOV130865 GYL130865:GYR130865 HIH130865:HIN130865 HSD130865:HSJ130865 IBZ130865:ICF130865 ILV130865:IMB130865 IVR130865:IVX130865 JFN130865:JFT130865 JPJ130865:JPP130865 JZF130865:JZL130865 KJB130865:KJH130865 KSX130865:KTD130865 LCT130865:LCZ130865 LMP130865:LMV130865 LWL130865:LWR130865 MGH130865:MGN130865 MQD130865:MQJ130865 MZZ130865:NAF130865 NJV130865:NKB130865 NTR130865:NTX130865 ODN130865:ODT130865 ONJ130865:ONP130865 OXF130865:OXL130865 PHB130865:PHH130865 PQX130865:PRD130865 QAT130865:QAZ130865 QKP130865:QKV130865 QUL130865:QUR130865 REH130865:REN130865 ROD130865:ROJ130865 RXZ130865:RYF130865 SHV130865:SIB130865 SRR130865:SRX130865 TBN130865:TBT130865 TLJ130865:TLP130865 TVF130865:TVL130865 UFB130865:UFH130865 UOX130865:UPD130865 UYT130865:UYZ130865 VIP130865:VIV130865 VSL130865:VSR130865 WCH130865:WCN130865 WMD130865:WMJ130865 WVZ130865:WWF130865 Q196401:X196401 JN196401:JT196401 TJ196401:TP196401 ADF196401:ADL196401 ANB196401:ANH196401 AWX196401:AXD196401 BGT196401:BGZ196401 BQP196401:BQV196401 CAL196401:CAR196401 CKH196401:CKN196401 CUD196401:CUJ196401 DDZ196401:DEF196401 DNV196401:DOB196401 DXR196401:DXX196401 EHN196401:EHT196401 ERJ196401:ERP196401 FBF196401:FBL196401 FLB196401:FLH196401 FUX196401:FVD196401 GET196401:GEZ196401 GOP196401:GOV196401 GYL196401:GYR196401 HIH196401:HIN196401 HSD196401:HSJ196401 IBZ196401:ICF196401 ILV196401:IMB196401 IVR196401:IVX196401 JFN196401:JFT196401 JPJ196401:JPP196401 JZF196401:JZL196401 KJB196401:KJH196401 KSX196401:KTD196401 LCT196401:LCZ196401 LMP196401:LMV196401 LWL196401:LWR196401 MGH196401:MGN196401 MQD196401:MQJ196401 MZZ196401:NAF196401 NJV196401:NKB196401 NTR196401:NTX196401 ODN196401:ODT196401 ONJ196401:ONP196401 OXF196401:OXL196401 PHB196401:PHH196401 PQX196401:PRD196401 QAT196401:QAZ196401 QKP196401:QKV196401 QUL196401:QUR196401 REH196401:REN196401 ROD196401:ROJ196401 RXZ196401:RYF196401 SHV196401:SIB196401 SRR196401:SRX196401 TBN196401:TBT196401 TLJ196401:TLP196401 TVF196401:TVL196401 UFB196401:UFH196401 UOX196401:UPD196401 UYT196401:UYZ196401 VIP196401:VIV196401 VSL196401:VSR196401 WCH196401:WCN196401 WMD196401:WMJ196401 WVZ196401:WWF196401 Q261937:X261937 JN261937:JT261937 TJ261937:TP261937 ADF261937:ADL261937 ANB261937:ANH261937 AWX261937:AXD261937 BGT261937:BGZ261937 BQP261937:BQV261937 CAL261937:CAR261937 CKH261937:CKN261937 CUD261937:CUJ261937 DDZ261937:DEF261937 DNV261937:DOB261937 DXR261937:DXX261937 EHN261937:EHT261937 ERJ261937:ERP261937 FBF261937:FBL261937 FLB261937:FLH261937 FUX261937:FVD261937 GET261937:GEZ261937 GOP261937:GOV261937 GYL261937:GYR261937 HIH261937:HIN261937 HSD261937:HSJ261937 IBZ261937:ICF261937 ILV261937:IMB261937 IVR261937:IVX261937 JFN261937:JFT261937 JPJ261937:JPP261937 JZF261937:JZL261937 KJB261937:KJH261937 KSX261937:KTD261937 LCT261937:LCZ261937 LMP261937:LMV261937 LWL261937:LWR261937 MGH261937:MGN261937 MQD261937:MQJ261937 MZZ261937:NAF261937 NJV261937:NKB261937 NTR261937:NTX261937 ODN261937:ODT261937 ONJ261937:ONP261937 OXF261937:OXL261937 PHB261937:PHH261937 PQX261937:PRD261937 QAT261937:QAZ261937 QKP261937:QKV261937 QUL261937:QUR261937 REH261937:REN261937 ROD261937:ROJ261937 RXZ261937:RYF261937 SHV261937:SIB261937 SRR261937:SRX261937 TBN261937:TBT261937 TLJ261937:TLP261937 TVF261937:TVL261937 UFB261937:UFH261937 UOX261937:UPD261937 UYT261937:UYZ261937 VIP261937:VIV261937 VSL261937:VSR261937 WCH261937:WCN261937 WMD261937:WMJ261937 WVZ261937:WWF261937 Q327473:X327473 JN327473:JT327473 TJ327473:TP327473 ADF327473:ADL327473 ANB327473:ANH327473 AWX327473:AXD327473 BGT327473:BGZ327473 BQP327473:BQV327473 CAL327473:CAR327473 CKH327473:CKN327473 CUD327473:CUJ327473 DDZ327473:DEF327473 DNV327473:DOB327473 DXR327473:DXX327473 EHN327473:EHT327473 ERJ327473:ERP327473 FBF327473:FBL327473 FLB327473:FLH327473 FUX327473:FVD327473 GET327473:GEZ327473 GOP327473:GOV327473 GYL327473:GYR327473 HIH327473:HIN327473 HSD327473:HSJ327473 IBZ327473:ICF327473 ILV327473:IMB327473 IVR327473:IVX327473 JFN327473:JFT327473 JPJ327473:JPP327473 JZF327473:JZL327473 KJB327473:KJH327473 KSX327473:KTD327473 LCT327473:LCZ327473 LMP327473:LMV327473 LWL327473:LWR327473 MGH327473:MGN327473 MQD327473:MQJ327473 MZZ327473:NAF327473 NJV327473:NKB327473 NTR327473:NTX327473 ODN327473:ODT327473 ONJ327473:ONP327473 OXF327473:OXL327473 PHB327473:PHH327473 PQX327473:PRD327473 QAT327473:QAZ327473 QKP327473:QKV327473 QUL327473:QUR327473 REH327473:REN327473 ROD327473:ROJ327473 RXZ327473:RYF327473 SHV327473:SIB327473 SRR327473:SRX327473 TBN327473:TBT327473 TLJ327473:TLP327473 TVF327473:TVL327473 UFB327473:UFH327473 UOX327473:UPD327473 UYT327473:UYZ327473 VIP327473:VIV327473 VSL327473:VSR327473 WCH327473:WCN327473 WMD327473:WMJ327473 WVZ327473:WWF327473 Q393009:X393009 JN393009:JT393009 TJ393009:TP393009 ADF393009:ADL393009 ANB393009:ANH393009 AWX393009:AXD393009 BGT393009:BGZ393009 BQP393009:BQV393009 CAL393009:CAR393009 CKH393009:CKN393009 CUD393009:CUJ393009 DDZ393009:DEF393009 DNV393009:DOB393009 DXR393009:DXX393009 EHN393009:EHT393009 ERJ393009:ERP393009 FBF393009:FBL393009 FLB393009:FLH393009 FUX393009:FVD393009 GET393009:GEZ393009 GOP393009:GOV393009 GYL393009:GYR393009 HIH393009:HIN393009 HSD393009:HSJ393009 IBZ393009:ICF393009 ILV393009:IMB393009 IVR393009:IVX393009 JFN393009:JFT393009 JPJ393009:JPP393009 JZF393009:JZL393009 KJB393009:KJH393009 KSX393009:KTD393009 LCT393009:LCZ393009 LMP393009:LMV393009 LWL393009:LWR393009 MGH393009:MGN393009 MQD393009:MQJ393009 MZZ393009:NAF393009 NJV393009:NKB393009 NTR393009:NTX393009 ODN393009:ODT393009 ONJ393009:ONP393009 OXF393009:OXL393009 PHB393009:PHH393009 PQX393009:PRD393009 QAT393009:QAZ393009 QKP393009:QKV393009 QUL393009:QUR393009 REH393009:REN393009 ROD393009:ROJ393009 RXZ393009:RYF393009 SHV393009:SIB393009 SRR393009:SRX393009 TBN393009:TBT393009 TLJ393009:TLP393009 TVF393009:TVL393009 UFB393009:UFH393009 UOX393009:UPD393009 UYT393009:UYZ393009 VIP393009:VIV393009 VSL393009:VSR393009 WCH393009:WCN393009 WMD393009:WMJ393009 WVZ393009:WWF393009 Q458545:X458545 JN458545:JT458545 TJ458545:TP458545 ADF458545:ADL458545 ANB458545:ANH458545 AWX458545:AXD458545 BGT458545:BGZ458545 BQP458545:BQV458545 CAL458545:CAR458545 CKH458545:CKN458545 CUD458545:CUJ458545 DDZ458545:DEF458545 DNV458545:DOB458545 DXR458545:DXX458545 EHN458545:EHT458545 ERJ458545:ERP458545 FBF458545:FBL458545 FLB458545:FLH458545 FUX458545:FVD458545 GET458545:GEZ458545 GOP458545:GOV458545 GYL458545:GYR458545 HIH458545:HIN458545 HSD458545:HSJ458545 IBZ458545:ICF458545 ILV458545:IMB458545 IVR458545:IVX458545 JFN458545:JFT458545 JPJ458545:JPP458545 JZF458545:JZL458545 KJB458545:KJH458545 KSX458545:KTD458545 LCT458545:LCZ458545 LMP458545:LMV458545 LWL458545:LWR458545 MGH458545:MGN458545 MQD458545:MQJ458545 MZZ458545:NAF458545 NJV458545:NKB458545 NTR458545:NTX458545 ODN458545:ODT458545 ONJ458545:ONP458545 OXF458545:OXL458545 PHB458545:PHH458545 PQX458545:PRD458545 QAT458545:QAZ458545 QKP458545:QKV458545 QUL458545:QUR458545 REH458545:REN458545 ROD458545:ROJ458545 RXZ458545:RYF458545 SHV458545:SIB458545 SRR458545:SRX458545 TBN458545:TBT458545 TLJ458545:TLP458545 TVF458545:TVL458545 UFB458545:UFH458545 UOX458545:UPD458545 UYT458545:UYZ458545 VIP458545:VIV458545 VSL458545:VSR458545 WCH458545:WCN458545 WMD458545:WMJ458545 WVZ458545:WWF458545 Q524081:X524081 JN524081:JT524081 TJ524081:TP524081 ADF524081:ADL524081 ANB524081:ANH524081 AWX524081:AXD524081 BGT524081:BGZ524081 BQP524081:BQV524081 CAL524081:CAR524081 CKH524081:CKN524081 CUD524081:CUJ524081 DDZ524081:DEF524081 DNV524081:DOB524081 DXR524081:DXX524081 EHN524081:EHT524081 ERJ524081:ERP524081 FBF524081:FBL524081 FLB524081:FLH524081 FUX524081:FVD524081 GET524081:GEZ524081 GOP524081:GOV524081 GYL524081:GYR524081 HIH524081:HIN524081 HSD524081:HSJ524081 IBZ524081:ICF524081 ILV524081:IMB524081 IVR524081:IVX524081 JFN524081:JFT524081 JPJ524081:JPP524081 JZF524081:JZL524081 KJB524081:KJH524081 KSX524081:KTD524081 LCT524081:LCZ524081 LMP524081:LMV524081 LWL524081:LWR524081 MGH524081:MGN524081 MQD524081:MQJ524081 MZZ524081:NAF524081 NJV524081:NKB524081 NTR524081:NTX524081 ODN524081:ODT524081 ONJ524081:ONP524081 OXF524081:OXL524081 PHB524081:PHH524081 PQX524081:PRD524081 QAT524081:QAZ524081 QKP524081:QKV524081 QUL524081:QUR524081 REH524081:REN524081 ROD524081:ROJ524081 RXZ524081:RYF524081 SHV524081:SIB524081 SRR524081:SRX524081 TBN524081:TBT524081 TLJ524081:TLP524081 TVF524081:TVL524081 UFB524081:UFH524081 UOX524081:UPD524081 UYT524081:UYZ524081 VIP524081:VIV524081 VSL524081:VSR524081 WCH524081:WCN524081 WMD524081:WMJ524081 WVZ524081:WWF524081 Q589617:X589617 JN589617:JT589617 TJ589617:TP589617 ADF589617:ADL589617 ANB589617:ANH589617 AWX589617:AXD589617 BGT589617:BGZ589617 BQP589617:BQV589617 CAL589617:CAR589617 CKH589617:CKN589617 CUD589617:CUJ589617 DDZ589617:DEF589617 DNV589617:DOB589617 DXR589617:DXX589617 EHN589617:EHT589617 ERJ589617:ERP589617 FBF589617:FBL589617 FLB589617:FLH589617 FUX589617:FVD589617 GET589617:GEZ589617 GOP589617:GOV589617 GYL589617:GYR589617 HIH589617:HIN589617 HSD589617:HSJ589617 IBZ589617:ICF589617 ILV589617:IMB589617 IVR589617:IVX589617 JFN589617:JFT589617 JPJ589617:JPP589617 JZF589617:JZL589617 KJB589617:KJH589617 KSX589617:KTD589617 LCT589617:LCZ589617 LMP589617:LMV589617 LWL589617:LWR589617 MGH589617:MGN589617 MQD589617:MQJ589617 MZZ589617:NAF589617 NJV589617:NKB589617 NTR589617:NTX589617 ODN589617:ODT589617 ONJ589617:ONP589617 OXF589617:OXL589617 PHB589617:PHH589617 PQX589617:PRD589617 QAT589617:QAZ589617 QKP589617:QKV589617 QUL589617:QUR589617 REH589617:REN589617 ROD589617:ROJ589617 RXZ589617:RYF589617 SHV589617:SIB589617 SRR589617:SRX589617 TBN589617:TBT589617 TLJ589617:TLP589617 TVF589617:TVL589617 UFB589617:UFH589617 UOX589617:UPD589617 UYT589617:UYZ589617 VIP589617:VIV589617 VSL589617:VSR589617 WCH589617:WCN589617 WMD589617:WMJ589617 WVZ589617:WWF589617 Q655153:X655153 JN655153:JT655153 TJ655153:TP655153 ADF655153:ADL655153 ANB655153:ANH655153 AWX655153:AXD655153 BGT655153:BGZ655153 BQP655153:BQV655153 CAL655153:CAR655153 CKH655153:CKN655153 CUD655153:CUJ655153 DDZ655153:DEF655153 DNV655153:DOB655153 DXR655153:DXX655153 EHN655153:EHT655153 ERJ655153:ERP655153 FBF655153:FBL655153 FLB655153:FLH655153 FUX655153:FVD655153 GET655153:GEZ655153 GOP655153:GOV655153 GYL655153:GYR655153 HIH655153:HIN655153 HSD655153:HSJ655153 IBZ655153:ICF655153 ILV655153:IMB655153 IVR655153:IVX655153 JFN655153:JFT655153 JPJ655153:JPP655153 JZF655153:JZL655153 KJB655153:KJH655153 KSX655153:KTD655153 LCT655153:LCZ655153 LMP655153:LMV655153 LWL655153:LWR655153 MGH655153:MGN655153 MQD655153:MQJ655153 MZZ655153:NAF655153 NJV655153:NKB655153 NTR655153:NTX655153 ODN655153:ODT655153 ONJ655153:ONP655153 OXF655153:OXL655153 PHB655153:PHH655153 PQX655153:PRD655153 QAT655153:QAZ655153 QKP655153:QKV655153 QUL655153:QUR655153 REH655153:REN655153 ROD655153:ROJ655153 RXZ655153:RYF655153 SHV655153:SIB655153 SRR655153:SRX655153 TBN655153:TBT655153 TLJ655153:TLP655153 TVF655153:TVL655153 UFB655153:UFH655153 UOX655153:UPD655153 UYT655153:UYZ655153 VIP655153:VIV655153 VSL655153:VSR655153 WCH655153:WCN655153 WMD655153:WMJ655153 WVZ655153:WWF655153 Q720689:X720689 JN720689:JT720689 TJ720689:TP720689 ADF720689:ADL720689 ANB720689:ANH720689 AWX720689:AXD720689 BGT720689:BGZ720689 BQP720689:BQV720689 CAL720689:CAR720689 CKH720689:CKN720689 CUD720689:CUJ720689 DDZ720689:DEF720689 DNV720689:DOB720689 DXR720689:DXX720689 EHN720689:EHT720689 ERJ720689:ERP720689 FBF720689:FBL720689 FLB720689:FLH720689 FUX720689:FVD720689 GET720689:GEZ720689 GOP720689:GOV720689 GYL720689:GYR720689 HIH720689:HIN720689 HSD720689:HSJ720689 IBZ720689:ICF720689 ILV720689:IMB720689 IVR720689:IVX720689 JFN720689:JFT720689 JPJ720689:JPP720689 JZF720689:JZL720689 KJB720689:KJH720689 KSX720689:KTD720689 LCT720689:LCZ720689 LMP720689:LMV720689 LWL720689:LWR720689 MGH720689:MGN720689 MQD720689:MQJ720689 MZZ720689:NAF720689 NJV720689:NKB720689 NTR720689:NTX720689 ODN720689:ODT720689 ONJ720689:ONP720689 OXF720689:OXL720689 PHB720689:PHH720689 PQX720689:PRD720689 QAT720689:QAZ720689 QKP720689:QKV720689 QUL720689:QUR720689 REH720689:REN720689 ROD720689:ROJ720689 RXZ720689:RYF720689 SHV720689:SIB720689 SRR720689:SRX720689 TBN720689:TBT720689 TLJ720689:TLP720689 TVF720689:TVL720689 UFB720689:UFH720689 UOX720689:UPD720689 UYT720689:UYZ720689 VIP720689:VIV720689 VSL720689:VSR720689 WCH720689:WCN720689 WMD720689:WMJ720689 WVZ720689:WWF720689 Q786225:X786225 JN786225:JT786225 TJ786225:TP786225 ADF786225:ADL786225 ANB786225:ANH786225 AWX786225:AXD786225 BGT786225:BGZ786225 BQP786225:BQV786225 CAL786225:CAR786225 CKH786225:CKN786225 CUD786225:CUJ786225 DDZ786225:DEF786225 DNV786225:DOB786225 DXR786225:DXX786225 EHN786225:EHT786225 ERJ786225:ERP786225 FBF786225:FBL786225 FLB786225:FLH786225 FUX786225:FVD786225 GET786225:GEZ786225 GOP786225:GOV786225 GYL786225:GYR786225 HIH786225:HIN786225 HSD786225:HSJ786225 IBZ786225:ICF786225 ILV786225:IMB786225 IVR786225:IVX786225 JFN786225:JFT786225 JPJ786225:JPP786225 JZF786225:JZL786225 KJB786225:KJH786225 KSX786225:KTD786225 LCT786225:LCZ786225 LMP786225:LMV786225 LWL786225:LWR786225 MGH786225:MGN786225 MQD786225:MQJ786225 MZZ786225:NAF786225 NJV786225:NKB786225 NTR786225:NTX786225 ODN786225:ODT786225 ONJ786225:ONP786225 OXF786225:OXL786225 PHB786225:PHH786225 PQX786225:PRD786225 QAT786225:QAZ786225 QKP786225:QKV786225 QUL786225:QUR786225 REH786225:REN786225 ROD786225:ROJ786225 RXZ786225:RYF786225 SHV786225:SIB786225 SRR786225:SRX786225 TBN786225:TBT786225 TLJ786225:TLP786225 TVF786225:TVL786225 UFB786225:UFH786225 UOX786225:UPD786225 UYT786225:UYZ786225 VIP786225:VIV786225 VSL786225:VSR786225 WCH786225:WCN786225 WMD786225:WMJ786225 WVZ786225:WWF786225 Q851761:X851761 JN851761:JT851761 TJ851761:TP851761 ADF851761:ADL851761 ANB851761:ANH851761 AWX851761:AXD851761 BGT851761:BGZ851761 BQP851761:BQV851761 CAL851761:CAR851761 CKH851761:CKN851761 CUD851761:CUJ851761 DDZ851761:DEF851761 DNV851761:DOB851761 DXR851761:DXX851761 EHN851761:EHT851761 ERJ851761:ERP851761 FBF851761:FBL851761 FLB851761:FLH851761 FUX851761:FVD851761 GET851761:GEZ851761 GOP851761:GOV851761 GYL851761:GYR851761 HIH851761:HIN851761 HSD851761:HSJ851761 IBZ851761:ICF851761 ILV851761:IMB851761 IVR851761:IVX851761 JFN851761:JFT851761 JPJ851761:JPP851761 JZF851761:JZL851761 KJB851761:KJH851761 KSX851761:KTD851761 LCT851761:LCZ851761 LMP851761:LMV851761 LWL851761:LWR851761 MGH851761:MGN851761 MQD851761:MQJ851761 MZZ851761:NAF851761 NJV851761:NKB851761 NTR851761:NTX851761 ODN851761:ODT851761 ONJ851761:ONP851761 OXF851761:OXL851761 PHB851761:PHH851761 PQX851761:PRD851761 QAT851761:QAZ851761 QKP851761:QKV851761 QUL851761:QUR851761 REH851761:REN851761 ROD851761:ROJ851761 RXZ851761:RYF851761 SHV851761:SIB851761 SRR851761:SRX851761 TBN851761:TBT851761 TLJ851761:TLP851761 TVF851761:TVL851761 UFB851761:UFH851761 UOX851761:UPD851761 UYT851761:UYZ851761 VIP851761:VIV851761 VSL851761:VSR851761 WCH851761:WCN851761 WMD851761:WMJ851761 WVZ851761:WWF851761 Q917297:X917297 JN917297:JT917297 TJ917297:TP917297 ADF917297:ADL917297 ANB917297:ANH917297 AWX917297:AXD917297 BGT917297:BGZ917297 BQP917297:BQV917297 CAL917297:CAR917297 CKH917297:CKN917297 CUD917297:CUJ917297 DDZ917297:DEF917297 DNV917297:DOB917297 DXR917297:DXX917297 EHN917297:EHT917297 ERJ917297:ERP917297 FBF917297:FBL917297 FLB917297:FLH917297 FUX917297:FVD917297 GET917297:GEZ917297 GOP917297:GOV917297 GYL917297:GYR917297 HIH917297:HIN917297 HSD917297:HSJ917297 IBZ917297:ICF917297 ILV917297:IMB917297 IVR917297:IVX917297 JFN917297:JFT917297 JPJ917297:JPP917297 JZF917297:JZL917297 KJB917297:KJH917297 KSX917297:KTD917297 LCT917297:LCZ917297 LMP917297:LMV917297 LWL917297:LWR917297 MGH917297:MGN917297 MQD917297:MQJ917297 MZZ917297:NAF917297 NJV917297:NKB917297 NTR917297:NTX917297 ODN917297:ODT917297 ONJ917297:ONP917297 OXF917297:OXL917297 PHB917297:PHH917297 PQX917297:PRD917297 QAT917297:QAZ917297 QKP917297:QKV917297 QUL917297:QUR917297 REH917297:REN917297 ROD917297:ROJ917297 RXZ917297:RYF917297 SHV917297:SIB917297 SRR917297:SRX917297 TBN917297:TBT917297 TLJ917297:TLP917297 TVF917297:TVL917297 UFB917297:UFH917297 UOX917297:UPD917297 UYT917297:UYZ917297 VIP917297:VIV917297 VSL917297:VSR917297 WCH917297:WCN917297 WMD917297:WMJ917297 WVZ917297:WWF917297 Q982833:X982833 JN982833:JT982833 TJ982833:TP982833 ADF982833:ADL982833 ANB982833:ANH982833 AWX982833:AXD982833 BGT982833:BGZ982833 BQP982833:BQV982833 CAL982833:CAR982833 CKH982833:CKN982833 CUD982833:CUJ982833 DDZ982833:DEF982833 DNV982833:DOB982833 DXR982833:DXX982833 EHN982833:EHT982833 ERJ982833:ERP982833 FBF982833:FBL982833 FLB982833:FLH982833 FUX982833:FVD982833 GET982833:GEZ982833 GOP982833:GOV982833 GYL982833:GYR982833 HIH982833:HIN982833 HSD982833:HSJ982833 IBZ982833:ICF982833 ILV982833:IMB982833 IVR982833:IVX982833 JFN982833:JFT982833 JPJ982833:JPP982833 JZF982833:JZL982833 KJB982833:KJH982833 KSX982833:KTD982833 LCT982833:LCZ982833 LMP982833:LMV982833 LWL982833:LWR982833 MGH982833:MGN982833 MQD982833:MQJ982833 MZZ982833:NAF982833 NJV982833:NKB982833 NTR982833:NTX982833 ODN982833:ODT982833 ONJ982833:ONP982833 OXF982833:OXL982833 PHB982833:PHH982833 PQX982833:PRD982833 QAT982833:QAZ982833 QKP982833:QKV982833 QUL982833:QUR982833 REH982833:REN982833 ROD982833:ROJ982833 RXZ982833:RYF982833 SHV982833:SIB982833 SRR982833:SRX982833 TBN982833:TBT982833 TLJ982833:TLP982833 TVF982833:TVL982833 UFB982833:UFH982833 UOX982833:UPD982833 UYT982833:UYZ982833 VIP982833:VIV982833 VSL982833:VSR982833 WCH982833:WCN982833 WMD982833:WMJ982833 WVZ982833:WWF982833 WLX982831:WME982831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327:H65328 JB65327:JE65328 SX65327:TA65328 ACT65327:ACW65328 AMP65327:AMS65328 AWL65327:AWO65328 BGH65327:BGK65328 BQD65327:BQG65328 BZZ65327:CAC65328 CJV65327:CJY65328 CTR65327:CTU65328 DDN65327:DDQ65328 DNJ65327:DNM65328 DXF65327:DXI65328 EHB65327:EHE65328 EQX65327:ERA65328 FAT65327:FAW65328 FKP65327:FKS65328 FUL65327:FUO65328 GEH65327:GEK65328 GOD65327:GOG65328 GXZ65327:GYC65328 HHV65327:HHY65328 HRR65327:HRU65328 IBN65327:IBQ65328 ILJ65327:ILM65328 IVF65327:IVI65328 JFB65327:JFE65328 JOX65327:JPA65328 JYT65327:JYW65328 KIP65327:KIS65328 KSL65327:KSO65328 LCH65327:LCK65328 LMD65327:LMG65328 LVZ65327:LWC65328 MFV65327:MFY65328 MPR65327:MPU65328 MZN65327:MZQ65328 NJJ65327:NJM65328 NTF65327:NTI65328 ODB65327:ODE65328 OMX65327:ONA65328 OWT65327:OWW65328 PGP65327:PGS65328 PQL65327:PQO65328 QAH65327:QAK65328 QKD65327:QKG65328 QTZ65327:QUC65328 RDV65327:RDY65328 RNR65327:RNU65328 RXN65327:RXQ65328 SHJ65327:SHM65328 SRF65327:SRI65328 TBB65327:TBE65328 TKX65327:TLA65328 TUT65327:TUW65328 UEP65327:UES65328 UOL65327:UOO65328 UYH65327:UYK65328 VID65327:VIG65328 VRZ65327:VSC65328 WBV65327:WBY65328 WLR65327:WLU65328 WVN65327:WVQ65328 E130863:H130864 JB130863:JE130864 SX130863:TA130864 ACT130863:ACW130864 AMP130863:AMS130864 AWL130863:AWO130864 BGH130863:BGK130864 BQD130863:BQG130864 BZZ130863:CAC130864 CJV130863:CJY130864 CTR130863:CTU130864 DDN130863:DDQ130864 DNJ130863:DNM130864 DXF130863:DXI130864 EHB130863:EHE130864 EQX130863:ERA130864 FAT130863:FAW130864 FKP130863:FKS130864 FUL130863:FUO130864 GEH130863:GEK130864 GOD130863:GOG130864 GXZ130863:GYC130864 HHV130863:HHY130864 HRR130863:HRU130864 IBN130863:IBQ130864 ILJ130863:ILM130864 IVF130863:IVI130864 JFB130863:JFE130864 JOX130863:JPA130864 JYT130863:JYW130864 KIP130863:KIS130864 KSL130863:KSO130864 LCH130863:LCK130864 LMD130863:LMG130864 LVZ130863:LWC130864 MFV130863:MFY130864 MPR130863:MPU130864 MZN130863:MZQ130864 NJJ130863:NJM130864 NTF130863:NTI130864 ODB130863:ODE130864 OMX130863:ONA130864 OWT130863:OWW130864 PGP130863:PGS130864 PQL130863:PQO130864 QAH130863:QAK130864 QKD130863:QKG130864 QTZ130863:QUC130864 RDV130863:RDY130864 RNR130863:RNU130864 RXN130863:RXQ130864 SHJ130863:SHM130864 SRF130863:SRI130864 TBB130863:TBE130864 TKX130863:TLA130864 TUT130863:TUW130864 UEP130863:UES130864 UOL130863:UOO130864 UYH130863:UYK130864 VID130863:VIG130864 VRZ130863:VSC130864 WBV130863:WBY130864 WLR130863:WLU130864 WVN130863:WVQ130864 E196399:H196400 JB196399:JE196400 SX196399:TA196400 ACT196399:ACW196400 AMP196399:AMS196400 AWL196399:AWO196400 BGH196399:BGK196400 BQD196399:BQG196400 BZZ196399:CAC196400 CJV196399:CJY196400 CTR196399:CTU196400 DDN196399:DDQ196400 DNJ196399:DNM196400 DXF196399:DXI196400 EHB196399:EHE196400 EQX196399:ERA196400 FAT196399:FAW196400 FKP196399:FKS196400 FUL196399:FUO196400 GEH196399:GEK196400 GOD196399:GOG196400 GXZ196399:GYC196400 HHV196399:HHY196400 HRR196399:HRU196400 IBN196399:IBQ196400 ILJ196399:ILM196400 IVF196399:IVI196400 JFB196399:JFE196400 JOX196399:JPA196400 JYT196399:JYW196400 KIP196399:KIS196400 KSL196399:KSO196400 LCH196399:LCK196400 LMD196399:LMG196400 LVZ196399:LWC196400 MFV196399:MFY196400 MPR196399:MPU196400 MZN196399:MZQ196400 NJJ196399:NJM196400 NTF196399:NTI196400 ODB196399:ODE196400 OMX196399:ONA196400 OWT196399:OWW196400 PGP196399:PGS196400 PQL196399:PQO196400 QAH196399:QAK196400 QKD196399:QKG196400 QTZ196399:QUC196400 RDV196399:RDY196400 RNR196399:RNU196400 RXN196399:RXQ196400 SHJ196399:SHM196400 SRF196399:SRI196400 TBB196399:TBE196400 TKX196399:TLA196400 TUT196399:TUW196400 UEP196399:UES196400 UOL196399:UOO196400 UYH196399:UYK196400 VID196399:VIG196400 VRZ196399:VSC196400 WBV196399:WBY196400 WLR196399:WLU196400 WVN196399:WVQ196400 E261935:H261936 JB261935:JE261936 SX261935:TA261936 ACT261935:ACW261936 AMP261935:AMS261936 AWL261935:AWO261936 BGH261935:BGK261936 BQD261935:BQG261936 BZZ261935:CAC261936 CJV261935:CJY261936 CTR261935:CTU261936 DDN261935:DDQ261936 DNJ261935:DNM261936 DXF261935:DXI261936 EHB261935:EHE261936 EQX261935:ERA261936 FAT261935:FAW261936 FKP261935:FKS261936 FUL261935:FUO261936 GEH261935:GEK261936 GOD261935:GOG261936 GXZ261935:GYC261936 HHV261935:HHY261936 HRR261935:HRU261936 IBN261935:IBQ261936 ILJ261935:ILM261936 IVF261935:IVI261936 JFB261935:JFE261936 JOX261935:JPA261936 JYT261935:JYW261936 KIP261935:KIS261936 KSL261935:KSO261936 LCH261935:LCK261936 LMD261935:LMG261936 LVZ261935:LWC261936 MFV261935:MFY261936 MPR261935:MPU261936 MZN261935:MZQ261936 NJJ261935:NJM261936 NTF261935:NTI261936 ODB261935:ODE261936 OMX261935:ONA261936 OWT261935:OWW261936 PGP261935:PGS261936 PQL261935:PQO261936 QAH261935:QAK261936 QKD261935:QKG261936 QTZ261935:QUC261936 RDV261935:RDY261936 RNR261935:RNU261936 RXN261935:RXQ261936 SHJ261935:SHM261936 SRF261935:SRI261936 TBB261935:TBE261936 TKX261935:TLA261936 TUT261935:TUW261936 UEP261935:UES261936 UOL261935:UOO261936 UYH261935:UYK261936 VID261935:VIG261936 VRZ261935:VSC261936 WBV261935:WBY261936 WLR261935:WLU261936 WVN261935:WVQ261936 E327471:H327472 JB327471:JE327472 SX327471:TA327472 ACT327471:ACW327472 AMP327471:AMS327472 AWL327471:AWO327472 BGH327471:BGK327472 BQD327471:BQG327472 BZZ327471:CAC327472 CJV327471:CJY327472 CTR327471:CTU327472 DDN327471:DDQ327472 DNJ327471:DNM327472 DXF327471:DXI327472 EHB327471:EHE327472 EQX327471:ERA327472 FAT327471:FAW327472 FKP327471:FKS327472 FUL327471:FUO327472 GEH327471:GEK327472 GOD327471:GOG327472 GXZ327471:GYC327472 HHV327471:HHY327472 HRR327471:HRU327472 IBN327471:IBQ327472 ILJ327471:ILM327472 IVF327471:IVI327472 JFB327471:JFE327472 JOX327471:JPA327472 JYT327471:JYW327472 KIP327471:KIS327472 KSL327471:KSO327472 LCH327471:LCK327472 LMD327471:LMG327472 LVZ327471:LWC327472 MFV327471:MFY327472 MPR327471:MPU327472 MZN327471:MZQ327472 NJJ327471:NJM327472 NTF327471:NTI327472 ODB327471:ODE327472 OMX327471:ONA327472 OWT327471:OWW327472 PGP327471:PGS327472 PQL327471:PQO327472 QAH327471:QAK327472 QKD327471:QKG327472 QTZ327471:QUC327472 RDV327471:RDY327472 RNR327471:RNU327472 RXN327471:RXQ327472 SHJ327471:SHM327472 SRF327471:SRI327472 TBB327471:TBE327472 TKX327471:TLA327472 TUT327471:TUW327472 UEP327471:UES327472 UOL327471:UOO327472 UYH327471:UYK327472 VID327471:VIG327472 VRZ327471:VSC327472 WBV327471:WBY327472 WLR327471:WLU327472 WVN327471:WVQ327472 E393007:H393008 JB393007:JE393008 SX393007:TA393008 ACT393007:ACW393008 AMP393007:AMS393008 AWL393007:AWO393008 BGH393007:BGK393008 BQD393007:BQG393008 BZZ393007:CAC393008 CJV393007:CJY393008 CTR393007:CTU393008 DDN393007:DDQ393008 DNJ393007:DNM393008 DXF393007:DXI393008 EHB393007:EHE393008 EQX393007:ERA393008 FAT393007:FAW393008 FKP393007:FKS393008 FUL393007:FUO393008 GEH393007:GEK393008 GOD393007:GOG393008 GXZ393007:GYC393008 HHV393007:HHY393008 HRR393007:HRU393008 IBN393007:IBQ393008 ILJ393007:ILM393008 IVF393007:IVI393008 JFB393007:JFE393008 JOX393007:JPA393008 JYT393007:JYW393008 KIP393007:KIS393008 KSL393007:KSO393008 LCH393007:LCK393008 LMD393007:LMG393008 LVZ393007:LWC393008 MFV393007:MFY393008 MPR393007:MPU393008 MZN393007:MZQ393008 NJJ393007:NJM393008 NTF393007:NTI393008 ODB393007:ODE393008 OMX393007:ONA393008 OWT393007:OWW393008 PGP393007:PGS393008 PQL393007:PQO393008 QAH393007:QAK393008 QKD393007:QKG393008 QTZ393007:QUC393008 RDV393007:RDY393008 RNR393007:RNU393008 RXN393007:RXQ393008 SHJ393007:SHM393008 SRF393007:SRI393008 TBB393007:TBE393008 TKX393007:TLA393008 TUT393007:TUW393008 UEP393007:UES393008 UOL393007:UOO393008 UYH393007:UYK393008 VID393007:VIG393008 VRZ393007:VSC393008 WBV393007:WBY393008 WLR393007:WLU393008 WVN393007:WVQ393008 E458543:H458544 JB458543:JE458544 SX458543:TA458544 ACT458543:ACW458544 AMP458543:AMS458544 AWL458543:AWO458544 BGH458543:BGK458544 BQD458543:BQG458544 BZZ458543:CAC458544 CJV458543:CJY458544 CTR458543:CTU458544 DDN458543:DDQ458544 DNJ458543:DNM458544 DXF458543:DXI458544 EHB458543:EHE458544 EQX458543:ERA458544 FAT458543:FAW458544 FKP458543:FKS458544 FUL458543:FUO458544 GEH458543:GEK458544 GOD458543:GOG458544 GXZ458543:GYC458544 HHV458543:HHY458544 HRR458543:HRU458544 IBN458543:IBQ458544 ILJ458543:ILM458544 IVF458543:IVI458544 JFB458543:JFE458544 JOX458543:JPA458544 JYT458543:JYW458544 KIP458543:KIS458544 KSL458543:KSO458544 LCH458543:LCK458544 LMD458543:LMG458544 LVZ458543:LWC458544 MFV458543:MFY458544 MPR458543:MPU458544 MZN458543:MZQ458544 NJJ458543:NJM458544 NTF458543:NTI458544 ODB458543:ODE458544 OMX458543:ONA458544 OWT458543:OWW458544 PGP458543:PGS458544 PQL458543:PQO458544 QAH458543:QAK458544 QKD458543:QKG458544 QTZ458543:QUC458544 RDV458543:RDY458544 RNR458543:RNU458544 RXN458543:RXQ458544 SHJ458543:SHM458544 SRF458543:SRI458544 TBB458543:TBE458544 TKX458543:TLA458544 TUT458543:TUW458544 UEP458543:UES458544 UOL458543:UOO458544 UYH458543:UYK458544 VID458543:VIG458544 VRZ458543:VSC458544 WBV458543:WBY458544 WLR458543:WLU458544 WVN458543:WVQ458544 E524079:H524080 JB524079:JE524080 SX524079:TA524080 ACT524079:ACW524080 AMP524079:AMS524080 AWL524079:AWO524080 BGH524079:BGK524080 BQD524079:BQG524080 BZZ524079:CAC524080 CJV524079:CJY524080 CTR524079:CTU524080 DDN524079:DDQ524080 DNJ524079:DNM524080 DXF524079:DXI524080 EHB524079:EHE524080 EQX524079:ERA524080 FAT524079:FAW524080 FKP524079:FKS524080 FUL524079:FUO524080 GEH524079:GEK524080 GOD524079:GOG524080 GXZ524079:GYC524080 HHV524079:HHY524080 HRR524079:HRU524080 IBN524079:IBQ524080 ILJ524079:ILM524080 IVF524079:IVI524080 JFB524079:JFE524080 JOX524079:JPA524080 JYT524079:JYW524080 KIP524079:KIS524080 KSL524079:KSO524080 LCH524079:LCK524080 LMD524079:LMG524080 LVZ524079:LWC524080 MFV524079:MFY524080 MPR524079:MPU524080 MZN524079:MZQ524080 NJJ524079:NJM524080 NTF524079:NTI524080 ODB524079:ODE524080 OMX524079:ONA524080 OWT524079:OWW524080 PGP524079:PGS524080 PQL524079:PQO524080 QAH524079:QAK524080 QKD524079:QKG524080 QTZ524079:QUC524080 RDV524079:RDY524080 RNR524079:RNU524080 RXN524079:RXQ524080 SHJ524079:SHM524080 SRF524079:SRI524080 TBB524079:TBE524080 TKX524079:TLA524080 TUT524079:TUW524080 UEP524079:UES524080 UOL524079:UOO524080 UYH524079:UYK524080 VID524079:VIG524080 VRZ524079:VSC524080 WBV524079:WBY524080 WLR524079:WLU524080 WVN524079:WVQ524080 E589615:H589616 JB589615:JE589616 SX589615:TA589616 ACT589615:ACW589616 AMP589615:AMS589616 AWL589615:AWO589616 BGH589615:BGK589616 BQD589615:BQG589616 BZZ589615:CAC589616 CJV589615:CJY589616 CTR589615:CTU589616 DDN589615:DDQ589616 DNJ589615:DNM589616 DXF589615:DXI589616 EHB589615:EHE589616 EQX589615:ERA589616 FAT589615:FAW589616 FKP589615:FKS589616 FUL589615:FUO589616 GEH589615:GEK589616 GOD589615:GOG589616 GXZ589615:GYC589616 HHV589615:HHY589616 HRR589615:HRU589616 IBN589615:IBQ589616 ILJ589615:ILM589616 IVF589615:IVI589616 JFB589615:JFE589616 JOX589615:JPA589616 JYT589615:JYW589616 KIP589615:KIS589616 KSL589615:KSO589616 LCH589615:LCK589616 LMD589615:LMG589616 LVZ589615:LWC589616 MFV589615:MFY589616 MPR589615:MPU589616 MZN589615:MZQ589616 NJJ589615:NJM589616 NTF589615:NTI589616 ODB589615:ODE589616 OMX589615:ONA589616 OWT589615:OWW589616 PGP589615:PGS589616 PQL589615:PQO589616 QAH589615:QAK589616 QKD589615:QKG589616 QTZ589615:QUC589616 RDV589615:RDY589616 RNR589615:RNU589616 RXN589615:RXQ589616 SHJ589615:SHM589616 SRF589615:SRI589616 TBB589615:TBE589616 TKX589615:TLA589616 TUT589615:TUW589616 UEP589615:UES589616 UOL589615:UOO589616 UYH589615:UYK589616 VID589615:VIG589616 VRZ589615:VSC589616 WBV589615:WBY589616 WLR589615:WLU589616 WVN589615:WVQ589616 E655151:H655152 JB655151:JE655152 SX655151:TA655152 ACT655151:ACW655152 AMP655151:AMS655152 AWL655151:AWO655152 BGH655151:BGK655152 BQD655151:BQG655152 BZZ655151:CAC655152 CJV655151:CJY655152 CTR655151:CTU655152 DDN655151:DDQ655152 DNJ655151:DNM655152 DXF655151:DXI655152 EHB655151:EHE655152 EQX655151:ERA655152 FAT655151:FAW655152 FKP655151:FKS655152 FUL655151:FUO655152 GEH655151:GEK655152 GOD655151:GOG655152 GXZ655151:GYC655152 HHV655151:HHY655152 HRR655151:HRU655152 IBN655151:IBQ655152 ILJ655151:ILM655152 IVF655151:IVI655152 JFB655151:JFE655152 JOX655151:JPA655152 JYT655151:JYW655152 KIP655151:KIS655152 KSL655151:KSO655152 LCH655151:LCK655152 LMD655151:LMG655152 LVZ655151:LWC655152 MFV655151:MFY655152 MPR655151:MPU655152 MZN655151:MZQ655152 NJJ655151:NJM655152 NTF655151:NTI655152 ODB655151:ODE655152 OMX655151:ONA655152 OWT655151:OWW655152 PGP655151:PGS655152 PQL655151:PQO655152 QAH655151:QAK655152 QKD655151:QKG655152 QTZ655151:QUC655152 RDV655151:RDY655152 RNR655151:RNU655152 RXN655151:RXQ655152 SHJ655151:SHM655152 SRF655151:SRI655152 TBB655151:TBE655152 TKX655151:TLA655152 TUT655151:TUW655152 UEP655151:UES655152 UOL655151:UOO655152 UYH655151:UYK655152 VID655151:VIG655152 VRZ655151:VSC655152 WBV655151:WBY655152 WLR655151:WLU655152 WVN655151:WVQ655152 E720687:H720688 JB720687:JE720688 SX720687:TA720688 ACT720687:ACW720688 AMP720687:AMS720688 AWL720687:AWO720688 BGH720687:BGK720688 BQD720687:BQG720688 BZZ720687:CAC720688 CJV720687:CJY720688 CTR720687:CTU720688 DDN720687:DDQ720688 DNJ720687:DNM720688 DXF720687:DXI720688 EHB720687:EHE720688 EQX720687:ERA720688 FAT720687:FAW720688 FKP720687:FKS720688 FUL720687:FUO720688 GEH720687:GEK720688 GOD720687:GOG720688 GXZ720687:GYC720688 HHV720687:HHY720688 HRR720687:HRU720688 IBN720687:IBQ720688 ILJ720687:ILM720688 IVF720687:IVI720688 JFB720687:JFE720688 JOX720687:JPA720688 JYT720687:JYW720688 KIP720687:KIS720688 KSL720687:KSO720688 LCH720687:LCK720688 LMD720687:LMG720688 LVZ720687:LWC720688 MFV720687:MFY720688 MPR720687:MPU720688 MZN720687:MZQ720688 NJJ720687:NJM720688 NTF720687:NTI720688 ODB720687:ODE720688 OMX720687:ONA720688 OWT720687:OWW720688 PGP720687:PGS720688 PQL720687:PQO720688 QAH720687:QAK720688 QKD720687:QKG720688 QTZ720687:QUC720688 RDV720687:RDY720688 RNR720687:RNU720688 RXN720687:RXQ720688 SHJ720687:SHM720688 SRF720687:SRI720688 TBB720687:TBE720688 TKX720687:TLA720688 TUT720687:TUW720688 UEP720687:UES720688 UOL720687:UOO720688 UYH720687:UYK720688 VID720687:VIG720688 VRZ720687:VSC720688 WBV720687:WBY720688 WLR720687:WLU720688 WVN720687:WVQ720688 E786223:H786224 JB786223:JE786224 SX786223:TA786224 ACT786223:ACW786224 AMP786223:AMS786224 AWL786223:AWO786224 BGH786223:BGK786224 BQD786223:BQG786224 BZZ786223:CAC786224 CJV786223:CJY786224 CTR786223:CTU786224 DDN786223:DDQ786224 DNJ786223:DNM786224 DXF786223:DXI786224 EHB786223:EHE786224 EQX786223:ERA786224 FAT786223:FAW786224 FKP786223:FKS786224 FUL786223:FUO786224 GEH786223:GEK786224 GOD786223:GOG786224 GXZ786223:GYC786224 HHV786223:HHY786224 HRR786223:HRU786224 IBN786223:IBQ786224 ILJ786223:ILM786224 IVF786223:IVI786224 JFB786223:JFE786224 JOX786223:JPA786224 JYT786223:JYW786224 KIP786223:KIS786224 KSL786223:KSO786224 LCH786223:LCK786224 LMD786223:LMG786224 LVZ786223:LWC786224 MFV786223:MFY786224 MPR786223:MPU786224 MZN786223:MZQ786224 NJJ786223:NJM786224 NTF786223:NTI786224 ODB786223:ODE786224 OMX786223:ONA786224 OWT786223:OWW786224 PGP786223:PGS786224 PQL786223:PQO786224 QAH786223:QAK786224 QKD786223:QKG786224 QTZ786223:QUC786224 RDV786223:RDY786224 RNR786223:RNU786224 RXN786223:RXQ786224 SHJ786223:SHM786224 SRF786223:SRI786224 TBB786223:TBE786224 TKX786223:TLA786224 TUT786223:TUW786224 UEP786223:UES786224 UOL786223:UOO786224 UYH786223:UYK786224 VID786223:VIG786224 VRZ786223:VSC786224 WBV786223:WBY786224 WLR786223:WLU786224 WVN786223:WVQ786224 E851759:H851760 JB851759:JE851760 SX851759:TA851760 ACT851759:ACW851760 AMP851759:AMS851760 AWL851759:AWO851760 BGH851759:BGK851760 BQD851759:BQG851760 BZZ851759:CAC851760 CJV851759:CJY851760 CTR851759:CTU851760 DDN851759:DDQ851760 DNJ851759:DNM851760 DXF851759:DXI851760 EHB851759:EHE851760 EQX851759:ERA851760 FAT851759:FAW851760 FKP851759:FKS851760 FUL851759:FUO851760 GEH851759:GEK851760 GOD851759:GOG851760 GXZ851759:GYC851760 HHV851759:HHY851760 HRR851759:HRU851760 IBN851759:IBQ851760 ILJ851759:ILM851760 IVF851759:IVI851760 JFB851759:JFE851760 JOX851759:JPA851760 JYT851759:JYW851760 KIP851759:KIS851760 KSL851759:KSO851760 LCH851759:LCK851760 LMD851759:LMG851760 LVZ851759:LWC851760 MFV851759:MFY851760 MPR851759:MPU851760 MZN851759:MZQ851760 NJJ851759:NJM851760 NTF851759:NTI851760 ODB851759:ODE851760 OMX851759:ONA851760 OWT851759:OWW851760 PGP851759:PGS851760 PQL851759:PQO851760 QAH851759:QAK851760 QKD851759:QKG851760 QTZ851759:QUC851760 RDV851759:RDY851760 RNR851759:RNU851760 RXN851759:RXQ851760 SHJ851759:SHM851760 SRF851759:SRI851760 TBB851759:TBE851760 TKX851759:TLA851760 TUT851759:TUW851760 UEP851759:UES851760 UOL851759:UOO851760 UYH851759:UYK851760 VID851759:VIG851760 VRZ851759:VSC851760 WBV851759:WBY851760 WLR851759:WLU851760 WVN851759:WVQ851760 E917295:H917296 JB917295:JE917296 SX917295:TA917296 ACT917295:ACW917296 AMP917295:AMS917296 AWL917295:AWO917296 BGH917295:BGK917296 BQD917295:BQG917296 BZZ917295:CAC917296 CJV917295:CJY917296 CTR917295:CTU917296 DDN917295:DDQ917296 DNJ917295:DNM917296 DXF917295:DXI917296 EHB917295:EHE917296 EQX917295:ERA917296 FAT917295:FAW917296 FKP917295:FKS917296 FUL917295:FUO917296 GEH917295:GEK917296 GOD917295:GOG917296 GXZ917295:GYC917296 HHV917295:HHY917296 HRR917295:HRU917296 IBN917295:IBQ917296 ILJ917295:ILM917296 IVF917295:IVI917296 JFB917295:JFE917296 JOX917295:JPA917296 JYT917295:JYW917296 KIP917295:KIS917296 KSL917295:KSO917296 LCH917295:LCK917296 LMD917295:LMG917296 LVZ917295:LWC917296 MFV917295:MFY917296 MPR917295:MPU917296 MZN917295:MZQ917296 NJJ917295:NJM917296 NTF917295:NTI917296 ODB917295:ODE917296 OMX917295:ONA917296 OWT917295:OWW917296 PGP917295:PGS917296 PQL917295:PQO917296 QAH917295:QAK917296 QKD917295:QKG917296 QTZ917295:QUC917296 RDV917295:RDY917296 RNR917295:RNU917296 RXN917295:RXQ917296 SHJ917295:SHM917296 SRF917295:SRI917296 TBB917295:TBE917296 TKX917295:TLA917296 TUT917295:TUW917296 UEP917295:UES917296 UOL917295:UOO917296 UYH917295:UYK917296 VID917295:VIG917296 VRZ917295:VSC917296 WBV917295:WBY917296 WLR917295:WLU917296 WVN917295:WVQ917296 E982831:H982832 JB982831:JE982832 SX982831:TA982832 ACT982831:ACW982832 AMP982831:AMS982832 AWL982831:AWO982832 BGH982831:BGK982832 BQD982831:BQG982832 BZZ982831:CAC982832 CJV982831:CJY982832 CTR982831:CTU982832 DDN982831:DDQ982832 DNJ982831:DNM982832 DXF982831:DXI982832 EHB982831:EHE982832 EQX982831:ERA982832 FAT982831:FAW982832 FKP982831:FKS982832 FUL982831:FUO982832 GEH982831:GEK982832 GOD982831:GOG982832 GXZ982831:GYC982832 HHV982831:HHY982832 HRR982831:HRU982832 IBN982831:IBQ982832 ILJ982831:ILM982832 IVF982831:IVI982832 JFB982831:JFE982832 JOX982831:JPA982832 JYT982831:JYW982832 KIP982831:KIS982832 KSL982831:KSO982832 LCH982831:LCK982832 LMD982831:LMG982832 LVZ982831:LWC982832 MFV982831:MFY982832 MPR982831:MPU982832 MZN982831:MZQ982832 NJJ982831:NJM982832 NTF982831:NTI982832 ODB982831:ODE982832 OMX982831:ONA982832 OWT982831:OWW982832 PGP982831:PGS982832 PQL982831:PQO982832 QAH982831:QAK982832 QKD982831:QKG982832 QTZ982831:QUC982832 RDV982831:RDY982832 RNR982831:RNU982832 RXN982831:RXQ982832 SHJ982831:SHM982832 SRF982831:SRI982832 TBB982831:TBE982832 TKX982831:TLA982832 TUT982831:TUW982832 UEP982831:UES982832 UOL982831:UOO982832 UYH982831:UYK982832 VID982831:VIG982832 VRZ982831:VSC982832 WBV982831:WBY982832 WLR982831:WLU982832 WVN982831:WVQ982832 WVT982831:WWA982831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327:R65327 JH65327:JO65327 TD65327:TK65327 ACZ65327:ADG65327 AMV65327:ANC65327 AWR65327:AWY65327 BGN65327:BGU65327 BQJ65327:BQQ65327 CAF65327:CAM65327 CKB65327:CKI65327 CTX65327:CUE65327 DDT65327:DEA65327 DNP65327:DNW65327 DXL65327:DXS65327 EHH65327:EHO65327 ERD65327:ERK65327 FAZ65327:FBG65327 FKV65327:FLC65327 FUR65327:FUY65327 GEN65327:GEU65327 GOJ65327:GOQ65327 GYF65327:GYM65327 HIB65327:HII65327 HRX65327:HSE65327 IBT65327:ICA65327 ILP65327:ILW65327 IVL65327:IVS65327 JFH65327:JFO65327 JPD65327:JPK65327 JYZ65327:JZG65327 KIV65327:KJC65327 KSR65327:KSY65327 LCN65327:LCU65327 LMJ65327:LMQ65327 LWF65327:LWM65327 MGB65327:MGI65327 MPX65327:MQE65327 MZT65327:NAA65327 NJP65327:NJW65327 NTL65327:NTS65327 ODH65327:ODO65327 OND65327:ONK65327 OWZ65327:OXG65327 PGV65327:PHC65327 PQR65327:PQY65327 QAN65327:QAU65327 QKJ65327:QKQ65327 QUF65327:QUM65327 REB65327:REI65327 RNX65327:ROE65327 RXT65327:RYA65327 SHP65327:SHW65327 SRL65327:SRS65327 TBH65327:TBO65327 TLD65327:TLK65327 TUZ65327:TVG65327 UEV65327:UFC65327 UOR65327:UOY65327 UYN65327:UYU65327 VIJ65327:VIQ65327 VSF65327:VSM65327 WCB65327:WCI65327 WLX65327:WME65327 WVT65327:WWA65327 K130863:R130863 JH130863:JO130863 TD130863:TK130863 ACZ130863:ADG130863 AMV130863:ANC130863 AWR130863:AWY130863 BGN130863:BGU130863 BQJ130863:BQQ130863 CAF130863:CAM130863 CKB130863:CKI130863 CTX130863:CUE130863 DDT130863:DEA130863 DNP130863:DNW130863 DXL130863:DXS130863 EHH130863:EHO130863 ERD130863:ERK130863 FAZ130863:FBG130863 FKV130863:FLC130863 FUR130863:FUY130863 GEN130863:GEU130863 GOJ130863:GOQ130863 GYF130863:GYM130863 HIB130863:HII130863 HRX130863:HSE130863 IBT130863:ICA130863 ILP130863:ILW130863 IVL130863:IVS130863 JFH130863:JFO130863 JPD130863:JPK130863 JYZ130863:JZG130863 KIV130863:KJC130863 KSR130863:KSY130863 LCN130863:LCU130863 LMJ130863:LMQ130863 LWF130863:LWM130863 MGB130863:MGI130863 MPX130863:MQE130863 MZT130863:NAA130863 NJP130863:NJW130863 NTL130863:NTS130863 ODH130863:ODO130863 OND130863:ONK130863 OWZ130863:OXG130863 PGV130863:PHC130863 PQR130863:PQY130863 QAN130863:QAU130863 QKJ130863:QKQ130863 QUF130863:QUM130863 REB130863:REI130863 RNX130863:ROE130863 RXT130863:RYA130863 SHP130863:SHW130863 SRL130863:SRS130863 TBH130863:TBO130863 TLD130863:TLK130863 TUZ130863:TVG130863 UEV130863:UFC130863 UOR130863:UOY130863 UYN130863:UYU130863 VIJ130863:VIQ130863 VSF130863:VSM130863 WCB130863:WCI130863 WLX130863:WME130863 WVT130863:WWA130863 K196399:R196399 JH196399:JO196399 TD196399:TK196399 ACZ196399:ADG196399 AMV196399:ANC196399 AWR196399:AWY196399 BGN196399:BGU196399 BQJ196399:BQQ196399 CAF196399:CAM196399 CKB196399:CKI196399 CTX196399:CUE196399 DDT196399:DEA196399 DNP196399:DNW196399 DXL196399:DXS196399 EHH196399:EHO196399 ERD196399:ERK196399 FAZ196399:FBG196399 FKV196399:FLC196399 FUR196399:FUY196399 GEN196399:GEU196399 GOJ196399:GOQ196399 GYF196399:GYM196399 HIB196399:HII196399 HRX196399:HSE196399 IBT196399:ICA196399 ILP196399:ILW196399 IVL196399:IVS196399 JFH196399:JFO196399 JPD196399:JPK196399 JYZ196399:JZG196399 KIV196399:KJC196399 KSR196399:KSY196399 LCN196399:LCU196399 LMJ196399:LMQ196399 LWF196399:LWM196399 MGB196399:MGI196399 MPX196399:MQE196399 MZT196399:NAA196399 NJP196399:NJW196399 NTL196399:NTS196399 ODH196399:ODO196399 OND196399:ONK196399 OWZ196399:OXG196399 PGV196399:PHC196399 PQR196399:PQY196399 QAN196399:QAU196399 QKJ196399:QKQ196399 QUF196399:QUM196399 REB196399:REI196399 RNX196399:ROE196399 RXT196399:RYA196399 SHP196399:SHW196399 SRL196399:SRS196399 TBH196399:TBO196399 TLD196399:TLK196399 TUZ196399:TVG196399 UEV196399:UFC196399 UOR196399:UOY196399 UYN196399:UYU196399 VIJ196399:VIQ196399 VSF196399:VSM196399 WCB196399:WCI196399 WLX196399:WME196399 WVT196399:WWA196399 K261935:R261935 JH261935:JO261935 TD261935:TK261935 ACZ261935:ADG261935 AMV261935:ANC261935 AWR261935:AWY261935 BGN261935:BGU261935 BQJ261935:BQQ261935 CAF261935:CAM261935 CKB261935:CKI261935 CTX261935:CUE261935 DDT261935:DEA261935 DNP261935:DNW261935 DXL261935:DXS261935 EHH261935:EHO261935 ERD261935:ERK261935 FAZ261935:FBG261935 FKV261935:FLC261935 FUR261935:FUY261935 GEN261935:GEU261935 GOJ261935:GOQ261935 GYF261935:GYM261935 HIB261935:HII261935 HRX261935:HSE261935 IBT261935:ICA261935 ILP261935:ILW261935 IVL261935:IVS261935 JFH261935:JFO261935 JPD261935:JPK261935 JYZ261935:JZG261935 KIV261935:KJC261935 KSR261935:KSY261935 LCN261935:LCU261935 LMJ261935:LMQ261935 LWF261935:LWM261935 MGB261935:MGI261935 MPX261935:MQE261935 MZT261935:NAA261935 NJP261935:NJW261935 NTL261935:NTS261935 ODH261935:ODO261935 OND261935:ONK261935 OWZ261935:OXG261935 PGV261935:PHC261935 PQR261935:PQY261935 QAN261935:QAU261935 QKJ261935:QKQ261935 QUF261935:QUM261935 REB261935:REI261935 RNX261935:ROE261935 RXT261935:RYA261935 SHP261935:SHW261935 SRL261935:SRS261935 TBH261935:TBO261935 TLD261935:TLK261935 TUZ261935:TVG261935 UEV261935:UFC261935 UOR261935:UOY261935 UYN261935:UYU261935 VIJ261935:VIQ261935 VSF261935:VSM261935 WCB261935:WCI261935 WLX261935:WME261935 WVT261935:WWA261935 K327471:R327471 JH327471:JO327471 TD327471:TK327471 ACZ327471:ADG327471 AMV327471:ANC327471 AWR327471:AWY327471 BGN327471:BGU327471 BQJ327471:BQQ327471 CAF327471:CAM327471 CKB327471:CKI327471 CTX327471:CUE327471 DDT327471:DEA327471 DNP327471:DNW327471 DXL327471:DXS327471 EHH327471:EHO327471 ERD327471:ERK327471 FAZ327471:FBG327471 FKV327471:FLC327471 FUR327471:FUY327471 GEN327471:GEU327471 GOJ327471:GOQ327471 GYF327471:GYM327471 HIB327471:HII327471 HRX327471:HSE327471 IBT327471:ICA327471 ILP327471:ILW327471 IVL327471:IVS327471 JFH327471:JFO327471 JPD327471:JPK327471 JYZ327471:JZG327471 KIV327471:KJC327471 KSR327471:KSY327471 LCN327471:LCU327471 LMJ327471:LMQ327471 LWF327471:LWM327471 MGB327471:MGI327471 MPX327471:MQE327471 MZT327471:NAA327471 NJP327471:NJW327471 NTL327471:NTS327471 ODH327471:ODO327471 OND327471:ONK327471 OWZ327471:OXG327471 PGV327471:PHC327471 PQR327471:PQY327471 QAN327471:QAU327471 QKJ327471:QKQ327471 QUF327471:QUM327471 REB327471:REI327471 RNX327471:ROE327471 RXT327471:RYA327471 SHP327471:SHW327471 SRL327471:SRS327471 TBH327471:TBO327471 TLD327471:TLK327471 TUZ327471:TVG327471 UEV327471:UFC327471 UOR327471:UOY327471 UYN327471:UYU327471 VIJ327471:VIQ327471 VSF327471:VSM327471 WCB327471:WCI327471 WLX327471:WME327471 WVT327471:WWA327471 K393007:R393007 JH393007:JO393007 TD393007:TK393007 ACZ393007:ADG393007 AMV393007:ANC393007 AWR393007:AWY393007 BGN393007:BGU393007 BQJ393007:BQQ393007 CAF393007:CAM393007 CKB393007:CKI393007 CTX393007:CUE393007 DDT393007:DEA393007 DNP393007:DNW393007 DXL393007:DXS393007 EHH393007:EHO393007 ERD393007:ERK393007 FAZ393007:FBG393007 FKV393007:FLC393007 FUR393007:FUY393007 GEN393007:GEU393007 GOJ393007:GOQ393007 GYF393007:GYM393007 HIB393007:HII393007 HRX393007:HSE393007 IBT393007:ICA393007 ILP393007:ILW393007 IVL393007:IVS393007 JFH393007:JFO393007 JPD393007:JPK393007 JYZ393007:JZG393007 KIV393007:KJC393007 KSR393007:KSY393007 LCN393007:LCU393007 LMJ393007:LMQ393007 LWF393007:LWM393007 MGB393007:MGI393007 MPX393007:MQE393007 MZT393007:NAA393007 NJP393007:NJW393007 NTL393007:NTS393007 ODH393007:ODO393007 OND393007:ONK393007 OWZ393007:OXG393007 PGV393007:PHC393007 PQR393007:PQY393007 QAN393007:QAU393007 QKJ393007:QKQ393007 QUF393007:QUM393007 REB393007:REI393007 RNX393007:ROE393007 RXT393007:RYA393007 SHP393007:SHW393007 SRL393007:SRS393007 TBH393007:TBO393007 TLD393007:TLK393007 TUZ393007:TVG393007 UEV393007:UFC393007 UOR393007:UOY393007 UYN393007:UYU393007 VIJ393007:VIQ393007 VSF393007:VSM393007 WCB393007:WCI393007 WLX393007:WME393007 WVT393007:WWA393007 K458543:R458543 JH458543:JO458543 TD458543:TK458543 ACZ458543:ADG458543 AMV458543:ANC458543 AWR458543:AWY458543 BGN458543:BGU458543 BQJ458543:BQQ458543 CAF458543:CAM458543 CKB458543:CKI458543 CTX458543:CUE458543 DDT458543:DEA458543 DNP458543:DNW458543 DXL458543:DXS458543 EHH458543:EHO458543 ERD458543:ERK458543 FAZ458543:FBG458543 FKV458543:FLC458543 FUR458543:FUY458543 GEN458543:GEU458543 GOJ458543:GOQ458543 GYF458543:GYM458543 HIB458543:HII458543 HRX458543:HSE458543 IBT458543:ICA458543 ILP458543:ILW458543 IVL458543:IVS458543 JFH458543:JFO458543 JPD458543:JPK458543 JYZ458543:JZG458543 KIV458543:KJC458543 KSR458543:KSY458543 LCN458543:LCU458543 LMJ458543:LMQ458543 LWF458543:LWM458543 MGB458543:MGI458543 MPX458543:MQE458543 MZT458543:NAA458543 NJP458543:NJW458543 NTL458543:NTS458543 ODH458543:ODO458543 OND458543:ONK458543 OWZ458543:OXG458543 PGV458543:PHC458543 PQR458543:PQY458543 QAN458543:QAU458543 QKJ458543:QKQ458543 QUF458543:QUM458543 REB458543:REI458543 RNX458543:ROE458543 RXT458543:RYA458543 SHP458543:SHW458543 SRL458543:SRS458543 TBH458543:TBO458543 TLD458543:TLK458543 TUZ458543:TVG458543 UEV458543:UFC458543 UOR458543:UOY458543 UYN458543:UYU458543 VIJ458543:VIQ458543 VSF458543:VSM458543 WCB458543:WCI458543 WLX458543:WME458543 WVT458543:WWA458543 K524079:R524079 JH524079:JO524079 TD524079:TK524079 ACZ524079:ADG524079 AMV524079:ANC524079 AWR524079:AWY524079 BGN524079:BGU524079 BQJ524079:BQQ524079 CAF524079:CAM524079 CKB524079:CKI524079 CTX524079:CUE524079 DDT524079:DEA524079 DNP524079:DNW524079 DXL524079:DXS524079 EHH524079:EHO524079 ERD524079:ERK524079 FAZ524079:FBG524079 FKV524079:FLC524079 FUR524079:FUY524079 GEN524079:GEU524079 GOJ524079:GOQ524079 GYF524079:GYM524079 HIB524079:HII524079 HRX524079:HSE524079 IBT524079:ICA524079 ILP524079:ILW524079 IVL524079:IVS524079 JFH524079:JFO524079 JPD524079:JPK524079 JYZ524079:JZG524079 KIV524079:KJC524079 KSR524079:KSY524079 LCN524079:LCU524079 LMJ524079:LMQ524079 LWF524079:LWM524079 MGB524079:MGI524079 MPX524079:MQE524079 MZT524079:NAA524079 NJP524079:NJW524079 NTL524079:NTS524079 ODH524079:ODO524079 OND524079:ONK524079 OWZ524079:OXG524079 PGV524079:PHC524079 PQR524079:PQY524079 QAN524079:QAU524079 QKJ524079:QKQ524079 QUF524079:QUM524079 REB524079:REI524079 RNX524079:ROE524079 RXT524079:RYA524079 SHP524079:SHW524079 SRL524079:SRS524079 TBH524079:TBO524079 TLD524079:TLK524079 TUZ524079:TVG524079 UEV524079:UFC524079 UOR524079:UOY524079 UYN524079:UYU524079 VIJ524079:VIQ524079 VSF524079:VSM524079 WCB524079:WCI524079 WLX524079:WME524079 WVT524079:WWA524079 K589615:R589615 JH589615:JO589615 TD589615:TK589615 ACZ589615:ADG589615 AMV589615:ANC589615 AWR589615:AWY589615 BGN589615:BGU589615 BQJ589615:BQQ589615 CAF589615:CAM589615 CKB589615:CKI589615 CTX589615:CUE589615 DDT589615:DEA589615 DNP589615:DNW589615 DXL589615:DXS589615 EHH589615:EHO589615 ERD589615:ERK589615 FAZ589615:FBG589615 FKV589615:FLC589615 FUR589615:FUY589615 GEN589615:GEU589615 GOJ589615:GOQ589615 GYF589615:GYM589615 HIB589615:HII589615 HRX589615:HSE589615 IBT589615:ICA589615 ILP589615:ILW589615 IVL589615:IVS589615 JFH589615:JFO589615 JPD589615:JPK589615 JYZ589615:JZG589615 KIV589615:KJC589615 KSR589615:KSY589615 LCN589615:LCU589615 LMJ589615:LMQ589615 LWF589615:LWM589615 MGB589615:MGI589615 MPX589615:MQE589615 MZT589615:NAA589615 NJP589615:NJW589615 NTL589615:NTS589615 ODH589615:ODO589615 OND589615:ONK589615 OWZ589615:OXG589615 PGV589615:PHC589615 PQR589615:PQY589615 QAN589615:QAU589615 QKJ589615:QKQ589615 QUF589615:QUM589615 REB589615:REI589615 RNX589615:ROE589615 RXT589615:RYA589615 SHP589615:SHW589615 SRL589615:SRS589615 TBH589615:TBO589615 TLD589615:TLK589615 TUZ589615:TVG589615 UEV589615:UFC589615 UOR589615:UOY589615 UYN589615:UYU589615 VIJ589615:VIQ589615 VSF589615:VSM589615 WCB589615:WCI589615 WLX589615:WME589615 WVT589615:WWA589615 K655151:R655151 JH655151:JO655151 TD655151:TK655151 ACZ655151:ADG655151 AMV655151:ANC655151 AWR655151:AWY655151 BGN655151:BGU655151 BQJ655151:BQQ655151 CAF655151:CAM655151 CKB655151:CKI655151 CTX655151:CUE655151 DDT655151:DEA655151 DNP655151:DNW655151 DXL655151:DXS655151 EHH655151:EHO655151 ERD655151:ERK655151 FAZ655151:FBG655151 FKV655151:FLC655151 FUR655151:FUY655151 GEN655151:GEU655151 GOJ655151:GOQ655151 GYF655151:GYM655151 HIB655151:HII655151 HRX655151:HSE655151 IBT655151:ICA655151 ILP655151:ILW655151 IVL655151:IVS655151 JFH655151:JFO655151 JPD655151:JPK655151 JYZ655151:JZG655151 KIV655151:KJC655151 KSR655151:KSY655151 LCN655151:LCU655151 LMJ655151:LMQ655151 LWF655151:LWM655151 MGB655151:MGI655151 MPX655151:MQE655151 MZT655151:NAA655151 NJP655151:NJW655151 NTL655151:NTS655151 ODH655151:ODO655151 OND655151:ONK655151 OWZ655151:OXG655151 PGV655151:PHC655151 PQR655151:PQY655151 QAN655151:QAU655151 QKJ655151:QKQ655151 QUF655151:QUM655151 REB655151:REI655151 RNX655151:ROE655151 RXT655151:RYA655151 SHP655151:SHW655151 SRL655151:SRS655151 TBH655151:TBO655151 TLD655151:TLK655151 TUZ655151:TVG655151 UEV655151:UFC655151 UOR655151:UOY655151 UYN655151:UYU655151 VIJ655151:VIQ655151 VSF655151:VSM655151 WCB655151:WCI655151 WLX655151:WME655151 WVT655151:WWA655151 K720687:R720687 JH720687:JO720687 TD720687:TK720687 ACZ720687:ADG720687 AMV720687:ANC720687 AWR720687:AWY720687 BGN720687:BGU720687 BQJ720687:BQQ720687 CAF720687:CAM720687 CKB720687:CKI720687 CTX720687:CUE720687 DDT720687:DEA720687 DNP720687:DNW720687 DXL720687:DXS720687 EHH720687:EHO720687 ERD720687:ERK720687 FAZ720687:FBG720687 FKV720687:FLC720687 FUR720687:FUY720687 GEN720687:GEU720687 GOJ720687:GOQ720687 GYF720687:GYM720687 HIB720687:HII720687 HRX720687:HSE720687 IBT720687:ICA720687 ILP720687:ILW720687 IVL720687:IVS720687 JFH720687:JFO720687 JPD720687:JPK720687 JYZ720687:JZG720687 KIV720687:KJC720687 KSR720687:KSY720687 LCN720687:LCU720687 LMJ720687:LMQ720687 LWF720687:LWM720687 MGB720687:MGI720687 MPX720687:MQE720687 MZT720687:NAA720687 NJP720687:NJW720687 NTL720687:NTS720687 ODH720687:ODO720687 OND720687:ONK720687 OWZ720687:OXG720687 PGV720687:PHC720687 PQR720687:PQY720687 QAN720687:QAU720687 QKJ720687:QKQ720687 QUF720687:QUM720687 REB720687:REI720687 RNX720687:ROE720687 RXT720687:RYA720687 SHP720687:SHW720687 SRL720687:SRS720687 TBH720687:TBO720687 TLD720687:TLK720687 TUZ720687:TVG720687 UEV720687:UFC720687 UOR720687:UOY720687 UYN720687:UYU720687 VIJ720687:VIQ720687 VSF720687:VSM720687 WCB720687:WCI720687 WLX720687:WME720687 WVT720687:WWA720687 K786223:R786223 JH786223:JO786223 TD786223:TK786223 ACZ786223:ADG786223 AMV786223:ANC786223 AWR786223:AWY786223 BGN786223:BGU786223 BQJ786223:BQQ786223 CAF786223:CAM786223 CKB786223:CKI786223 CTX786223:CUE786223 DDT786223:DEA786223 DNP786223:DNW786223 DXL786223:DXS786223 EHH786223:EHO786223 ERD786223:ERK786223 FAZ786223:FBG786223 FKV786223:FLC786223 FUR786223:FUY786223 GEN786223:GEU786223 GOJ786223:GOQ786223 GYF786223:GYM786223 HIB786223:HII786223 HRX786223:HSE786223 IBT786223:ICA786223 ILP786223:ILW786223 IVL786223:IVS786223 JFH786223:JFO786223 JPD786223:JPK786223 JYZ786223:JZG786223 KIV786223:KJC786223 KSR786223:KSY786223 LCN786223:LCU786223 LMJ786223:LMQ786223 LWF786223:LWM786223 MGB786223:MGI786223 MPX786223:MQE786223 MZT786223:NAA786223 NJP786223:NJW786223 NTL786223:NTS786223 ODH786223:ODO786223 OND786223:ONK786223 OWZ786223:OXG786223 PGV786223:PHC786223 PQR786223:PQY786223 QAN786223:QAU786223 QKJ786223:QKQ786223 QUF786223:QUM786223 REB786223:REI786223 RNX786223:ROE786223 RXT786223:RYA786223 SHP786223:SHW786223 SRL786223:SRS786223 TBH786223:TBO786223 TLD786223:TLK786223 TUZ786223:TVG786223 UEV786223:UFC786223 UOR786223:UOY786223 UYN786223:UYU786223 VIJ786223:VIQ786223 VSF786223:VSM786223 WCB786223:WCI786223 WLX786223:WME786223 WVT786223:WWA786223 K851759:R851759 JH851759:JO851759 TD851759:TK851759 ACZ851759:ADG851759 AMV851759:ANC851759 AWR851759:AWY851759 BGN851759:BGU851759 BQJ851759:BQQ851759 CAF851759:CAM851759 CKB851759:CKI851759 CTX851759:CUE851759 DDT851759:DEA851759 DNP851759:DNW851759 DXL851759:DXS851759 EHH851759:EHO851759 ERD851759:ERK851759 FAZ851759:FBG851759 FKV851759:FLC851759 FUR851759:FUY851759 GEN851759:GEU851759 GOJ851759:GOQ851759 GYF851759:GYM851759 HIB851759:HII851759 HRX851759:HSE851759 IBT851759:ICA851759 ILP851759:ILW851759 IVL851759:IVS851759 JFH851759:JFO851759 JPD851759:JPK851759 JYZ851759:JZG851759 KIV851759:KJC851759 KSR851759:KSY851759 LCN851759:LCU851759 LMJ851759:LMQ851759 LWF851759:LWM851759 MGB851759:MGI851759 MPX851759:MQE851759 MZT851759:NAA851759 NJP851759:NJW851759 NTL851759:NTS851759 ODH851759:ODO851759 OND851759:ONK851759 OWZ851759:OXG851759 PGV851759:PHC851759 PQR851759:PQY851759 QAN851759:QAU851759 QKJ851759:QKQ851759 QUF851759:QUM851759 REB851759:REI851759 RNX851759:ROE851759 RXT851759:RYA851759 SHP851759:SHW851759 SRL851759:SRS851759 TBH851759:TBO851759 TLD851759:TLK851759 TUZ851759:TVG851759 UEV851759:UFC851759 UOR851759:UOY851759 UYN851759:UYU851759 VIJ851759:VIQ851759 VSF851759:VSM851759 WCB851759:WCI851759 WLX851759:WME851759 WVT851759:WWA851759 K917295:R917295 JH917295:JO917295 TD917295:TK917295 ACZ917295:ADG917295 AMV917295:ANC917295 AWR917295:AWY917295 BGN917295:BGU917295 BQJ917295:BQQ917295 CAF917295:CAM917295 CKB917295:CKI917295 CTX917295:CUE917295 DDT917295:DEA917295 DNP917295:DNW917295 DXL917295:DXS917295 EHH917295:EHO917295 ERD917295:ERK917295 FAZ917295:FBG917295 FKV917295:FLC917295 FUR917295:FUY917295 GEN917295:GEU917295 GOJ917295:GOQ917295 GYF917295:GYM917295 HIB917295:HII917295 HRX917295:HSE917295 IBT917295:ICA917295 ILP917295:ILW917295 IVL917295:IVS917295 JFH917295:JFO917295 JPD917295:JPK917295 JYZ917295:JZG917295 KIV917295:KJC917295 KSR917295:KSY917295 LCN917295:LCU917295 LMJ917295:LMQ917295 LWF917295:LWM917295 MGB917295:MGI917295 MPX917295:MQE917295 MZT917295:NAA917295 NJP917295:NJW917295 NTL917295:NTS917295 ODH917295:ODO917295 OND917295:ONK917295 OWZ917295:OXG917295 PGV917295:PHC917295 PQR917295:PQY917295 QAN917295:QAU917295 QKJ917295:QKQ917295 QUF917295:QUM917295 REB917295:REI917295 RNX917295:ROE917295 RXT917295:RYA917295 SHP917295:SHW917295 SRL917295:SRS917295 TBH917295:TBO917295 TLD917295:TLK917295 TUZ917295:TVG917295 UEV917295:UFC917295 UOR917295:UOY917295 UYN917295:UYU917295 VIJ917295:VIQ917295 VSF917295:VSM917295 WCB917295:WCI917295 WLX917295:WME917295 WVT917295:WWA917295 K982831:R982831 JH982831:JO982831 TD982831:TK982831 ACZ982831:ADG982831 AMV982831:ANC982831 AWR982831:AWY982831 BGN982831:BGU982831 BQJ982831:BQQ982831 CAF982831:CAM982831 CKB982831:CKI982831 CTX982831:CUE982831 DDT982831:DEA982831 DNP982831:DNW982831 DXL982831:DXS982831 EHH982831:EHO982831 ERD982831:ERK982831 FAZ982831:FBG982831 FKV982831:FLC982831 FUR982831:FUY982831 GEN982831:GEU982831 GOJ982831:GOQ982831 GYF982831:GYM982831 HIB982831:HII982831 HRX982831:HSE982831 IBT982831:ICA982831 ILP982831:ILW982831 IVL982831:IVS982831 JFH982831:JFO982831 JPD982831:JPK982831 JYZ982831:JZG982831 KIV982831:KJC982831 KSR982831:KSY982831 LCN982831:LCU982831 LMJ982831:LMQ982831 LWF982831:LWM982831 MGB982831:MGI982831 MPX982831:MQE982831 MZT982831:NAA982831 NJP982831:NJW982831 NTL982831:NTS982831 ODH982831:ODO982831 OND982831:ONK982831 OWZ982831:OXG982831 PGV982831:PHC982831 PQR982831:PQY982831 QAN982831:QAU982831 QKJ982831:QKQ982831 QUF982831:QUM982831 REB982831:REI982831 RNX982831:ROE982831 RXT982831:RYA982831 SHP982831:SHW982831 SRL982831:SRS982831 TBH982831:TBO982831 TLD982831:TLK982831 TUZ982831:TVG982831 UEV982831:UFC982831 UOR982831:UOY982831 UYN982831:UYU982831 VIJ982831:VIQ982831 VSF982831:VSM982831 WCB982831:WCI982831 S7 AE1:AH1 AC5:AH5 O3:Q3">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328 JI65328 TE65328 ADA65328 AMW65328 AWS65328 BGO65328 BQK65328 CAG65328 CKC65328 CTY65328 DDU65328 DNQ65328 DXM65328 EHI65328 ERE65328 FBA65328 FKW65328 FUS65328 GEO65328 GOK65328 GYG65328 HIC65328 HRY65328 IBU65328 ILQ65328 IVM65328 JFI65328 JPE65328 JZA65328 KIW65328 KSS65328 LCO65328 LMK65328 LWG65328 MGC65328 MPY65328 MZU65328 NJQ65328 NTM65328 ODI65328 ONE65328 OXA65328 PGW65328 PQS65328 QAO65328 QKK65328 QUG65328 REC65328 RNY65328 RXU65328 SHQ65328 SRM65328 TBI65328 TLE65328 TVA65328 UEW65328 UOS65328 UYO65328 VIK65328 VSG65328 WCC65328 WLY65328 WVU65328 L130864 JI130864 TE130864 ADA130864 AMW130864 AWS130864 BGO130864 BQK130864 CAG130864 CKC130864 CTY130864 DDU130864 DNQ130864 DXM130864 EHI130864 ERE130864 FBA130864 FKW130864 FUS130864 GEO130864 GOK130864 GYG130864 HIC130864 HRY130864 IBU130864 ILQ130864 IVM130864 JFI130864 JPE130864 JZA130864 KIW130864 KSS130864 LCO130864 LMK130864 LWG130864 MGC130864 MPY130864 MZU130864 NJQ130864 NTM130864 ODI130864 ONE130864 OXA130864 PGW130864 PQS130864 QAO130864 QKK130864 QUG130864 REC130864 RNY130864 RXU130864 SHQ130864 SRM130864 TBI130864 TLE130864 TVA130864 UEW130864 UOS130864 UYO130864 VIK130864 VSG130864 WCC130864 WLY130864 WVU130864 L196400 JI196400 TE196400 ADA196400 AMW196400 AWS196400 BGO196400 BQK196400 CAG196400 CKC196400 CTY196400 DDU196400 DNQ196400 DXM196400 EHI196400 ERE196400 FBA196400 FKW196400 FUS196400 GEO196400 GOK196400 GYG196400 HIC196400 HRY196400 IBU196400 ILQ196400 IVM196400 JFI196400 JPE196400 JZA196400 KIW196400 KSS196400 LCO196400 LMK196400 LWG196400 MGC196400 MPY196400 MZU196400 NJQ196400 NTM196400 ODI196400 ONE196400 OXA196400 PGW196400 PQS196400 QAO196400 QKK196400 QUG196400 REC196400 RNY196400 RXU196400 SHQ196400 SRM196400 TBI196400 TLE196400 TVA196400 UEW196400 UOS196400 UYO196400 VIK196400 VSG196400 WCC196400 WLY196400 WVU196400 L261936 JI261936 TE261936 ADA261936 AMW261936 AWS261936 BGO261936 BQK261936 CAG261936 CKC261936 CTY261936 DDU261936 DNQ261936 DXM261936 EHI261936 ERE261936 FBA261936 FKW261936 FUS261936 GEO261936 GOK261936 GYG261936 HIC261936 HRY261936 IBU261936 ILQ261936 IVM261936 JFI261936 JPE261936 JZA261936 KIW261936 KSS261936 LCO261936 LMK261936 LWG261936 MGC261936 MPY261936 MZU261936 NJQ261936 NTM261936 ODI261936 ONE261936 OXA261936 PGW261936 PQS261936 QAO261936 QKK261936 QUG261936 REC261936 RNY261936 RXU261936 SHQ261936 SRM261936 TBI261936 TLE261936 TVA261936 UEW261936 UOS261936 UYO261936 VIK261936 VSG261936 WCC261936 WLY261936 WVU261936 L327472 JI327472 TE327472 ADA327472 AMW327472 AWS327472 BGO327472 BQK327472 CAG327472 CKC327472 CTY327472 DDU327472 DNQ327472 DXM327472 EHI327472 ERE327472 FBA327472 FKW327472 FUS327472 GEO327472 GOK327472 GYG327472 HIC327472 HRY327472 IBU327472 ILQ327472 IVM327472 JFI327472 JPE327472 JZA327472 KIW327472 KSS327472 LCO327472 LMK327472 LWG327472 MGC327472 MPY327472 MZU327472 NJQ327472 NTM327472 ODI327472 ONE327472 OXA327472 PGW327472 PQS327472 QAO327472 QKK327472 QUG327472 REC327472 RNY327472 RXU327472 SHQ327472 SRM327472 TBI327472 TLE327472 TVA327472 UEW327472 UOS327472 UYO327472 VIK327472 VSG327472 WCC327472 WLY327472 WVU327472 L393008 JI393008 TE393008 ADA393008 AMW393008 AWS393008 BGO393008 BQK393008 CAG393008 CKC393008 CTY393008 DDU393008 DNQ393008 DXM393008 EHI393008 ERE393008 FBA393008 FKW393008 FUS393008 GEO393008 GOK393008 GYG393008 HIC393008 HRY393008 IBU393008 ILQ393008 IVM393008 JFI393008 JPE393008 JZA393008 KIW393008 KSS393008 LCO393008 LMK393008 LWG393008 MGC393008 MPY393008 MZU393008 NJQ393008 NTM393008 ODI393008 ONE393008 OXA393008 PGW393008 PQS393008 QAO393008 QKK393008 QUG393008 REC393008 RNY393008 RXU393008 SHQ393008 SRM393008 TBI393008 TLE393008 TVA393008 UEW393008 UOS393008 UYO393008 VIK393008 VSG393008 WCC393008 WLY393008 WVU393008 L458544 JI458544 TE458544 ADA458544 AMW458544 AWS458544 BGO458544 BQK458544 CAG458544 CKC458544 CTY458544 DDU458544 DNQ458544 DXM458544 EHI458544 ERE458544 FBA458544 FKW458544 FUS458544 GEO458544 GOK458544 GYG458544 HIC458544 HRY458544 IBU458544 ILQ458544 IVM458544 JFI458544 JPE458544 JZA458544 KIW458544 KSS458544 LCO458544 LMK458544 LWG458544 MGC458544 MPY458544 MZU458544 NJQ458544 NTM458544 ODI458544 ONE458544 OXA458544 PGW458544 PQS458544 QAO458544 QKK458544 QUG458544 REC458544 RNY458544 RXU458544 SHQ458544 SRM458544 TBI458544 TLE458544 TVA458544 UEW458544 UOS458544 UYO458544 VIK458544 VSG458544 WCC458544 WLY458544 WVU458544 L524080 JI524080 TE524080 ADA524080 AMW524080 AWS524080 BGO524080 BQK524080 CAG524080 CKC524080 CTY524080 DDU524080 DNQ524080 DXM524080 EHI524080 ERE524080 FBA524080 FKW524080 FUS524080 GEO524080 GOK524080 GYG524080 HIC524080 HRY524080 IBU524080 ILQ524080 IVM524080 JFI524080 JPE524080 JZA524080 KIW524080 KSS524080 LCO524080 LMK524080 LWG524080 MGC524080 MPY524080 MZU524080 NJQ524080 NTM524080 ODI524080 ONE524080 OXA524080 PGW524080 PQS524080 QAO524080 QKK524080 QUG524080 REC524080 RNY524080 RXU524080 SHQ524080 SRM524080 TBI524080 TLE524080 TVA524080 UEW524080 UOS524080 UYO524080 VIK524080 VSG524080 WCC524080 WLY524080 WVU524080 L589616 JI589616 TE589616 ADA589616 AMW589616 AWS589616 BGO589616 BQK589616 CAG589616 CKC589616 CTY589616 DDU589616 DNQ589616 DXM589616 EHI589616 ERE589616 FBA589616 FKW589616 FUS589616 GEO589616 GOK589616 GYG589616 HIC589616 HRY589616 IBU589616 ILQ589616 IVM589616 JFI589616 JPE589616 JZA589616 KIW589616 KSS589616 LCO589616 LMK589616 LWG589616 MGC589616 MPY589616 MZU589616 NJQ589616 NTM589616 ODI589616 ONE589616 OXA589616 PGW589616 PQS589616 QAO589616 QKK589616 QUG589616 REC589616 RNY589616 RXU589616 SHQ589616 SRM589616 TBI589616 TLE589616 TVA589616 UEW589616 UOS589616 UYO589616 VIK589616 VSG589616 WCC589616 WLY589616 WVU589616 L655152 JI655152 TE655152 ADA655152 AMW655152 AWS655152 BGO655152 BQK655152 CAG655152 CKC655152 CTY655152 DDU655152 DNQ655152 DXM655152 EHI655152 ERE655152 FBA655152 FKW655152 FUS655152 GEO655152 GOK655152 GYG655152 HIC655152 HRY655152 IBU655152 ILQ655152 IVM655152 JFI655152 JPE655152 JZA655152 KIW655152 KSS655152 LCO655152 LMK655152 LWG655152 MGC655152 MPY655152 MZU655152 NJQ655152 NTM655152 ODI655152 ONE655152 OXA655152 PGW655152 PQS655152 QAO655152 QKK655152 QUG655152 REC655152 RNY655152 RXU655152 SHQ655152 SRM655152 TBI655152 TLE655152 TVA655152 UEW655152 UOS655152 UYO655152 VIK655152 VSG655152 WCC655152 WLY655152 WVU655152 L720688 JI720688 TE720688 ADA720688 AMW720688 AWS720688 BGO720688 BQK720688 CAG720688 CKC720688 CTY720688 DDU720688 DNQ720688 DXM720688 EHI720688 ERE720688 FBA720688 FKW720688 FUS720688 GEO720688 GOK720688 GYG720688 HIC720688 HRY720688 IBU720688 ILQ720688 IVM720688 JFI720688 JPE720688 JZA720688 KIW720688 KSS720688 LCO720688 LMK720688 LWG720688 MGC720688 MPY720688 MZU720688 NJQ720688 NTM720688 ODI720688 ONE720688 OXA720688 PGW720688 PQS720688 QAO720688 QKK720688 QUG720688 REC720688 RNY720688 RXU720688 SHQ720688 SRM720688 TBI720688 TLE720688 TVA720688 UEW720688 UOS720688 UYO720688 VIK720688 VSG720688 WCC720688 WLY720688 WVU720688 L786224 JI786224 TE786224 ADA786224 AMW786224 AWS786224 BGO786224 BQK786224 CAG786224 CKC786224 CTY786224 DDU786224 DNQ786224 DXM786224 EHI786224 ERE786224 FBA786224 FKW786224 FUS786224 GEO786224 GOK786224 GYG786224 HIC786224 HRY786224 IBU786224 ILQ786224 IVM786224 JFI786224 JPE786224 JZA786224 KIW786224 KSS786224 LCO786224 LMK786224 LWG786224 MGC786224 MPY786224 MZU786224 NJQ786224 NTM786224 ODI786224 ONE786224 OXA786224 PGW786224 PQS786224 QAO786224 QKK786224 QUG786224 REC786224 RNY786224 RXU786224 SHQ786224 SRM786224 TBI786224 TLE786224 TVA786224 UEW786224 UOS786224 UYO786224 VIK786224 VSG786224 WCC786224 WLY786224 WVU786224 L851760 JI851760 TE851760 ADA851760 AMW851760 AWS851760 BGO851760 BQK851760 CAG851760 CKC851760 CTY851760 DDU851760 DNQ851760 DXM851760 EHI851760 ERE851760 FBA851760 FKW851760 FUS851760 GEO851760 GOK851760 GYG851760 HIC851760 HRY851760 IBU851760 ILQ851760 IVM851760 JFI851760 JPE851760 JZA851760 KIW851760 KSS851760 LCO851760 LMK851760 LWG851760 MGC851760 MPY851760 MZU851760 NJQ851760 NTM851760 ODI851760 ONE851760 OXA851760 PGW851760 PQS851760 QAO851760 QKK851760 QUG851760 REC851760 RNY851760 RXU851760 SHQ851760 SRM851760 TBI851760 TLE851760 TVA851760 UEW851760 UOS851760 UYO851760 VIK851760 VSG851760 WCC851760 WLY851760 WVU851760 L917296 JI917296 TE917296 ADA917296 AMW917296 AWS917296 BGO917296 BQK917296 CAG917296 CKC917296 CTY917296 DDU917296 DNQ917296 DXM917296 EHI917296 ERE917296 FBA917296 FKW917296 FUS917296 GEO917296 GOK917296 GYG917296 HIC917296 HRY917296 IBU917296 ILQ917296 IVM917296 JFI917296 JPE917296 JZA917296 KIW917296 KSS917296 LCO917296 LMK917296 LWG917296 MGC917296 MPY917296 MZU917296 NJQ917296 NTM917296 ODI917296 ONE917296 OXA917296 PGW917296 PQS917296 QAO917296 QKK917296 QUG917296 REC917296 RNY917296 RXU917296 SHQ917296 SRM917296 TBI917296 TLE917296 TVA917296 UEW917296 UOS917296 UYO917296 VIK917296 VSG917296 WCC917296 WLY917296 WVU917296 L982832 JI982832 TE982832 ADA982832 AMW982832 AWS982832 BGO982832 BQK982832 CAG982832 CKC982832 CTY982832 DDU982832 DNQ982832 DXM982832 EHI982832 ERE982832 FBA982832 FKW982832 FUS982832 GEO982832 GOK982832 GYG982832 HIC982832 HRY982832 IBU982832 ILQ982832 IVM982832 JFI982832 JPE982832 JZA982832 KIW982832 KSS982832 LCO982832 LMK982832 LWG982832 MGC982832 MPY982832 MZU982832 NJQ982832 NTM982832 ODI982832 ONE982832 OXA982832 PGW982832 PQS982832 QAO982832 QKK982832 QUG982832 REC982832 RNY982832 RXU982832 SHQ982832 SRM982832 TBI982832 TLE982832 TVA982832 UEW982832 UOS982832 UYO982832 VIK982832 VSG982832 WCC982832 WLY982832 WVU982832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328 JM65328 TI65328 ADE65328 ANA65328 AWW65328 BGS65328 BQO65328 CAK65328 CKG65328 CUC65328 DDY65328 DNU65328 DXQ65328 EHM65328 ERI65328 FBE65328 FLA65328 FUW65328 GES65328 GOO65328 GYK65328 HIG65328 HSC65328 IBY65328 ILU65328 IVQ65328 JFM65328 JPI65328 JZE65328 KJA65328 KSW65328 LCS65328 LMO65328 LWK65328 MGG65328 MQC65328 MZY65328 NJU65328 NTQ65328 ODM65328 ONI65328 OXE65328 PHA65328 PQW65328 QAS65328 QKO65328 QUK65328 REG65328 ROC65328 RXY65328 SHU65328 SRQ65328 TBM65328 TLI65328 TVE65328 UFA65328 UOW65328 UYS65328 VIO65328 VSK65328 WCG65328 WMC65328 WVY65328 P130864 JM130864 TI130864 ADE130864 ANA130864 AWW130864 BGS130864 BQO130864 CAK130864 CKG130864 CUC130864 DDY130864 DNU130864 DXQ130864 EHM130864 ERI130864 FBE130864 FLA130864 FUW130864 GES130864 GOO130864 GYK130864 HIG130864 HSC130864 IBY130864 ILU130864 IVQ130864 JFM130864 JPI130864 JZE130864 KJA130864 KSW130864 LCS130864 LMO130864 LWK130864 MGG130864 MQC130864 MZY130864 NJU130864 NTQ130864 ODM130864 ONI130864 OXE130864 PHA130864 PQW130864 QAS130864 QKO130864 QUK130864 REG130864 ROC130864 RXY130864 SHU130864 SRQ130864 TBM130864 TLI130864 TVE130864 UFA130864 UOW130864 UYS130864 VIO130864 VSK130864 WCG130864 WMC130864 WVY130864 P196400 JM196400 TI196400 ADE196400 ANA196400 AWW196400 BGS196400 BQO196400 CAK196400 CKG196400 CUC196400 DDY196400 DNU196400 DXQ196400 EHM196400 ERI196400 FBE196400 FLA196400 FUW196400 GES196400 GOO196400 GYK196400 HIG196400 HSC196400 IBY196400 ILU196400 IVQ196400 JFM196400 JPI196400 JZE196400 KJA196400 KSW196400 LCS196400 LMO196400 LWK196400 MGG196400 MQC196400 MZY196400 NJU196400 NTQ196400 ODM196400 ONI196400 OXE196400 PHA196400 PQW196400 QAS196400 QKO196400 QUK196400 REG196400 ROC196400 RXY196400 SHU196400 SRQ196400 TBM196400 TLI196400 TVE196400 UFA196400 UOW196400 UYS196400 VIO196400 VSK196400 WCG196400 WMC196400 WVY196400 P261936 JM261936 TI261936 ADE261936 ANA261936 AWW261936 BGS261936 BQO261936 CAK261936 CKG261936 CUC261936 DDY261936 DNU261936 DXQ261936 EHM261936 ERI261936 FBE261936 FLA261936 FUW261936 GES261936 GOO261936 GYK261936 HIG261936 HSC261936 IBY261936 ILU261936 IVQ261936 JFM261936 JPI261936 JZE261936 KJA261936 KSW261936 LCS261936 LMO261936 LWK261936 MGG261936 MQC261936 MZY261936 NJU261936 NTQ261936 ODM261936 ONI261936 OXE261936 PHA261936 PQW261936 QAS261936 QKO261936 QUK261936 REG261936 ROC261936 RXY261936 SHU261936 SRQ261936 TBM261936 TLI261936 TVE261936 UFA261936 UOW261936 UYS261936 VIO261936 VSK261936 WCG261936 WMC261936 WVY261936 P327472 JM327472 TI327472 ADE327472 ANA327472 AWW327472 BGS327472 BQO327472 CAK327472 CKG327472 CUC327472 DDY327472 DNU327472 DXQ327472 EHM327472 ERI327472 FBE327472 FLA327472 FUW327472 GES327472 GOO327472 GYK327472 HIG327472 HSC327472 IBY327472 ILU327472 IVQ327472 JFM327472 JPI327472 JZE327472 KJA327472 KSW327472 LCS327472 LMO327472 LWK327472 MGG327472 MQC327472 MZY327472 NJU327472 NTQ327472 ODM327472 ONI327472 OXE327472 PHA327472 PQW327472 QAS327472 QKO327472 QUK327472 REG327472 ROC327472 RXY327472 SHU327472 SRQ327472 TBM327472 TLI327472 TVE327472 UFA327472 UOW327472 UYS327472 VIO327472 VSK327472 WCG327472 WMC327472 WVY327472 P393008 JM393008 TI393008 ADE393008 ANA393008 AWW393008 BGS393008 BQO393008 CAK393008 CKG393008 CUC393008 DDY393008 DNU393008 DXQ393008 EHM393008 ERI393008 FBE393008 FLA393008 FUW393008 GES393008 GOO393008 GYK393008 HIG393008 HSC393008 IBY393008 ILU393008 IVQ393008 JFM393008 JPI393008 JZE393008 KJA393008 KSW393008 LCS393008 LMO393008 LWK393008 MGG393008 MQC393008 MZY393008 NJU393008 NTQ393008 ODM393008 ONI393008 OXE393008 PHA393008 PQW393008 QAS393008 QKO393008 QUK393008 REG393008 ROC393008 RXY393008 SHU393008 SRQ393008 TBM393008 TLI393008 TVE393008 UFA393008 UOW393008 UYS393008 VIO393008 VSK393008 WCG393008 WMC393008 WVY393008 P458544 JM458544 TI458544 ADE458544 ANA458544 AWW458544 BGS458544 BQO458544 CAK458544 CKG458544 CUC458544 DDY458544 DNU458544 DXQ458544 EHM458544 ERI458544 FBE458544 FLA458544 FUW458544 GES458544 GOO458544 GYK458544 HIG458544 HSC458544 IBY458544 ILU458544 IVQ458544 JFM458544 JPI458544 JZE458544 KJA458544 KSW458544 LCS458544 LMO458544 LWK458544 MGG458544 MQC458544 MZY458544 NJU458544 NTQ458544 ODM458544 ONI458544 OXE458544 PHA458544 PQW458544 QAS458544 QKO458544 QUK458544 REG458544 ROC458544 RXY458544 SHU458544 SRQ458544 TBM458544 TLI458544 TVE458544 UFA458544 UOW458544 UYS458544 VIO458544 VSK458544 WCG458544 WMC458544 WVY458544 P524080 JM524080 TI524080 ADE524080 ANA524080 AWW524080 BGS524080 BQO524080 CAK524080 CKG524080 CUC524080 DDY524080 DNU524080 DXQ524080 EHM524080 ERI524080 FBE524080 FLA524080 FUW524080 GES524080 GOO524080 GYK524080 HIG524080 HSC524080 IBY524080 ILU524080 IVQ524080 JFM524080 JPI524080 JZE524080 KJA524080 KSW524080 LCS524080 LMO524080 LWK524080 MGG524080 MQC524080 MZY524080 NJU524080 NTQ524080 ODM524080 ONI524080 OXE524080 PHA524080 PQW524080 QAS524080 QKO524080 QUK524080 REG524080 ROC524080 RXY524080 SHU524080 SRQ524080 TBM524080 TLI524080 TVE524080 UFA524080 UOW524080 UYS524080 VIO524080 VSK524080 WCG524080 WMC524080 WVY524080 P589616 JM589616 TI589616 ADE589616 ANA589616 AWW589616 BGS589616 BQO589616 CAK589616 CKG589616 CUC589616 DDY589616 DNU589616 DXQ589616 EHM589616 ERI589616 FBE589616 FLA589616 FUW589616 GES589616 GOO589616 GYK589616 HIG589616 HSC589616 IBY589616 ILU589616 IVQ589616 JFM589616 JPI589616 JZE589616 KJA589616 KSW589616 LCS589616 LMO589616 LWK589616 MGG589616 MQC589616 MZY589616 NJU589616 NTQ589616 ODM589616 ONI589616 OXE589616 PHA589616 PQW589616 QAS589616 QKO589616 QUK589616 REG589616 ROC589616 RXY589616 SHU589616 SRQ589616 TBM589616 TLI589616 TVE589616 UFA589616 UOW589616 UYS589616 VIO589616 VSK589616 WCG589616 WMC589616 WVY589616 P655152 JM655152 TI655152 ADE655152 ANA655152 AWW655152 BGS655152 BQO655152 CAK655152 CKG655152 CUC655152 DDY655152 DNU655152 DXQ655152 EHM655152 ERI655152 FBE655152 FLA655152 FUW655152 GES655152 GOO655152 GYK655152 HIG655152 HSC655152 IBY655152 ILU655152 IVQ655152 JFM655152 JPI655152 JZE655152 KJA655152 KSW655152 LCS655152 LMO655152 LWK655152 MGG655152 MQC655152 MZY655152 NJU655152 NTQ655152 ODM655152 ONI655152 OXE655152 PHA655152 PQW655152 QAS655152 QKO655152 QUK655152 REG655152 ROC655152 RXY655152 SHU655152 SRQ655152 TBM655152 TLI655152 TVE655152 UFA655152 UOW655152 UYS655152 VIO655152 VSK655152 WCG655152 WMC655152 WVY655152 P720688 JM720688 TI720688 ADE720688 ANA720688 AWW720688 BGS720688 BQO720688 CAK720688 CKG720688 CUC720688 DDY720688 DNU720688 DXQ720688 EHM720688 ERI720688 FBE720688 FLA720688 FUW720688 GES720688 GOO720688 GYK720688 HIG720688 HSC720688 IBY720688 ILU720688 IVQ720688 JFM720688 JPI720688 JZE720688 KJA720688 KSW720688 LCS720688 LMO720688 LWK720688 MGG720688 MQC720688 MZY720688 NJU720688 NTQ720688 ODM720688 ONI720688 OXE720688 PHA720688 PQW720688 QAS720688 QKO720688 QUK720688 REG720688 ROC720688 RXY720688 SHU720688 SRQ720688 TBM720688 TLI720688 TVE720688 UFA720688 UOW720688 UYS720688 VIO720688 VSK720688 WCG720688 WMC720688 WVY720688 P786224 JM786224 TI786224 ADE786224 ANA786224 AWW786224 BGS786224 BQO786224 CAK786224 CKG786224 CUC786224 DDY786224 DNU786224 DXQ786224 EHM786224 ERI786224 FBE786224 FLA786224 FUW786224 GES786224 GOO786224 GYK786224 HIG786224 HSC786224 IBY786224 ILU786224 IVQ786224 JFM786224 JPI786224 JZE786224 KJA786224 KSW786224 LCS786224 LMO786224 LWK786224 MGG786224 MQC786224 MZY786224 NJU786224 NTQ786224 ODM786224 ONI786224 OXE786224 PHA786224 PQW786224 QAS786224 QKO786224 QUK786224 REG786224 ROC786224 RXY786224 SHU786224 SRQ786224 TBM786224 TLI786224 TVE786224 UFA786224 UOW786224 UYS786224 VIO786224 VSK786224 WCG786224 WMC786224 WVY786224 P851760 JM851760 TI851760 ADE851760 ANA851760 AWW851760 BGS851760 BQO851760 CAK851760 CKG851760 CUC851760 DDY851760 DNU851760 DXQ851760 EHM851760 ERI851760 FBE851760 FLA851760 FUW851760 GES851760 GOO851760 GYK851760 HIG851760 HSC851760 IBY851760 ILU851760 IVQ851760 JFM851760 JPI851760 JZE851760 KJA851760 KSW851760 LCS851760 LMO851760 LWK851760 MGG851760 MQC851760 MZY851760 NJU851760 NTQ851760 ODM851760 ONI851760 OXE851760 PHA851760 PQW851760 QAS851760 QKO851760 QUK851760 REG851760 ROC851760 RXY851760 SHU851760 SRQ851760 TBM851760 TLI851760 TVE851760 UFA851760 UOW851760 UYS851760 VIO851760 VSK851760 WCG851760 WMC851760 WVY851760 P917296 JM917296 TI917296 ADE917296 ANA917296 AWW917296 BGS917296 BQO917296 CAK917296 CKG917296 CUC917296 DDY917296 DNU917296 DXQ917296 EHM917296 ERI917296 FBE917296 FLA917296 FUW917296 GES917296 GOO917296 GYK917296 HIG917296 HSC917296 IBY917296 ILU917296 IVQ917296 JFM917296 JPI917296 JZE917296 KJA917296 KSW917296 LCS917296 LMO917296 LWK917296 MGG917296 MQC917296 MZY917296 NJU917296 NTQ917296 ODM917296 ONI917296 OXE917296 PHA917296 PQW917296 QAS917296 QKO917296 QUK917296 REG917296 ROC917296 RXY917296 SHU917296 SRQ917296 TBM917296 TLI917296 TVE917296 UFA917296 UOW917296 UYS917296 VIO917296 VSK917296 WCG917296 WMC917296 WVY917296 P982832 JM982832 TI982832 ADE982832 ANA982832 AWW982832 BGS982832 BQO982832 CAK982832 CKG982832 CUC982832 DDY982832 DNU982832 DXQ982832 EHM982832 ERI982832 FBE982832 FLA982832 FUW982832 GES982832 GOO982832 GYK982832 HIG982832 HSC982832 IBY982832 ILU982832 IVQ982832 JFM982832 JPI982832 JZE982832 KJA982832 KSW982832 LCS982832 LMO982832 LWK982832 MGG982832 MQC982832 MZY982832 NJU982832 NTQ982832 ODM982832 ONI982832 OXE982832 PHA982832 PQW982832 QAS982832 QKO982832 QUK982832 REG982832 ROC982832 RXY982832 SHU982832 SRQ982832 TBM982832 TLI982832 TVE982832 UFA982832 UOW982832 UYS982832 VIO982832 VSK982832 WCG982832 WMC982832 WVY982832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328 JP65328 TL65328 ADH65328 AND65328 AWZ65328 BGV65328 BQR65328 CAN65328 CKJ65328 CUF65328 DEB65328 DNX65328 DXT65328 EHP65328 ERL65328 FBH65328 FLD65328 FUZ65328 GEV65328 GOR65328 GYN65328 HIJ65328 HSF65328 ICB65328 ILX65328 IVT65328 JFP65328 JPL65328 JZH65328 KJD65328 KSZ65328 LCV65328 LMR65328 LWN65328 MGJ65328 MQF65328 NAB65328 NJX65328 NTT65328 ODP65328 ONL65328 OXH65328 PHD65328 PQZ65328 QAV65328 QKR65328 QUN65328 REJ65328 ROF65328 RYB65328 SHX65328 SRT65328 TBP65328 TLL65328 TVH65328 UFD65328 UOZ65328 UYV65328 VIR65328 VSN65328 WCJ65328 WMF65328 WWB65328 S130864 JP130864 TL130864 ADH130864 AND130864 AWZ130864 BGV130864 BQR130864 CAN130864 CKJ130864 CUF130864 DEB130864 DNX130864 DXT130864 EHP130864 ERL130864 FBH130864 FLD130864 FUZ130864 GEV130864 GOR130864 GYN130864 HIJ130864 HSF130864 ICB130864 ILX130864 IVT130864 JFP130864 JPL130864 JZH130864 KJD130864 KSZ130864 LCV130864 LMR130864 LWN130864 MGJ130864 MQF130864 NAB130864 NJX130864 NTT130864 ODP130864 ONL130864 OXH130864 PHD130864 PQZ130864 QAV130864 QKR130864 QUN130864 REJ130864 ROF130864 RYB130864 SHX130864 SRT130864 TBP130864 TLL130864 TVH130864 UFD130864 UOZ130864 UYV130864 VIR130864 VSN130864 WCJ130864 WMF130864 WWB130864 S196400 JP196400 TL196400 ADH196400 AND196400 AWZ196400 BGV196400 BQR196400 CAN196400 CKJ196400 CUF196400 DEB196400 DNX196400 DXT196400 EHP196400 ERL196400 FBH196400 FLD196400 FUZ196400 GEV196400 GOR196400 GYN196400 HIJ196400 HSF196400 ICB196400 ILX196400 IVT196400 JFP196400 JPL196400 JZH196400 KJD196400 KSZ196400 LCV196400 LMR196400 LWN196400 MGJ196400 MQF196400 NAB196400 NJX196400 NTT196400 ODP196400 ONL196400 OXH196400 PHD196400 PQZ196400 QAV196400 QKR196400 QUN196400 REJ196400 ROF196400 RYB196400 SHX196400 SRT196400 TBP196400 TLL196400 TVH196400 UFD196400 UOZ196400 UYV196400 VIR196400 VSN196400 WCJ196400 WMF196400 WWB196400 S261936 JP261936 TL261936 ADH261936 AND261936 AWZ261936 BGV261936 BQR261936 CAN261936 CKJ261936 CUF261936 DEB261936 DNX261936 DXT261936 EHP261936 ERL261936 FBH261936 FLD261936 FUZ261936 GEV261936 GOR261936 GYN261936 HIJ261936 HSF261936 ICB261936 ILX261936 IVT261936 JFP261936 JPL261936 JZH261936 KJD261936 KSZ261936 LCV261936 LMR261936 LWN261936 MGJ261936 MQF261936 NAB261936 NJX261936 NTT261936 ODP261936 ONL261936 OXH261936 PHD261936 PQZ261936 QAV261936 QKR261936 QUN261936 REJ261936 ROF261936 RYB261936 SHX261936 SRT261936 TBP261936 TLL261936 TVH261936 UFD261936 UOZ261936 UYV261936 VIR261936 VSN261936 WCJ261936 WMF261936 WWB261936 S327472 JP327472 TL327472 ADH327472 AND327472 AWZ327472 BGV327472 BQR327472 CAN327472 CKJ327472 CUF327472 DEB327472 DNX327472 DXT327472 EHP327472 ERL327472 FBH327472 FLD327472 FUZ327472 GEV327472 GOR327472 GYN327472 HIJ327472 HSF327472 ICB327472 ILX327472 IVT327472 JFP327472 JPL327472 JZH327472 KJD327472 KSZ327472 LCV327472 LMR327472 LWN327472 MGJ327472 MQF327472 NAB327472 NJX327472 NTT327472 ODP327472 ONL327472 OXH327472 PHD327472 PQZ327472 QAV327472 QKR327472 QUN327472 REJ327472 ROF327472 RYB327472 SHX327472 SRT327472 TBP327472 TLL327472 TVH327472 UFD327472 UOZ327472 UYV327472 VIR327472 VSN327472 WCJ327472 WMF327472 WWB327472 S393008 JP393008 TL393008 ADH393008 AND393008 AWZ393008 BGV393008 BQR393008 CAN393008 CKJ393008 CUF393008 DEB393008 DNX393008 DXT393008 EHP393008 ERL393008 FBH393008 FLD393008 FUZ393008 GEV393008 GOR393008 GYN393008 HIJ393008 HSF393008 ICB393008 ILX393008 IVT393008 JFP393008 JPL393008 JZH393008 KJD393008 KSZ393008 LCV393008 LMR393008 LWN393008 MGJ393008 MQF393008 NAB393008 NJX393008 NTT393008 ODP393008 ONL393008 OXH393008 PHD393008 PQZ393008 QAV393008 QKR393008 QUN393008 REJ393008 ROF393008 RYB393008 SHX393008 SRT393008 TBP393008 TLL393008 TVH393008 UFD393008 UOZ393008 UYV393008 VIR393008 VSN393008 WCJ393008 WMF393008 WWB393008 S458544 JP458544 TL458544 ADH458544 AND458544 AWZ458544 BGV458544 BQR458544 CAN458544 CKJ458544 CUF458544 DEB458544 DNX458544 DXT458544 EHP458544 ERL458544 FBH458544 FLD458544 FUZ458544 GEV458544 GOR458544 GYN458544 HIJ458544 HSF458544 ICB458544 ILX458544 IVT458544 JFP458544 JPL458544 JZH458544 KJD458544 KSZ458544 LCV458544 LMR458544 LWN458544 MGJ458544 MQF458544 NAB458544 NJX458544 NTT458544 ODP458544 ONL458544 OXH458544 PHD458544 PQZ458544 QAV458544 QKR458544 QUN458544 REJ458544 ROF458544 RYB458544 SHX458544 SRT458544 TBP458544 TLL458544 TVH458544 UFD458544 UOZ458544 UYV458544 VIR458544 VSN458544 WCJ458544 WMF458544 WWB458544 S524080 JP524080 TL524080 ADH524080 AND524080 AWZ524080 BGV524080 BQR524080 CAN524080 CKJ524080 CUF524080 DEB524080 DNX524080 DXT524080 EHP524080 ERL524080 FBH524080 FLD524080 FUZ524080 GEV524080 GOR524080 GYN524080 HIJ524080 HSF524080 ICB524080 ILX524080 IVT524080 JFP524080 JPL524080 JZH524080 KJD524080 KSZ524080 LCV524080 LMR524080 LWN524080 MGJ524080 MQF524080 NAB524080 NJX524080 NTT524080 ODP524080 ONL524080 OXH524080 PHD524080 PQZ524080 QAV524080 QKR524080 QUN524080 REJ524080 ROF524080 RYB524080 SHX524080 SRT524080 TBP524080 TLL524080 TVH524080 UFD524080 UOZ524080 UYV524080 VIR524080 VSN524080 WCJ524080 WMF524080 WWB524080 S589616 JP589616 TL589616 ADH589616 AND589616 AWZ589616 BGV589616 BQR589616 CAN589616 CKJ589616 CUF589616 DEB589616 DNX589616 DXT589616 EHP589616 ERL589616 FBH589616 FLD589616 FUZ589616 GEV589616 GOR589616 GYN589616 HIJ589616 HSF589616 ICB589616 ILX589616 IVT589616 JFP589616 JPL589616 JZH589616 KJD589616 KSZ589616 LCV589616 LMR589616 LWN589616 MGJ589616 MQF589616 NAB589616 NJX589616 NTT589616 ODP589616 ONL589616 OXH589616 PHD589616 PQZ589616 QAV589616 QKR589616 QUN589616 REJ589616 ROF589616 RYB589616 SHX589616 SRT589616 TBP589616 TLL589616 TVH589616 UFD589616 UOZ589616 UYV589616 VIR589616 VSN589616 WCJ589616 WMF589616 WWB589616 S655152 JP655152 TL655152 ADH655152 AND655152 AWZ655152 BGV655152 BQR655152 CAN655152 CKJ655152 CUF655152 DEB655152 DNX655152 DXT655152 EHP655152 ERL655152 FBH655152 FLD655152 FUZ655152 GEV655152 GOR655152 GYN655152 HIJ655152 HSF655152 ICB655152 ILX655152 IVT655152 JFP655152 JPL655152 JZH655152 KJD655152 KSZ655152 LCV655152 LMR655152 LWN655152 MGJ655152 MQF655152 NAB655152 NJX655152 NTT655152 ODP655152 ONL655152 OXH655152 PHD655152 PQZ655152 QAV655152 QKR655152 QUN655152 REJ655152 ROF655152 RYB655152 SHX655152 SRT655152 TBP655152 TLL655152 TVH655152 UFD655152 UOZ655152 UYV655152 VIR655152 VSN655152 WCJ655152 WMF655152 WWB655152 S720688 JP720688 TL720688 ADH720688 AND720688 AWZ720688 BGV720688 BQR720688 CAN720688 CKJ720688 CUF720688 DEB720688 DNX720688 DXT720688 EHP720688 ERL720688 FBH720688 FLD720688 FUZ720688 GEV720688 GOR720688 GYN720688 HIJ720688 HSF720688 ICB720688 ILX720688 IVT720688 JFP720688 JPL720688 JZH720688 KJD720688 KSZ720688 LCV720688 LMR720688 LWN720688 MGJ720688 MQF720688 NAB720688 NJX720688 NTT720688 ODP720688 ONL720688 OXH720688 PHD720688 PQZ720688 QAV720688 QKR720688 QUN720688 REJ720688 ROF720688 RYB720688 SHX720688 SRT720688 TBP720688 TLL720688 TVH720688 UFD720688 UOZ720688 UYV720688 VIR720688 VSN720688 WCJ720688 WMF720688 WWB720688 S786224 JP786224 TL786224 ADH786224 AND786224 AWZ786224 BGV786224 BQR786224 CAN786224 CKJ786224 CUF786224 DEB786224 DNX786224 DXT786224 EHP786224 ERL786224 FBH786224 FLD786224 FUZ786224 GEV786224 GOR786224 GYN786224 HIJ786224 HSF786224 ICB786224 ILX786224 IVT786224 JFP786224 JPL786224 JZH786224 KJD786224 KSZ786224 LCV786224 LMR786224 LWN786224 MGJ786224 MQF786224 NAB786224 NJX786224 NTT786224 ODP786224 ONL786224 OXH786224 PHD786224 PQZ786224 QAV786224 QKR786224 QUN786224 REJ786224 ROF786224 RYB786224 SHX786224 SRT786224 TBP786224 TLL786224 TVH786224 UFD786224 UOZ786224 UYV786224 VIR786224 VSN786224 WCJ786224 WMF786224 WWB786224 S851760 JP851760 TL851760 ADH851760 AND851760 AWZ851760 BGV851760 BQR851760 CAN851760 CKJ851760 CUF851760 DEB851760 DNX851760 DXT851760 EHP851760 ERL851760 FBH851760 FLD851760 FUZ851760 GEV851760 GOR851760 GYN851760 HIJ851760 HSF851760 ICB851760 ILX851760 IVT851760 JFP851760 JPL851760 JZH851760 KJD851760 KSZ851760 LCV851760 LMR851760 LWN851760 MGJ851760 MQF851760 NAB851760 NJX851760 NTT851760 ODP851760 ONL851760 OXH851760 PHD851760 PQZ851760 QAV851760 QKR851760 QUN851760 REJ851760 ROF851760 RYB851760 SHX851760 SRT851760 TBP851760 TLL851760 TVH851760 UFD851760 UOZ851760 UYV851760 VIR851760 VSN851760 WCJ851760 WMF851760 WWB851760 S917296 JP917296 TL917296 ADH917296 AND917296 AWZ917296 BGV917296 BQR917296 CAN917296 CKJ917296 CUF917296 DEB917296 DNX917296 DXT917296 EHP917296 ERL917296 FBH917296 FLD917296 FUZ917296 GEV917296 GOR917296 GYN917296 HIJ917296 HSF917296 ICB917296 ILX917296 IVT917296 JFP917296 JPL917296 JZH917296 KJD917296 KSZ917296 LCV917296 LMR917296 LWN917296 MGJ917296 MQF917296 NAB917296 NJX917296 NTT917296 ODP917296 ONL917296 OXH917296 PHD917296 PQZ917296 QAV917296 QKR917296 QUN917296 REJ917296 ROF917296 RYB917296 SHX917296 SRT917296 TBP917296 TLL917296 TVH917296 UFD917296 UOZ917296 UYV917296 VIR917296 VSN917296 WCJ917296 WMF917296 WWB917296 S982832 JP982832 TL982832 ADH982832 AND982832 AWZ982832 BGV982832 BQR982832 CAN982832 CKJ982832 CUF982832 DEB982832 DNX982832 DXT982832 EHP982832 ERL982832 FBH982832 FLD982832 FUZ982832 GEV982832 GOR982832 GYN982832 HIJ982832 HSF982832 ICB982832 ILX982832 IVT982832 JFP982832 JPL982832 JZH982832 KJD982832 KSZ982832 LCV982832 LMR982832 LWN982832 MGJ982832 MQF982832 NAB982832 NJX982832 NTT982832 ODP982832 ONL982832 OXH982832 PHD982832 PQZ982832 QAV982832 QKR982832 QUN982832 REJ982832 ROF982832 RYB982832 SHX982832 SRT982832 TBP982832 TLL982832 TVH982832 UFD982832 UOZ982832 UYV982832 VIR982832 VSN982832 WCJ982832 WMF982832 WWB982832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328:X65328 JS65328:JT65328 TO65328:TP65328 ADK65328:ADL65328 ANG65328:ANH65328 AXC65328:AXD65328 BGY65328:BGZ65328 BQU65328:BQV65328 CAQ65328:CAR65328 CKM65328:CKN65328 CUI65328:CUJ65328 DEE65328:DEF65328 DOA65328:DOB65328 DXW65328:DXX65328 EHS65328:EHT65328 ERO65328:ERP65328 FBK65328:FBL65328 FLG65328:FLH65328 FVC65328:FVD65328 GEY65328:GEZ65328 GOU65328:GOV65328 GYQ65328:GYR65328 HIM65328:HIN65328 HSI65328:HSJ65328 ICE65328:ICF65328 IMA65328:IMB65328 IVW65328:IVX65328 JFS65328:JFT65328 JPO65328:JPP65328 JZK65328:JZL65328 KJG65328:KJH65328 KTC65328:KTD65328 LCY65328:LCZ65328 LMU65328:LMV65328 LWQ65328:LWR65328 MGM65328:MGN65328 MQI65328:MQJ65328 NAE65328:NAF65328 NKA65328:NKB65328 NTW65328:NTX65328 ODS65328:ODT65328 ONO65328:ONP65328 OXK65328:OXL65328 PHG65328:PHH65328 PRC65328:PRD65328 QAY65328:QAZ65328 QKU65328:QKV65328 QUQ65328:QUR65328 REM65328:REN65328 ROI65328:ROJ65328 RYE65328:RYF65328 SIA65328:SIB65328 SRW65328:SRX65328 TBS65328:TBT65328 TLO65328:TLP65328 TVK65328:TVL65328 UFG65328:UFH65328 UPC65328:UPD65328 UYY65328:UYZ65328 VIU65328:VIV65328 VSQ65328:VSR65328 WCM65328:WCN65328 WMI65328:WMJ65328 WWE65328:WWF65328 V130864:X130864 JS130864:JT130864 TO130864:TP130864 ADK130864:ADL130864 ANG130864:ANH130864 AXC130864:AXD130864 BGY130864:BGZ130864 BQU130864:BQV130864 CAQ130864:CAR130864 CKM130864:CKN130864 CUI130864:CUJ130864 DEE130864:DEF130864 DOA130864:DOB130864 DXW130864:DXX130864 EHS130864:EHT130864 ERO130864:ERP130864 FBK130864:FBL130864 FLG130864:FLH130864 FVC130864:FVD130864 GEY130864:GEZ130864 GOU130864:GOV130864 GYQ130864:GYR130864 HIM130864:HIN130864 HSI130864:HSJ130864 ICE130864:ICF130864 IMA130864:IMB130864 IVW130864:IVX130864 JFS130864:JFT130864 JPO130864:JPP130864 JZK130864:JZL130864 KJG130864:KJH130864 KTC130864:KTD130864 LCY130864:LCZ130864 LMU130864:LMV130864 LWQ130864:LWR130864 MGM130864:MGN130864 MQI130864:MQJ130864 NAE130864:NAF130864 NKA130864:NKB130864 NTW130864:NTX130864 ODS130864:ODT130864 ONO130864:ONP130864 OXK130864:OXL130864 PHG130864:PHH130864 PRC130864:PRD130864 QAY130864:QAZ130864 QKU130864:QKV130864 QUQ130864:QUR130864 REM130864:REN130864 ROI130864:ROJ130864 RYE130864:RYF130864 SIA130864:SIB130864 SRW130864:SRX130864 TBS130864:TBT130864 TLO130864:TLP130864 TVK130864:TVL130864 UFG130864:UFH130864 UPC130864:UPD130864 UYY130864:UYZ130864 VIU130864:VIV130864 VSQ130864:VSR130864 WCM130864:WCN130864 WMI130864:WMJ130864 WWE130864:WWF130864 V196400:X196400 JS196400:JT196400 TO196400:TP196400 ADK196400:ADL196400 ANG196400:ANH196400 AXC196400:AXD196400 BGY196400:BGZ196400 BQU196400:BQV196400 CAQ196400:CAR196400 CKM196400:CKN196400 CUI196400:CUJ196400 DEE196400:DEF196400 DOA196400:DOB196400 DXW196400:DXX196400 EHS196400:EHT196400 ERO196400:ERP196400 FBK196400:FBL196400 FLG196400:FLH196400 FVC196400:FVD196400 GEY196400:GEZ196400 GOU196400:GOV196400 GYQ196400:GYR196400 HIM196400:HIN196400 HSI196400:HSJ196400 ICE196400:ICF196400 IMA196400:IMB196400 IVW196400:IVX196400 JFS196400:JFT196400 JPO196400:JPP196400 JZK196400:JZL196400 KJG196400:KJH196400 KTC196400:KTD196400 LCY196400:LCZ196400 LMU196400:LMV196400 LWQ196400:LWR196400 MGM196400:MGN196400 MQI196400:MQJ196400 NAE196400:NAF196400 NKA196400:NKB196400 NTW196400:NTX196400 ODS196400:ODT196400 ONO196400:ONP196400 OXK196400:OXL196400 PHG196400:PHH196400 PRC196400:PRD196400 QAY196400:QAZ196400 QKU196400:QKV196400 QUQ196400:QUR196400 REM196400:REN196400 ROI196400:ROJ196400 RYE196400:RYF196400 SIA196400:SIB196400 SRW196400:SRX196400 TBS196400:TBT196400 TLO196400:TLP196400 TVK196400:TVL196400 UFG196400:UFH196400 UPC196400:UPD196400 UYY196400:UYZ196400 VIU196400:VIV196400 VSQ196400:VSR196400 WCM196400:WCN196400 WMI196400:WMJ196400 WWE196400:WWF196400 V261936:X261936 JS261936:JT261936 TO261936:TP261936 ADK261936:ADL261936 ANG261936:ANH261936 AXC261936:AXD261936 BGY261936:BGZ261936 BQU261936:BQV261936 CAQ261936:CAR261936 CKM261936:CKN261936 CUI261936:CUJ261936 DEE261936:DEF261936 DOA261936:DOB261936 DXW261936:DXX261936 EHS261936:EHT261936 ERO261936:ERP261936 FBK261936:FBL261936 FLG261936:FLH261936 FVC261936:FVD261936 GEY261936:GEZ261936 GOU261936:GOV261936 GYQ261936:GYR261936 HIM261936:HIN261936 HSI261936:HSJ261936 ICE261936:ICF261936 IMA261936:IMB261936 IVW261936:IVX261936 JFS261936:JFT261936 JPO261936:JPP261936 JZK261936:JZL261936 KJG261936:KJH261936 KTC261936:KTD261936 LCY261936:LCZ261936 LMU261936:LMV261936 LWQ261936:LWR261936 MGM261936:MGN261936 MQI261936:MQJ261936 NAE261936:NAF261936 NKA261936:NKB261936 NTW261936:NTX261936 ODS261936:ODT261936 ONO261936:ONP261936 OXK261936:OXL261936 PHG261936:PHH261936 PRC261936:PRD261936 QAY261936:QAZ261936 QKU261936:QKV261936 QUQ261936:QUR261936 REM261936:REN261936 ROI261936:ROJ261936 RYE261936:RYF261936 SIA261936:SIB261936 SRW261936:SRX261936 TBS261936:TBT261936 TLO261936:TLP261936 TVK261936:TVL261936 UFG261936:UFH261936 UPC261936:UPD261936 UYY261936:UYZ261936 VIU261936:VIV261936 VSQ261936:VSR261936 WCM261936:WCN261936 WMI261936:WMJ261936 WWE261936:WWF261936 V327472:X327472 JS327472:JT327472 TO327472:TP327472 ADK327472:ADL327472 ANG327472:ANH327472 AXC327472:AXD327472 BGY327472:BGZ327472 BQU327472:BQV327472 CAQ327472:CAR327472 CKM327472:CKN327472 CUI327472:CUJ327472 DEE327472:DEF327472 DOA327472:DOB327472 DXW327472:DXX327472 EHS327472:EHT327472 ERO327472:ERP327472 FBK327472:FBL327472 FLG327472:FLH327472 FVC327472:FVD327472 GEY327472:GEZ327472 GOU327472:GOV327472 GYQ327472:GYR327472 HIM327472:HIN327472 HSI327472:HSJ327472 ICE327472:ICF327472 IMA327472:IMB327472 IVW327472:IVX327472 JFS327472:JFT327472 JPO327472:JPP327472 JZK327472:JZL327472 KJG327472:KJH327472 KTC327472:KTD327472 LCY327472:LCZ327472 LMU327472:LMV327472 LWQ327472:LWR327472 MGM327472:MGN327472 MQI327472:MQJ327472 NAE327472:NAF327472 NKA327472:NKB327472 NTW327472:NTX327472 ODS327472:ODT327472 ONO327472:ONP327472 OXK327472:OXL327472 PHG327472:PHH327472 PRC327472:PRD327472 QAY327472:QAZ327472 QKU327472:QKV327472 QUQ327472:QUR327472 REM327472:REN327472 ROI327472:ROJ327472 RYE327472:RYF327472 SIA327472:SIB327472 SRW327472:SRX327472 TBS327472:TBT327472 TLO327472:TLP327472 TVK327472:TVL327472 UFG327472:UFH327472 UPC327472:UPD327472 UYY327472:UYZ327472 VIU327472:VIV327472 VSQ327472:VSR327472 WCM327472:WCN327472 WMI327472:WMJ327472 WWE327472:WWF327472 V393008:X393008 JS393008:JT393008 TO393008:TP393008 ADK393008:ADL393008 ANG393008:ANH393008 AXC393008:AXD393008 BGY393008:BGZ393008 BQU393008:BQV393008 CAQ393008:CAR393008 CKM393008:CKN393008 CUI393008:CUJ393008 DEE393008:DEF393008 DOA393008:DOB393008 DXW393008:DXX393008 EHS393008:EHT393008 ERO393008:ERP393008 FBK393008:FBL393008 FLG393008:FLH393008 FVC393008:FVD393008 GEY393008:GEZ393008 GOU393008:GOV393008 GYQ393008:GYR393008 HIM393008:HIN393008 HSI393008:HSJ393008 ICE393008:ICF393008 IMA393008:IMB393008 IVW393008:IVX393008 JFS393008:JFT393008 JPO393008:JPP393008 JZK393008:JZL393008 KJG393008:KJH393008 KTC393008:KTD393008 LCY393008:LCZ393008 LMU393008:LMV393008 LWQ393008:LWR393008 MGM393008:MGN393008 MQI393008:MQJ393008 NAE393008:NAF393008 NKA393008:NKB393008 NTW393008:NTX393008 ODS393008:ODT393008 ONO393008:ONP393008 OXK393008:OXL393008 PHG393008:PHH393008 PRC393008:PRD393008 QAY393008:QAZ393008 QKU393008:QKV393008 QUQ393008:QUR393008 REM393008:REN393008 ROI393008:ROJ393008 RYE393008:RYF393008 SIA393008:SIB393008 SRW393008:SRX393008 TBS393008:TBT393008 TLO393008:TLP393008 TVK393008:TVL393008 UFG393008:UFH393008 UPC393008:UPD393008 UYY393008:UYZ393008 VIU393008:VIV393008 VSQ393008:VSR393008 WCM393008:WCN393008 WMI393008:WMJ393008 WWE393008:WWF393008 V458544:X458544 JS458544:JT458544 TO458544:TP458544 ADK458544:ADL458544 ANG458544:ANH458544 AXC458544:AXD458544 BGY458544:BGZ458544 BQU458544:BQV458544 CAQ458544:CAR458544 CKM458544:CKN458544 CUI458544:CUJ458544 DEE458544:DEF458544 DOA458544:DOB458544 DXW458544:DXX458544 EHS458544:EHT458544 ERO458544:ERP458544 FBK458544:FBL458544 FLG458544:FLH458544 FVC458544:FVD458544 GEY458544:GEZ458544 GOU458544:GOV458544 GYQ458544:GYR458544 HIM458544:HIN458544 HSI458544:HSJ458544 ICE458544:ICF458544 IMA458544:IMB458544 IVW458544:IVX458544 JFS458544:JFT458544 JPO458544:JPP458544 JZK458544:JZL458544 KJG458544:KJH458544 KTC458544:KTD458544 LCY458544:LCZ458544 LMU458544:LMV458544 LWQ458544:LWR458544 MGM458544:MGN458544 MQI458544:MQJ458544 NAE458544:NAF458544 NKA458544:NKB458544 NTW458544:NTX458544 ODS458544:ODT458544 ONO458544:ONP458544 OXK458544:OXL458544 PHG458544:PHH458544 PRC458544:PRD458544 QAY458544:QAZ458544 QKU458544:QKV458544 QUQ458544:QUR458544 REM458544:REN458544 ROI458544:ROJ458544 RYE458544:RYF458544 SIA458544:SIB458544 SRW458544:SRX458544 TBS458544:TBT458544 TLO458544:TLP458544 TVK458544:TVL458544 UFG458544:UFH458544 UPC458544:UPD458544 UYY458544:UYZ458544 VIU458544:VIV458544 VSQ458544:VSR458544 WCM458544:WCN458544 WMI458544:WMJ458544 WWE458544:WWF458544 V524080:X524080 JS524080:JT524080 TO524080:TP524080 ADK524080:ADL524080 ANG524080:ANH524080 AXC524080:AXD524080 BGY524080:BGZ524080 BQU524080:BQV524080 CAQ524080:CAR524080 CKM524080:CKN524080 CUI524080:CUJ524080 DEE524080:DEF524080 DOA524080:DOB524080 DXW524080:DXX524080 EHS524080:EHT524080 ERO524080:ERP524080 FBK524080:FBL524080 FLG524080:FLH524080 FVC524080:FVD524080 GEY524080:GEZ524080 GOU524080:GOV524080 GYQ524080:GYR524080 HIM524080:HIN524080 HSI524080:HSJ524080 ICE524080:ICF524080 IMA524080:IMB524080 IVW524080:IVX524080 JFS524080:JFT524080 JPO524080:JPP524080 JZK524080:JZL524080 KJG524080:KJH524080 KTC524080:KTD524080 LCY524080:LCZ524080 LMU524080:LMV524080 LWQ524080:LWR524080 MGM524080:MGN524080 MQI524080:MQJ524080 NAE524080:NAF524080 NKA524080:NKB524080 NTW524080:NTX524080 ODS524080:ODT524080 ONO524080:ONP524080 OXK524080:OXL524080 PHG524080:PHH524080 PRC524080:PRD524080 QAY524080:QAZ524080 QKU524080:QKV524080 QUQ524080:QUR524080 REM524080:REN524080 ROI524080:ROJ524080 RYE524080:RYF524080 SIA524080:SIB524080 SRW524080:SRX524080 TBS524080:TBT524080 TLO524080:TLP524080 TVK524080:TVL524080 UFG524080:UFH524080 UPC524080:UPD524080 UYY524080:UYZ524080 VIU524080:VIV524080 VSQ524080:VSR524080 WCM524080:WCN524080 WMI524080:WMJ524080 WWE524080:WWF524080 V589616:X589616 JS589616:JT589616 TO589616:TP589616 ADK589616:ADL589616 ANG589616:ANH589616 AXC589616:AXD589616 BGY589616:BGZ589616 BQU589616:BQV589616 CAQ589616:CAR589616 CKM589616:CKN589616 CUI589616:CUJ589616 DEE589616:DEF589616 DOA589616:DOB589616 DXW589616:DXX589616 EHS589616:EHT589616 ERO589616:ERP589616 FBK589616:FBL589616 FLG589616:FLH589616 FVC589616:FVD589616 GEY589616:GEZ589616 GOU589616:GOV589616 GYQ589616:GYR589616 HIM589616:HIN589616 HSI589616:HSJ589616 ICE589616:ICF589616 IMA589616:IMB589616 IVW589616:IVX589616 JFS589616:JFT589616 JPO589616:JPP589616 JZK589616:JZL589616 KJG589616:KJH589616 KTC589616:KTD589616 LCY589616:LCZ589616 LMU589616:LMV589616 LWQ589616:LWR589616 MGM589616:MGN589616 MQI589616:MQJ589616 NAE589616:NAF589616 NKA589616:NKB589616 NTW589616:NTX589616 ODS589616:ODT589616 ONO589616:ONP589616 OXK589616:OXL589616 PHG589616:PHH589616 PRC589616:PRD589616 QAY589616:QAZ589616 QKU589616:QKV589616 QUQ589616:QUR589616 REM589616:REN589616 ROI589616:ROJ589616 RYE589616:RYF589616 SIA589616:SIB589616 SRW589616:SRX589616 TBS589616:TBT589616 TLO589616:TLP589616 TVK589616:TVL589616 UFG589616:UFH589616 UPC589616:UPD589616 UYY589616:UYZ589616 VIU589616:VIV589616 VSQ589616:VSR589616 WCM589616:WCN589616 WMI589616:WMJ589616 WWE589616:WWF589616 V655152:X655152 JS655152:JT655152 TO655152:TP655152 ADK655152:ADL655152 ANG655152:ANH655152 AXC655152:AXD655152 BGY655152:BGZ655152 BQU655152:BQV655152 CAQ655152:CAR655152 CKM655152:CKN655152 CUI655152:CUJ655152 DEE655152:DEF655152 DOA655152:DOB655152 DXW655152:DXX655152 EHS655152:EHT655152 ERO655152:ERP655152 FBK655152:FBL655152 FLG655152:FLH655152 FVC655152:FVD655152 GEY655152:GEZ655152 GOU655152:GOV655152 GYQ655152:GYR655152 HIM655152:HIN655152 HSI655152:HSJ655152 ICE655152:ICF655152 IMA655152:IMB655152 IVW655152:IVX655152 JFS655152:JFT655152 JPO655152:JPP655152 JZK655152:JZL655152 KJG655152:KJH655152 KTC655152:KTD655152 LCY655152:LCZ655152 LMU655152:LMV655152 LWQ655152:LWR655152 MGM655152:MGN655152 MQI655152:MQJ655152 NAE655152:NAF655152 NKA655152:NKB655152 NTW655152:NTX655152 ODS655152:ODT655152 ONO655152:ONP655152 OXK655152:OXL655152 PHG655152:PHH655152 PRC655152:PRD655152 QAY655152:QAZ655152 QKU655152:QKV655152 QUQ655152:QUR655152 REM655152:REN655152 ROI655152:ROJ655152 RYE655152:RYF655152 SIA655152:SIB655152 SRW655152:SRX655152 TBS655152:TBT655152 TLO655152:TLP655152 TVK655152:TVL655152 UFG655152:UFH655152 UPC655152:UPD655152 UYY655152:UYZ655152 VIU655152:VIV655152 VSQ655152:VSR655152 WCM655152:WCN655152 WMI655152:WMJ655152 WWE655152:WWF655152 V720688:X720688 JS720688:JT720688 TO720688:TP720688 ADK720688:ADL720688 ANG720688:ANH720688 AXC720688:AXD720688 BGY720688:BGZ720688 BQU720688:BQV720688 CAQ720688:CAR720688 CKM720688:CKN720688 CUI720688:CUJ720688 DEE720688:DEF720688 DOA720688:DOB720688 DXW720688:DXX720688 EHS720688:EHT720688 ERO720688:ERP720688 FBK720688:FBL720688 FLG720688:FLH720688 FVC720688:FVD720688 GEY720688:GEZ720688 GOU720688:GOV720688 GYQ720688:GYR720688 HIM720688:HIN720688 HSI720688:HSJ720688 ICE720688:ICF720688 IMA720688:IMB720688 IVW720688:IVX720688 JFS720688:JFT720688 JPO720688:JPP720688 JZK720688:JZL720688 KJG720688:KJH720688 KTC720688:KTD720688 LCY720688:LCZ720688 LMU720688:LMV720688 LWQ720688:LWR720688 MGM720688:MGN720688 MQI720688:MQJ720688 NAE720688:NAF720688 NKA720688:NKB720688 NTW720688:NTX720688 ODS720688:ODT720688 ONO720688:ONP720688 OXK720688:OXL720688 PHG720688:PHH720688 PRC720688:PRD720688 QAY720688:QAZ720688 QKU720688:QKV720688 QUQ720688:QUR720688 REM720688:REN720688 ROI720688:ROJ720688 RYE720688:RYF720688 SIA720688:SIB720688 SRW720688:SRX720688 TBS720688:TBT720688 TLO720688:TLP720688 TVK720688:TVL720688 UFG720688:UFH720688 UPC720688:UPD720688 UYY720688:UYZ720688 VIU720688:VIV720688 VSQ720688:VSR720688 WCM720688:WCN720688 WMI720688:WMJ720688 WWE720688:WWF720688 V786224:X786224 JS786224:JT786224 TO786224:TP786224 ADK786224:ADL786224 ANG786224:ANH786224 AXC786224:AXD786224 BGY786224:BGZ786224 BQU786224:BQV786224 CAQ786224:CAR786224 CKM786224:CKN786224 CUI786224:CUJ786224 DEE786224:DEF786224 DOA786224:DOB786224 DXW786224:DXX786224 EHS786224:EHT786224 ERO786224:ERP786224 FBK786224:FBL786224 FLG786224:FLH786224 FVC786224:FVD786224 GEY786224:GEZ786224 GOU786224:GOV786224 GYQ786224:GYR786224 HIM786224:HIN786224 HSI786224:HSJ786224 ICE786224:ICF786224 IMA786224:IMB786224 IVW786224:IVX786224 JFS786224:JFT786224 JPO786224:JPP786224 JZK786224:JZL786224 KJG786224:KJH786224 KTC786224:KTD786224 LCY786224:LCZ786224 LMU786224:LMV786224 LWQ786224:LWR786224 MGM786224:MGN786224 MQI786224:MQJ786224 NAE786224:NAF786224 NKA786224:NKB786224 NTW786224:NTX786224 ODS786224:ODT786224 ONO786224:ONP786224 OXK786224:OXL786224 PHG786224:PHH786224 PRC786224:PRD786224 QAY786224:QAZ786224 QKU786224:QKV786224 QUQ786224:QUR786224 REM786224:REN786224 ROI786224:ROJ786224 RYE786224:RYF786224 SIA786224:SIB786224 SRW786224:SRX786224 TBS786224:TBT786224 TLO786224:TLP786224 TVK786224:TVL786224 UFG786224:UFH786224 UPC786224:UPD786224 UYY786224:UYZ786224 VIU786224:VIV786224 VSQ786224:VSR786224 WCM786224:WCN786224 WMI786224:WMJ786224 WWE786224:WWF786224 V851760:X851760 JS851760:JT851760 TO851760:TP851760 ADK851760:ADL851760 ANG851760:ANH851760 AXC851760:AXD851760 BGY851760:BGZ851760 BQU851760:BQV851760 CAQ851760:CAR851760 CKM851760:CKN851760 CUI851760:CUJ851760 DEE851760:DEF851760 DOA851760:DOB851760 DXW851760:DXX851760 EHS851760:EHT851760 ERO851760:ERP851760 FBK851760:FBL851760 FLG851760:FLH851760 FVC851760:FVD851760 GEY851760:GEZ851760 GOU851760:GOV851760 GYQ851760:GYR851760 HIM851760:HIN851760 HSI851760:HSJ851760 ICE851760:ICF851760 IMA851760:IMB851760 IVW851760:IVX851760 JFS851760:JFT851760 JPO851760:JPP851760 JZK851760:JZL851760 KJG851760:KJH851760 KTC851760:KTD851760 LCY851760:LCZ851760 LMU851760:LMV851760 LWQ851760:LWR851760 MGM851760:MGN851760 MQI851760:MQJ851760 NAE851760:NAF851760 NKA851760:NKB851760 NTW851760:NTX851760 ODS851760:ODT851760 ONO851760:ONP851760 OXK851760:OXL851760 PHG851760:PHH851760 PRC851760:PRD851760 QAY851760:QAZ851760 QKU851760:QKV851760 QUQ851760:QUR851760 REM851760:REN851760 ROI851760:ROJ851760 RYE851760:RYF851760 SIA851760:SIB851760 SRW851760:SRX851760 TBS851760:TBT851760 TLO851760:TLP851760 TVK851760:TVL851760 UFG851760:UFH851760 UPC851760:UPD851760 UYY851760:UYZ851760 VIU851760:VIV851760 VSQ851760:VSR851760 WCM851760:WCN851760 WMI851760:WMJ851760 WWE851760:WWF851760 V917296:X917296 JS917296:JT917296 TO917296:TP917296 ADK917296:ADL917296 ANG917296:ANH917296 AXC917296:AXD917296 BGY917296:BGZ917296 BQU917296:BQV917296 CAQ917296:CAR917296 CKM917296:CKN917296 CUI917296:CUJ917296 DEE917296:DEF917296 DOA917296:DOB917296 DXW917296:DXX917296 EHS917296:EHT917296 ERO917296:ERP917296 FBK917296:FBL917296 FLG917296:FLH917296 FVC917296:FVD917296 GEY917296:GEZ917296 GOU917296:GOV917296 GYQ917296:GYR917296 HIM917296:HIN917296 HSI917296:HSJ917296 ICE917296:ICF917296 IMA917296:IMB917296 IVW917296:IVX917296 JFS917296:JFT917296 JPO917296:JPP917296 JZK917296:JZL917296 KJG917296:KJH917296 KTC917296:KTD917296 LCY917296:LCZ917296 LMU917296:LMV917296 LWQ917296:LWR917296 MGM917296:MGN917296 MQI917296:MQJ917296 NAE917296:NAF917296 NKA917296:NKB917296 NTW917296:NTX917296 ODS917296:ODT917296 ONO917296:ONP917296 OXK917296:OXL917296 PHG917296:PHH917296 PRC917296:PRD917296 QAY917296:QAZ917296 QKU917296:QKV917296 QUQ917296:QUR917296 REM917296:REN917296 ROI917296:ROJ917296 RYE917296:RYF917296 SIA917296:SIB917296 SRW917296:SRX917296 TBS917296:TBT917296 TLO917296:TLP917296 TVK917296:TVL917296 UFG917296:UFH917296 UPC917296:UPD917296 UYY917296:UYZ917296 VIU917296:VIV917296 VSQ917296:VSR917296 WCM917296:WCN917296 WMI917296:WMJ917296 WWE917296:WWF917296 V982832:X982832 JS982832:JT982832 TO982832:TP982832 ADK982832:ADL982832 ANG982832:ANH982832 AXC982832:AXD982832 BGY982832:BGZ982832 BQU982832:BQV982832 CAQ982832:CAR982832 CKM982832:CKN982832 CUI982832:CUJ982832 DEE982832:DEF982832 DOA982832:DOB982832 DXW982832:DXX982832 EHS982832:EHT982832 ERO982832:ERP982832 FBK982832:FBL982832 FLG982832:FLH982832 FVC982832:FVD982832 GEY982832:GEZ982832 GOU982832:GOV982832 GYQ982832:GYR982832 HIM982832:HIN982832 HSI982832:HSJ982832 ICE982832:ICF982832 IMA982832:IMB982832 IVW982832:IVX982832 JFS982832:JFT982832 JPO982832:JPP982832 JZK982832:JZL982832 KJG982832:KJH982832 KTC982832:KTD982832 LCY982832:LCZ982832 LMU982832:LMV982832 LWQ982832:LWR982832 MGM982832:MGN982832 MQI982832:MQJ982832 NAE982832:NAF982832 NKA982832:NKB982832 NTW982832:NTX982832 ODS982832:ODT982832 ONO982832:ONP982832 OXK982832:OXL982832 PHG982832:PHH982832 PRC982832:PRD982832 QAY982832:QAZ982832 QKU982832:QKV982832 QUQ982832:QUR982832 REM982832:REN982832 ROI982832:ROJ982832 RYE982832:RYF982832 SIA982832:SIB982832 SRW982832:SRX982832 TBS982832:TBT982832 TLO982832:TLP982832 TVK982832:TVL982832 UFG982832:UFH982832 UPC982832:UPD982832 UYY982832:UYZ982832 VIU982832:VIV982832 VSQ982832:VSR982832 WCM982832:WCN982832 WMI982832:WMJ982832 WWE982832:WWF982832 AH3">
      <formula1>1</formula1>
      <formula2>10</formula2>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330 JN65330 TJ65330 ADF65330 ANB65330 AWX65330 BGT65330 BQP65330 CAL65330 CKH65330 CUD65330 DDZ65330 DNV65330 DXR65330 EHN65330 ERJ65330 FBF65330 FLB65330 FUX65330 GET65330 GOP65330 GYL65330 HIH65330 HSD65330 IBZ65330 ILV65330 IVR65330 JFN65330 JPJ65330 JZF65330 KJB65330 KSX65330 LCT65330 LMP65330 LWL65330 MGH65330 MQD65330 MZZ65330 NJV65330 NTR65330 ODN65330 ONJ65330 OXF65330 PHB65330 PQX65330 QAT65330 QKP65330 QUL65330 REH65330 ROD65330 RXZ65330 SHV65330 SRR65330 TBN65330 TLJ65330 TVF65330 UFB65330 UOX65330 UYT65330 VIP65330 VSL65330 WCH65330 WMD65330 WVZ65330 Q130866 JN130866 TJ130866 ADF130866 ANB130866 AWX130866 BGT130866 BQP130866 CAL130866 CKH130866 CUD130866 DDZ130866 DNV130866 DXR130866 EHN130866 ERJ130866 FBF130866 FLB130866 FUX130866 GET130866 GOP130866 GYL130866 HIH130866 HSD130866 IBZ130866 ILV130866 IVR130866 JFN130866 JPJ130866 JZF130866 KJB130866 KSX130866 LCT130866 LMP130866 LWL130866 MGH130866 MQD130866 MZZ130866 NJV130866 NTR130866 ODN130866 ONJ130866 OXF130866 PHB130866 PQX130866 QAT130866 QKP130866 QUL130866 REH130866 ROD130866 RXZ130866 SHV130866 SRR130866 TBN130866 TLJ130866 TVF130866 UFB130866 UOX130866 UYT130866 VIP130866 VSL130866 WCH130866 WMD130866 WVZ130866 Q196402 JN196402 TJ196402 ADF196402 ANB196402 AWX196402 BGT196402 BQP196402 CAL196402 CKH196402 CUD196402 DDZ196402 DNV196402 DXR196402 EHN196402 ERJ196402 FBF196402 FLB196402 FUX196402 GET196402 GOP196402 GYL196402 HIH196402 HSD196402 IBZ196402 ILV196402 IVR196402 JFN196402 JPJ196402 JZF196402 KJB196402 KSX196402 LCT196402 LMP196402 LWL196402 MGH196402 MQD196402 MZZ196402 NJV196402 NTR196402 ODN196402 ONJ196402 OXF196402 PHB196402 PQX196402 QAT196402 QKP196402 QUL196402 REH196402 ROD196402 RXZ196402 SHV196402 SRR196402 TBN196402 TLJ196402 TVF196402 UFB196402 UOX196402 UYT196402 VIP196402 VSL196402 WCH196402 WMD196402 WVZ196402 Q261938 JN261938 TJ261938 ADF261938 ANB261938 AWX261938 BGT261938 BQP261938 CAL261938 CKH261938 CUD261938 DDZ261938 DNV261938 DXR261938 EHN261938 ERJ261938 FBF261938 FLB261938 FUX261938 GET261938 GOP261938 GYL261938 HIH261938 HSD261938 IBZ261938 ILV261938 IVR261938 JFN261938 JPJ261938 JZF261938 KJB261938 KSX261938 LCT261938 LMP261938 LWL261938 MGH261938 MQD261938 MZZ261938 NJV261938 NTR261938 ODN261938 ONJ261938 OXF261938 PHB261938 PQX261938 QAT261938 QKP261938 QUL261938 REH261938 ROD261938 RXZ261938 SHV261938 SRR261938 TBN261938 TLJ261938 TVF261938 UFB261938 UOX261938 UYT261938 VIP261938 VSL261938 WCH261938 WMD261938 WVZ261938 Q327474 JN327474 TJ327474 ADF327474 ANB327474 AWX327474 BGT327474 BQP327474 CAL327474 CKH327474 CUD327474 DDZ327474 DNV327474 DXR327474 EHN327474 ERJ327474 FBF327474 FLB327474 FUX327474 GET327474 GOP327474 GYL327474 HIH327474 HSD327474 IBZ327474 ILV327474 IVR327474 JFN327474 JPJ327474 JZF327474 KJB327474 KSX327474 LCT327474 LMP327474 LWL327474 MGH327474 MQD327474 MZZ327474 NJV327474 NTR327474 ODN327474 ONJ327474 OXF327474 PHB327474 PQX327474 QAT327474 QKP327474 QUL327474 REH327474 ROD327474 RXZ327474 SHV327474 SRR327474 TBN327474 TLJ327474 TVF327474 UFB327474 UOX327474 UYT327474 VIP327474 VSL327474 WCH327474 WMD327474 WVZ327474 Q393010 JN393010 TJ393010 ADF393010 ANB393010 AWX393010 BGT393010 BQP393010 CAL393010 CKH393010 CUD393010 DDZ393010 DNV393010 DXR393010 EHN393010 ERJ393010 FBF393010 FLB393010 FUX393010 GET393010 GOP393010 GYL393010 HIH393010 HSD393010 IBZ393010 ILV393010 IVR393010 JFN393010 JPJ393010 JZF393010 KJB393010 KSX393010 LCT393010 LMP393010 LWL393010 MGH393010 MQD393010 MZZ393010 NJV393010 NTR393010 ODN393010 ONJ393010 OXF393010 PHB393010 PQX393010 QAT393010 QKP393010 QUL393010 REH393010 ROD393010 RXZ393010 SHV393010 SRR393010 TBN393010 TLJ393010 TVF393010 UFB393010 UOX393010 UYT393010 VIP393010 VSL393010 WCH393010 WMD393010 WVZ393010 Q458546 JN458546 TJ458546 ADF458546 ANB458546 AWX458546 BGT458546 BQP458546 CAL458546 CKH458546 CUD458546 DDZ458546 DNV458546 DXR458546 EHN458546 ERJ458546 FBF458546 FLB458546 FUX458546 GET458546 GOP458546 GYL458546 HIH458546 HSD458546 IBZ458546 ILV458546 IVR458546 JFN458546 JPJ458546 JZF458546 KJB458546 KSX458546 LCT458546 LMP458546 LWL458546 MGH458546 MQD458546 MZZ458546 NJV458546 NTR458546 ODN458546 ONJ458546 OXF458546 PHB458546 PQX458546 QAT458546 QKP458546 QUL458546 REH458546 ROD458546 RXZ458546 SHV458546 SRR458546 TBN458546 TLJ458546 TVF458546 UFB458546 UOX458546 UYT458546 VIP458546 VSL458546 WCH458546 WMD458546 WVZ458546 Q524082 JN524082 TJ524082 ADF524082 ANB524082 AWX524082 BGT524082 BQP524082 CAL524082 CKH524082 CUD524082 DDZ524082 DNV524082 DXR524082 EHN524082 ERJ524082 FBF524082 FLB524082 FUX524082 GET524082 GOP524082 GYL524082 HIH524082 HSD524082 IBZ524082 ILV524082 IVR524082 JFN524082 JPJ524082 JZF524082 KJB524082 KSX524082 LCT524082 LMP524082 LWL524082 MGH524082 MQD524082 MZZ524082 NJV524082 NTR524082 ODN524082 ONJ524082 OXF524082 PHB524082 PQX524082 QAT524082 QKP524082 QUL524082 REH524082 ROD524082 RXZ524082 SHV524082 SRR524082 TBN524082 TLJ524082 TVF524082 UFB524082 UOX524082 UYT524082 VIP524082 VSL524082 WCH524082 WMD524082 WVZ524082 Q589618 JN589618 TJ589618 ADF589618 ANB589618 AWX589618 BGT589618 BQP589618 CAL589618 CKH589618 CUD589618 DDZ589618 DNV589618 DXR589618 EHN589618 ERJ589618 FBF589618 FLB589618 FUX589618 GET589618 GOP589618 GYL589618 HIH589618 HSD589618 IBZ589618 ILV589618 IVR589618 JFN589618 JPJ589618 JZF589618 KJB589618 KSX589618 LCT589618 LMP589618 LWL589618 MGH589618 MQD589618 MZZ589618 NJV589618 NTR589618 ODN589618 ONJ589618 OXF589618 PHB589618 PQX589618 QAT589618 QKP589618 QUL589618 REH589618 ROD589618 RXZ589618 SHV589618 SRR589618 TBN589618 TLJ589618 TVF589618 UFB589618 UOX589618 UYT589618 VIP589618 VSL589618 WCH589618 WMD589618 WVZ589618 Q655154 JN655154 TJ655154 ADF655154 ANB655154 AWX655154 BGT655154 BQP655154 CAL655154 CKH655154 CUD655154 DDZ655154 DNV655154 DXR655154 EHN655154 ERJ655154 FBF655154 FLB655154 FUX655154 GET655154 GOP655154 GYL655154 HIH655154 HSD655154 IBZ655154 ILV655154 IVR655154 JFN655154 JPJ655154 JZF655154 KJB655154 KSX655154 LCT655154 LMP655154 LWL655154 MGH655154 MQD655154 MZZ655154 NJV655154 NTR655154 ODN655154 ONJ655154 OXF655154 PHB655154 PQX655154 QAT655154 QKP655154 QUL655154 REH655154 ROD655154 RXZ655154 SHV655154 SRR655154 TBN655154 TLJ655154 TVF655154 UFB655154 UOX655154 UYT655154 VIP655154 VSL655154 WCH655154 WMD655154 WVZ655154 Q720690 JN720690 TJ720690 ADF720690 ANB720690 AWX720690 BGT720690 BQP720690 CAL720690 CKH720690 CUD720690 DDZ720690 DNV720690 DXR720690 EHN720690 ERJ720690 FBF720690 FLB720690 FUX720690 GET720690 GOP720690 GYL720690 HIH720690 HSD720690 IBZ720690 ILV720690 IVR720690 JFN720690 JPJ720690 JZF720690 KJB720690 KSX720690 LCT720690 LMP720690 LWL720690 MGH720690 MQD720690 MZZ720690 NJV720690 NTR720690 ODN720690 ONJ720690 OXF720690 PHB720690 PQX720690 QAT720690 QKP720690 QUL720690 REH720690 ROD720690 RXZ720690 SHV720690 SRR720690 TBN720690 TLJ720690 TVF720690 UFB720690 UOX720690 UYT720690 VIP720690 VSL720690 WCH720690 WMD720690 WVZ720690 Q786226 JN786226 TJ786226 ADF786226 ANB786226 AWX786226 BGT786226 BQP786226 CAL786226 CKH786226 CUD786226 DDZ786226 DNV786226 DXR786226 EHN786226 ERJ786226 FBF786226 FLB786226 FUX786226 GET786226 GOP786226 GYL786226 HIH786226 HSD786226 IBZ786226 ILV786226 IVR786226 JFN786226 JPJ786226 JZF786226 KJB786226 KSX786226 LCT786226 LMP786226 LWL786226 MGH786226 MQD786226 MZZ786226 NJV786226 NTR786226 ODN786226 ONJ786226 OXF786226 PHB786226 PQX786226 QAT786226 QKP786226 QUL786226 REH786226 ROD786226 RXZ786226 SHV786226 SRR786226 TBN786226 TLJ786226 TVF786226 UFB786226 UOX786226 UYT786226 VIP786226 VSL786226 WCH786226 WMD786226 WVZ786226 Q851762 JN851762 TJ851762 ADF851762 ANB851762 AWX851762 BGT851762 BQP851762 CAL851762 CKH851762 CUD851762 DDZ851762 DNV851762 DXR851762 EHN851762 ERJ851762 FBF851762 FLB851762 FUX851762 GET851762 GOP851762 GYL851762 HIH851762 HSD851762 IBZ851762 ILV851762 IVR851762 JFN851762 JPJ851762 JZF851762 KJB851762 KSX851762 LCT851762 LMP851762 LWL851762 MGH851762 MQD851762 MZZ851762 NJV851762 NTR851762 ODN851762 ONJ851762 OXF851762 PHB851762 PQX851762 QAT851762 QKP851762 QUL851762 REH851762 ROD851762 RXZ851762 SHV851762 SRR851762 TBN851762 TLJ851762 TVF851762 UFB851762 UOX851762 UYT851762 VIP851762 VSL851762 WCH851762 WMD851762 WVZ851762 Q917298 JN917298 TJ917298 ADF917298 ANB917298 AWX917298 BGT917298 BQP917298 CAL917298 CKH917298 CUD917298 DDZ917298 DNV917298 DXR917298 EHN917298 ERJ917298 FBF917298 FLB917298 FUX917298 GET917298 GOP917298 GYL917298 HIH917298 HSD917298 IBZ917298 ILV917298 IVR917298 JFN917298 JPJ917298 JZF917298 KJB917298 KSX917298 LCT917298 LMP917298 LWL917298 MGH917298 MQD917298 MZZ917298 NJV917298 NTR917298 ODN917298 ONJ917298 OXF917298 PHB917298 PQX917298 QAT917298 QKP917298 QUL917298 REH917298 ROD917298 RXZ917298 SHV917298 SRR917298 TBN917298 TLJ917298 TVF917298 UFB917298 UOX917298 UYT917298 VIP917298 VSL917298 WCH917298 WMD917298 WVZ917298 Q982834 JN982834 TJ982834 ADF982834 ANB982834 AWX982834 BGT982834 BQP982834 CAL982834 CKH982834 CUD982834 DDZ982834 DNV982834 DXR982834 EHN982834 ERJ982834 FBF982834 FLB982834 FUX982834 GET982834 GOP982834 GYL982834 HIH982834 HSD982834 IBZ982834 ILV982834 IVR982834 JFN982834 JPJ982834 JZF982834 KJB982834 KSX982834 LCT982834 LMP982834 LWL982834 MGH982834 MQD982834 MZZ982834 NJV982834 NTR982834 ODN982834 ONJ982834 OXF982834 PHB982834 PQX982834 QAT982834 QKP982834 QUL982834 REH982834 ROD982834 RXZ982834 SHV982834 SRR982834 TBN982834 TLJ982834 TVF982834 UFB982834 UOX982834 UYT982834 VIP982834 VSL982834 WCH982834 WMD982834 WVZ982834">
      <formula1>1</formula1>
      <formula2>50</formula2>
    </dataValidation>
    <dataValidation type="list" allowBlank="1" showInputMessage="1" error="insérer un nombre entier &lt;10000" sqref="WVK982839:WVN982909 WLO982839:WLR982909 IY104:JB104 SU104:SX104 ACQ104:ACT104 AMM104:AMP104 AWI104:AWL104 BGE104:BGH104 BQA104:BQD104 BZW104:BZZ104 CJS104:CJV104 CTO104:CTR104 DDK104:DDN104 DNG104:DNJ104 DXC104:DXF104 EGY104:EHB104 EQU104:EQX104 FAQ104:FAT104 FKM104:FKP104 FUI104:FUL104 GEE104:GEH104 GOA104:GOD104 GXW104:GXZ104 HHS104:HHV104 HRO104:HRR104 IBK104:IBN104 ILG104:ILJ104 IVC104:IVF104 JEY104:JFB104 JOU104:JOX104 JYQ104:JYT104 KIM104:KIP104 KSI104:KSL104 LCE104:LCH104 LMA104:LMD104 LVW104:LVZ104 MFS104:MFV104 MPO104:MPR104 MZK104:MZN104 NJG104:NJJ104 NTC104:NTF104 OCY104:ODB104 OMU104:OMX104 OWQ104:OWT104 PGM104:PGP104 PQI104:PQL104 QAE104:QAH104 QKA104:QKD104 QTW104:QTZ104 RDS104:RDV104 RNO104:RNR104 RXK104:RXN104 SHG104:SHJ104 SRC104:SRF104 TAY104:TBB104 TKU104:TKX104 TUQ104:TUT104 UEM104:UEP104 UOI104:UOL104 UYE104:UYH104 VIA104:VID104 VRW104:VRZ104 WBS104:WBV104 WLO104:WLR104 WVK104:WVN104 B65426:E65426 IY65426:JB65426 SU65426:SX65426 ACQ65426:ACT65426 AMM65426:AMP65426 AWI65426:AWL65426 BGE65426:BGH65426 BQA65426:BQD65426 BZW65426:BZZ65426 CJS65426:CJV65426 CTO65426:CTR65426 DDK65426:DDN65426 DNG65426:DNJ65426 DXC65426:DXF65426 EGY65426:EHB65426 EQU65426:EQX65426 FAQ65426:FAT65426 FKM65426:FKP65426 FUI65426:FUL65426 GEE65426:GEH65426 GOA65426:GOD65426 GXW65426:GXZ65426 HHS65426:HHV65426 HRO65426:HRR65426 IBK65426:IBN65426 ILG65426:ILJ65426 IVC65426:IVF65426 JEY65426:JFB65426 JOU65426:JOX65426 JYQ65426:JYT65426 KIM65426:KIP65426 KSI65426:KSL65426 LCE65426:LCH65426 LMA65426:LMD65426 LVW65426:LVZ65426 MFS65426:MFV65426 MPO65426:MPR65426 MZK65426:MZN65426 NJG65426:NJJ65426 NTC65426:NTF65426 OCY65426:ODB65426 OMU65426:OMX65426 OWQ65426:OWT65426 PGM65426:PGP65426 PQI65426:PQL65426 QAE65426:QAH65426 QKA65426:QKD65426 QTW65426:QTZ65426 RDS65426:RDV65426 RNO65426:RNR65426 RXK65426:RXN65426 SHG65426:SHJ65426 SRC65426:SRF65426 TAY65426:TBB65426 TKU65426:TKX65426 TUQ65426:TUT65426 UEM65426:UEP65426 UOI65426:UOL65426 UYE65426:UYH65426 VIA65426:VID65426 VRW65426:VRZ65426 WBS65426:WBV65426 WLO65426:WLR65426 WVK65426:WVN65426 B130962:E130962 IY130962:JB130962 SU130962:SX130962 ACQ130962:ACT130962 AMM130962:AMP130962 AWI130962:AWL130962 BGE130962:BGH130962 BQA130962:BQD130962 BZW130962:BZZ130962 CJS130962:CJV130962 CTO130962:CTR130962 DDK130962:DDN130962 DNG130962:DNJ130962 DXC130962:DXF130962 EGY130962:EHB130962 EQU130962:EQX130962 FAQ130962:FAT130962 FKM130962:FKP130962 FUI130962:FUL130962 GEE130962:GEH130962 GOA130962:GOD130962 GXW130962:GXZ130962 HHS130962:HHV130962 HRO130962:HRR130962 IBK130962:IBN130962 ILG130962:ILJ130962 IVC130962:IVF130962 JEY130962:JFB130962 JOU130962:JOX130962 JYQ130962:JYT130962 KIM130962:KIP130962 KSI130962:KSL130962 LCE130962:LCH130962 LMA130962:LMD130962 LVW130962:LVZ130962 MFS130962:MFV130962 MPO130962:MPR130962 MZK130962:MZN130962 NJG130962:NJJ130962 NTC130962:NTF130962 OCY130962:ODB130962 OMU130962:OMX130962 OWQ130962:OWT130962 PGM130962:PGP130962 PQI130962:PQL130962 QAE130962:QAH130962 QKA130962:QKD130962 QTW130962:QTZ130962 RDS130962:RDV130962 RNO130962:RNR130962 RXK130962:RXN130962 SHG130962:SHJ130962 SRC130962:SRF130962 TAY130962:TBB130962 TKU130962:TKX130962 TUQ130962:TUT130962 UEM130962:UEP130962 UOI130962:UOL130962 UYE130962:UYH130962 VIA130962:VID130962 VRW130962:VRZ130962 WBS130962:WBV130962 WLO130962:WLR130962 WVK130962:WVN130962 B196498:E196498 IY196498:JB196498 SU196498:SX196498 ACQ196498:ACT196498 AMM196498:AMP196498 AWI196498:AWL196498 BGE196498:BGH196498 BQA196498:BQD196498 BZW196498:BZZ196498 CJS196498:CJV196498 CTO196498:CTR196498 DDK196498:DDN196498 DNG196498:DNJ196498 DXC196498:DXF196498 EGY196498:EHB196498 EQU196498:EQX196498 FAQ196498:FAT196498 FKM196498:FKP196498 FUI196498:FUL196498 GEE196498:GEH196498 GOA196498:GOD196498 GXW196498:GXZ196498 HHS196498:HHV196498 HRO196498:HRR196498 IBK196498:IBN196498 ILG196498:ILJ196498 IVC196498:IVF196498 JEY196498:JFB196498 JOU196498:JOX196498 JYQ196498:JYT196498 KIM196498:KIP196498 KSI196498:KSL196498 LCE196498:LCH196498 LMA196498:LMD196498 LVW196498:LVZ196498 MFS196498:MFV196498 MPO196498:MPR196498 MZK196498:MZN196498 NJG196498:NJJ196498 NTC196498:NTF196498 OCY196498:ODB196498 OMU196498:OMX196498 OWQ196498:OWT196498 PGM196498:PGP196498 PQI196498:PQL196498 QAE196498:QAH196498 QKA196498:QKD196498 QTW196498:QTZ196498 RDS196498:RDV196498 RNO196498:RNR196498 RXK196498:RXN196498 SHG196498:SHJ196498 SRC196498:SRF196498 TAY196498:TBB196498 TKU196498:TKX196498 TUQ196498:TUT196498 UEM196498:UEP196498 UOI196498:UOL196498 UYE196498:UYH196498 VIA196498:VID196498 VRW196498:VRZ196498 WBS196498:WBV196498 WLO196498:WLR196498 WVK196498:WVN196498 B262034:E262034 IY262034:JB262034 SU262034:SX262034 ACQ262034:ACT262034 AMM262034:AMP262034 AWI262034:AWL262034 BGE262034:BGH262034 BQA262034:BQD262034 BZW262034:BZZ262034 CJS262034:CJV262034 CTO262034:CTR262034 DDK262034:DDN262034 DNG262034:DNJ262034 DXC262034:DXF262034 EGY262034:EHB262034 EQU262034:EQX262034 FAQ262034:FAT262034 FKM262034:FKP262034 FUI262034:FUL262034 GEE262034:GEH262034 GOA262034:GOD262034 GXW262034:GXZ262034 HHS262034:HHV262034 HRO262034:HRR262034 IBK262034:IBN262034 ILG262034:ILJ262034 IVC262034:IVF262034 JEY262034:JFB262034 JOU262034:JOX262034 JYQ262034:JYT262034 KIM262034:KIP262034 KSI262034:KSL262034 LCE262034:LCH262034 LMA262034:LMD262034 LVW262034:LVZ262034 MFS262034:MFV262034 MPO262034:MPR262034 MZK262034:MZN262034 NJG262034:NJJ262034 NTC262034:NTF262034 OCY262034:ODB262034 OMU262034:OMX262034 OWQ262034:OWT262034 PGM262034:PGP262034 PQI262034:PQL262034 QAE262034:QAH262034 QKA262034:QKD262034 QTW262034:QTZ262034 RDS262034:RDV262034 RNO262034:RNR262034 RXK262034:RXN262034 SHG262034:SHJ262034 SRC262034:SRF262034 TAY262034:TBB262034 TKU262034:TKX262034 TUQ262034:TUT262034 UEM262034:UEP262034 UOI262034:UOL262034 UYE262034:UYH262034 VIA262034:VID262034 VRW262034:VRZ262034 WBS262034:WBV262034 WLO262034:WLR262034 WVK262034:WVN262034 B327570:E327570 IY327570:JB327570 SU327570:SX327570 ACQ327570:ACT327570 AMM327570:AMP327570 AWI327570:AWL327570 BGE327570:BGH327570 BQA327570:BQD327570 BZW327570:BZZ327570 CJS327570:CJV327570 CTO327570:CTR327570 DDK327570:DDN327570 DNG327570:DNJ327570 DXC327570:DXF327570 EGY327570:EHB327570 EQU327570:EQX327570 FAQ327570:FAT327570 FKM327570:FKP327570 FUI327570:FUL327570 GEE327570:GEH327570 GOA327570:GOD327570 GXW327570:GXZ327570 HHS327570:HHV327570 HRO327570:HRR327570 IBK327570:IBN327570 ILG327570:ILJ327570 IVC327570:IVF327570 JEY327570:JFB327570 JOU327570:JOX327570 JYQ327570:JYT327570 KIM327570:KIP327570 KSI327570:KSL327570 LCE327570:LCH327570 LMA327570:LMD327570 LVW327570:LVZ327570 MFS327570:MFV327570 MPO327570:MPR327570 MZK327570:MZN327570 NJG327570:NJJ327570 NTC327570:NTF327570 OCY327570:ODB327570 OMU327570:OMX327570 OWQ327570:OWT327570 PGM327570:PGP327570 PQI327570:PQL327570 QAE327570:QAH327570 QKA327570:QKD327570 QTW327570:QTZ327570 RDS327570:RDV327570 RNO327570:RNR327570 RXK327570:RXN327570 SHG327570:SHJ327570 SRC327570:SRF327570 TAY327570:TBB327570 TKU327570:TKX327570 TUQ327570:TUT327570 UEM327570:UEP327570 UOI327570:UOL327570 UYE327570:UYH327570 VIA327570:VID327570 VRW327570:VRZ327570 WBS327570:WBV327570 WLO327570:WLR327570 WVK327570:WVN327570 B393106:E393106 IY393106:JB393106 SU393106:SX393106 ACQ393106:ACT393106 AMM393106:AMP393106 AWI393106:AWL393106 BGE393106:BGH393106 BQA393106:BQD393106 BZW393106:BZZ393106 CJS393106:CJV393106 CTO393106:CTR393106 DDK393106:DDN393106 DNG393106:DNJ393106 DXC393106:DXF393106 EGY393106:EHB393106 EQU393106:EQX393106 FAQ393106:FAT393106 FKM393106:FKP393106 FUI393106:FUL393106 GEE393106:GEH393106 GOA393106:GOD393106 GXW393106:GXZ393106 HHS393106:HHV393106 HRO393106:HRR393106 IBK393106:IBN393106 ILG393106:ILJ393106 IVC393106:IVF393106 JEY393106:JFB393106 JOU393106:JOX393106 JYQ393106:JYT393106 KIM393106:KIP393106 KSI393106:KSL393106 LCE393106:LCH393106 LMA393106:LMD393106 LVW393106:LVZ393106 MFS393106:MFV393106 MPO393106:MPR393106 MZK393106:MZN393106 NJG393106:NJJ393106 NTC393106:NTF393106 OCY393106:ODB393106 OMU393106:OMX393106 OWQ393106:OWT393106 PGM393106:PGP393106 PQI393106:PQL393106 QAE393106:QAH393106 QKA393106:QKD393106 QTW393106:QTZ393106 RDS393106:RDV393106 RNO393106:RNR393106 RXK393106:RXN393106 SHG393106:SHJ393106 SRC393106:SRF393106 TAY393106:TBB393106 TKU393106:TKX393106 TUQ393106:TUT393106 UEM393106:UEP393106 UOI393106:UOL393106 UYE393106:UYH393106 VIA393106:VID393106 VRW393106:VRZ393106 WBS393106:WBV393106 WLO393106:WLR393106 WVK393106:WVN393106 B458642:E458642 IY458642:JB458642 SU458642:SX458642 ACQ458642:ACT458642 AMM458642:AMP458642 AWI458642:AWL458642 BGE458642:BGH458642 BQA458642:BQD458642 BZW458642:BZZ458642 CJS458642:CJV458642 CTO458642:CTR458642 DDK458642:DDN458642 DNG458642:DNJ458642 DXC458642:DXF458642 EGY458642:EHB458642 EQU458642:EQX458642 FAQ458642:FAT458642 FKM458642:FKP458642 FUI458642:FUL458642 GEE458642:GEH458642 GOA458642:GOD458642 GXW458642:GXZ458642 HHS458642:HHV458642 HRO458642:HRR458642 IBK458642:IBN458642 ILG458642:ILJ458642 IVC458642:IVF458642 JEY458642:JFB458642 JOU458642:JOX458642 JYQ458642:JYT458642 KIM458642:KIP458642 KSI458642:KSL458642 LCE458642:LCH458642 LMA458642:LMD458642 LVW458642:LVZ458642 MFS458642:MFV458642 MPO458642:MPR458642 MZK458642:MZN458642 NJG458642:NJJ458642 NTC458642:NTF458642 OCY458642:ODB458642 OMU458642:OMX458642 OWQ458642:OWT458642 PGM458642:PGP458642 PQI458642:PQL458642 QAE458642:QAH458642 QKA458642:QKD458642 QTW458642:QTZ458642 RDS458642:RDV458642 RNO458642:RNR458642 RXK458642:RXN458642 SHG458642:SHJ458642 SRC458642:SRF458642 TAY458642:TBB458642 TKU458642:TKX458642 TUQ458642:TUT458642 UEM458642:UEP458642 UOI458642:UOL458642 UYE458642:UYH458642 VIA458642:VID458642 VRW458642:VRZ458642 WBS458642:WBV458642 WLO458642:WLR458642 WVK458642:WVN458642 B524178:E524178 IY524178:JB524178 SU524178:SX524178 ACQ524178:ACT524178 AMM524178:AMP524178 AWI524178:AWL524178 BGE524178:BGH524178 BQA524178:BQD524178 BZW524178:BZZ524178 CJS524178:CJV524178 CTO524178:CTR524178 DDK524178:DDN524178 DNG524178:DNJ524178 DXC524178:DXF524178 EGY524178:EHB524178 EQU524178:EQX524178 FAQ524178:FAT524178 FKM524178:FKP524178 FUI524178:FUL524178 GEE524178:GEH524178 GOA524178:GOD524178 GXW524178:GXZ524178 HHS524178:HHV524178 HRO524178:HRR524178 IBK524178:IBN524178 ILG524178:ILJ524178 IVC524178:IVF524178 JEY524178:JFB524178 JOU524178:JOX524178 JYQ524178:JYT524178 KIM524178:KIP524178 KSI524178:KSL524178 LCE524178:LCH524178 LMA524178:LMD524178 LVW524178:LVZ524178 MFS524178:MFV524178 MPO524178:MPR524178 MZK524178:MZN524178 NJG524178:NJJ524178 NTC524178:NTF524178 OCY524178:ODB524178 OMU524178:OMX524178 OWQ524178:OWT524178 PGM524178:PGP524178 PQI524178:PQL524178 QAE524178:QAH524178 QKA524178:QKD524178 QTW524178:QTZ524178 RDS524178:RDV524178 RNO524178:RNR524178 RXK524178:RXN524178 SHG524178:SHJ524178 SRC524178:SRF524178 TAY524178:TBB524178 TKU524178:TKX524178 TUQ524178:TUT524178 UEM524178:UEP524178 UOI524178:UOL524178 UYE524178:UYH524178 VIA524178:VID524178 VRW524178:VRZ524178 WBS524178:WBV524178 WLO524178:WLR524178 WVK524178:WVN524178 B589714:E589714 IY589714:JB589714 SU589714:SX589714 ACQ589714:ACT589714 AMM589714:AMP589714 AWI589714:AWL589714 BGE589714:BGH589714 BQA589714:BQD589714 BZW589714:BZZ589714 CJS589714:CJV589714 CTO589714:CTR589714 DDK589714:DDN589714 DNG589714:DNJ589714 DXC589714:DXF589714 EGY589714:EHB589714 EQU589714:EQX589714 FAQ589714:FAT589714 FKM589714:FKP589714 FUI589714:FUL589714 GEE589714:GEH589714 GOA589714:GOD589714 GXW589714:GXZ589714 HHS589714:HHV589714 HRO589714:HRR589714 IBK589714:IBN589714 ILG589714:ILJ589714 IVC589714:IVF589714 JEY589714:JFB589714 JOU589714:JOX589714 JYQ589714:JYT589714 KIM589714:KIP589714 KSI589714:KSL589714 LCE589714:LCH589714 LMA589714:LMD589714 LVW589714:LVZ589714 MFS589714:MFV589714 MPO589714:MPR589714 MZK589714:MZN589714 NJG589714:NJJ589714 NTC589714:NTF589714 OCY589714:ODB589714 OMU589714:OMX589714 OWQ589714:OWT589714 PGM589714:PGP589714 PQI589714:PQL589714 QAE589714:QAH589714 QKA589714:QKD589714 QTW589714:QTZ589714 RDS589714:RDV589714 RNO589714:RNR589714 RXK589714:RXN589714 SHG589714:SHJ589714 SRC589714:SRF589714 TAY589714:TBB589714 TKU589714:TKX589714 TUQ589714:TUT589714 UEM589714:UEP589714 UOI589714:UOL589714 UYE589714:UYH589714 VIA589714:VID589714 VRW589714:VRZ589714 WBS589714:WBV589714 WLO589714:WLR589714 WVK589714:WVN589714 B655250:E655250 IY655250:JB655250 SU655250:SX655250 ACQ655250:ACT655250 AMM655250:AMP655250 AWI655250:AWL655250 BGE655250:BGH655250 BQA655250:BQD655250 BZW655250:BZZ655250 CJS655250:CJV655250 CTO655250:CTR655250 DDK655250:DDN655250 DNG655250:DNJ655250 DXC655250:DXF655250 EGY655250:EHB655250 EQU655250:EQX655250 FAQ655250:FAT655250 FKM655250:FKP655250 FUI655250:FUL655250 GEE655250:GEH655250 GOA655250:GOD655250 GXW655250:GXZ655250 HHS655250:HHV655250 HRO655250:HRR655250 IBK655250:IBN655250 ILG655250:ILJ655250 IVC655250:IVF655250 JEY655250:JFB655250 JOU655250:JOX655250 JYQ655250:JYT655250 KIM655250:KIP655250 KSI655250:KSL655250 LCE655250:LCH655250 LMA655250:LMD655250 LVW655250:LVZ655250 MFS655250:MFV655250 MPO655250:MPR655250 MZK655250:MZN655250 NJG655250:NJJ655250 NTC655250:NTF655250 OCY655250:ODB655250 OMU655250:OMX655250 OWQ655250:OWT655250 PGM655250:PGP655250 PQI655250:PQL655250 QAE655250:QAH655250 QKA655250:QKD655250 QTW655250:QTZ655250 RDS655250:RDV655250 RNO655250:RNR655250 RXK655250:RXN655250 SHG655250:SHJ655250 SRC655250:SRF655250 TAY655250:TBB655250 TKU655250:TKX655250 TUQ655250:TUT655250 UEM655250:UEP655250 UOI655250:UOL655250 UYE655250:UYH655250 VIA655250:VID655250 VRW655250:VRZ655250 WBS655250:WBV655250 WLO655250:WLR655250 WVK655250:WVN655250 B720786:E720786 IY720786:JB720786 SU720786:SX720786 ACQ720786:ACT720786 AMM720786:AMP720786 AWI720786:AWL720786 BGE720786:BGH720786 BQA720786:BQD720786 BZW720786:BZZ720786 CJS720786:CJV720786 CTO720786:CTR720786 DDK720786:DDN720786 DNG720786:DNJ720786 DXC720786:DXF720786 EGY720786:EHB720786 EQU720786:EQX720786 FAQ720786:FAT720786 FKM720786:FKP720786 FUI720786:FUL720786 GEE720786:GEH720786 GOA720786:GOD720786 GXW720786:GXZ720786 HHS720786:HHV720786 HRO720786:HRR720786 IBK720786:IBN720786 ILG720786:ILJ720786 IVC720786:IVF720786 JEY720786:JFB720786 JOU720786:JOX720786 JYQ720786:JYT720786 KIM720786:KIP720786 KSI720786:KSL720786 LCE720786:LCH720786 LMA720786:LMD720786 LVW720786:LVZ720786 MFS720786:MFV720786 MPO720786:MPR720786 MZK720786:MZN720786 NJG720786:NJJ720786 NTC720786:NTF720786 OCY720786:ODB720786 OMU720786:OMX720786 OWQ720786:OWT720786 PGM720786:PGP720786 PQI720786:PQL720786 QAE720786:QAH720786 QKA720786:QKD720786 QTW720786:QTZ720786 RDS720786:RDV720786 RNO720786:RNR720786 RXK720786:RXN720786 SHG720786:SHJ720786 SRC720786:SRF720786 TAY720786:TBB720786 TKU720786:TKX720786 TUQ720786:TUT720786 UEM720786:UEP720786 UOI720786:UOL720786 UYE720786:UYH720786 VIA720786:VID720786 VRW720786:VRZ720786 WBS720786:WBV720786 WLO720786:WLR720786 WVK720786:WVN720786 B786322:E786322 IY786322:JB786322 SU786322:SX786322 ACQ786322:ACT786322 AMM786322:AMP786322 AWI786322:AWL786322 BGE786322:BGH786322 BQA786322:BQD786322 BZW786322:BZZ786322 CJS786322:CJV786322 CTO786322:CTR786322 DDK786322:DDN786322 DNG786322:DNJ786322 DXC786322:DXF786322 EGY786322:EHB786322 EQU786322:EQX786322 FAQ786322:FAT786322 FKM786322:FKP786322 FUI786322:FUL786322 GEE786322:GEH786322 GOA786322:GOD786322 GXW786322:GXZ786322 HHS786322:HHV786322 HRO786322:HRR786322 IBK786322:IBN786322 ILG786322:ILJ786322 IVC786322:IVF786322 JEY786322:JFB786322 JOU786322:JOX786322 JYQ786322:JYT786322 KIM786322:KIP786322 KSI786322:KSL786322 LCE786322:LCH786322 LMA786322:LMD786322 LVW786322:LVZ786322 MFS786322:MFV786322 MPO786322:MPR786322 MZK786322:MZN786322 NJG786322:NJJ786322 NTC786322:NTF786322 OCY786322:ODB786322 OMU786322:OMX786322 OWQ786322:OWT786322 PGM786322:PGP786322 PQI786322:PQL786322 QAE786322:QAH786322 QKA786322:QKD786322 QTW786322:QTZ786322 RDS786322:RDV786322 RNO786322:RNR786322 RXK786322:RXN786322 SHG786322:SHJ786322 SRC786322:SRF786322 TAY786322:TBB786322 TKU786322:TKX786322 TUQ786322:TUT786322 UEM786322:UEP786322 UOI786322:UOL786322 UYE786322:UYH786322 VIA786322:VID786322 VRW786322:VRZ786322 WBS786322:WBV786322 WLO786322:WLR786322 WVK786322:WVN786322 B851858:E851858 IY851858:JB851858 SU851858:SX851858 ACQ851858:ACT851858 AMM851858:AMP851858 AWI851858:AWL851858 BGE851858:BGH851858 BQA851858:BQD851858 BZW851858:BZZ851858 CJS851858:CJV851858 CTO851858:CTR851858 DDK851858:DDN851858 DNG851858:DNJ851858 DXC851858:DXF851858 EGY851858:EHB851858 EQU851858:EQX851858 FAQ851858:FAT851858 FKM851858:FKP851858 FUI851858:FUL851858 GEE851858:GEH851858 GOA851858:GOD851858 GXW851858:GXZ851858 HHS851858:HHV851858 HRO851858:HRR851858 IBK851858:IBN851858 ILG851858:ILJ851858 IVC851858:IVF851858 JEY851858:JFB851858 JOU851858:JOX851858 JYQ851858:JYT851858 KIM851858:KIP851858 KSI851858:KSL851858 LCE851858:LCH851858 LMA851858:LMD851858 LVW851858:LVZ851858 MFS851858:MFV851858 MPO851858:MPR851858 MZK851858:MZN851858 NJG851858:NJJ851858 NTC851858:NTF851858 OCY851858:ODB851858 OMU851858:OMX851858 OWQ851858:OWT851858 PGM851858:PGP851858 PQI851858:PQL851858 QAE851858:QAH851858 QKA851858:QKD851858 QTW851858:QTZ851858 RDS851858:RDV851858 RNO851858:RNR851858 RXK851858:RXN851858 SHG851858:SHJ851858 SRC851858:SRF851858 TAY851858:TBB851858 TKU851858:TKX851858 TUQ851858:TUT851858 UEM851858:UEP851858 UOI851858:UOL851858 UYE851858:UYH851858 VIA851858:VID851858 VRW851858:VRZ851858 WBS851858:WBV851858 WLO851858:WLR851858 WVK851858:WVN851858 B917394:E917394 IY917394:JB917394 SU917394:SX917394 ACQ917394:ACT917394 AMM917394:AMP917394 AWI917394:AWL917394 BGE917394:BGH917394 BQA917394:BQD917394 BZW917394:BZZ917394 CJS917394:CJV917394 CTO917394:CTR917394 DDK917394:DDN917394 DNG917394:DNJ917394 DXC917394:DXF917394 EGY917394:EHB917394 EQU917394:EQX917394 FAQ917394:FAT917394 FKM917394:FKP917394 FUI917394:FUL917394 GEE917394:GEH917394 GOA917394:GOD917394 GXW917394:GXZ917394 HHS917394:HHV917394 HRO917394:HRR917394 IBK917394:IBN917394 ILG917394:ILJ917394 IVC917394:IVF917394 JEY917394:JFB917394 JOU917394:JOX917394 JYQ917394:JYT917394 KIM917394:KIP917394 KSI917394:KSL917394 LCE917394:LCH917394 LMA917394:LMD917394 LVW917394:LVZ917394 MFS917394:MFV917394 MPO917394:MPR917394 MZK917394:MZN917394 NJG917394:NJJ917394 NTC917394:NTF917394 OCY917394:ODB917394 OMU917394:OMX917394 OWQ917394:OWT917394 PGM917394:PGP917394 PQI917394:PQL917394 QAE917394:QAH917394 QKA917394:QKD917394 QTW917394:QTZ917394 RDS917394:RDV917394 RNO917394:RNR917394 RXK917394:RXN917394 SHG917394:SHJ917394 SRC917394:SRF917394 TAY917394:TBB917394 TKU917394:TKX917394 TUQ917394:TUT917394 UEM917394:UEP917394 UOI917394:UOL917394 UYE917394:UYH917394 VIA917394:VID917394 VRW917394:VRZ917394 WBS917394:WBV917394 WLO917394:WLR917394 WVK917394:WVN917394 B982930:E982930 IY982930:JB982930 SU982930:SX982930 ACQ982930:ACT982930 AMM982930:AMP982930 AWI982930:AWL982930 BGE982930:BGH982930 BQA982930:BQD982930 BZW982930:BZZ982930 CJS982930:CJV982930 CTO982930:CTR982930 DDK982930:DDN982930 DNG982930:DNJ982930 DXC982930:DXF982930 EGY982930:EHB982930 EQU982930:EQX982930 FAQ982930:FAT982930 FKM982930:FKP982930 FUI982930:FUL982930 GEE982930:GEH982930 GOA982930:GOD982930 GXW982930:GXZ982930 HHS982930:HHV982930 HRO982930:HRR982930 IBK982930:IBN982930 ILG982930:ILJ982930 IVC982930:IVF982930 JEY982930:JFB982930 JOU982930:JOX982930 JYQ982930:JYT982930 KIM982930:KIP982930 KSI982930:KSL982930 LCE982930:LCH982930 LMA982930:LMD982930 LVW982930:LVZ982930 MFS982930:MFV982930 MPO982930:MPR982930 MZK982930:MZN982930 NJG982930:NJJ982930 NTC982930:NTF982930 OCY982930:ODB982930 OMU982930:OMX982930 OWQ982930:OWT982930 PGM982930:PGP982930 PQI982930:PQL982930 QAE982930:QAH982930 QKA982930:QKD982930 QTW982930:QTZ982930 RDS982930:RDV982930 RNO982930:RNR982930 RXK982930:RXN982930 SHG982930:SHJ982930 SRC982930:SRF982930 TAY982930:TBB982930 TKU982930:TKX982930 TUQ982930:TUT982930 UEM982930:UEP982930 UOI982930:UOL982930 UYE982930:UYH982930 VIA982930:VID982930 VRW982930:VRZ982930 WBS982930:WBV982930 WLO982930:WLR982930 WVK982930:WVN982930 IY13:JB83 SU13:SX83 ACQ13:ACT83 AMM13:AMP83 AWI13:AWL83 BGE13:BGH83 BQA13:BQD83 BZW13:BZZ83 CJS13:CJV83 CTO13:CTR83 DDK13:DDN83 DNG13:DNJ83 DXC13:DXF83 EGY13:EHB83 EQU13:EQX83 FAQ13:FAT83 FKM13:FKP83 FUI13:FUL83 GEE13:GEH83 GOA13:GOD83 GXW13:GXZ83 HHS13:HHV83 HRO13:HRR83 IBK13:IBN83 ILG13:ILJ83 IVC13:IVF83 JEY13:JFB83 JOU13:JOX83 JYQ13:JYT83 KIM13:KIP83 KSI13:KSL83 LCE13:LCH83 LMA13:LMD83 LVW13:LVZ83 MFS13:MFV83 MPO13:MPR83 MZK13:MZN83 NJG13:NJJ83 NTC13:NTF83 OCY13:ODB83 OMU13:OMX83 OWQ13:OWT83 PGM13:PGP83 PQI13:PQL83 QAE13:QAH83 QKA13:QKD83 QTW13:QTZ83 RDS13:RDV83 RNO13:RNR83 RXK13:RXN83 SHG13:SHJ83 SRC13:SRF83 TAY13:TBB83 TKU13:TKX83 TUQ13:TUT83 UEM13:UEP83 UOI13:UOL83 UYE13:UYH83 VIA13:VID83 VRW13:VRZ83 WBS13:WBV83 WLO13:WLR83 WVK13:WVN83 B65335:E65405 IY65335:JB65405 SU65335:SX65405 ACQ65335:ACT65405 AMM65335:AMP65405 AWI65335:AWL65405 BGE65335:BGH65405 BQA65335:BQD65405 BZW65335:BZZ65405 CJS65335:CJV65405 CTO65335:CTR65405 DDK65335:DDN65405 DNG65335:DNJ65405 DXC65335:DXF65405 EGY65335:EHB65405 EQU65335:EQX65405 FAQ65335:FAT65405 FKM65335:FKP65405 FUI65335:FUL65405 GEE65335:GEH65405 GOA65335:GOD65405 GXW65335:GXZ65405 HHS65335:HHV65405 HRO65335:HRR65405 IBK65335:IBN65405 ILG65335:ILJ65405 IVC65335:IVF65405 JEY65335:JFB65405 JOU65335:JOX65405 JYQ65335:JYT65405 KIM65335:KIP65405 KSI65335:KSL65405 LCE65335:LCH65405 LMA65335:LMD65405 LVW65335:LVZ65405 MFS65335:MFV65405 MPO65335:MPR65405 MZK65335:MZN65405 NJG65335:NJJ65405 NTC65335:NTF65405 OCY65335:ODB65405 OMU65335:OMX65405 OWQ65335:OWT65405 PGM65335:PGP65405 PQI65335:PQL65405 QAE65335:QAH65405 QKA65335:QKD65405 QTW65335:QTZ65405 RDS65335:RDV65405 RNO65335:RNR65405 RXK65335:RXN65405 SHG65335:SHJ65405 SRC65335:SRF65405 TAY65335:TBB65405 TKU65335:TKX65405 TUQ65335:TUT65405 UEM65335:UEP65405 UOI65335:UOL65405 UYE65335:UYH65405 VIA65335:VID65405 VRW65335:VRZ65405 WBS65335:WBV65405 WLO65335:WLR65405 WVK65335:WVN65405 B130871:E130941 IY130871:JB130941 SU130871:SX130941 ACQ130871:ACT130941 AMM130871:AMP130941 AWI130871:AWL130941 BGE130871:BGH130941 BQA130871:BQD130941 BZW130871:BZZ130941 CJS130871:CJV130941 CTO130871:CTR130941 DDK130871:DDN130941 DNG130871:DNJ130941 DXC130871:DXF130941 EGY130871:EHB130941 EQU130871:EQX130941 FAQ130871:FAT130941 FKM130871:FKP130941 FUI130871:FUL130941 GEE130871:GEH130941 GOA130871:GOD130941 GXW130871:GXZ130941 HHS130871:HHV130941 HRO130871:HRR130941 IBK130871:IBN130941 ILG130871:ILJ130941 IVC130871:IVF130941 JEY130871:JFB130941 JOU130871:JOX130941 JYQ130871:JYT130941 KIM130871:KIP130941 KSI130871:KSL130941 LCE130871:LCH130941 LMA130871:LMD130941 LVW130871:LVZ130941 MFS130871:MFV130941 MPO130871:MPR130941 MZK130871:MZN130941 NJG130871:NJJ130941 NTC130871:NTF130941 OCY130871:ODB130941 OMU130871:OMX130941 OWQ130871:OWT130941 PGM130871:PGP130941 PQI130871:PQL130941 QAE130871:QAH130941 QKA130871:QKD130941 QTW130871:QTZ130941 RDS130871:RDV130941 RNO130871:RNR130941 RXK130871:RXN130941 SHG130871:SHJ130941 SRC130871:SRF130941 TAY130871:TBB130941 TKU130871:TKX130941 TUQ130871:TUT130941 UEM130871:UEP130941 UOI130871:UOL130941 UYE130871:UYH130941 VIA130871:VID130941 VRW130871:VRZ130941 WBS130871:WBV130941 WLO130871:WLR130941 WVK130871:WVN130941 B196407:E196477 IY196407:JB196477 SU196407:SX196477 ACQ196407:ACT196477 AMM196407:AMP196477 AWI196407:AWL196477 BGE196407:BGH196477 BQA196407:BQD196477 BZW196407:BZZ196477 CJS196407:CJV196477 CTO196407:CTR196477 DDK196407:DDN196477 DNG196407:DNJ196477 DXC196407:DXF196477 EGY196407:EHB196477 EQU196407:EQX196477 FAQ196407:FAT196477 FKM196407:FKP196477 FUI196407:FUL196477 GEE196407:GEH196477 GOA196407:GOD196477 GXW196407:GXZ196477 HHS196407:HHV196477 HRO196407:HRR196477 IBK196407:IBN196477 ILG196407:ILJ196477 IVC196407:IVF196477 JEY196407:JFB196477 JOU196407:JOX196477 JYQ196407:JYT196477 KIM196407:KIP196477 KSI196407:KSL196477 LCE196407:LCH196477 LMA196407:LMD196477 LVW196407:LVZ196477 MFS196407:MFV196477 MPO196407:MPR196477 MZK196407:MZN196477 NJG196407:NJJ196477 NTC196407:NTF196477 OCY196407:ODB196477 OMU196407:OMX196477 OWQ196407:OWT196477 PGM196407:PGP196477 PQI196407:PQL196477 QAE196407:QAH196477 QKA196407:QKD196477 QTW196407:QTZ196477 RDS196407:RDV196477 RNO196407:RNR196477 RXK196407:RXN196477 SHG196407:SHJ196477 SRC196407:SRF196477 TAY196407:TBB196477 TKU196407:TKX196477 TUQ196407:TUT196477 UEM196407:UEP196477 UOI196407:UOL196477 UYE196407:UYH196477 VIA196407:VID196477 VRW196407:VRZ196477 WBS196407:WBV196477 WLO196407:WLR196477 WVK196407:WVN196477 B261943:E262013 IY261943:JB262013 SU261943:SX262013 ACQ261943:ACT262013 AMM261943:AMP262013 AWI261943:AWL262013 BGE261943:BGH262013 BQA261943:BQD262013 BZW261943:BZZ262013 CJS261943:CJV262013 CTO261943:CTR262013 DDK261943:DDN262013 DNG261943:DNJ262013 DXC261943:DXF262013 EGY261943:EHB262013 EQU261943:EQX262013 FAQ261943:FAT262013 FKM261943:FKP262013 FUI261943:FUL262013 GEE261943:GEH262013 GOA261943:GOD262013 GXW261943:GXZ262013 HHS261943:HHV262013 HRO261943:HRR262013 IBK261943:IBN262013 ILG261943:ILJ262013 IVC261943:IVF262013 JEY261943:JFB262013 JOU261943:JOX262013 JYQ261943:JYT262013 KIM261943:KIP262013 KSI261943:KSL262013 LCE261943:LCH262013 LMA261943:LMD262013 LVW261943:LVZ262013 MFS261943:MFV262013 MPO261943:MPR262013 MZK261943:MZN262013 NJG261943:NJJ262013 NTC261943:NTF262013 OCY261943:ODB262013 OMU261943:OMX262013 OWQ261943:OWT262013 PGM261943:PGP262013 PQI261943:PQL262013 QAE261943:QAH262013 QKA261943:QKD262013 QTW261943:QTZ262013 RDS261943:RDV262013 RNO261943:RNR262013 RXK261943:RXN262013 SHG261943:SHJ262013 SRC261943:SRF262013 TAY261943:TBB262013 TKU261943:TKX262013 TUQ261943:TUT262013 UEM261943:UEP262013 UOI261943:UOL262013 UYE261943:UYH262013 VIA261943:VID262013 VRW261943:VRZ262013 WBS261943:WBV262013 WLO261943:WLR262013 WVK261943:WVN262013 B327479:E327549 IY327479:JB327549 SU327479:SX327549 ACQ327479:ACT327549 AMM327479:AMP327549 AWI327479:AWL327549 BGE327479:BGH327549 BQA327479:BQD327549 BZW327479:BZZ327549 CJS327479:CJV327549 CTO327479:CTR327549 DDK327479:DDN327549 DNG327479:DNJ327549 DXC327479:DXF327549 EGY327479:EHB327549 EQU327479:EQX327549 FAQ327479:FAT327549 FKM327479:FKP327549 FUI327479:FUL327549 GEE327479:GEH327549 GOA327479:GOD327549 GXW327479:GXZ327549 HHS327479:HHV327549 HRO327479:HRR327549 IBK327479:IBN327549 ILG327479:ILJ327549 IVC327479:IVF327549 JEY327479:JFB327549 JOU327479:JOX327549 JYQ327479:JYT327549 KIM327479:KIP327549 KSI327479:KSL327549 LCE327479:LCH327549 LMA327479:LMD327549 LVW327479:LVZ327549 MFS327479:MFV327549 MPO327479:MPR327549 MZK327479:MZN327549 NJG327479:NJJ327549 NTC327479:NTF327549 OCY327479:ODB327549 OMU327479:OMX327549 OWQ327479:OWT327549 PGM327479:PGP327549 PQI327479:PQL327549 QAE327479:QAH327549 QKA327479:QKD327549 QTW327479:QTZ327549 RDS327479:RDV327549 RNO327479:RNR327549 RXK327479:RXN327549 SHG327479:SHJ327549 SRC327479:SRF327549 TAY327479:TBB327549 TKU327479:TKX327549 TUQ327479:TUT327549 UEM327479:UEP327549 UOI327479:UOL327549 UYE327479:UYH327549 VIA327479:VID327549 VRW327479:VRZ327549 WBS327479:WBV327549 WLO327479:WLR327549 WVK327479:WVN327549 B393015:E393085 IY393015:JB393085 SU393015:SX393085 ACQ393015:ACT393085 AMM393015:AMP393085 AWI393015:AWL393085 BGE393015:BGH393085 BQA393015:BQD393085 BZW393015:BZZ393085 CJS393015:CJV393085 CTO393015:CTR393085 DDK393015:DDN393085 DNG393015:DNJ393085 DXC393015:DXF393085 EGY393015:EHB393085 EQU393015:EQX393085 FAQ393015:FAT393085 FKM393015:FKP393085 FUI393015:FUL393085 GEE393015:GEH393085 GOA393015:GOD393085 GXW393015:GXZ393085 HHS393015:HHV393085 HRO393015:HRR393085 IBK393015:IBN393085 ILG393015:ILJ393085 IVC393015:IVF393085 JEY393015:JFB393085 JOU393015:JOX393085 JYQ393015:JYT393085 KIM393015:KIP393085 KSI393015:KSL393085 LCE393015:LCH393085 LMA393015:LMD393085 LVW393015:LVZ393085 MFS393015:MFV393085 MPO393015:MPR393085 MZK393015:MZN393085 NJG393015:NJJ393085 NTC393015:NTF393085 OCY393015:ODB393085 OMU393015:OMX393085 OWQ393015:OWT393085 PGM393015:PGP393085 PQI393015:PQL393085 QAE393015:QAH393085 QKA393015:QKD393085 QTW393015:QTZ393085 RDS393015:RDV393085 RNO393015:RNR393085 RXK393015:RXN393085 SHG393015:SHJ393085 SRC393015:SRF393085 TAY393015:TBB393085 TKU393015:TKX393085 TUQ393015:TUT393085 UEM393015:UEP393085 UOI393015:UOL393085 UYE393015:UYH393085 VIA393015:VID393085 VRW393015:VRZ393085 WBS393015:WBV393085 WLO393015:WLR393085 WVK393015:WVN393085 B458551:E458621 IY458551:JB458621 SU458551:SX458621 ACQ458551:ACT458621 AMM458551:AMP458621 AWI458551:AWL458621 BGE458551:BGH458621 BQA458551:BQD458621 BZW458551:BZZ458621 CJS458551:CJV458621 CTO458551:CTR458621 DDK458551:DDN458621 DNG458551:DNJ458621 DXC458551:DXF458621 EGY458551:EHB458621 EQU458551:EQX458621 FAQ458551:FAT458621 FKM458551:FKP458621 FUI458551:FUL458621 GEE458551:GEH458621 GOA458551:GOD458621 GXW458551:GXZ458621 HHS458551:HHV458621 HRO458551:HRR458621 IBK458551:IBN458621 ILG458551:ILJ458621 IVC458551:IVF458621 JEY458551:JFB458621 JOU458551:JOX458621 JYQ458551:JYT458621 KIM458551:KIP458621 KSI458551:KSL458621 LCE458551:LCH458621 LMA458551:LMD458621 LVW458551:LVZ458621 MFS458551:MFV458621 MPO458551:MPR458621 MZK458551:MZN458621 NJG458551:NJJ458621 NTC458551:NTF458621 OCY458551:ODB458621 OMU458551:OMX458621 OWQ458551:OWT458621 PGM458551:PGP458621 PQI458551:PQL458621 QAE458551:QAH458621 QKA458551:QKD458621 QTW458551:QTZ458621 RDS458551:RDV458621 RNO458551:RNR458621 RXK458551:RXN458621 SHG458551:SHJ458621 SRC458551:SRF458621 TAY458551:TBB458621 TKU458551:TKX458621 TUQ458551:TUT458621 UEM458551:UEP458621 UOI458551:UOL458621 UYE458551:UYH458621 VIA458551:VID458621 VRW458551:VRZ458621 WBS458551:WBV458621 WLO458551:WLR458621 WVK458551:WVN458621 B524087:E524157 IY524087:JB524157 SU524087:SX524157 ACQ524087:ACT524157 AMM524087:AMP524157 AWI524087:AWL524157 BGE524087:BGH524157 BQA524087:BQD524157 BZW524087:BZZ524157 CJS524087:CJV524157 CTO524087:CTR524157 DDK524087:DDN524157 DNG524087:DNJ524157 DXC524087:DXF524157 EGY524087:EHB524157 EQU524087:EQX524157 FAQ524087:FAT524157 FKM524087:FKP524157 FUI524087:FUL524157 GEE524087:GEH524157 GOA524087:GOD524157 GXW524087:GXZ524157 HHS524087:HHV524157 HRO524087:HRR524157 IBK524087:IBN524157 ILG524087:ILJ524157 IVC524087:IVF524157 JEY524087:JFB524157 JOU524087:JOX524157 JYQ524087:JYT524157 KIM524087:KIP524157 KSI524087:KSL524157 LCE524087:LCH524157 LMA524087:LMD524157 LVW524087:LVZ524157 MFS524087:MFV524157 MPO524087:MPR524157 MZK524087:MZN524157 NJG524087:NJJ524157 NTC524087:NTF524157 OCY524087:ODB524157 OMU524087:OMX524157 OWQ524087:OWT524157 PGM524087:PGP524157 PQI524087:PQL524157 QAE524087:QAH524157 QKA524087:QKD524157 QTW524087:QTZ524157 RDS524087:RDV524157 RNO524087:RNR524157 RXK524087:RXN524157 SHG524087:SHJ524157 SRC524087:SRF524157 TAY524087:TBB524157 TKU524087:TKX524157 TUQ524087:TUT524157 UEM524087:UEP524157 UOI524087:UOL524157 UYE524087:UYH524157 VIA524087:VID524157 VRW524087:VRZ524157 WBS524087:WBV524157 WLO524087:WLR524157 WVK524087:WVN524157 B589623:E589693 IY589623:JB589693 SU589623:SX589693 ACQ589623:ACT589693 AMM589623:AMP589693 AWI589623:AWL589693 BGE589623:BGH589693 BQA589623:BQD589693 BZW589623:BZZ589693 CJS589623:CJV589693 CTO589623:CTR589693 DDK589623:DDN589693 DNG589623:DNJ589693 DXC589623:DXF589693 EGY589623:EHB589693 EQU589623:EQX589693 FAQ589623:FAT589693 FKM589623:FKP589693 FUI589623:FUL589693 GEE589623:GEH589693 GOA589623:GOD589693 GXW589623:GXZ589693 HHS589623:HHV589693 HRO589623:HRR589693 IBK589623:IBN589693 ILG589623:ILJ589693 IVC589623:IVF589693 JEY589623:JFB589693 JOU589623:JOX589693 JYQ589623:JYT589693 KIM589623:KIP589693 KSI589623:KSL589693 LCE589623:LCH589693 LMA589623:LMD589693 LVW589623:LVZ589693 MFS589623:MFV589693 MPO589623:MPR589693 MZK589623:MZN589693 NJG589623:NJJ589693 NTC589623:NTF589693 OCY589623:ODB589693 OMU589623:OMX589693 OWQ589623:OWT589693 PGM589623:PGP589693 PQI589623:PQL589693 QAE589623:QAH589693 QKA589623:QKD589693 QTW589623:QTZ589693 RDS589623:RDV589693 RNO589623:RNR589693 RXK589623:RXN589693 SHG589623:SHJ589693 SRC589623:SRF589693 TAY589623:TBB589693 TKU589623:TKX589693 TUQ589623:TUT589693 UEM589623:UEP589693 UOI589623:UOL589693 UYE589623:UYH589693 VIA589623:VID589693 VRW589623:VRZ589693 WBS589623:WBV589693 WLO589623:WLR589693 WVK589623:WVN589693 B655159:E655229 IY655159:JB655229 SU655159:SX655229 ACQ655159:ACT655229 AMM655159:AMP655229 AWI655159:AWL655229 BGE655159:BGH655229 BQA655159:BQD655229 BZW655159:BZZ655229 CJS655159:CJV655229 CTO655159:CTR655229 DDK655159:DDN655229 DNG655159:DNJ655229 DXC655159:DXF655229 EGY655159:EHB655229 EQU655159:EQX655229 FAQ655159:FAT655229 FKM655159:FKP655229 FUI655159:FUL655229 GEE655159:GEH655229 GOA655159:GOD655229 GXW655159:GXZ655229 HHS655159:HHV655229 HRO655159:HRR655229 IBK655159:IBN655229 ILG655159:ILJ655229 IVC655159:IVF655229 JEY655159:JFB655229 JOU655159:JOX655229 JYQ655159:JYT655229 KIM655159:KIP655229 KSI655159:KSL655229 LCE655159:LCH655229 LMA655159:LMD655229 LVW655159:LVZ655229 MFS655159:MFV655229 MPO655159:MPR655229 MZK655159:MZN655229 NJG655159:NJJ655229 NTC655159:NTF655229 OCY655159:ODB655229 OMU655159:OMX655229 OWQ655159:OWT655229 PGM655159:PGP655229 PQI655159:PQL655229 QAE655159:QAH655229 QKA655159:QKD655229 QTW655159:QTZ655229 RDS655159:RDV655229 RNO655159:RNR655229 RXK655159:RXN655229 SHG655159:SHJ655229 SRC655159:SRF655229 TAY655159:TBB655229 TKU655159:TKX655229 TUQ655159:TUT655229 UEM655159:UEP655229 UOI655159:UOL655229 UYE655159:UYH655229 VIA655159:VID655229 VRW655159:VRZ655229 WBS655159:WBV655229 WLO655159:WLR655229 WVK655159:WVN655229 B720695:E720765 IY720695:JB720765 SU720695:SX720765 ACQ720695:ACT720765 AMM720695:AMP720765 AWI720695:AWL720765 BGE720695:BGH720765 BQA720695:BQD720765 BZW720695:BZZ720765 CJS720695:CJV720765 CTO720695:CTR720765 DDK720695:DDN720765 DNG720695:DNJ720765 DXC720695:DXF720765 EGY720695:EHB720765 EQU720695:EQX720765 FAQ720695:FAT720765 FKM720695:FKP720765 FUI720695:FUL720765 GEE720695:GEH720765 GOA720695:GOD720765 GXW720695:GXZ720765 HHS720695:HHV720765 HRO720695:HRR720765 IBK720695:IBN720765 ILG720695:ILJ720765 IVC720695:IVF720765 JEY720695:JFB720765 JOU720695:JOX720765 JYQ720695:JYT720765 KIM720695:KIP720765 KSI720695:KSL720765 LCE720695:LCH720765 LMA720695:LMD720765 LVW720695:LVZ720765 MFS720695:MFV720765 MPO720695:MPR720765 MZK720695:MZN720765 NJG720695:NJJ720765 NTC720695:NTF720765 OCY720695:ODB720765 OMU720695:OMX720765 OWQ720695:OWT720765 PGM720695:PGP720765 PQI720695:PQL720765 QAE720695:QAH720765 QKA720695:QKD720765 QTW720695:QTZ720765 RDS720695:RDV720765 RNO720695:RNR720765 RXK720695:RXN720765 SHG720695:SHJ720765 SRC720695:SRF720765 TAY720695:TBB720765 TKU720695:TKX720765 TUQ720695:TUT720765 UEM720695:UEP720765 UOI720695:UOL720765 UYE720695:UYH720765 VIA720695:VID720765 VRW720695:VRZ720765 WBS720695:WBV720765 WLO720695:WLR720765 WVK720695:WVN720765 B786231:E786301 IY786231:JB786301 SU786231:SX786301 ACQ786231:ACT786301 AMM786231:AMP786301 AWI786231:AWL786301 BGE786231:BGH786301 BQA786231:BQD786301 BZW786231:BZZ786301 CJS786231:CJV786301 CTO786231:CTR786301 DDK786231:DDN786301 DNG786231:DNJ786301 DXC786231:DXF786301 EGY786231:EHB786301 EQU786231:EQX786301 FAQ786231:FAT786301 FKM786231:FKP786301 FUI786231:FUL786301 GEE786231:GEH786301 GOA786231:GOD786301 GXW786231:GXZ786301 HHS786231:HHV786301 HRO786231:HRR786301 IBK786231:IBN786301 ILG786231:ILJ786301 IVC786231:IVF786301 JEY786231:JFB786301 JOU786231:JOX786301 JYQ786231:JYT786301 KIM786231:KIP786301 KSI786231:KSL786301 LCE786231:LCH786301 LMA786231:LMD786301 LVW786231:LVZ786301 MFS786231:MFV786301 MPO786231:MPR786301 MZK786231:MZN786301 NJG786231:NJJ786301 NTC786231:NTF786301 OCY786231:ODB786301 OMU786231:OMX786301 OWQ786231:OWT786301 PGM786231:PGP786301 PQI786231:PQL786301 QAE786231:QAH786301 QKA786231:QKD786301 QTW786231:QTZ786301 RDS786231:RDV786301 RNO786231:RNR786301 RXK786231:RXN786301 SHG786231:SHJ786301 SRC786231:SRF786301 TAY786231:TBB786301 TKU786231:TKX786301 TUQ786231:TUT786301 UEM786231:UEP786301 UOI786231:UOL786301 UYE786231:UYH786301 VIA786231:VID786301 VRW786231:VRZ786301 WBS786231:WBV786301 WLO786231:WLR786301 WVK786231:WVN786301 B851767:E851837 IY851767:JB851837 SU851767:SX851837 ACQ851767:ACT851837 AMM851767:AMP851837 AWI851767:AWL851837 BGE851767:BGH851837 BQA851767:BQD851837 BZW851767:BZZ851837 CJS851767:CJV851837 CTO851767:CTR851837 DDK851767:DDN851837 DNG851767:DNJ851837 DXC851767:DXF851837 EGY851767:EHB851837 EQU851767:EQX851837 FAQ851767:FAT851837 FKM851767:FKP851837 FUI851767:FUL851837 GEE851767:GEH851837 GOA851767:GOD851837 GXW851767:GXZ851837 HHS851767:HHV851837 HRO851767:HRR851837 IBK851767:IBN851837 ILG851767:ILJ851837 IVC851767:IVF851837 JEY851767:JFB851837 JOU851767:JOX851837 JYQ851767:JYT851837 KIM851767:KIP851837 KSI851767:KSL851837 LCE851767:LCH851837 LMA851767:LMD851837 LVW851767:LVZ851837 MFS851767:MFV851837 MPO851767:MPR851837 MZK851767:MZN851837 NJG851767:NJJ851837 NTC851767:NTF851837 OCY851767:ODB851837 OMU851767:OMX851837 OWQ851767:OWT851837 PGM851767:PGP851837 PQI851767:PQL851837 QAE851767:QAH851837 QKA851767:QKD851837 QTW851767:QTZ851837 RDS851767:RDV851837 RNO851767:RNR851837 RXK851767:RXN851837 SHG851767:SHJ851837 SRC851767:SRF851837 TAY851767:TBB851837 TKU851767:TKX851837 TUQ851767:TUT851837 UEM851767:UEP851837 UOI851767:UOL851837 UYE851767:UYH851837 VIA851767:VID851837 VRW851767:VRZ851837 WBS851767:WBV851837 WLO851767:WLR851837 WVK851767:WVN851837 B917303:E917373 IY917303:JB917373 SU917303:SX917373 ACQ917303:ACT917373 AMM917303:AMP917373 AWI917303:AWL917373 BGE917303:BGH917373 BQA917303:BQD917373 BZW917303:BZZ917373 CJS917303:CJV917373 CTO917303:CTR917373 DDK917303:DDN917373 DNG917303:DNJ917373 DXC917303:DXF917373 EGY917303:EHB917373 EQU917303:EQX917373 FAQ917303:FAT917373 FKM917303:FKP917373 FUI917303:FUL917373 GEE917303:GEH917373 GOA917303:GOD917373 GXW917303:GXZ917373 HHS917303:HHV917373 HRO917303:HRR917373 IBK917303:IBN917373 ILG917303:ILJ917373 IVC917303:IVF917373 JEY917303:JFB917373 JOU917303:JOX917373 JYQ917303:JYT917373 KIM917303:KIP917373 KSI917303:KSL917373 LCE917303:LCH917373 LMA917303:LMD917373 LVW917303:LVZ917373 MFS917303:MFV917373 MPO917303:MPR917373 MZK917303:MZN917373 NJG917303:NJJ917373 NTC917303:NTF917373 OCY917303:ODB917373 OMU917303:OMX917373 OWQ917303:OWT917373 PGM917303:PGP917373 PQI917303:PQL917373 QAE917303:QAH917373 QKA917303:QKD917373 QTW917303:QTZ917373 RDS917303:RDV917373 RNO917303:RNR917373 RXK917303:RXN917373 SHG917303:SHJ917373 SRC917303:SRF917373 TAY917303:TBB917373 TKU917303:TKX917373 TUQ917303:TUT917373 UEM917303:UEP917373 UOI917303:UOL917373 UYE917303:UYH917373 VIA917303:VID917373 VRW917303:VRZ917373 WBS917303:WBV917373 WLO917303:WLR917373 WVK917303:WVN917373 B982839:E982909 IY982839:JB982909 SU982839:SX982909 ACQ982839:ACT982909 AMM982839:AMP982909 AWI982839:AWL982909 BGE982839:BGH982909 BQA982839:BQD982909 BZW982839:BZZ982909 CJS982839:CJV982909 CTO982839:CTR982909 DDK982839:DDN982909 DNG982839:DNJ982909 DXC982839:DXF982909 EGY982839:EHB982909 EQU982839:EQX982909 FAQ982839:FAT982909 FKM982839:FKP982909 FUI982839:FUL982909 GEE982839:GEH982909 GOA982839:GOD982909 GXW982839:GXZ982909 HHS982839:HHV982909 HRO982839:HRR982909 IBK982839:IBN982909 ILG982839:ILJ982909 IVC982839:IVF982909 JEY982839:JFB982909 JOU982839:JOX982909 JYQ982839:JYT982909 KIM982839:KIP982909 KSI982839:KSL982909 LCE982839:LCH982909 LMA982839:LMD982909 LVW982839:LVZ982909 MFS982839:MFV982909 MPO982839:MPR982909 MZK982839:MZN982909 NJG982839:NJJ982909 NTC982839:NTF982909 OCY982839:ODB982909 OMU982839:OMX982909 OWQ982839:OWT982909 PGM982839:PGP982909 PQI982839:PQL982909 QAE982839:QAH982909 QKA982839:QKD982909 QTW982839:QTZ982909 RDS982839:RDV982909 RNO982839:RNR982909 RXK982839:RXN982909 SHG982839:SHJ982909 SRC982839:SRF982909 TAY982839:TBB982909 TKU982839:TKX982909 TUQ982839:TUT982909 UEM982839:UEP982909 UOI982839:UOL982909 UYE982839:UYH982909 VIA982839:VID982909 VRW982839:VRZ982909 WBS982839:WBV982909">
      <formula1>OFFSET($B$127:$B$432,MATCH(B13&amp;"*",$B$127:$B$432,0)-1,,COUNTIF($B$127:$B$432,B13&amp;"*"))</formula1>
    </dataValidation>
    <dataValidation allowBlank="1" showInputMessage="1" error="insérer un nombre entier &lt;10000" sqref="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427:E65439 IY65427:JB65439 SU65427:SX65439 ACQ65427:ACT65439 AMM65427:AMP65439 AWI65427:AWL65439 BGE65427:BGH65439 BQA65427:BQD65439 BZW65427:BZZ65439 CJS65427:CJV65439 CTO65427:CTR65439 DDK65427:DDN65439 DNG65427:DNJ65439 DXC65427:DXF65439 EGY65427:EHB65439 EQU65427:EQX65439 FAQ65427:FAT65439 FKM65427:FKP65439 FUI65427:FUL65439 GEE65427:GEH65439 GOA65427:GOD65439 GXW65427:GXZ65439 HHS65427:HHV65439 HRO65427:HRR65439 IBK65427:IBN65439 ILG65427:ILJ65439 IVC65427:IVF65439 JEY65427:JFB65439 JOU65427:JOX65439 JYQ65427:JYT65439 KIM65427:KIP65439 KSI65427:KSL65439 LCE65427:LCH65439 LMA65427:LMD65439 LVW65427:LVZ65439 MFS65427:MFV65439 MPO65427:MPR65439 MZK65427:MZN65439 NJG65427:NJJ65439 NTC65427:NTF65439 OCY65427:ODB65439 OMU65427:OMX65439 OWQ65427:OWT65439 PGM65427:PGP65439 PQI65427:PQL65439 QAE65427:QAH65439 QKA65427:QKD65439 QTW65427:QTZ65439 RDS65427:RDV65439 RNO65427:RNR65439 RXK65427:RXN65439 SHG65427:SHJ65439 SRC65427:SRF65439 TAY65427:TBB65439 TKU65427:TKX65439 TUQ65427:TUT65439 UEM65427:UEP65439 UOI65427:UOL65439 UYE65427:UYH65439 VIA65427:VID65439 VRW65427:VRZ65439 WBS65427:WBV65439 WLO65427:WLR65439 WVK65427:WVN65439 B130963:E130975 IY130963:JB130975 SU130963:SX130975 ACQ130963:ACT130975 AMM130963:AMP130975 AWI130963:AWL130975 BGE130963:BGH130975 BQA130963:BQD130975 BZW130963:BZZ130975 CJS130963:CJV130975 CTO130963:CTR130975 DDK130963:DDN130975 DNG130963:DNJ130975 DXC130963:DXF130975 EGY130963:EHB130975 EQU130963:EQX130975 FAQ130963:FAT130975 FKM130963:FKP130975 FUI130963:FUL130975 GEE130963:GEH130975 GOA130963:GOD130975 GXW130963:GXZ130975 HHS130963:HHV130975 HRO130963:HRR130975 IBK130963:IBN130975 ILG130963:ILJ130975 IVC130963:IVF130975 JEY130963:JFB130975 JOU130963:JOX130975 JYQ130963:JYT130975 KIM130963:KIP130975 KSI130963:KSL130975 LCE130963:LCH130975 LMA130963:LMD130975 LVW130963:LVZ130975 MFS130963:MFV130975 MPO130963:MPR130975 MZK130963:MZN130975 NJG130963:NJJ130975 NTC130963:NTF130975 OCY130963:ODB130975 OMU130963:OMX130975 OWQ130963:OWT130975 PGM130963:PGP130975 PQI130963:PQL130975 QAE130963:QAH130975 QKA130963:QKD130975 QTW130963:QTZ130975 RDS130963:RDV130975 RNO130963:RNR130975 RXK130963:RXN130975 SHG130963:SHJ130975 SRC130963:SRF130975 TAY130963:TBB130975 TKU130963:TKX130975 TUQ130963:TUT130975 UEM130963:UEP130975 UOI130963:UOL130975 UYE130963:UYH130975 VIA130963:VID130975 VRW130963:VRZ130975 WBS130963:WBV130975 WLO130963:WLR130975 WVK130963:WVN130975 B196499:E196511 IY196499:JB196511 SU196499:SX196511 ACQ196499:ACT196511 AMM196499:AMP196511 AWI196499:AWL196511 BGE196499:BGH196511 BQA196499:BQD196511 BZW196499:BZZ196511 CJS196499:CJV196511 CTO196499:CTR196511 DDK196499:DDN196511 DNG196499:DNJ196511 DXC196499:DXF196511 EGY196499:EHB196511 EQU196499:EQX196511 FAQ196499:FAT196511 FKM196499:FKP196511 FUI196499:FUL196511 GEE196499:GEH196511 GOA196499:GOD196511 GXW196499:GXZ196511 HHS196499:HHV196511 HRO196499:HRR196511 IBK196499:IBN196511 ILG196499:ILJ196511 IVC196499:IVF196511 JEY196499:JFB196511 JOU196499:JOX196511 JYQ196499:JYT196511 KIM196499:KIP196511 KSI196499:KSL196511 LCE196499:LCH196511 LMA196499:LMD196511 LVW196499:LVZ196511 MFS196499:MFV196511 MPO196499:MPR196511 MZK196499:MZN196511 NJG196499:NJJ196511 NTC196499:NTF196511 OCY196499:ODB196511 OMU196499:OMX196511 OWQ196499:OWT196511 PGM196499:PGP196511 PQI196499:PQL196511 QAE196499:QAH196511 QKA196499:QKD196511 QTW196499:QTZ196511 RDS196499:RDV196511 RNO196499:RNR196511 RXK196499:RXN196511 SHG196499:SHJ196511 SRC196499:SRF196511 TAY196499:TBB196511 TKU196499:TKX196511 TUQ196499:TUT196511 UEM196499:UEP196511 UOI196499:UOL196511 UYE196499:UYH196511 VIA196499:VID196511 VRW196499:VRZ196511 WBS196499:WBV196511 WLO196499:WLR196511 WVK196499:WVN196511 B262035:E262047 IY262035:JB262047 SU262035:SX262047 ACQ262035:ACT262047 AMM262035:AMP262047 AWI262035:AWL262047 BGE262035:BGH262047 BQA262035:BQD262047 BZW262035:BZZ262047 CJS262035:CJV262047 CTO262035:CTR262047 DDK262035:DDN262047 DNG262035:DNJ262047 DXC262035:DXF262047 EGY262035:EHB262047 EQU262035:EQX262047 FAQ262035:FAT262047 FKM262035:FKP262047 FUI262035:FUL262047 GEE262035:GEH262047 GOA262035:GOD262047 GXW262035:GXZ262047 HHS262035:HHV262047 HRO262035:HRR262047 IBK262035:IBN262047 ILG262035:ILJ262047 IVC262035:IVF262047 JEY262035:JFB262047 JOU262035:JOX262047 JYQ262035:JYT262047 KIM262035:KIP262047 KSI262035:KSL262047 LCE262035:LCH262047 LMA262035:LMD262047 LVW262035:LVZ262047 MFS262035:MFV262047 MPO262035:MPR262047 MZK262035:MZN262047 NJG262035:NJJ262047 NTC262035:NTF262047 OCY262035:ODB262047 OMU262035:OMX262047 OWQ262035:OWT262047 PGM262035:PGP262047 PQI262035:PQL262047 QAE262035:QAH262047 QKA262035:QKD262047 QTW262035:QTZ262047 RDS262035:RDV262047 RNO262035:RNR262047 RXK262035:RXN262047 SHG262035:SHJ262047 SRC262035:SRF262047 TAY262035:TBB262047 TKU262035:TKX262047 TUQ262035:TUT262047 UEM262035:UEP262047 UOI262035:UOL262047 UYE262035:UYH262047 VIA262035:VID262047 VRW262035:VRZ262047 WBS262035:WBV262047 WLO262035:WLR262047 WVK262035:WVN262047 B327571:E327583 IY327571:JB327583 SU327571:SX327583 ACQ327571:ACT327583 AMM327571:AMP327583 AWI327571:AWL327583 BGE327571:BGH327583 BQA327571:BQD327583 BZW327571:BZZ327583 CJS327571:CJV327583 CTO327571:CTR327583 DDK327571:DDN327583 DNG327571:DNJ327583 DXC327571:DXF327583 EGY327571:EHB327583 EQU327571:EQX327583 FAQ327571:FAT327583 FKM327571:FKP327583 FUI327571:FUL327583 GEE327571:GEH327583 GOA327571:GOD327583 GXW327571:GXZ327583 HHS327571:HHV327583 HRO327571:HRR327583 IBK327571:IBN327583 ILG327571:ILJ327583 IVC327571:IVF327583 JEY327571:JFB327583 JOU327571:JOX327583 JYQ327571:JYT327583 KIM327571:KIP327583 KSI327571:KSL327583 LCE327571:LCH327583 LMA327571:LMD327583 LVW327571:LVZ327583 MFS327571:MFV327583 MPO327571:MPR327583 MZK327571:MZN327583 NJG327571:NJJ327583 NTC327571:NTF327583 OCY327571:ODB327583 OMU327571:OMX327583 OWQ327571:OWT327583 PGM327571:PGP327583 PQI327571:PQL327583 QAE327571:QAH327583 QKA327571:QKD327583 QTW327571:QTZ327583 RDS327571:RDV327583 RNO327571:RNR327583 RXK327571:RXN327583 SHG327571:SHJ327583 SRC327571:SRF327583 TAY327571:TBB327583 TKU327571:TKX327583 TUQ327571:TUT327583 UEM327571:UEP327583 UOI327571:UOL327583 UYE327571:UYH327583 VIA327571:VID327583 VRW327571:VRZ327583 WBS327571:WBV327583 WLO327571:WLR327583 WVK327571:WVN327583 B393107:E393119 IY393107:JB393119 SU393107:SX393119 ACQ393107:ACT393119 AMM393107:AMP393119 AWI393107:AWL393119 BGE393107:BGH393119 BQA393107:BQD393119 BZW393107:BZZ393119 CJS393107:CJV393119 CTO393107:CTR393119 DDK393107:DDN393119 DNG393107:DNJ393119 DXC393107:DXF393119 EGY393107:EHB393119 EQU393107:EQX393119 FAQ393107:FAT393119 FKM393107:FKP393119 FUI393107:FUL393119 GEE393107:GEH393119 GOA393107:GOD393119 GXW393107:GXZ393119 HHS393107:HHV393119 HRO393107:HRR393119 IBK393107:IBN393119 ILG393107:ILJ393119 IVC393107:IVF393119 JEY393107:JFB393119 JOU393107:JOX393119 JYQ393107:JYT393119 KIM393107:KIP393119 KSI393107:KSL393119 LCE393107:LCH393119 LMA393107:LMD393119 LVW393107:LVZ393119 MFS393107:MFV393119 MPO393107:MPR393119 MZK393107:MZN393119 NJG393107:NJJ393119 NTC393107:NTF393119 OCY393107:ODB393119 OMU393107:OMX393119 OWQ393107:OWT393119 PGM393107:PGP393119 PQI393107:PQL393119 QAE393107:QAH393119 QKA393107:QKD393119 QTW393107:QTZ393119 RDS393107:RDV393119 RNO393107:RNR393119 RXK393107:RXN393119 SHG393107:SHJ393119 SRC393107:SRF393119 TAY393107:TBB393119 TKU393107:TKX393119 TUQ393107:TUT393119 UEM393107:UEP393119 UOI393107:UOL393119 UYE393107:UYH393119 VIA393107:VID393119 VRW393107:VRZ393119 WBS393107:WBV393119 WLO393107:WLR393119 WVK393107:WVN393119 B458643:E458655 IY458643:JB458655 SU458643:SX458655 ACQ458643:ACT458655 AMM458643:AMP458655 AWI458643:AWL458655 BGE458643:BGH458655 BQA458643:BQD458655 BZW458643:BZZ458655 CJS458643:CJV458655 CTO458643:CTR458655 DDK458643:DDN458655 DNG458643:DNJ458655 DXC458643:DXF458655 EGY458643:EHB458655 EQU458643:EQX458655 FAQ458643:FAT458655 FKM458643:FKP458655 FUI458643:FUL458655 GEE458643:GEH458655 GOA458643:GOD458655 GXW458643:GXZ458655 HHS458643:HHV458655 HRO458643:HRR458655 IBK458643:IBN458655 ILG458643:ILJ458655 IVC458643:IVF458655 JEY458643:JFB458655 JOU458643:JOX458655 JYQ458643:JYT458655 KIM458643:KIP458655 KSI458643:KSL458655 LCE458643:LCH458655 LMA458643:LMD458655 LVW458643:LVZ458655 MFS458643:MFV458655 MPO458643:MPR458655 MZK458643:MZN458655 NJG458643:NJJ458655 NTC458643:NTF458655 OCY458643:ODB458655 OMU458643:OMX458655 OWQ458643:OWT458655 PGM458643:PGP458655 PQI458643:PQL458655 QAE458643:QAH458655 QKA458643:QKD458655 QTW458643:QTZ458655 RDS458643:RDV458655 RNO458643:RNR458655 RXK458643:RXN458655 SHG458643:SHJ458655 SRC458643:SRF458655 TAY458643:TBB458655 TKU458643:TKX458655 TUQ458643:TUT458655 UEM458643:UEP458655 UOI458643:UOL458655 UYE458643:UYH458655 VIA458643:VID458655 VRW458643:VRZ458655 WBS458643:WBV458655 WLO458643:WLR458655 WVK458643:WVN458655 B524179:E524191 IY524179:JB524191 SU524179:SX524191 ACQ524179:ACT524191 AMM524179:AMP524191 AWI524179:AWL524191 BGE524179:BGH524191 BQA524179:BQD524191 BZW524179:BZZ524191 CJS524179:CJV524191 CTO524179:CTR524191 DDK524179:DDN524191 DNG524179:DNJ524191 DXC524179:DXF524191 EGY524179:EHB524191 EQU524179:EQX524191 FAQ524179:FAT524191 FKM524179:FKP524191 FUI524179:FUL524191 GEE524179:GEH524191 GOA524179:GOD524191 GXW524179:GXZ524191 HHS524179:HHV524191 HRO524179:HRR524191 IBK524179:IBN524191 ILG524179:ILJ524191 IVC524179:IVF524191 JEY524179:JFB524191 JOU524179:JOX524191 JYQ524179:JYT524191 KIM524179:KIP524191 KSI524179:KSL524191 LCE524179:LCH524191 LMA524179:LMD524191 LVW524179:LVZ524191 MFS524179:MFV524191 MPO524179:MPR524191 MZK524179:MZN524191 NJG524179:NJJ524191 NTC524179:NTF524191 OCY524179:ODB524191 OMU524179:OMX524191 OWQ524179:OWT524191 PGM524179:PGP524191 PQI524179:PQL524191 QAE524179:QAH524191 QKA524179:QKD524191 QTW524179:QTZ524191 RDS524179:RDV524191 RNO524179:RNR524191 RXK524179:RXN524191 SHG524179:SHJ524191 SRC524179:SRF524191 TAY524179:TBB524191 TKU524179:TKX524191 TUQ524179:TUT524191 UEM524179:UEP524191 UOI524179:UOL524191 UYE524179:UYH524191 VIA524179:VID524191 VRW524179:VRZ524191 WBS524179:WBV524191 WLO524179:WLR524191 WVK524179:WVN524191 B589715:E589727 IY589715:JB589727 SU589715:SX589727 ACQ589715:ACT589727 AMM589715:AMP589727 AWI589715:AWL589727 BGE589715:BGH589727 BQA589715:BQD589727 BZW589715:BZZ589727 CJS589715:CJV589727 CTO589715:CTR589727 DDK589715:DDN589727 DNG589715:DNJ589727 DXC589715:DXF589727 EGY589715:EHB589727 EQU589715:EQX589727 FAQ589715:FAT589727 FKM589715:FKP589727 FUI589715:FUL589727 GEE589715:GEH589727 GOA589715:GOD589727 GXW589715:GXZ589727 HHS589715:HHV589727 HRO589715:HRR589727 IBK589715:IBN589727 ILG589715:ILJ589727 IVC589715:IVF589727 JEY589715:JFB589727 JOU589715:JOX589727 JYQ589715:JYT589727 KIM589715:KIP589727 KSI589715:KSL589727 LCE589715:LCH589727 LMA589715:LMD589727 LVW589715:LVZ589727 MFS589715:MFV589727 MPO589715:MPR589727 MZK589715:MZN589727 NJG589715:NJJ589727 NTC589715:NTF589727 OCY589715:ODB589727 OMU589715:OMX589727 OWQ589715:OWT589727 PGM589715:PGP589727 PQI589715:PQL589727 QAE589715:QAH589727 QKA589715:QKD589727 QTW589715:QTZ589727 RDS589715:RDV589727 RNO589715:RNR589727 RXK589715:RXN589727 SHG589715:SHJ589727 SRC589715:SRF589727 TAY589715:TBB589727 TKU589715:TKX589727 TUQ589715:TUT589727 UEM589715:UEP589727 UOI589715:UOL589727 UYE589715:UYH589727 VIA589715:VID589727 VRW589715:VRZ589727 WBS589715:WBV589727 WLO589715:WLR589727 WVK589715:WVN589727 B655251:E655263 IY655251:JB655263 SU655251:SX655263 ACQ655251:ACT655263 AMM655251:AMP655263 AWI655251:AWL655263 BGE655251:BGH655263 BQA655251:BQD655263 BZW655251:BZZ655263 CJS655251:CJV655263 CTO655251:CTR655263 DDK655251:DDN655263 DNG655251:DNJ655263 DXC655251:DXF655263 EGY655251:EHB655263 EQU655251:EQX655263 FAQ655251:FAT655263 FKM655251:FKP655263 FUI655251:FUL655263 GEE655251:GEH655263 GOA655251:GOD655263 GXW655251:GXZ655263 HHS655251:HHV655263 HRO655251:HRR655263 IBK655251:IBN655263 ILG655251:ILJ655263 IVC655251:IVF655263 JEY655251:JFB655263 JOU655251:JOX655263 JYQ655251:JYT655263 KIM655251:KIP655263 KSI655251:KSL655263 LCE655251:LCH655263 LMA655251:LMD655263 LVW655251:LVZ655263 MFS655251:MFV655263 MPO655251:MPR655263 MZK655251:MZN655263 NJG655251:NJJ655263 NTC655251:NTF655263 OCY655251:ODB655263 OMU655251:OMX655263 OWQ655251:OWT655263 PGM655251:PGP655263 PQI655251:PQL655263 QAE655251:QAH655263 QKA655251:QKD655263 QTW655251:QTZ655263 RDS655251:RDV655263 RNO655251:RNR655263 RXK655251:RXN655263 SHG655251:SHJ655263 SRC655251:SRF655263 TAY655251:TBB655263 TKU655251:TKX655263 TUQ655251:TUT655263 UEM655251:UEP655263 UOI655251:UOL655263 UYE655251:UYH655263 VIA655251:VID655263 VRW655251:VRZ655263 WBS655251:WBV655263 WLO655251:WLR655263 WVK655251:WVN655263 B720787:E720799 IY720787:JB720799 SU720787:SX720799 ACQ720787:ACT720799 AMM720787:AMP720799 AWI720787:AWL720799 BGE720787:BGH720799 BQA720787:BQD720799 BZW720787:BZZ720799 CJS720787:CJV720799 CTO720787:CTR720799 DDK720787:DDN720799 DNG720787:DNJ720799 DXC720787:DXF720799 EGY720787:EHB720799 EQU720787:EQX720799 FAQ720787:FAT720799 FKM720787:FKP720799 FUI720787:FUL720799 GEE720787:GEH720799 GOA720787:GOD720799 GXW720787:GXZ720799 HHS720787:HHV720799 HRO720787:HRR720799 IBK720787:IBN720799 ILG720787:ILJ720799 IVC720787:IVF720799 JEY720787:JFB720799 JOU720787:JOX720799 JYQ720787:JYT720799 KIM720787:KIP720799 KSI720787:KSL720799 LCE720787:LCH720799 LMA720787:LMD720799 LVW720787:LVZ720799 MFS720787:MFV720799 MPO720787:MPR720799 MZK720787:MZN720799 NJG720787:NJJ720799 NTC720787:NTF720799 OCY720787:ODB720799 OMU720787:OMX720799 OWQ720787:OWT720799 PGM720787:PGP720799 PQI720787:PQL720799 QAE720787:QAH720799 QKA720787:QKD720799 QTW720787:QTZ720799 RDS720787:RDV720799 RNO720787:RNR720799 RXK720787:RXN720799 SHG720787:SHJ720799 SRC720787:SRF720799 TAY720787:TBB720799 TKU720787:TKX720799 TUQ720787:TUT720799 UEM720787:UEP720799 UOI720787:UOL720799 UYE720787:UYH720799 VIA720787:VID720799 VRW720787:VRZ720799 WBS720787:WBV720799 WLO720787:WLR720799 WVK720787:WVN720799 B786323:E786335 IY786323:JB786335 SU786323:SX786335 ACQ786323:ACT786335 AMM786323:AMP786335 AWI786323:AWL786335 BGE786323:BGH786335 BQA786323:BQD786335 BZW786323:BZZ786335 CJS786323:CJV786335 CTO786323:CTR786335 DDK786323:DDN786335 DNG786323:DNJ786335 DXC786323:DXF786335 EGY786323:EHB786335 EQU786323:EQX786335 FAQ786323:FAT786335 FKM786323:FKP786335 FUI786323:FUL786335 GEE786323:GEH786335 GOA786323:GOD786335 GXW786323:GXZ786335 HHS786323:HHV786335 HRO786323:HRR786335 IBK786323:IBN786335 ILG786323:ILJ786335 IVC786323:IVF786335 JEY786323:JFB786335 JOU786323:JOX786335 JYQ786323:JYT786335 KIM786323:KIP786335 KSI786323:KSL786335 LCE786323:LCH786335 LMA786323:LMD786335 LVW786323:LVZ786335 MFS786323:MFV786335 MPO786323:MPR786335 MZK786323:MZN786335 NJG786323:NJJ786335 NTC786323:NTF786335 OCY786323:ODB786335 OMU786323:OMX786335 OWQ786323:OWT786335 PGM786323:PGP786335 PQI786323:PQL786335 QAE786323:QAH786335 QKA786323:QKD786335 QTW786323:QTZ786335 RDS786323:RDV786335 RNO786323:RNR786335 RXK786323:RXN786335 SHG786323:SHJ786335 SRC786323:SRF786335 TAY786323:TBB786335 TKU786323:TKX786335 TUQ786323:TUT786335 UEM786323:UEP786335 UOI786323:UOL786335 UYE786323:UYH786335 VIA786323:VID786335 VRW786323:VRZ786335 WBS786323:WBV786335 WLO786323:WLR786335 WVK786323:WVN786335 B851859:E851871 IY851859:JB851871 SU851859:SX851871 ACQ851859:ACT851871 AMM851859:AMP851871 AWI851859:AWL851871 BGE851859:BGH851871 BQA851859:BQD851871 BZW851859:BZZ851871 CJS851859:CJV851871 CTO851859:CTR851871 DDK851859:DDN851871 DNG851859:DNJ851871 DXC851859:DXF851871 EGY851859:EHB851871 EQU851859:EQX851871 FAQ851859:FAT851871 FKM851859:FKP851871 FUI851859:FUL851871 GEE851859:GEH851871 GOA851859:GOD851871 GXW851859:GXZ851871 HHS851859:HHV851871 HRO851859:HRR851871 IBK851859:IBN851871 ILG851859:ILJ851871 IVC851859:IVF851871 JEY851859:JFB851871 JOU851859:JOX851871 JYQ851859:JYT851871 KIM851859:KIP851871 KSI851859:KSL851871 LCE851859:LCH851871 LMA851859:LMD851871 LVW851859:LVZ851871 MFS851859:MFV851871 MPO851859:MPR851871 MZK851859:MZN851871 NJG851859:NJJ851871 NTC851859:NTF851871 OCY851859:ODB851871 OMU851859:OMX851871 OWQ851859:OWT851871 PGM851859:PGP851871 PQI851859:PQL851871 QAE851859:QAH851871 QKA851859:QKD851871 QTW851859:QTZ851871 RDS851859:RDV851871 RNO851859:RNR851871 RXK851859:RXN851871 SHG851859:SHJ851871 SRC851859:SRF851871 TAY851859:TBB851871 TKU851859:TKX851871 TUQ851859:TUT851871 UEM851859:UEP851871 UOI851859:UOL851871 UYE851859:UYH851871 VIA851859:VID851871 VRW851859:VRZ851871 WBS851859:WBV851871 WLO851859:WLR851871 WVK851859:WVN851871 B917395:E917407 IY917395:JB917407 SU917395:SX917407 ACQ917395:ACT917407 AMM917395:AMP917407 AWI917395:AWL917407 BGE917395:BGH917407 BQA917395:BQD917407 BZW917395:BZZ917407 CJS917395:CJV917407 CTO917395:CTR917407 DDK917395:DDN917407 DNG917395:DNJ917407 DXC917395:DXF917407 EGY917395:EHB917407 EQU917395:EQX917407 FAQ917395:FAT917407 FKM917395:FKP917407 FUI917395:FUL917407 GEE917395:GEH917407 GOA917395:GOD917407 GXW917395:GXZ917407 HHS917395:HHV917407 HRO917395:HRR917407 IBK917395:IBN917407 ILG917395:ILJ917407 IVC917395:IVF917407 JEY917395:JFB917407 JOU917395:JOX917407 JYQ917395:JYT917407 KIM917395:KIP917407 KSI917395:KSL917407 LCE917395:LCH917407 LMA917395:LMD917407 LVW917395:LVZ917407 MFS917395:MFV917407 MPO917395:MPR917407 MZK917395:MZN917407 NJG917395:NJJ917407 NTC917395:NTF917407 OCY917395:ODB917407 OMU917395:OMX917407 OWQ917395:OWT917407 PGM917395:PGP917407 PQI917395:PQL917407 QAE917395:QAH917407 QKA917395:QKD917407 QTW917395:QTZ917407 RDS917395:RDV917407 RNO917395:RNR917407 RXK917395:RXN917407 SHG917395:SHJ917407 SRC917395:SRF917407 TAY917395:TBB917407 TKU917395:TKX917407 TUQ917395:TUT917407 UEM917395:UEP917407 UOI917395:UOL917407 UYE917395:UYH917407 VIA917395:VID917407 VRW917395:VRZ917407 WBS917395:WBV917407 WLO917395:WLR917407 WVK917395:WVN917407 B982931:E982943 IY982931:JB982943 SU982931:SX982943 ACQ982931:ACT982943 AMM982931:AMP982943 AWI982931:AWL982943 BGE982931:BGH982943 BQA982931:BQD982943 BZW982931:BZZ982943 CJS982931:CJV982943 CTO982931:CTR982943 DDK982931:DDN982943 DNG982931:DNJ982943 DXC982931:DXF982943 EGY982931:EHB982943 EQU982931:EQX982943 FAQ982931:FAT982943 FKM982931:FKP982943 FUI982931:FUL982943 GEE982931:GEH982943 GOA982931:GOD982943 GXW982931:GXZ982943 HHS982931:HHV982943 HRO982931:HRR982943 IBK982931:IBN982943 ILG982931:ILJ982943 IVC982931:IVF982943 JEY982931:JFB982943 JOU982931:JOX982943 JYQ982931:JYT982943 KIM982931:KIP982943 KSI982931:KSL982943 LCE982931:LCH982943 LMA982931:LMD982943 LVW982931:LVZ982943 MFS982931:MFV982943 MPO982931:MPR982943 MZK982931:MZN982943 NJG982931:NJJ982943 NTC982931:NTF982943 OCY982931:ODB982943 OMU982931:OMX982943 OWQ982931:OWT982943 PGM982931:PGP982943 PQI982931:PQL982943 QAE982931:QAH982943 QKA982931:QKD982943 QTW982931:QTZ982943 RDS982931:RDV982943 RNO982931:RNR982943 RXK982931:RXN982943 SHG982931:SHJ982943 SRC982931:SRF982943 TAY982931:TBB982943 TKU982931:TKX982943 TUQ982931:TUT982943 UEM982931:UEP982943 UOI982931:UOL982943 UYE982931:UYH982943 VIA982931:VID982943 VRW982931:VRZ982943 WBS982931:WBV982943 WLO982931:WLR982943 WVK982931:WVN982943 C83:E83 C104:E117 B105:B117"/>
    <dataValidation type="whole" allowBlank="1" showInputMessage="1" showErrorMessage="1" sqref="WVP982839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335 JD65335 SZ65335 ACV65335 AMR65335 AWN65335 BGJ65335 BQF65335 CAB65335 CJX65335 CTT65335 DDP65335 DNL65335 DXH65335 EHD65335 EQZ65335 FAV65335 FKR65335 FUN65335 GEJ65335 GOF65335 GYB65335 HHX65335 HRT65335 IBP65335 ILL65335 IVH65335 JFD65335 JOZ65335 JYV65335 KIR65335 KSN65335 LCJ65335 LMF65335 LWB65335 MFX65335 MPT65335 MZP65335 NJL65335 NTH65335 ODD65335 OMZ65335 OWV65335 PGR65335 PQN65335 QAJ65335 QKF65335 QUB65335 RDX65335 RNT65335 RXP65335 SHL65335 SRH65335 TBD65335 TKZ65335 TUV65335 UER65335 UON65335 UYJ65335 VIF65335 VSB65335 WBX65335 WLT65335 WVP65335 G130871 JD130871 SZ130871 ACV130871 AMR130871 AWN130871 BGJ130871 BQF130871 CAB130871 CJX130871 CTT130871 DDP130871 DNL130871 DXH130871 EHD130871 EQZ130871 FAV130871 FKR130871 FUN130871 GEJ130871 GOF130871 GYB130871 HHX130871 HRT130871 IBP130871 ILL130871 IVH130871 JFD130871 JOZ130871 JYV130871 KIR130871 KSN130871 LCJ130871 LMF130871 LWB130871 MFX130871 MPT130871 MZP130871 NJL130871 NTH130871 ODD130871 OMZ130871 OWV130871 PGR130871 PQN130871 QAJ130871 QKF130871 QUB130871 RDX130871 RNT130871 RXP130871 SHL130871 SRH130871 TBD130871 TKZ130871 TUV130871 UER130871 UON130871 UYJ130871 VIF130871 VSB130871 WBX130871 WLT130871 WVP130871 G196407 JD196407 SZ196407 ACV196407 AMR196407 AWN196407 BGJ196407 BQF196407 CAB196407 CJX196407 CTT196407 DDP196407 DNL196407 DXH196407 EHD196407 EQZ196407 FAV196407 FKR196407 FUN196407 GEJ196407 GOF196407 GYB196407 HHX196407 HRT196407 IBP196407 ILL196407 IVH196407 JFD196407 JOZ196407 JYV196407 KIR196407 KSN196407 LCJ196407 LMF196407 LWB196407 MFX196407 MPT196407 MZP196407 NJL196407 NTH196407 ODD196407 OMZ196407 OWV196407 PGR196407 PQN196407 QAJ196407 QKF196407 QUB196407 RDX196407 RNT196407 RXP196407 SHL196407 SRH196407 TBD196407 TKZ196407 TUV196407 UER196407 UON196407 UYJ196407 VIF196407 VSB196407 WBX196407 WLT196407 WVP196407 G261943 JD261943 SZ261943 ACV261943 AMR261943 AWN261943 BGJ261943 BQF261943 CAB261943 CJX261943 CTT261943 DDP261943 DNL261943 DXH261943 EHD261943 EQZ261943 FAV261943 FKR261943 FUN261943 GEJ261943 GOF261943 GYB261943 HHX261943 HRT261943 IBP261943 ILL261943 IVH261943 JFD261943 JOZ261943 JYV261943 KIR261943 KSN261943 LCJ261943 LMF261943 LWB261943 MFX261943 MPT261943 MZP261943 NJL261943 NTH261943 ODD261943 OMZ261943 OWV261943 PGR261943 PQN261943 QAJ261943 QKF261943 QUB261943 RDX261943 RNT261943 RXP261943 SHL261943 SRH261943 TBD261943 TKZ261943 TUV261943 UER261943 UON261943 UYJ261943 VIF261943 VSB261943 WBX261943 WLT261943 WVP261943 G327479 JD327479 SZ327479 ACV327479 AMR327479 AWN327479 BGJ327479 BQF327479 CAB327479 CJX327479 CTT327479 DDP327479 DNL327479 DXH327479 EHD327479 EQZ327479 FAV327479 FKR327479 FUN327479 GEJ327479 GOF327479 GYB327479 HHX327479 HRT327479 IBP327479 ILL327479 IVH327479 JFD327479 JOZ327479 JYV327479 KIR327479 KSN327479 LCJ327479 LMF327479 LWB327479 MFX327479 MPT327479 MZP327479 NJL327479 NTH327479 ODD327479 OMZ327479 OWV327479 PGR327479 PQN327479 QAJ327479 QKF327479 QUB327479 RDX327479 RNT327479 RXP327479 SHL327479 SRH327479 TBD327479 TKZ327479 TUV327479 UER327479 UON327479 UYJ327479 VIF327479 VSB327479 WBX327479 WLT327479 WVP327479 G393015 JD393015 SZ393015 ACV393015 AMR393015 AWN393015 BGJ393015 BQF393015 CAB393015 CJX393015 CTT393015 DDP393015 DNL393015 DXH393015 EHD393015 EQZ393015 FAV393015 FKR393015 FUN393015 GEJ393015 GOF393015 GYB393015 HHX393015 HRT393015 IBP393015 ILL393015 IVH393015 JFD393015 JOZ393015 JYV393015 KIR393015 KSN393015 LCJ393015 LMF393015 LWB393015 MFX393015 MPT393015 MZP393015 NJL393015 NTH393015 ODD393015 OMZ393015 OWV393015 PGR393015 PQN393015 QAJ393015 QKF393015 QUB393015 RDX393015 RNT393015 RXP393015 SHL393015 SRH393015 TBD393015 TKZ393015 TUV393015 UER393015 UON393015 UYJ393015 VIF393015 VSB393015 WBX393015 WLT393015 WVP393015 G458551 JD458551 SZ458551 ACV458551 AMR458551 AWN458551 BGJ458551 BQF458551 CAB458551 CJX458551 CTT458551 DDP458551 DNL458551 DXH458551 EHD458551 EQZ458551 FAV458551 FKR458551 FUN458551 GEJ458551 GOF458551 GYB458551 HHX458551 HRT458551 IBP458551 ILL458551 IVH458551 JFD458551 JOZ458551 JYV458551 KIR458551 KSN458551 LCJ458551 LMF458551 LWB458551 MFX458551 MPT458551 MZP458551 NJL458551 NTH458551 ODD458551 OMZ458551 OWV458551 PGR458551 PQN458551 QAJ458551 QKF458551 QUB458551 RDX458551 RNT458551 RXP458551 SHL458551 SRH458551 TBD458551 TKZ458551 TUV458551 UER458551 UON458551 UYJ458551 VIF458551 VSB458551 WBX458551 WLT458551 WVP458551 G524087 JD524087 SZ524087 ACV524087 AMR524087 AWN524087 BGJ524087 BQF524087 CAB524087 CJX524087 CTT524087 DDP524087 DNL524087 DXH524087 EHD524087 EQZ524087 FAV524087 FKR524087 FUN524087 GEJ524087 GOF524087 GYB524087 HHX524087 HRT524087 IBP524087 ILL524087 IVH524087 JFD524087 JOZ524087 JYV524087 KIR524087 KSN524087 LCJ524087 LMF524087 LWB524087 MFX524087 MPT524087 MZP524087 NJL524087 NTH524087 ODD524087 OMZ524087 OWV524087 PGR524087 PQN524087 QAJ524087 QKF524087 QUB524087 RDX524087 RNT524087 RXP524087 SHL524087 SRH524087 TBD524087 TKZ524087 TUV524087 UER524087 UON524087 UYJ524087 VIF524087 VSB524087 WBX524087 WLT524087 WVP524087 G589623 JD589623 SZ589623 ACV589623 AMR589623 AWN589623 BGJ589623 BQF589623 CAB589623 CJX589623 CTT589623 DDP589623 DNL589623 DXH589623 EHD589623 EQZ589623 FAV589623 FKR589623 FUN589623 GEJ589623 GOF589623 GYB589623 HHX589623 HRT589623 IBP589623 ILL589623 IVH589623 JFD589623 JOZ589623 JYV589623 KIR589623 KSN589623 LCJ589623 LMF589623 LWB589623 MFX589623 MPT589623 MZP589623 NJL589623 NTH589623 ODD589623 OMZ589623 OWV589623 PGR589623 PQN589623 QAJ589623 QKF589623 QUB589623 RDX589623 RNT589623 RXP589623 SHL589623 SRH589623 TBD589623 TKZ589623 TUV589623 UER589623 UON589623 UYJ589623 VIF589623 VSB589623 WBX589623 WLT589623 WVP589623 G655159 JD655159 SZ655159 ACV655159 AMR655159 AWN655159 BGJ655159 BQF655159 CAB655159 CJX655159 CTT655159 DDP655159 DNL655159 DXH655159 EHD655159 EQZ655159 FAV655159 FKR655159 FUN655159 GEJ655159 GOF655159 GYB655159 HHX655159 HRT655159 IBP655159 ILL655159 IVH655159 JFD655159 JOZ655159 JYV655159 KIR655159 KSN655159 LCJ655159 LMF655159 LWB655159 MFX655159 MPT655159 MZP655159 NJL655159 NTH655159 ODD655159 OMZ655159 OWV655159 PGR655159 PQN655159 QAJ655159 QKF655159 QUB655159 RDX655159 RNT655159 RXP655159 SHL655159 SRH655159 TBD655159 TKZ655159 TUV655159 UER655159 UON655159 UYJ655159 VIF655159 VSB655159 WBX655159 WLT655159 WVP655159 G720695 JD720695 SZ720695 ACV720695 AMR720695 AWN720695 BGJ720695 BQF720695 CAB720695 CJX720695 CTT720695 DDP720695 DNL720695 DXH720695 EHD720695 EQZ720695 FAV720695 FKR720695 FUN720695 GEJ720695 GOF720695 GYB720695 HHX720695 HRT720695 IBP720695 ILL720695 IVH720695 JFD720695 JOZ720695 JYV720695 KIR720695 KSN720695 LCJ720695 LMF720695 LWB720695 MFX720695 MPT720695 MZP720695 NJL720695 NTH720695 ODD720695 OMZ720695 OWV720695 PGR720695 PQN720695 QAJ720695 QKF720695 QUB720695 RDX720695 RNT720695 RXP720695 SHL720695 SRH720695 TBD720695 TKZ720695 TUV720695 UER720695 UON720695 UYJ720695 VIF720695 VSB720695 WBX720695 WLT720695 WVP720695 G786231 JD786231 SZ786231 ACV786231 AMR786231 AWN786231 BGJ786231 BQF786231 CAB786231 CJX786231 CTT786231 DDP786231 DNL786231 DXH786231 EHD786231 EQZ786231 FAV786231 FKR786231 FUN786231 GEJ786231 GOF786231 GYB786231 HHX786231 HRT786231 IBP786231 ILL786231 IVH786231 JFD786231 JOZ786231 JYV786231 KIR786231 KSN786231 LCJ786231 LMF786231 LWB786231 MFX786231 MPT786231 MZP786231 NJL786231 NTH786231 ODD786231 OMZ786231 OWV786231 PGR786231 PQN786231 QAJ786231 QKF786231 QUB786231 RDX786231 RNT786231 RXP786231 SHL786231 SRH786231 TBD786231 TKZ786231 TUV786231 UER786231 UON786231 UYJ786231 VIF786231 VSB786231 WBX786231 WLT786231 WVP786231 G851767 JD851767 SZ851767 ACV851767 AMR851767 AWN851767 BGJ851767 BQF851767 CAB851767 CJX851767 CTT851767 DDP851767 DNL851767 DXH851767 EHD851767 EQZ851767 FAV851767 FKR851767 FUN851767 GEJ851767 GOF851767 GYB851767 HHX851767 HRT851767 IBP851767 ILL851767 IVH851767 JFD851767 JOZ851767 JYV851767 KIR851767 KSN851767 LCJ851767 LMF851767 LWB851767 MFX851767 MPT851767 MZP851767 NJL851767 NTH851767 ODD851767 OMZ851767 OWV851767 PGR851767 PQN851767 QAJ851767 QKF851767 QUB851767 RDX851767 RNT851767 RXP851767 SHL851767 SRH851767 TBD851767 TKZ851767 TUV851767 UER851767 UON851767 UYJ851767 VIF851767 VSB851767 WBX851767 WLT851767 WVP851767 G917303 JD917303 SZ917303 ACV917303 AMR917303 AWN917303 BGJ917303 BQF917303 CAB917303 CJX917303 CTT917303 DDP917303 DNL917303 DXH917303 EHD917303 EQZ917303 FAV917303 FKR917303 FUN917303 GEJ917303 GOF917303 GYB917303 HHX917303 HRT917303 IBP917303 ILL917303 IVH917303 JFD917303 JOZ917303 JYV917303 KIR917303 KSN917303 LCJ917303 LMF917303 LWB917303 MFX917303 MPT917303 MZP917303 NJL917303 NTH917303 ODD917303 OMZ917303 OWV917303 PGR917303 PQN917303 QAJ917303 QKF917303 QUB917303 RDX917303 RNT917303 RXP917303 SHL917303 SRH917303 TBD917303 TKZ917303 TUV917303 UER917303 UON917303 UYJ917303 VIF917303 VSB917303 WBX917303 WLT917303 WVP917303 G982839 JD982839 SZ982839 ACV982839 AMR982839 AWN982839 BGJ982839 BQF982839 CAB982839 CJX982839 CTT982839 DDP982839 DNL982839 DXH982839 EHD982839 EQZ982839 FAV982839 FKR982839 FUN982839 GEJ982839 GOF982839 GYB982839 HHX982839 HRT982839 IBP982839 ILL982839 IVH982839 JFD982839 JOZ982839 JYV982839 KIR982839 KSN982839 LCJ982839 LMF982839 LWB982839 MFX982839 MPT982839 MZP982839 NJL982839 NTH982839 ODD982839 OMZ982839 OWV982839 PGR982839 PQN982839 QAJ982839 QKF982839 QUB982839 RDX982839 RNT982839 RXP982839 SHL982839 SRH982839 TBD982839 TKZ982839 TUV982839 UER982839 UON982839 UYJ982839 VIF982839 VSB982839 WBX982839 WLT982839">
      <formula1>0</formula1>
      <formula2>999</formula2>
    </dataValidation>
    <dataValidation type="whole" allowBlank="1" showInputMessage="1" showErrorMessage="1" sqref="WVN982949:WVN982951 JB123:JB124 SX123:SX124 ACT123:ACT124 AMP123:AMP124 AWL123:AWL124 BGH123:BGH124 BQD123:BQD124 BZZ123:BZZ124 CJV123:CJV124 CTR123:CTR124 DDN123:DDN124 DNJ123:DNJ124 DXF123:DXF124 EHB123:EHB124 EQX123:EQX124 FAT123:FAT124 FKP123:FKP124 FUL123:FUL124 GEH123:GEH124 GOD123:GOD124 GXZ123:GXZ124 HHV123:HHV124 HRR123:HRR124 IBN123:IBN124 ILJ123:ILJ124 IVF123:IVF124 JFB123:JFB124 JOX123:JOX124 JYT123:JYT124 KIP123:KIP124 KSL123:KSL124 LCH123:LCH124 LMD123:LMD124 LVZ123:LVZ124 MFV123:MFV124 MPR123:MPR124 MZN123:MZN124 NJJ123:NJJ124 NTF123:NTF124 ODB123:ODB124 OMX123:OMX124 OWT123:OWT124 PGP123:PGP124 PQL123:PQL124 QAH123:QAH124 QKD123:QKD124 QTZ123:QTZ124 RDV123:RDV124 RNR123:RNR124 RXN123:RXN124 SHJ123:SHJ124 SRF123:SRF124 TBB123:TBB124 TKX123:TKX124 TUT123:TUT124 UEP123:UEP124 UOL123:UOL124 UYH123:UYH124 VID123:VID124 VRZ123:VRZ124 WBV123:WBV124 WLR123:WLR124 WVN123:WVN124 E65445:E65447 JB65445:JB65447 SX65445:SX65447 ACT65445:ACT65447 AMP65445:AMP65447 AWL65445:AWL65447 BGH65445:BGH65447 BQD65445:BQD65447 BZZ65445:BZZ65447 CJV65445:CJV65447 CTR65445:CTR65447 DDN65445:DDN65447 DNJ65445:DNJ65447 DXF65445:DXF65447 EHB65445:EHB65447 EQX65445:EQX65447 FAT65445:FAT65447 FKP65445:FKP65447 FUL65445:FUL65447 GEH65445:GEH65447 GOD65445:GOD65447 GXZ65445:GXZ65447 HHV65445:HHV65447 HRR65445:HRR65447 IBN65445:IBN65447 ILJ65445:ILJ65447 IVF65445:IVF65447 JFB65445:JFB65447 JOX65445:JOX65447 JYT65445:JYT65447 KIP65445:KIP65447 KSL65445:KSL65447 LCH65445:LCH65447 LMD65445:LMD65447 LVZ65445:LVZ65447 MFV65445:MFV65447 MPR65445:MPR65447 MZN65445:MZN65447 NJJ65445:NJJ65447 NTF65445:NTF65447 ODB65445:ODB65447 OMX65445:OMX65447 OWT65445:OWT65447 PGP65445:PGP65447 PQL65445:PQL65447 QAH65445:QAH65447 QKD65445:QKD65447 QTZ65445:QTZ65447 RDV65445:RDV65447 RNR65445:RNR65447 RXN65445:RXN65447 SHJ65445:SHJ65447 SRF65445:SRF65447 TBB65445:TBB65447 TKX65445:TKX65447 TUT65445:TUT65447 UEP65445:UEP65447 UOL65445:UOL65447 UYH65445:UYH65447 VID65445:VID65447 VRZ65445:VRZ65447 WBV65445:WBV65447 WLR65445:WLR65447 WVN65445:WVN65447 E130981:E130983 JB130981:JB130983 SX130981:SX130983 ACT130981:ACT130983 AMP130981:AMP130983 AWL130981:AWL130983 BGH130981:BGH130983 BQD130981:BQD130983 BZZ130981:BZZ130983 CJV130981:CJV130983 CTR130981:CTR130983 DDN130981:DDN130983 DNJ130981:DNJ130983 DXF130981:DXF130983 EHB130981:EHB130983 EQX130981:EQX130983 FAT130981:FAT130983 FKP130981:FKP130983 FUL130981:FUL130983 GEH130981:GEH130983 GOD130981:GOD130983 GXZ130981:GXZ130983 HHV130981:HHV130983 HRR130981:HRR130983 IBN130981:IBN130983 ILJ130981:ILJ130983 IVF130981:IVF130983 JFB130981:JFB130983 JOX130981:JOX130983 JYT130981:JYT130983 KIP130981:KIP130983 KSL130981:KSL130983 LCH130981:LCH130983 LMD130981:LMD130983 LVZ130981:LVZ130983 MFV130981:MFV130983 MPR130981:MPR130983 MZN130981:MZN130983 NJJ130981:NJJ130983 NTF130981:NTF130983 ODB130981:ODB130983 OMX130981:OMX130983 OWT130981:OWT130983 PGP130981:PGP130983 PQL130981:PQL130983 QAH130981:QAH130983 QKD130981:QKD130983 QTZ130981:QTZ130983 RDV130981:RDV130983 RNR130981:RNR130983 RXN130981:RXN130983 SHJ130981:SHJ130983 SRF130981:SRF130983 TBB130981:TBB130983 TKX130981:TKX130983 TUT130981:TUT130983 UEP130981:UEP130983 UOL130981:UOL130983 UYH130981:UYH130983 VID130981:VID130983 VRZ130981:VRZ130983 WBV130981:WBV130983 WLR130981:WLR130983 WVN130981:WVN130983 E196517:E196519 JB196517:JB196519 SX196517:SX196519 ACT196517:ACT196519 AMP196517:AMP196519 AWL196517:AWL196519 BGH196517:BGH196519 BQD196517:BQD196519 BZZ196517:BZZ196519 CJV196517:CJV196519 CTR196517:CTR196519 DDN196517:DDN196519 DNJ196517:DNJ196519 DXF196517:DXF196519 EHB196517:EHB196519 EQX196517:EQX196519 FAT196517:FAT196519 FKP196517:FKP196519 FUL196517:FUL196519 GEH196517:GEH196519 GOD196517:GOD196519 GXZ196517:GXZ196519 HHV196517:HHV196519 HRR196517:HRR196519 IBN196517:IBN196519 ILJ196517:ILJ196519 IVF196517:IVF196519 JFB196517:JFB196519 JOX196517:JOX196519 JYT196517:JYT196519 KIP196517:KIP196519 KSL196517:KSL196519 LCH196517:LCH196519 LMD196517:LMD196519 LVZ196517:LVZ196519 MFV196517:MFV196519 MPR196517:MPR196519 MZN196517:MZN196519 NJJ196517:NJJ196519 NTF196517:NTF196519 ODB196517:ODB196519 OMX196517:OMX196519 OWT196517:OWT196519 PGP196517:PGP196519 PQL196517:PQL196519 QAH196517:QAH196519 QKD196517:QKD196519 QTZ196517:QTZ196519 RDV196517:RDV196519 RNR196517:RNR196519 RXN196517:RXN196519 SHJ196517:SHJ196519 SRF196517:SRF196519 TBB196517:TBB196519 TKX196517:TKX196519 TUT196517:TUT196519 UEP196517:UEP196519 UOL196517:UOL196519 UYH196517:UYH196519 VID196517:VID196519 VRZ196517:VRZ196519 WBV196517:WBV196519 WLR196517:WLR196519 WVN196517:WVN196519 E262053:E262055 JB262053:JB262055 SX262053:SX262055 ACT262053:ACT262055 AMP262053:AMP262055 AWL262053:AWL262055 BGH262053:BGH262055 BQD262053:BQD262055 BZZ262053:BZZ262055 CJV262053:CJV262055 CTR262053:CTR262055 DDN262053:DDN262055 DNJ262053:DNJ262055 DXF262053:DXF262055 EHB262053:EHB262055 EQX262053:EQX262055 FAT262053:FAT262055 FKP262053:FKP262055 FUL262053:FUL262055 GEH262053:GEH262055 GOD262053:GOD262055 GXZ262053:GXZ262055 HHV262053:HHV262055 HRR262053:HRR262055 IBN262053:IBN262055 ILJ262053:ILJ262055 IVF262053:IVF262055 JFB262053:JFB262055 JOX262053:JOX262055 JYT262053:JYT262055 KIP262053:KIP262055 KSL262053:KSL262055 LCH262053:LCH262055 LMD262053:LMD262055 LVZ262053:LVZ262055 MFV262053:MFV262055 MPR262053:MPR262055 MZN262053:MZN262055 NJJ262053:NJJ262055 NTF262053:NTF262055 ODB262053:ODB262055 OMX262053:OMX262055 OWT262053:OWT262055 PGP262053:PGP262055 PQL262053:PQL262055 QAH262053:QAH262055 QKD262053:QKD262055 QTZ262053:QTZ262055 RDV262053:RDV262055 RNR262053:RNR262055 RXN262053:RXN262055 SHJ262053:SHJ262055 SRF262053:SRF262055 TBB262053:TBB262055 TKX262053:TKX262055 TUT262053:TUT262055 UEP262053:UEP262055 UOL262053:UOL262055 UYH262053:UYH262055 VID262053:VID262055 VRZ262053:VRZ262055 WBV262053:WBV262055 WLR262053:WLR262055 WVN262053:WVN262055 E327589:E327591 JB327589:JB327591 SX327589:SX327591 ACT327589:ACT327591 AMP327589:AMP327591 AWL327589:AWL327591 BGH327589:BGH327591 BQD327589:BQD327591 BZZ327589:BZZ327591 CJV327589:CJV327591 CTR327589:CTR327591 DDN327589:DDN327591 DNJ327589:DNJ327591 DXF327589:DXF327591 EHB327589:EHB327591 EQX327589:EQX327591 FAT327589:FAT327591 FKP327589:FKP327591 FUL327589:FUL327591 GEH327589:GEH327591 GOD327589:GOD327591 GXZ327589:GXZ327591 HHV327589:HHV327591 HRR327589:HRR327591 IBN327589:IBN327591 ILJ327589:ILJ327591 IVF327589:IVF327591 JFB327589:JFB327591 JOX327589:JOX327591 JYT327589:JYT327591 KIP327589:KIP327591 KSL327589:KSL327591 LCH327589:LCH327591 LMD327589:LMD327591 LVZ327589:LVZ327591 MFV327589:MFV327591 MPR327589:MPR327591 MZN327589:MZN327591 NJJ327589:NJJ327591 NTF327589:NTF327591 ODB327589:ODB327591 OMX327589:OMX327591 OWT327589:OWT327591 PGP327589:PGP327591 PQL327589:PQL327591 QAH327589:QAH327591 QKD327589:QKD327591 QTZ327589:QTZ327591 RDV327589:RDV327591 RNR327589:RNR327591 RXN327589:RXN327591 SHJ327589:SHJ327591 SRF327589:SRF327591 TBB327589:TBB327591 TKX327589:TKX327591 TUT327589:TUT327591 UEP327589:UEP327591 UOL327589:UOL327591 UYH327589:UYH327591 VID327589:VID327591 VRZ327589:VRZ327591 WBV327589:WBV327591 WLR327589:WLR327591 WVN327589:WVN327591 E393125:E393127 JB393125:JB393127 SX393125:SX393127 ACT393125:ACT393127 AMP393125:AMP393127 AWL393125:AWL393127 BGH393125:BGH393127 BQD393125:BQD393127 BZZ393125:BZZ393127 CJV393125:CJV393127 CTR393125:CTR393127 DDN393125:DDN393127 DNJ393125:DNJ393127 DXF393125:DXF393127 EHB393125:EHB393127 EQX393125:EQX393127 FAT393125:FAT393127 FKP393125:FKP393127 FUL393125:FUL393127 GEH393125:GEH393127 GOD393125:GOD393127 GXZ393125:GXZ393127 HHV393125:HHV393127 HRR393125:HRR393127 IBN393125:IBN393127 ILJ393125:ILJ393127 IVF393125:IVF393127 JFB393125:JFB393127 JOX393125:JOX393127 JYT393125:JYT393127 KIP393125:KIP393127 KSL393125:KSL393127 LCH393125:LCH393127 LMD393125:LMD393127 LVZ393125:LVZ393127 MFV393125:MFV393127 MPR393125:MPR393127 MZN393125:MZN393127 NJJ393125:NJJ393127 NTF393125:NTF393127 ODB393125:ODB393127 OMX393125:OMX393127 OWT393125:OWT393127 PGP393125:PGP393127 PQL393125:PQL393127 QAH393125:QAH393127 QKD393125:QKD393127 QTZ393125:QTZ393127 RDV393125:RDV393127 RNR393125:RNR393127 RXN393125:RXN393127 SHJ393125:SHJ393127 SRF393125:SRF393127 TBB393125:TBB393127 TKX393125:TKX393127 TUT393125:TUT393127 UEP393125:UEP393127 UOL393125:UOL393127 UYH393125:UYH393127 VID393125:VID393127 VRZ393125:VRZ393127 WBV393125:WBV393127 WLR393125:WLR393127 WVN393125:WVN393127 E458661:E458663 JB458661:JB458663 SX458661:SX458663 ACT458661:ACT458663 AMP458661:AMP458663 AWL458661:AWL458663 BGH458661:BGH458663 BQD458661:BQD458663 BZZ458661:BZZ458663 CJV458661:CJV458663 CTR458661:CTR458663 DDN458661:DDN458663 DNJ458661:DNJ458663 DXF458661:DXF458663 EHB458661:EHB458663 EQX458661:EQX458663 FAT458661:FAT458663 FKP458661:FKP458663 FUL458661:FUL458663 GEH458661:GEH458663 GOD458661:GOD458663 GXZ458661:GXZ458663 HHV458661:HHV458663 HRR458661:HRR458663 IBN458661:IBN458663 ILJ458661:ILJ458663 IVF458661:IVF458663 JFB458661:JFB458663 JOX458661:JOX458663 JYT458661:JYT458663 KIP458661:KIP458663 KSL458661:KSL458663 LCH458661:LCH458663 LMD458661:LMD458663 LVZ458661:LVZ458663 MFV458661:MFV458663 MPR458661:MPR458663 MZN458661:MZN458663 NJJ458661:NJJ458663 NTF458661:NTF458663 ODB458661:ODB458663 OMX458661:OMX458663 OWT458661:OWT458663 PGP458661:PGP458663 PQL458661:PQL458663 QAH458661:QAH458663 QKD458661:QKD458663 QTZ458661:QTZ458663 RDV458661:RDV458663 RNR458661:RNR458663 RXN458661:RXN458663 SHJ458661:SHJ458663 SRF458661:SRF458663 TBB458661:TBB458663 TKX458661:TKX458663 TUT458661:TUT458663 UEP458661:UEP458663 UOL458661:UOL458663 UYH458661:UYH458663 VID458661:VID458663 VRZ458661:VRZ458663 WBV458661:WBV458663 WLR458661:WLR458663 WVN458661:WVN458663 E524197:E524199 JB524197:JB524199 SX524197:SX524199 ACT524197:ACT524199 AMP524197:AMP524199 AWL524197:AWL524199 BGH524197:BGH524199 BQD524197:BQD524199 BZZ524197:BZZ524199 CJV524197:CJV524199 CTR524197:CTR524199 DDN524197:DDN524199 DNJ524197:DNJ524199 DXF524197:DXF524199 EHB524197:EHB524199 EQX524197:EQX524199 FAT524197:FAT524199 FKP524197:FKP524199 FUL524197:FUL524199 GEH524197:GEH524199 GOD524197:GOD524199 GXZ524197:GXZ524199 HHV524197:HHV524199 HRR524197:HRR524199 IBN524197:IBN524199 ILJ524197:ILJ524199 IVF524197:IVF524199 JFB524197:JFB524199 JOX524197:JOX524199 JYT524197:JYT524199 KIP524197:KIP524199 KSL524197:KSL524199 LCH524197:LCH524199 LMD524197:LMD524199 LVZ524197:LVZ524199 MFV524197:MFV524199 MPR524197:MPR524199 MZN524197:MZN524199 NJJ524197:NJJ524199 NTF524197:NTF524199 ODB524197:ODB524199 OMX524197:OMX524199 OWT524197:OWT524199 PGP524197:PGP524199 PQL524197:PQL524199 QAH524197:QAH524199 QKD524197:QKD524199 QTZ524197:QTZ524199 RDV524197:RDV524199 RNR524197:RNR524199 RXN524197:RXN524199 SHJ524197:SHJ524199 SRF524197:SRF524199 TBB524197:TBB524199 TKX524197:TKX524199 TUT524197:TUT524199 UEP524197:UEP524199 UOL524197:UOL524199 UYH524197:UYH524199 VID524197:VID524199 VRZ524197:VRZ524199 WBV524197:WBV524199 WLR524197:WLR524199 WVN524197:WVN524199 E589733:E589735 JB589733:JB589735 SX589733:SX589735 ACT589733:ACT589735 AMP589733:AMP589735 AWL589733:AWL589735 BGH589733:BGH589735 BQD589733:BQD589735 BZZ589733:BZZ589735 CJV589733:CJV589735 CTR589733:CTR589735 DDN589733:DDN589735 DNJ589733:DNJ589735 DXF589733:DXF589735 EHB589733:EHB589735 EQX589733:EQX589735 FAT589733:FAT589735 FKP589733:FKP589735 FUL589733:FUL589735 GEH589733:GEH589735 GOD589733:GOD589735 GXZ589733:GXZ589735 HHV589733:HHV589735 HRR589733:HRR589735 IBN589733:IBN589735 ILJ589733:ILJ589735 IVF589733:IVF589735 JFB589733:JFB589735 JOX589733:JOX589735 JYT589733:JYT589735 KIP589733:KIP589735 KSL589733:KSL589735 LCH589733:LCH589735 LMD589733:LMD589735 LVZ589733:LVZ589735 MFV589733:MFV589735 MPR589733:MPR589735 MZN589733:MZN589735 NJJ589733:NJJ589735 NTF589733:NTF589735 ODB589733:ODB589735 OMX589733:OMX589735 OWT589733:OWT589735 PGP589733:PGP589735 PQL589733:PQL589735 QAH589733:QAH589735 QKD589733:QKD589735 QTZ589733:QTZ589735 RDV589733:RDV589735 RNR589733:RNR589735 RXN589733:RXN589735 SHJ589733:SHJ589735 SRF589733:SRF589735 TBB589733:TBB589735 TKX589733:TKX589735 TUT589733:TUT589735 UEP589733:UEP589735 UOL589733:UOL589735 UYH589733:UYH589735 VID589733:VID589735 VRZ589733:VRZ589735 WBV589733:WBV589735 WLR589733:WLR589735 WVN589733:WVN589735 E655269:E655271 JB655269:JB655271 SX655269:SX655271 ACT655269:ACT655271 AMP655269:AMP655271 AWL655269:AWL655271 BGH655269:BGH655271 BQD655269:BQD655271 BZZ655269:BZZ655271 CJV655269:CJV655271 CTR655269:CTR655271 DDN655269:DDN655271 DNJ655269:DNJ655271 DXF655269:DXF655271 EHB655269:EHB655271 EQX655269:EQX655271 FAT655269:FAT655271 FKP655269:FKP655271 FUL655269:FUL655271 GEH655269:GEH655271 GOD655269:GOD655271 GXZ655269:GXZ655271 HHV655269:HHV655271 HRR655269:HRR655271 IBN655269:IBN655271 ILJ655269:ILJ655271 IVF655269:IVF655271 JFB655269:JFB655271 JOX655269:JOX655271 JYT655269:JYT655271 KIP655269:KIP655271 KSL655269:KSL655271 LCH655269:LCH655271 LMD655269:LMD655271 LVZ655269:LVZ655271 MFV655269:MFV655271 MPR655269:MPR655271 MZN655269:MZN655271 NJJ655269:NJJ655271 NTF655269:NTF655271 ODB655269:ODB655271 OMX655269:OMX655271 OWT655269:OWT655271 PGP655269:PGP655271 PQL655269:PQL655271 QAH655269:QAH655271 QKD655269:QKD655271 QTZ655269:QTZ655271 RDV655269:RDV655271 RNR655269:RNR655271 RXN655269:RXN655271 SHJ655269:SHJ655271 SRF655269:SRF655271 TBB655269:TBB655271 TKX655269:TKX655271 TUT655269:TUT655271 UEP655269:UEP655271 UOL655269:UOL655271 UYH655269:UYH655271 VID655269:VID655271 VRZ655269:VRZ655271 WBV655269:WBV655271 WLR655269:WLR655271 WVN655269:WVN655271 E720805:E720807 JB720805:JB720807 SX720805:SX720807 ACT720805:ACT720807 AMP720805:AMP720807 AWL720805:AWL720807 BGH720805:BGH720807 BQD720805:BQD720807 BZZ720805:BZZ720807 CJV720805:CJV720807 CTR720805:CTR720807 DDN720805:DDN720807 DNJ720805:DNJ720807 DXF720805:DXF720807 EHB720805:EHB720807 EQX720805:EQX720807 FAT720805:FAT720807 FKP720805:FKP720807 FUL720805:FUL720807 GEH720805:GEH720807 GOD720805:GOD720807 GXZ720805:GXZ720807 HHV720805:HHV720807 HRR720805:HRR720807 IBN720805:IBN720807 ILJ720805:ILJ720807 IVF720805:IVF720807 JFB720805:JFB720807 JOX720805:JOX720807 JYT720805:JYT720807 KIP720805:KIP720807 KSL720805:KSL720807 LCH720805:LCH720807 LMD720805:LMD720807 LVZ720805:LVZ720807 MFV720805:MFV720807 MPR720805:MPR720807 MZN720805:MZN720807 NJJ720805:NJJ720807 NTF720805:NTF720807 ODB720805:ODB720807 OMX720805:OMX720807 OWT720805:OWT720807 PGP720805:PGP720807 PQL720805:PQL720807 QAH720805:QAH720807 QKD720805:QKD720807 QTZ720805:QTZ720807 RDV720805:RDV720807 RNR720805:RNR720807 RXN720805:RXN720807 SHJ720805:SHJ720807 SRF720805:SRF720807 TBB720805:TBB720807 TKX720805:TKX720807 TUT720805:TUT720807 UEP720805:UEP720807 UOL720805:UOL720807 UYH720805:UYH720807 VID720805:VID720807 VRZ720805:VRZ720807 WBV720805:WBV720807 WLR720805:WLR720807 WVN720805:WVN720807 E786341:E786343 JB786341:JB786343 SX786341:SX786343 ACT786341:ACT786343 AMP786341:AMP786343 AWL786341:AWL786343 BGH786341:BGH786343 BQD786341:BQD786343 BZZ786341:BZZ786343 CJV786341:CJV786343 CTR786341:CTR786343 DDN786341:DDN786343 DNJ786341:DNJ786343 DXF786341:DXF786343 EHB786341:EHB786343 EQX786341:EQX786343 FAT786341:FAT786343 FKP786341:FKP786343 FUL786341:FUL786343 GEH786341:GEH786343 GOD786341:GOD786343 GXZ786341:GXZ786343 HHV786341:HHV786343 HRR786341:HRR786343 IBN786341:IBN786343 ILJ786341:ILJ786343 IVF786341:IVF786343 JFB786341:JFB786343 JOX786341:JOX786343 JYT786341:JYT786343 KIP786341:KIP786343 KSL786341:KSL786343 LCH786341:LCH786343 LMD786341:LMD786343 LVZ786341:LVZ786343 MFV786341:MFV786343 MPR786341:MPR786343 MZN786341:MZN786343 NJJ786341:NJJ786343 NTF786341:NTF786343 ODB786341:ODB786343 OMX786341:OMX786343 OWT786341:OWT786343 PGP786341:PGP786343 PQL786341:PQL786343 QAH786341:QAH786343 QKD786341:QKD786343 QTZ786341:QTZ786343 RDV786341:RDV786343 RNR786341:RNR786343 RXN786341:RXN786343 SHJ786341:SHJ786343 SRF786341:SRF786343 TBB786341:TBB786343 TKX786341:TKX786343 TUT786341:TUT786343 UEP786341:UEP786343 UOL786341:UOL786343 UYH786341:UYH786343 VID786341:VID786343 VRZ786341:VRZ786343 WBV786341:WBV786343 WLR786341:WLR786343 WVN786341:WVN786343 E851877:E851879 JB851877:JB851879 SX851877:SX851879 ACT851877:ACT851879 AMP851877:AMP851879 AWL851877:AWL851879 BGH851877:BGH851879 BQD851877:BQD851879 BZZ851877:BZZ851879 CJV851877:CJV851879 CTR851877:CTR851879 DDN851877:DDN851879 DNJ851877:DNJ851879 DXF851877:DXF851879 EHB851877:EHB851879 EQX851877:EQX851879 FAT851877:FAT851879 FKP851877:FKP851879 FUL851877:FUL851879 GEH851877:GEH851879 GOD851877:GOD851879 GXZ851877:GXZ851879 HHV851877:HHV851879 HRR851877:HRR851879 IBN851877:IBN851879 ILJ851877:ILJ851879 IVF851877:IVF851879 JFB851877:JFB851879 JOX851877:JOX851879 JYT851877:JYT851879 KIP851877:KIP851879 KSL851877:KSL851879 LCH851877:LCH851879 LMD851877:LMD851879 LVZ851877:LVZ851879 MFV851877:MFV851879 MPR851877:MPR851879 MZN851877:MZN851879 NJJ851877:NJJ851879 NTF851877:NTF851879 ODB851877:ODB851879 OMX851877:OMX851879 OWT851877:OWT851879 PGP851877:PGP851879 PQL851877:PQL851879 QAH851877:QAH851879 QKD851877:QKD851879 QTZ851877:QTZ851879 RDV851877:RDV851879 RNR851877:RNR851879 RXN851877:RXN851879 SHJ851877:SHJ851879 SRF851877:SRF851879 TBB851877:TBB851879 TKX851877:TKX851879 TUT851877:TUT851879 UEP851877:UEP851879 UOL851877:UOL851879 UYH851877:UYH851879 VID851877:VID851879 VRZ851877:VRZ851879 WBV851877:WBV851879 WLR851877:WLR851879 WVN851877:WVN851879 E917413:E917415 JB917413:JB917415 SX917413:SX917415 ACT917413:ACT917415 AMP917413:AMP917415 AWL917413:AWL917415 BGH917413:BGH917415 BQD917413:BQD917415 BZZ917413:BZZ917415 CJV917413:CJV917415 CTR917413:CTR917415 DDN917413:DDN917415 DNJ917413:DNJ917415 DXF917413:DXF917415 EHB917413:EHB917415 EQX917413:EQX917415 FAT917413:FAT917415 FKP917413:FKP917415 FUL917413:FUL917415 GEH917413:GEH917415 GOD917413:GOD917415 GXZ917413:GXZ917415 HHV917413:HHV917415 HRR917413:HRR917415 IBN917413:IBN917415 ILJ917413:ILJ917415 IVF917413:IVF917415 JFB917413:JFB917415 JOX917413:JOX917415 JYT917413:JYT917415 KIP917413:KIP917415 KSL917413:KSL917415 LCH917413:LCH917415 LMD917413:LMD917415 LVZ917413:LVZ917415 MFV917413:MFV917415 MPR917413:MPR917415 MZN917413:MZN917415 NJJ917413:NJJ917415 NTF917413:NTF917415 ODB917413:ODB917415 OMX917413:OMX917415 OWT917413:OWT917415 PGP917413:PGP917415 PQL917413:PQL917415 QAH917413:QAH917415 QKD917413:QKD917415 QTZ917413:QTZ917415 RDV917413:RDV917415 RNR917413:RNR917415 RXN917413:RXN917415 SHJ917413:SHJ917415 SRF917413:SRF917415 TBB917413:TBB917415 TKX917413:TKX917415 TUT917413:TUT917415 UEP917413:UEP917415 UOL917413:UOL917415 UYH917413:UYH917415 VID917413:VID917415 VRZ917413:VRZ917415 WBV917413:WBV917415 WLR917413:WLR917415 WVN917413:WVN917415 E982949:E982951 JB982949:JB982951 SX982949:SX982951 ACT982949:ACT982951 AMP982949:AMP982951 AWL982949:AWL982951 BGH982949:BGH982951 BQD982949:BQD982951 BZZ982949:BZZ982951 CJV982949:CJV982951 CTR982949:CTR982951 DDN982949:DDN982951 DNJ982949:DNJ982951 DXF982949:DXF982951 EHB982949:EHB982951 EQX982949:EQX982951 FAT982949:FAT982951 FKP982949:FKP982951 FUL982949:FUL982951 GEH982949:GEH982951 GOD982949:GOD982951 GXZ982949:GXZ982951 HHV982949:HHV982951 HRR982949:HRR982951 IBN982949:IBN982951 ILJ982949:ILJ982951 IVF982949:IVF982951 JFB982949:JFB982951 JOX982949:JOX982951 JYT982949:JYT982951 KIP982949:KIP982951 KSL982949:KSL982951 LCH982949:LCH982951 LMD982949:LMD982951 LVZ982949:LVZ982951 MFV982949:MFV982951 MPR982949:MPR982951 MZN982949:MZN982951 NJJ982949:NJJ982951 NTF982949:NTF982951 ODB982949:ODB982951 OMX982949:OMX982951 OWT982949:OWT982951 PGP982949:PGP982951 PQL982949:PQL982951 QAH982949:QAH982951 QKD982949:QKD982951 QTZ982949:QTZ982951 RDV982949:RDV982951 RNR982949:RNR982951 RXN982949:RXN982951 SHJ982949:SHJ982951 SRF982949:SRF982951 TBB982949:TBB982951 TKX982949:TKX982951 TUT982949:TUT982951 UEP982949:UEP982951 UOL982949:UOL982951 UYH982949:UYH982951 VID982949:VID982951 VRZ982949:VRZ982951 WBV982949:WBV982951 WLR982949:WLR982951 E124 I124">
      <formula1>1</formula1>
      <formula2>31</formula2>
    </dataValidation>
    <dataValidation type="whole" allowBlank="1" showInputMessage="1" showErrorMessage="1" sqref="WVO982949:WVO982951 JC123:JC124 SY123:SY124 ACU123:ACU124 AMQ123:AMQ124 AWM123:AWM124 BGI123:BGI124 BQE123:BQE124 CAA123:CAA124 CJW123:CJW124 CTS123:CTS124 DDO123:DDO124 DNK123:DNK124 DXG123:DXG124 EHC123:EHC124 EQY123:EQY124 FAU123:FAU124 FKQ123:FKQ124 FUM123:FUM124 GEI123:GEI124 GOE123:GOE124 GYA123:GYA124 HHW123:HHW124 HRS123:HRS124 IBO123:IBO124 ILK123:ILK124 IVG123:IVG124 JFC123:JFC124 JOY123:JOY124 JYU123:JYU124 KIQ123:KIQ124 KSM123:KSM124 LCI123:LCI124 LME123:LME124 LWA123:LWA124 MFW123:MFW124 MPS123:MPS124 MZO123:MZO124 NJK123:NJK124 NTG123:NTG124 ODC123:ODC124 OMY123:OMY124 OWU123:OWU124 PGQ123:PGQ124 PQM123:PQM124 QAI123:QAI124 QKE123:QKE124 QUA123:QUA124 RDW123:RDW124 RNS123:RNS124 RXO123:RXO124 SHK123:SHK124 SRG123:SRG124 TBC123:TBC124 TKY123:TKY124 TUU123:TUU124 UEQ123:UEQ124 UOM123:UOM124 UYI123:UYI124 VIE123:VIE124 VSA123:VSA124 WBW123:WBW124 WLS123:WLS124 WVO123:WVO124 F65445:F65447 JC65445:JC65447 SY65445:SY65447 ACU65445:ACU65447 AMQ65445:AMQ65447 AWM65445:AWM65447 BGI65445:BGI65447 BQE65445:BQE65447 CAA65445:CAA65447 CJW65445:CJW65447 CTS65445:CTS65447 DDO65445:DDO65447 DNK65445:DNK65447 DXG65445:DXG65447 EHC65445:EHC65447 EQY65445:EQY65447 FAU65445:FAU65447 FKQ65445:FKQ65447 FUM65445:FUM65447 GEI65445:GEI65447 GOE65445:GOE65447 GYA65445:GYA65447 HHW65445:HHW65447 HRS65445:HRS65447 IBO65445:IBO65447 ILK65445:ILK65447 IVG65445:IVG65447 JFC65445:JFC65447 JOY65445:JOY65447 JYU65445:JYU65447 KIQ65445:KIQ65447 KSM65445:KSM65447 LCI65445:LCI65447 LME65445:LME65447 LWA65445:LWA65447 MFW65445:MFW65447 MPS65445:MPS65447 MZO65445:MZO65447 NJK65445:NJK65447 NTG65445:NTG65447 ODC65445:ODC65447 OMY65445:OMY65447 OWU65445:OWU65447 PGQ65445:PGQ65447 PQM65445:PQM65447 QAI65445:QAI65447 QKE65445:QKE65447 QUA65445:QUA65447 RDW65445:RDW65447 RNS65445:RNS65447 RXO65445:RXO65447 SHK65445:SHK65447 SRG65445:SRG65447 TBC65445:TBC65447 TKY65445:TKY65447 TUU65445:TUU65447 UEQ65445:UEQ65447 UOM65445:UOM65447 UYI65445:UYI65447 VIE65445:VIE65447 VSA65445:VSA65447 WBW65445:WBW65447 WLS65445:WLS65447 WVO65445:WVO65447 F130981:F130983 JC130981:JC130983 SY130981:SY130983 ACU130981:ACU130983 AMQ130981:AMQ130983 AWM130981:AWM130983 BGI130981:BGI130983 BQE130981:BQE130983 CAA130981:CAA130983 CJW130981:CJW130983 CTS130981:CTS130983 DDO130981:DDO130983 DNK130981:DNK130983 DXG130981:DXG130983 EHC130981:EHC130983 EQY130981:EQY130983 FAU130981:FAU130983 FKQ130981:FKQ130983 FUM130981:FUM130983 GEI130981:GEI130983 GOE130981:GOE130983 GYA130981:GYA130983 HHW130981:HHW130983 HRS130981:HRS130983 IBO130981:IBO130983 ILK130981:ILK130983 IVG130981:IVG130983 JFC130981:JFC130983 JOY130981:JOY130983 JYU130981:JYU130983 KIQ130981:KIQ130983 KSM130981:KSM130983 LCI130981:LCI130983 LME130981:LME130983 LWA130981:LWA130983 MFW130981:MFW130983 MPS130981:MPS130983 MZO130981:MZO130983 NJK130981:NJK130983 NTG130981:NTG130983 ODC130981:ODC130983 OMY130981:OMY130983 OWU130981:OWU130983 PGQ130981:PGQ130983 PQM130981:PQM130983 QAI130981:QAI130983 QKE130981:QKE130983 QUA130981:QUA130983 RDW130981:RDW130983 RNS130981:RNS130983 RXO130981:RXO130983 SHK130981:SHK130983 SRG130981:SRG130983 TBC130981:TBC130983 TKY130981:TKY130983 TUU130981:TUU130983 UEQ130981:UEQ130983 UOM130981:UOM130983 UYI130981:UYI130983 VIE130981:VIE130983 VSA130981:VSA130983 WBW130981:WBW130983 WLS130981:WLS130983 WVO130981:WVO130983 F196517:F196519 JC196517:JC196519 SY196517:SY196519 ACU196517:ACU196519 AMQ196517:AMQ196519 AWM196517:AWM196519 BGI196517:BGI196519 BQE196517:BQE196519 CAA196517:CAA196519 CJW196517:CJW196519 CTS196517:CTS196519 DDO196517:DDO196519 DNK196517:DNK196519 DXG196517:DXG196519 EHC196517:EHC196519 EQY196517:EQY196519 FAU196517:FAU196519 FKQ196517:FKQ196519 FUM196517:FUM196519 GEI196517:GEI196519 GOE196517:GOE196519 GYA196517:GYA196519 HHW196517:HHW196519 HRS196517:HRS196519 IBO196517:IBO196519 ILK196517:ILK196519 IVG196517:IVG196519 JFC196517:JFC196519 JOY196517:JOY196519 JYU196517:JYU196519 KIQ196517:KIQ196519 KSM196517:KSM196519 LCI196517:LCI196519 LME196517:LME196519 LWA196517:LWA196519 MFW196517:MFW196519 MPS196517:MPS196519 MZO196517:MZO196519 NJK196517:NJK196519 NTG196517:NTG196519 ODC196517:ODC196519 OMY196517:OMY196519 OWU196517:OWU196519 PGQ196517:PGQ196519 PQM196517:PQM196519 QAI196517:QAI196519 QKE196517:QKE196519 QUA196517:QUA196519 RDW196517:RDW196519 RNS196517:RNS196519 RXO196517:RXO196519 SHK196517:SHK196519 SRG196517:SRG196519 TBC196517:TBC196519 TKY196517:TKY196519 TUU196517:TUU196519 UEQ196517:UEQ196519 UOM196517:UOM196519 UYI196517:UYI196519 VIE196517:VIE196519 VSA196517:VSA196519 WBW196517:WBW196519 WLS196517:WLS196519 WVO196517:WVO196519 F262053:F262055 JC262053:JC262055 SY262053:SY262055 ACU262053:ACU262055 AMQ262053:AMQ262055 AWM262053:AWM262055 BGI262053:BGI262055 BQE262053:BQE262055 CAA262053:CAA262055 CJW262053:CJW262055 CTS262053:CTS262055 DDO262053:DDO262055 DNK262053:DNK262055 DXG262053:DXG262055 EHC262053:EHC262055 EQY262053:EQY262055 FAU262053:FAU262055 FKQ262053:FKQ262055 FUM262053:FUM262055 GEI262053:GEI262055 GOE262053:GOE262055 GYA262053:GYA262055 HHW262053:HHW262055 HRS262053:HRS262055 IBO262053:IBO262055 ILK262053:ILK262055 IVG262053:IVG262055 JFC262053:JFC262055 JOY262053:JOY262055 JYU262053:JYU262055 KIQ262053:KIQ262055 KSM262053:KSM262055 LCI262053:LCI262055 LME262053:LME262055 LWA262053:LWA262055 MFW262053:MFW262055 MPS262053:MPS262055 MZO262053:MZO262055 NJK262053:NJK262055 NTG262053:NTG262055 ODC262053:ODC262055 OMY262053:OMY262055 OWU262053:OWU262055 PGQ262053:PGQ262055 PQM262053:PQM262055 QAI262053:QAI262055 QKE262053:QKE262055 QUA262053:QUA262055 RDW262053:RDW262055 RNS262053:RNS262055 RXO262053:RXO262055 SHK262053:SHK262055 SRG262053:SRG262055 TBC262053:TBC262055 TKY262053:TKY262055 TUU262053:TUU262055 UEQ262053:UEQ262055 UOM262053:UOM262055 UYI262053:UYI262055 VIE262053:VIE262055 VSA262053:VSA262055 WBW262053:WBW262055 WLS262053:WLS262055 WVO262053:WVO262055 F327589:F327591 JC327589:JC327591 SY327589:SY327591 ACU327589:ACU327591 AMQ327589:AMQ327591 AWM327589:AWM327591 BGI327589:BGI327591 BQE327589:BQE327591 CAA327589:CAA327591 CJW327589:CJW327591 CTS327589:CTS327591 DDO327589:DDO327591 DNK327589:DNK327591 DXG327589:DXG327591 EHC327589:EHC327591 EQY327589:EQY327591 FAU327589:FAU327591 FKQ327589:FKQ327591 FUM327589:FUM327591 GEI327589:GEI327591 GOE327589:GOE327591 GYA327589:GYA327591 HHW327589:HHW327591 HRS327589:HRS327591 IBO327589:IBO327591 ILK327589:ILK327591 IVG327589:IVG327591 JFC327589:JFC327591 JOY327589:JOY327591 JYU327589:JYU327591 KIQ327589:KIQ327591 KSM327589:KSM327591 LCI327589:LCI327591 LME327589:LME327591 LWA327589:LWA327591 MFW327589:MFW327591 MPS327589:MPS327591 MZO327589:MZO327591 NJK327589:NJK327591 NTG327589:NTG327591 ODC327589:ODC327591 OMY327589:OMY327591 OWU327589:OWU327591 PGQ327589:PGQ327591 PQM327589:PQM327591 QAI327589:QAI327591 QKE327589:QKE327591 QUA327589:QUA327591 RDW327589:RDW327591 RNS327589:RNS327591 RXO327589:RXO327591 SHK327589:SHK327591 SRG327589:SRG327591 TBC327589:TBC327591 TKY327589:TKY327591 TUU327589:TUU327591 UEQ327589:UEQ327591 UOM327589:UOM327591 UYI327589:UYI327591 VIE327589:VIE327591 VSA327589:VSA327591 WBW327589:WBW327591 WLS327589:WLS327591 WVO327589:WVO327591 F393125:F393127 JC393125:JC393127 SY393125:SY393127 ACU393125:ACU393127 AMQ393125:AMQ393127 AWM393125:AWM393127 BGI393125:BGI393127 BQE393125:BQE393127 CAA393125:CAA393127 CJW393125:CJW393127 CTS393125:CTS393127 DDO393125:DDO393127 DNK393125:DNK393127 DXG393125:DXG393127 EHC393125:EHC393127 EQY393125:EQY393127 FAU393125:FAU393127 FKQ393125:FKQ393127 FUM393125:FUM393127 GEI393125:GEI393127 GOE393125:GOE393127 GYA393125:GYA393127 HHW393125:HHW393127 HRS393125:HRS393127 IBO393125:IBO393127 ILK393125:ILK393127 IVG393125:IVG393127 JFC393125:JFC393127 JOY393125:JOY393127 JYU393125:JYU393127 KIQ393125:KIQ393127 KSM393125:KSM393127 LCI393125:LCI393127 LME393125:LME393127 LWA393125:LWA393127 MFW393125:MFW393127 MPS393125:MPS393127 MZO393125:MZO393127 NJK393125:NJK393127 NTG393125:NTG393127 ODC393125:ODC393127 OMY393125:OMY393127 OWU393125:OWU393127 PGQ393125:PGQ393127 PQM393125:PQM393127 QAI393125:QAI393127 QKE393125:QKE393127 QUA393125:QUA393127 RDW393125:RDW393127 RNS393125:RNS393127 RXO393125:RXO393127 SHK393125:SHK393127 SRG393125:SRG393127 TBC393125:TBC393127 TKY393125:TKY393127 TUU393125:TUU393127 UEQ393125:UEQ393127 UOM393125:UOM393127 UYI393125:UYI393127 VIE393125:VIE393127 VSA393125:VSA393127 WBW393125:WBW393127 WLS393125:WLS393127 WVO393125:WVO393127 F458661:F458663 JC458661:JC458663 SY458661:SY458663 ACU458661:ACU458663 AMQ458661:AMQ458663 AWM458661:AWM458663 BGI458661:BGI458663 BQE458661:BQE458663 CAA458661:CAA458663 CJW458661:CJW458663 CTS458661:CTS458663 DDO458661:DDO458663 DNK458661:DNK458663 DXG458661:DXG458663 EHC458661:EHC458663 EQY458661:EQY458663 FAU458661:FAU458663 FKQ458661:FKQ458663 FUM458661:FUM458663 GEI458661:GEI458663 GOE458661:GOE458663 GYA458661:GYA458663 HHW458661:HHW458663 HRS458661:HRS458663 IBO458661:IBO458663 ILK458661:ILK458663 IVG458661:IVG458663 JFC458661:JFC458663 JOY458661:JOY458663 JYU458661:JYU458663 KIQ458661:KIQ458663 KSM458661:KSM458663 LCI458661:LCI458663 LME458661:LME458663 LWA458661:LWA458663 MFW458661:MFW458663 MPS458661:MPS458663 MZO458661:MZO458663 NJK458661:NJK458663 NTG458661:NTG458663 ODC458661:ODC458663 OMY458661:OMY458663 OWU458661:OWU458663 PGQ458661:PGQ458663 PQM458661:PQM458663 QAI458661:QAI458663 QKE458661:QKE458663 QUA458661:QUA458663 RDW458661:RDW458663 RNS458661:RNS458663 RXO458661:RXO458663 SHK458661:SHK458663 SRG458661:SRG458663 TBC458661:TBC458663 TKY458661:TKY458663 TUU458661:TUU458663 UEQ458661:UEQ458663 UOM458661:UOM458663 UYI458661:UYI458663 VIE458661:VIE458663 VSA458661:VSA458663 WBW458661:WBW458663 WLS458661:WLS458663 WVO458661:WVO458663 F524197:F524199 JC524197:JC524199 SY524197:SY524199 ACU524197:ACU524199 AMQ524197:AMQ524199 AWM524197:AWM524199 BGI524197:BGI524199 BQE524197:BQE524199 CAA524197:CAA524199 CJW524197:CJW524199 CTS524197:CTS524199 DDO524197:DDO524199 DNK524197:DNK524199 DXG524197:DXG524199 EHC524197:EHC524199 EQY524197:EQY524199 FAU524197:FAU524199 FKQ524197:FKQ524199 FUM524197:FUM524199 GEI524197:GEI524199 GOE524197:GOE524199 GYA524197:GYA524199 HHW524197:HHW524199 HRS524197:HRS524199 IBO524197:IBO524199 ILK524197:ILK524199 IVG524197:IVG524199 JFC524197:JFC524199 JOY524197:JOY524199 JYU524197:JYU524199 KIQ524197:KIQ524199 KSM524197:KSM524199 LCI524197:LCI524199 LME524197:LME524199 LWA524197:LWA524199 MFW524197:MFW524199 MPS524197:MPS524199 MZO524197:MZO524199 NJK524197:NJK524199 NTG524197:NTG524199 ODC524197:ODC524199 OMY524197:OMY524199 OWU524197:OWU524199 PGQ524197:PGQ524199 PQM524197:PQM524199 QAI524197:QAI524199 QKE524197:QKE524199 QUA524197:QUA524199 RDW524197:RDW524199 RNS524197:RNS524199 RXO524197:RXO524199 SHK524197:SHK524199 SRG524197:SRG524199 TBC524197:TBC524199 TKY524197:TKY524199 TUU524197:TUU524199 UEQ524197:UEQ524199 UOM524197:UOM524199 UYI524197:UYI524199 VIE524197:VIE524199 VSA524197:VSA524199 WBW524197:WBW524199 WLS524197:WLS524199 WVO524197:WVO524199 F589733:F589735 JC589733:JC589735 SY589733:SY589735 ACU589733:ACU589735 AMQ589733:AMQ589735 AWM589733:AWM589735 BGI589733:BGI589735 BQE589733:BQE589735 CAA589733:CAA589735 CJW589733:CJW589735 CTS589733:CTS589735 DDO589733:DDO589735 DNK589733:DNK589735 DXG589733:DXG589735 EHC589733:EHC589735 EQY589733:EQY589735 FAU589733:FAU589735 FKQ589733:FKQ589735 FUM589733:FUM589735 GEI589733:GEI589735 GOE589733:GOE589735 GYA589733:GYA589735 HHW589733:HHW589735 HRS589733:HRS589735 IBO589733:IBO589735 ILK589733:ILK589735 IVG589733:IVG589735 JFC589733:JFC589735 JOY589733:JOY589735 JYU589733:JYU589735 KIQ589733:KIQ589735 KSM589733:KSM589735 LCI589733:LCI589735 LME589733:LME589735 LWA589733:LWA589735 MFW589733:MFW589735 MPS589733:MPS589735 MZO589733:MZO589735 NJK589733:NJK589735 NTG589733:NTG589735 ODC589733:ODC589735 OMY589733:OMY589735 OWU589733:OWU589735 PGQ589733:PGQ589735 PQM589733:PQM589735 QAI589733:QAI589735 QKE589733:QKE589735 QUA589733:QUA589735 RDW589733:RDW589735 RNS589733:RNS589735 RXO589733:RXO589735 SHK589733:SHK589735 SRG589733:SRG589735 TBC589733:TBC589735 TKY589733:TKY589735 TUU589733:TUU589735 UEQ589733:UEQ589735 UOM589733:UOM589735 UYI589733:UYI589735 VIE589733:VIE589735 VSA589733:VSA589735 WBW589733:WBW589735 WLS589733:WLS589735 WVO589733:WVO589735 F655269:F655271 JC655269:JC655271 SY655269:SY655271 ACU655269:ACU655271 AMQ655269:AMQ655271 AWM655269:AWM655271 BGI655269:BGI655271 BQE655269:BQE655271 CAA655269:CAA655271 CJW655269:CJW655271 CTS655269:CTS655271 DDO655269:DDO655271 DNK655269:DNK655271 DXG655269:DXG655271 EHC655269:EHC655271 EQY655269:EQY655271 FAU655269:FAU655271 FKQ655269:FKQ655271 FUM655269:FUM655271 GEI655269:GEI655271 GOE655269:GOE655271 GYA655269:GYA655271 HHW655269:HHW655271 HRS655269:HRS655271 IBO655269:IBO655271 ILK655269:ILK655271 IVG655269:IVG655271 JFC655269:JFC655271 JOY655269:JOY655271 JYU655269:JYU655271 KIQ655269:KIQ655271 KSM655269:KSM655271 LCI655269:LCI655271 LME655269:LME655271 LWA655269:LWA655271 MFW655269:MFW655271 MPS655269:MPS655271 MZO655269:MZO655271 NJK655269:NJK655271 NTG655269:NTG655271 ODC655269:ODC655271 OMY655269:OMY655271 OWU655269:OWU655271 PGQ655269:PGQ655271 PQM655269:PQM655271 QAI655269:QAI655271 QKE655269:QKE655271 QUA655269:QUA655271 RDW655269:RDW655271 RNS655269:RNS655271 RXO655269:RXO655271 SHK655269:SHK655271 SRG655269:SRG655271 TBC655269:TBC655271 TKY655269:TKY655271 TUU655269:TUU655271 UEQ655269:UEQ655271 UOM655269:UOM655271 UYI655269:UYI655271 VIE655269:VIE655271 VSA655269:VSA655271 WBW655269:WBW655271 WLS655269:WLS655271 WVO655269:WVO655271 F720805:F720807 JC720805:JC720807 SY720805:SY720807 ACU720805:ACU720807 AMQ720805:AMQ720807 AWM720805:AWM720807 BGI720805:BGI720807 BQE720805:BQE720807 CAA720805:CAA720807 CJW720805:CJW720807 CTS720805:CTS720807 DDO720805:DDO720807 DNK720805:DNK720807 DXG720805:DXG720807 EHC720805:EHC720807 EQY720805:EQY720807 FAU720805:FAU720807 FKQ720805:FKQ720807 FUM720805:FUM720807 GEI720805:GEI720807 GOE720805:GOE720807 GYA720805:GYA720807 HHW720805:HHW720807 HRS720805:HRS720807 IBO720805:IBO720807 ILK720805:ILK720807 IVG720805:IVG720807 JFC720805:JFC720807 JOY720805:JOY720807 JYU720805:JYU720807 KIQ720805:KIQ720807 KSM720805:KSM720807 LCI720805:LCI720807 LME720805:LME720807 LWA720805:LWA720807 MFW720805:MFW720807 MPS720805:MPS720807 MZO720805:MZO720807 NJK720805:NJK720807 NTG720805:NTG720807 ODC720805:ODC720807 OMY720805:OMY720807 OWU720805:OWU720807 PGQ720805:PGQ720807 PQM720805:PQM720807 QAI720805:QAI720807 QKE720805:QKE720807 QUA720805:QUA720807 RDW720805:RDW720807 RNS720805:RNS720807 RXO720805:RXO720807 SHK720805:SHK720807 SRG720805:SRG720807 TBC720805:TBC720807 TKY720805:TKY720807 TUU720805:TUU720807 UEQ720805:UEQ720807 UOM720805:UOM720807 UYI720805:UYI720807 VIE720805:VIE720807 VSA720805:VSA720807 WBW720805:WBW720807 WLS720805:WLS720807 WVO720805:WVO720807 F786341:F786343 JC786341:JC786343 SY786341:SY786343 ACU786341:ACU786343 AMQ786341:AMQ786343 AWM786341:AWM786343 BGI786341:BGI786343 BQE786341:BQE786343 CAA786341:CAA786343 CJW786341:CJW786343 CTS786341:CTS786343 DDO786341:DDO786343 DNK786341:DNK786343 DXG786341:DXG786343 EHC786341:EHC786343 EQY786341:EQY786343 FAU786341:FAU786343 FKQ786341:FKQ786343 FUM786341:FUM786343 GEI786341:GEI786343 GOE786341:GOE786343 GYA786341:GYA786343 HHW786341:HHW786343 HRS786341:HRS786343 IBO786341:IBO786343 ILK786341:ILK786343 IVG786341:IVG786343 JFC786341:JFC786343 JOY786341:JOY786343 JYU786341:JYU786343 KIQ786341:KIQ786343 KSM786341:KSM786343 LCI786341:LCI786343 LME786341:LME786343 LWA786341:LWA786343 MFW786341:MFW786343 MPS786341:MPS786343 MZO786341:MZO786343 NJK786341:NJK786343 NTG786341:NTG786343 ODC786341:ODC786343 OMY786341:OMY786343 OWU786341:OWU786343 PGQ786341:PGQ786343 PQM786341:PQM786343 QAI786341:QAI786343 QKE786341:QKE786343 QUA786341:QUA786343 RDW786341:RDW786343 RNS786341:RNS786343 RXO786341:RXO786343 SHK786341:SHK786343 SRG786341:SRG786343 TBC786341:TBC786343 TKY786341:TKY786343 TUU786341:TUU786343 UEQ786341:UEQ786343 UOM786341:UOM786343 UYI786341:UYI786343 VIE786341:VIE786343 VSA786341:VSA786343 WBW786341:WBW786343 WLS786341:WLS786343 WVO786341:WVO786343 F851877:F851879 JC851877:JC851879 SY851877:SY851879 ACU851877:ACU851879 AMQ851877:AMQ851879 AWM851877:AWM851879 BGI851877:BGI851879 BQE851877:BQE851879 CAA851877:CAA851879 CJW851877:CJW851879 CTS851877:CTS851879 DDO851877:DDO851879 DNK851877:DNK851879 DXG851877:DXG851879 EHC851877:EHC851879 EQY851877:EQY851879 FAU851877:FAU851879 FKQ851877:FKQ851879 FUM851877:FUM851879 GEI851877:GEI851879 GOE851877:GOE851879 GYA851877:GYA851879 HHW851877:HHW851879 HRS851877:HRS851879 IBO851877:IBO851879 ILK851877:ILK851879 IVG851877:IVG851879 JFC851877:JFC851879 JOY851877:JOY851879 JYU851877:JYU851879 KIQ851877:KIQ851879 KSM851877:KSM851879 LCI851877:LCI851879 LME851877:LME851879 LWA851877:LWA851879 MFW851877:MFW851879 MPS851877:MPS851879 MZO851877:MZO851879 NJK851877:NJK851879 NTG851877:NTG851879 ODC851877:ODC851879 OMY851877:OMY851879 OWU851877:OWU851879 PGQ851877:PGQ851879 PQM851877:PQM851879 QAI851877:QAI851879 QKE851877:QKE851879 QUA851877:QUA851879 RDW851877:RDW851879 RNS851877:RNS851879 RXO851877:RXO851879 SHK851877:SHK851879 SRG851877:SRG851879 TBC851877:TBC851879 TKY851877:TKY851879 TUU851877:TUU851879 UEQ851877:UEQ851879 UOM851877:UOM851879 UYI851877:UYI851879 VIE851877:VIE851879 VSA851877:VSA851879 WBW851877:WBW851879 WLS851877:WLS851879 WVO851877:WVO851879 F917413:F917415 JC917413:JC917415 SY917413:SY917415 ACU917413:ACU917415 AMQ917413:AMQ917415 AWM917413:AWM917415 BGI917413:BGI917415 BQE917413:BQE917415 CAA917413:CAA917415 CJW917413:CJW917415 CTS917413:CTS917415 DDO917413:DDO917415 DNK917413:DNK917415 DXG917413:DXG917415 EHC917413:EHC917415 EQY917413:EQY917415 FAU917413:FAU917415 FKQ917413:FKQ917415 FUM917413:FUM917415 GEI917413:GEI917415 GOE917413:GOE917415 GYA917413:GYA917415 HHW917413:HHW917415 HRS917413:HRS917415 IBO917413:IBO917415 ILK917413:ILK917415 IVG917413:IVG917415 JFC917413:JFC917415 JOY917413:JOY917415 JYU917413:JYU917415 KIQ917413:KIQ917415 KSM917413:KSM917415 LCI917413:LCI917415 LME917413:LME917415 LWA917413:LWA917415 MFW917413:MFW917415 MPS917413:MPS917415 MZO917413:MZO917415 NJK917413:NJK917415 NTG917413:NTG917415 ODC917413:ODC917415 OMY917413:OMY917415 OWU917413:OWU917415 PGQ917413:PGQ917415 PQM917413:PQM917415 QAI917413:QAI917415 QKE917413:QKE917415 QUA917413:QUA917415 RDW917413:RDW917415 RNS917413:RNS917415 RXO917413:RXO917415 SHK917413:SHK917415 SRG917413:SRG917415 TBC917413:TBC917415 TKY917413:TKY917415 TUU917413:TUU917415 UEQ917413:UEQ917415 UOM917413:UOM917415 UYI917413:UYI917415 VIE917413:VIE917415 VSA917413:VSA917415 WBW917413:WBW917415 WLS917413:WLS917415 WVO917413:WVO917415 F982949:F982951 JC982949:JC982951 SY982949:SY982951 ACU982949:ACU982951 AMQ982949:AMQ982951 AWM982949:AWM982951 BGI982949:BGI982951 BQE982949:BQE982951 CAA982949:CAA982951 CJW982949:CJW982951 CTS982949:CTS982951 DDO982949:DDO982951 DNK982949:DNK982951 DXG982949:DXG982951 EHC982949:EHC982951 EQY982949:EQY982951 FAU982949:FAU982951 FKQ982949:FKQ982951 FUM982949:FUM982951 GEI982949:GEI982951 GOE982949:GOE982951 GYA982949:GYA982951 HHW982949:HHW982951 HRS982949:HRS982951 IBO982949:IBO982951 ILK982949:ILK982951 IVG982949:IVG982951 JFC982949:JFC982951 JOY982949:JOY982951 JYU982949:JYU982951 KIQ982949:KIQ982951 KSM982949:KSM982951 LCI982949:LCI982951 LME982949:LME982951 LWA982949:LWA982951 MFW982949:MFW982951 MPS982949:MPS982951 MZO982949:MZO982951 NJK982949:NJK982951 NTG982949:NTG982951 ODC982949:ODC982951 OMY982949:OMY982951 OWU982949:OWU982951 PGQ982949:PGQ982951 PQM982949:PQM982951 QAI982949:QAI982951 QKE982949:QKE982951 QUA982949:QUA982951 RDW982949:RDW982951 RNS982949:RNS982951 RXO982949:RXO982951 SHK982949:SHK982951 SRG982949:SRG982951 TBC982949:TBC982951 TKY982949:TKY982951 TUU982949:TUU982951 UEQ982949:UEQ982951 UOM982949:UOM982951 UYI982949:UYI982951 VIE982949:VIE982951 VSA982949:VSA982951 WBW982949:WBW982951 WLS982949:WLS982951 J124">
      <formula1>1</formula1>
      <formula2>12</formula2>
    </dataValidation>
    <dataValidation type="whole" operator="greaterThanOrEqual" allowBlank="1" showInputMessage="1" showErrorMessage="1" sqref="WVP982949:WVP982951 JD123:JD124 SZ123:SZ124 ACV123:ACV124 AMR123:AMR124 AWN123:AWN124 BGJ123:BGJ124 BQF123:BQF124 CAB123:CAB124 CJX123:CJX124 CTT123:CTT124 DDP123:DDP124 DNL123:DNL124 DXH123:DXH124 EHD123:EHD124 EQZ123:EQZ124 FAV123:FAV124 FKR123:FKR124 FUN123:FUN124 GEJ123:GEJ124 GOF123:GOF124 GYB123:GYB124 HHX123:HHX124 HRT123:HRT124 IBP123:IBP124 ILL123:ILL124 IVH123:IVH124 JFD123:JFD124 JOZ123:JOZ124 JYV123:JYV124 KIR123:KIR124 KSN123:KSN124 LCJ123:LCJ124 LMF123:LMF124 LWB123:LWB124 MFX123:MFX124 MPT123:MPT124 MZP123:MZP124 NJL123:NJL124 NTH123:NTH124 ODD123:ODD124 OMZ123:OMZ124 OWV123:OWV124 PGR123:PGR124 PQN123:PQN124 QAJ123:QAJ124 QKF123:QKF124 QUB123:QUB124 RDX123:RDX124 RNT123:RNT124 RXP123:RXP124 SHL123:SHL124 SRH123:SRH124 TBD123:TBD124 TKZ123:TKZ124 TUV123:TUV124 UER123:UER124 UON123:UON124 UYJ123:UYJ124 VIF123:VIF124 VSB123:VSB124 WBX123:WBX124 WLT123:WLT124 WVP123:WVP124 G65445:G65447 JD65445:JD65447 SZ65445:SZ65447 ACV65445:ACV65447 AMR65445:AMR65447 AWN65445:AWN65447 BGJ65445:BGJ65447 BQF65445:BQF65447 CAB65445:CAB65447 CJX65445:CJX65447 CTT65445:CTT65447 DDP65445:DDP65447 DNL65445:DNL65447 DXH65445:DXH65447 EHD65445:EHD65447 EQZ65445:EQZ65447 FAV65445:FAV65447 FKR65445:FKR65447 FUN65445:FUN65447 GEJ65445:GEJ65447 GOF65445:GOF65447 GYB65445:GYB65447 HHX65445:HHX65447 HRT65445:HRT65447 IBP65445:IBP65447 ILL65445:ILL65447 IVH65445:IVH65447 JFD65445:JFD65447 JOZ65445:JOZ65447 JYV65445:JYV65447 KIR65445:KIR65447 KSN65445:KSN65447 LCJ65445:LCJ65447 LMF65445:LMF65447 LWB65445:LWB65447 MFX65445:MFX65447 MPT65445:MPT65447 MZP65445:MZP65447 NJL65445:NJL65447 NTH65445:NTH65447 ODD65445:ODD65447 OMZ65445:OMZ65447 OWV65445:OWV65447 PGR65445:PGR65447 PQN65445:PQN65447 QAJ65445:QAJ65447 QKF65445:QKF65447 QUB65445:QUB65447 RDX65445:RDX65447 RNT65445:RNT65447 RXP65445:RXP65447 SHL65445:SHL65447 SRH65445:SRH65447 TBD65445:TBD65447 TKZ65445:TKZ65447 TUV65445:TUV65447 UER65445:UER65447 UON65445:UON65447 UYJ65445:UYJ65447 VIF65445:VIF65447 VSB65445:VSB65447 WBX65445:WBX65447 WLT65445:WLT65447 WVP65445:WVP65447 G130981:G130983 JD130981:JD130983 SZ130981:SZ130983 ACV130981:ACV130983 AMR130981:AMR130983 AWN130981:AWN130983 BGJ130981:BGJ130983 BQF130981:BQF130983 CAB130981:CAB130983 CJX130981:CJX130983 CTT130981:CTT130983 DDP130981:DDP130983 DNL130981:DNL130983 DXH130981:DXH130983 EHD130981:EHD130983 EQZ130981:EQZ130983 FAV130981:FAV130983 FKR130981:FKR130983 FUN130981:FUN130983 GEJ130981:GEJ130983 GOF130981:GOF130983 GYB130981:GYB130983 HHX130981:HHX130983 HRT130981:HRT130983 IBP130981:IBP130983 ILL130981:ILL130983 IVH130981:IVH130983 JFD130981:JFD130983 JOZ130981:JOZ130983 JYV130981:JYV130983 KIR130981:KIR130983 KSN130981:KSN130983 LCJ130981:LCJ130983 LMF130981:LMF130983 LWB130981:LWB130983 MFX130981:MFX130983 MPT130981:MPT130983 MZP130981:MZP130983 NJL130981:NJL130983 NTH130981:NTH130983 ODD130981:ODD130983 OMZ130981:OMZ130983 OWV130981:OWV130983 PGR130981:PGR130983 PQN130981:PQN130983 QAJ130981:QAJ130983 QKF130981:QKF130983 QUB130981:QUB130983 RDX130981:RDX130983 RNT130981:RNT130983 RXP130981:RXP130983 SHL130981:SHL130983 SRH130981:SRH130983 TBD130981:TBD130983 TKZ130981:TKZ130983 TUV130981:TUV130983 UER130981:UER130983 UON130981:UON130983 UYJ130981:UYJ130983 VIF130981:VIF130983 VSB130981:VSB130983 WBX130981:WBX130983 WLT130981:WLT130983 WVP130981:WVP130983 G196517:G196519 JD196517:JD196519 SZ196517:SZ196519 ACV196517:ACV196519 AMR196517:AMR196519 AWN196517:AWN196519 BGJ196517:BGJ196519 BQF196517:BQF196519 CAB196517:CAB196519 CJX196517:CJX196519 CTT196517:CTT196519 DDP196517:DDP196519 DNL196517:DNL196519 DXH196517:DXH196519 EHD196517:EHD196519 EQZ196517:EQZ196519 FAV196517:FAV196519 FKR196517:FKR196519 FUN196517:FUN196519 GEJ196517:GEJ196519 GOF196517:GOF196519 GYB196517:GYB196519 HHX196517:HHX196519 HRT196517:HRT196519 IBP196517:IBP196519 ILL196517:ILL196519 IVH196517:IVH196519 JFD196517:JFD196519 JOZ196517:JOZ196519 JYV196517:JYV196519 KIR196517:KIR196519 KSN196517:KSN196519 LCJ196517:LCJ196519 LMF196517:LMF196519 LWB196517:LWB196519 MFX196517:MFX196519 MPT196517:MPT196519 MZP196517:MZP196519 NJL196517:NJL196519 NTH196517:NTH196519 ODD196517:ODD196519 OMZ196517:OMZ196519 OWV196517:OWV196519 PGR196517:PGR196519 PQN196517:PQN196519 QAJ196517:QAJ196519 QKF196517:QKF196519 QUB196517:QUB196519 RDX196517:RDX196519 RNT196517:RNT196519 RXP196517:RXP196519 SHL196517:SHL196519 SRH196517:SRH196519 TBD196517:TBD196519 TKZ196517:TKZ196519 TUV196517:TUV196519 UER196517:UER196519 UON196517:UON196519 UYJ196517:UYJ196519 VIF196517:VIF196519 VSB196517:VSB196519 WBX196517:WBX196519 WLT196517:WLT196519 WVP196517:WVP196519 G262053:G262055 JD262053:JD262055 SZ262053:SZ262055 ACV262053:ACV262055 AMR262053:AMR262055 AWN262053:AWN262055 BGJ262053:BGJ262055 BQF262053:BQF262055 CAB262053:CAB262055 CJX262053:CJX262055 CTT262053:CTT262055 DDP262053:DDP262055 DNL262053:DNL262055 DXH262053:DXH262055 EHD262053:EHD262055 EQZ262053:EQZ262055 FAV262053:FAV262055 FKR262053:FKR262055 FUN262053:FUN262055 GEJ262053:GEJ262055 GOF262053:GOF262055 GYB262053:GYB262055 HHX262053:HHX262055 HRT262053:HRT262055 IBP262053:IBP262055 ILL262053:ILL262055 IVH262053:IVH262055 JFD262053:JFD262055 JOZ262053:JOZ262055 JYV262053:JYV262055 KIR262053:KIR262055 KSN262053:KSN262055 LCJ262053:LCJ262055 LMF262053:LMF262055 LWB262053:LWB262055 MFX262053:MFX262055 MPT262053:MPT262055 MZP262053:MZP262055 NJL262053:NJL262055 NTH262053:NTH262055 ODD262053:ODD262055 OMZ262053:OMZ262055 OWV262053:OWV262055 PGR262053:PGR262055 PQN262053:PQN262055 QAJ262053:QAJ262055 QKF262053:QKF262055 QUB262053:QUB262055 RDX262053:RDX262055 RNT262053:RNT262055 RXP262053:RXP262055 SHL262053:SHL262055 SRH262053:SRH262055 TBD262053:TBD262055 TKZ262053:TKZ262055 TUV262053:TUV262055 UER262053:UER262055 UON262053:UON262055 UYJ262053:UYJ262055 VIF262053:VIF262055 VSB262053:VSB262055 WBX262053:WBX262055 WLT262053:WLT262055 WVP262053:WVP262055 G327589:G327591 JD327589:JD327591 SZ327589:SZ327591 ACV327589:ACV327591 AMR327589:AMR327591 AWN327589:AWN327591 BGJ327589:BGJ327591 BQF327589:BQF327591 CAB327589:CAB327591 CJX327589:CJX327591 CTT327589:CTT327591 DDP327589:DDP327591 DNL327589:DNL327591 DXH327589:DXH327591 EHD327589:EHD327591 EQZ327589:EQZ327591 FAV327589:FAV327591 FKR327589:FKR327591 FUN327589:FUN327591 GEJ327589:GEJ327591 GOF327589:GOF327591 GYB327589:GYB327591 HHX327589:HHX327591 HRT327589:HRT327591 IBP327589:IBP327591 ILL327589:ILL327591 IVH327589:IVH327591 JFD327589:JFD327591 JOZ327589:JOZ327591 JYV327589:JYV327591 KIR327589:KIR327591 KSN327589:KSN327591 LCJ327589:LCJ327591 LMF327589:LMF327591 LWB327589:LWB327591 MFX327589:MFX327591 MPT327589:MPT327591 MZP327589:MZP327591 NJL327589:NJL327591 NTH327589:NTH327591 ODD327589:ODD327591 OMZ327589:OMZ327591 OWV327589:OWV327591 PGR327589:PGR327591 PQN327589:PQN327591 QAJ327589:QAJ327591 QKF327589:QKF327591 QUB327589:QUB327591 RDX327589:RDX327591 RNT327589:RNT327591 RXP327589:RXP327591 SHL327589:SHL327591 SRH327589:SRH327591 TBD327589:TBD327591 TKZ327589:TKZ327591 TUV327589:TUV327591 UER327589:UER327591 UON327589:UON327591 UYJ327589:UYJ327591 VIF327589:VIF327591 VSB327589:VSB327591 WBX327589:WBX327591 WLT327589:WLT327591 WVP327589:WVP327591 G393125:G393127 JD393125:JD393127 SZ393125:SZ393127 ACV393125:ACV393127 AMR393125:AMR393127 AWN393125:AWN393127 BGJ393125:BGJ393127 BQF393125:BQF393127 CAB393125:CAB393127 CJX393125:CJX393127 CTT393125:CTT393127 DDP393125:DDP393127 DNL393125:DNL393127 DXH393125:DXH393127 EHD393125:EHD393127 EQZ393125:EQZ393127 FAV393125:FAV393127 FKR393125:FKR393127 FUN393125:FUN393127 GEJ393125:GEJ393127 GOF393125:GOF393127 GYB393125:GYB393127 HHX393125:HHX393127 HRT393125:HRT393127 IBP393125:IBP393127 ILL393125:ILL393127 IVH393125:IVH393127 JFD393125:JFD393127 JOZ393125:JOZ393127 JYV393125:JYV393127 KIR393125:KIR393127 KSN393125:KSN393127 LCJ393125:LCJ393127 LMF393125:LMF393127 LWB393125:LWB393127 MFX393125:MFX393127 MPT393125:MPT393127 MZP393125:MZP393127 NJL393125:NJL393127 NTH393125:NTH393127 ODD393125:ODD393127 OMZ393125:OMZ393127 OWV393125:OWV393127 PGR393125:PGR393127 PQN393125:PQN393127 QAJ393125:QAJ393127 QKF393125:QKF393127 QUB393125:QUB393127 RDX393125:RDX393127 RNT393125:RNT393127 RXP393125:RXP393127 SHL393125:SHL393127 SRH393125:SRH393127 TBD393125:TBD393127 TKZ393125:TKZ393127 TUV393125:TUV393127 UER393125:UER393127 UON393125:UON393127 UYJ393125:UYJ393127 VIF393125:VIF393127 VSB393125:VSB393127 WBX393125:WBX393127 WLT393125:WLT393127 WVP393125:WVP393127 G458661:G458663 JD458661:JD458663 SZ458661:SZ458663 ACV458661:ACV458663 AMR458661:AMR458663 AWN458661:AWN458663 BGJ458661:BGJ458663 BQF458661:BQF458663 CAB458661:CAB458663 CJX458661:CJX458663 CTT458661:CTT458663 DDP458661:DDP458663 DNL458661:DNL458663 DXH458661:DXH458663 EHD458661:EHD458663 EQZ458661:EQZ458663 FAV458661:FAV458663 FKR458661:FKR458663 FUN458661:FUN458663 GEJ458661:GEJ458663 GOF458661:GOF458663 GYB458661:GYB458663 HHX458661:HHX458663 HRT458661:HRT458663 IBP458661:IBP458663 ILL458661:ILL458663 IVH458661:IVH458663 JFD458661:JFD458663 JOZ458661:JOZ458663 JYV458661:JYV458663 KIR458661:KIR458663 KSN458661:KSN458663 LCJ458661:LCJ458663 LMF458661:LMF458663 LWB458661:LWB458663 MFX458661:MFX458663 MPT458661:MPT458663 MZP458661:MZP458663 NJL458661:NJL458663 NTH458661:NTH458663 ODD458661:ODD458663 OMZ458661:OMZ458663 OWV458661:OWV458663 PGR458661:PGR458663 PQN458661:PQN458663 QAJ458661:QAJ458663 QKF458661:QKF458663 QUB458661:QUB458663 RDX458661:RDX458663 RNT458661:RNT458663 RXP458661:RXP458663 SHL458661:SHL458663 SRH458661:SRH458663 TBD458661:TBD458663 TKZ458661:TKZ458663 TUV458661:TUV458663 UER458661:UER458663 UON458661:UON458663 UYJ458661:UYJ458663 VIF458661:VIF458663 VSB458661:VSB458663 WBX458661:WBX458663 WLT458661:WLT458663 WVP458661:WVP458663 G524197:G524199 JD524197:JD524199 SZ524197:SZ524199 ACV524197:ACV524199 AMR524197:AMR524199 AWN524197:AWN524199 BGJ524197:BGJ524199 BQF524197:BQF524199 CAB524197:CAB524199 CJX524197:CJX524199 CTT524197:CTT524199 DDP524197:DDP524199 DNL524197:DNL524199 DXH524197:DXH524199 EHD524197:EHD524199 EQZ524197:EQZ524199 FAV524197:FAV524199 FKR524197:FKR524199 FUN524197:FUN524199 GEJ524197:GEJ524199 GOF524197:GOF524199 GYB524197:GYB524199 HHX524197:HHX524199 HRT524197:HRT524199 IBP524197:IBP524199 ILL524197:ILL524199 IVH524197:IVH524199 JFD524197:JFD524199 JOZ524197:JOZ524199 JYV524197:JYV524199 KIR524197:KIR524199 KSN524197:KSN524199 LCJ524197:LCJ524199 LMF524197:LMF524199 LWB524197:LWB524199 MFX524197:MFX524199 MPT524197:MPT524199 MZP524197:MZP524199 NJL524197:NJL524199 NTH524197:NTH524199 ODD524197:ODD524199 OMZ524197:OMZ524199 OWV524197:OWV524199 PGR524197:PGR524199 PQN524197:PQN524199 QAJ524197:QAJ524199 QKF524197:QKF524199 QUB524197:QUB524199 RDX524197:RDX524199 RNT524197:RNT524199 RXP524197:RXP524199 SHL524197:SHL524199 SRH524197:SRH524199 TBD524197:TBD524199 TKZ524197:TKZ524199 TUV524197:TUV524199 UER524197:UER524199 UON524197:UON524199 UYJ524197:UYJ524199 VIF524197:VIF524199 VSB524197:VSB524199 WBX524197:WBX524199 WLT524197:WLT524199 WVP524197:WVP524199 G589733:G589735 JD589733:JD589735 SZ589733:SZ589735 ACV589733:ACV589735 AMR589733:AMR589735 AWN589733:AWN589735 BGJ589733:BGJ589735 BQF589733:BQF589735 CAB589733:CAB589735 CJX589733:CJX589735 CTT589733:CTT589735 DDP589733:DDP589735 DNL589733:DNL589735 DXH589733:DXH589735 EHD589733:EHD589735 EQZ589733:EQZ589735 FAV589733:FAV589735 FKR589733:FKR589735 FUN589733:FUN589735 GEJ589733:GEJ589735 GOF589733:GOF589735 GYB589733:GYB589735 HHX589733:HHX589735 HRT589733:HRT589735 IBP589733:IBP589735 ILL589733:ILL589735 IVH589733:IVH589735 JFD589733:JFD589735 JOZ589733:JOZ589735 JYV589733:JYV589735 KIR589733:KIR589735 KSN589733:KSN589735 LCJ589733:LCJ589735 LMF589733:LMF589735 LWB589733:LWB589735 MFX589733:MFX589735 MPT589733:MPT589735 MZP589733:MZP589735 NJL589733:NJL589735 NTH589733:NTH589735 ODD589733:ODD589735 OMZ589733:OMZ589735 OWV589733:OWV589735 PGR589733:PGR589735 PQN589733:PQN589735 QAJ589733:QAJ589735 QKF589733:QKF589735 QUB589733:QUB589735 RDX589733:RDX589735 RNT589733:RNT589735 RXP589733:RXP589735 SHL589733:SHL589735 SRH589733:SRH589735 TBD589733:TBD589735 TKZ589733:TKZ589735 TUV589733:TUV589735 UER589733:UER589735 UON589733:UON589735 UYJ589733:UYJ589735 VIF589733:VIF589735 VSB589733:VSB589735 WBX589733:WBX589735 WLT589733:WLT589735 WVP589733:WVP589735 G655269:G655271 JD655269:JD655271 SZ655269:SZ655271 ACV655269:ACV655271 AMR655269:AMR655271 AWN655269:AWN655271 BGJ655269:BGJ655271 BQF655269:BQF655271 CAB655269:CAB655271 CJX655269:CJX655271 CTT655269:CTT655271 DDP655269:DDP655271 DNL655269:DNL655271 DXH655269:DXH655271 EHD655269:EHD655271 EQZ655269:EQZ655271 FAV655269:FAV655271 FKR655269:FKR655271 FUN655269:FUN655271 GEJ655269:GEJ655271 GOF655269:GOF655271 GYB655269:GYB655271 HHX655269:HHX655271 HRT655269:HRT655271 IBP655269:IBP655271 ILL655269:ILL655271 IVH655269:IVH655271 JFD655269:JFD655271 JOZ655269:JOZ655271 JYV655269:JYV655271 KIR655269:KIR655271 KSN655269:KSN655271 LCJ655269:LCJ655271 LMF655269:LMF655271 LWB655269:LWB655271 MFX655269:MFX655271 MPT655269:MPT655271 MZP655269:MZP655271 NJL655269:NJL655271 NTH655269:NTH655271 ODD655269:ODD655271 OMZ655269:OMZ655271 OWV655269:OWV655271 PGR655269:PGR655271 PQN655269:PQN655271 QAJ655269:QAJ655271 QKF655269:QKF655271 QUB655269:QUB655271 RDX655269:RDX655271 RNT655269:RNT655271 RXP655269:RXP655271 SHL655269:SHL655271 SRH655269:SRH655271 TBD655269:TBD655271 TKZ655269:TKZ655271 TUV655269:TUV655271 UER655269:UER655271 UON655269:UON655271 UYJ655269:UYJ655271 VIF655269:VIF655271 VSB655269:VSB655271 WBX655269:WBX655271 WLT655269:WLT655271 WVP655269:WVP655271 G720805:G720807 JD720805:JD720807 SZ720805:SZ720807 ACV720805:ACV720807 AMR720805:AMR720807 AWN720805:AWN720807 BGJ720805:BGJ720807 BQF720805:BQF720807 CAB720805:CAB720807 CJX720805:CJX720807 CTT720805:CTT720807 DDP720805:DDP720807 DNL720805:DNL720807 DXH720805:DXH720807 EHD720805:EHD720807 EQZ720805:EQZ720807 FAV720805:FAV720807 FKR720805:FKR720807 FUN720805:FUN720807 GEJ720805:GEJ720807 GOF720805:GOF720807 GYB720805:GYB720807 HHX720805:HHX720807 HRT720805:HRT720807 IBP720805:IBP720807 ILL720805:ILL720807 IVH720805:IVH720807 JFD720805:JFD720807 JOZ720805:JOZ720807 JYV720805:JYV720807 KIR720805:KIR720807 KSN720805:KSN720807 LCJ720805:LCJ720807 LMF720805:LMF720807 LWB720805:LWB720807 MFX720805:MFX720807 MPT720805:MPT720807 MZP720805:MZP720807 NJL720805:NJL720807 NTH720805:NTH720807 ODD720805:ODD720807 OMZ720805:OMZ720807 OWV720805:OWV720807 PGR720805:PGR720807 PQN720805:PQN720807 QAJ720805:QAJ720807 QKF720805:QKF720807 QUB720805:QUB720807 RDX720805:RDX720807 RNT720805:RNT720807 RXP720805:RXP720807 SHL720805:SHL720807 SRH720805:SRH720807 TBD720805:TBD720807 TKZ720805:TKZ720807 TUV720805:TUV720807 UER720805:UER720807 UON720805:UON720807 UYJ720805:UYJ720807 VIF720805:VIF720807 VSB720805:VSB720807 WBX720805:WBX720807 WLT720805:WLT720807 WVP720805:WVP720807 G786341:G786343 JD786341:JD786343 SZ786341:SZ786343 ACV786341:ACV786343 AMR786341:AMR786343 AWN786341:AWN786343 BGJ786341:BGJ786343 BQF786341:BQF786343 CAB786341:CAB786343 CJX786341:CJX786343 CTT786341:CTT786343 DDP786341:DDP786343 DNL786341:DNL786343 DXH786341:DXH786343 EHD786341:EHD786343 EQZ786341:EQZ786343 FAV786341:FAV786343 FKR786341:FKR786343 FUN786341:FUN786343 GEJ786341:GEJ786343 GOF786341:GOF786343 GYB786341:GYB786343 HHX786341:HHX786343 HRT786341:HRT786343 IBP786341:IBP786343 ILL786341:ILL786343 IVH786341:IVH786343 JFD786341:JFD786343 JOZ786341:JOZ786343 JYV786341:JYV786343 KIR786341:KIR786343 KSN786341:KSN786343 LCJ786341:LCJ786343 LMF786341:LMF786343 LWB786341:LWB786343 MFX786341:MFX786343 MPT786341:MPT786343 MZP786341:MZP786343 NJL786341:NJL786343 NTH786341:NTH786343 ODD786341:ODD786343 OMZ786341:OMZ786343 OWV786341:OWV786343 PGR786341:PGR786343 PQN786341:PQN786343 QAJ786341:QAJ786343 QKF786341:QKF786343 QUB786341:QUB786343 RDX786341:RDX786343 RNT786341:RNT786343 RXP786341:RXP786343 SHL786341:SHL786343 SRH786341:SRH786343 TBD786341:TBD786343 TKZ786341:TKZ786343 TUV786341:TUV786343 UER786341:UER786343 UON786341:UON786343 UYJ786341:UYJ786343 VIF786341:VIF786343 VSB786341:VSB786343 WBX786341:WBX786343 WLT786341:WLT786343 WVP786341:WVP786343 G851877:G851879 JD851877:JD851879 SZ851877:SZ851879 ACV851877:ACV851879 AMR851877:AMR851879 AWN851877:AWN851879 BGJ851877:BGJ851879 BQF851877:BQF851879 CAB851877:CAB851879 CJX851877:CJX851879 CTT851877:CTT851879 DDP851877:DDP851879 DNL851877:DNL851879 DXH851877:DXH851879 EHD851877:EHD851879 EQZ851877:EQZ851879 FAV851877:FAV851879 FKR851877:FKR851879 FUN851877:FUN851879 GEJ851877:GEJ851879 GOF851877:GOF851879 GYB851877:GYB851879 HHX851877:HHX851879 HRT851877:HRT851879 IBP851877:IBP851879 ILL851877:ILL851879 IVH851877:IVH851879 JFD851877:JFD851879 JOZ851877:JOZ851879 JYV851877:JYV851879 KIR851877:KIR851879 KSN851877:KSN851879 LCJ851877:LCJ851879 LMF851877:LMF851879 LWB851877:LWB851879 MFX851877:MFX851879 MPT851877:MPT851879 MZP851877:MZP851879 NJL851877:NJL851879 NTH851877:NTH851879 ODD851877:ODD851879 OMZ851877:OMZ851879 OWV851877:OWV851879 PGR851877:PGR851879 PQN851877:PQN851879 QAJ851877:QAJ851879 QKF851877:QKF851879 QUB851877:QUB851879 RDX851877:RDX851879 RNT851877:RNT851879 RXP851877:RXP851879 SHL851877:SHL851879 SRH851877:SRH851879 TBD851877:TBD851879 TKZ851877:TKZ851879 TUV851877:TUV851879 UER851877:UER851879 UON851877:UON851879 UYJ851877:UYJ851879 VIF851877:VIF851879 VSB851877:VSB851879 WBX851877:WBX851879 WLT851877:WLT851879 WVP851877:WVP851879 G917413:G917415 JD917413:JD917415 SZ917413:SZ917415 ACV917413:ACV917415 AMR917413:AMR917415 AWN917413:AWN917415 BGJ917413:BGJ917415 BQF917413:BQF917415 CAB917413:CAB917415 CJX917413:CJX917415 CTT917413:CTT917415 DDP917413:DDP917415 DNL917413:DNL917415 DXH917413:DXH917415 EHD917413:EHD917415 EQZ917413:EQZ917415 FAV917413:FAV917415 FKR917413:FKR917415 FUN917413:FUN917415 GEJ917413:GEJ917415 GOF917413:GOF917415 GYB917413:GYB917415 HHX917413:HHX917415 HRT917413:HRT917415 IBP917413:IBP917415 ILL917413:ILL917415 IVH917413:IVH917415 JFD917413:JFD917415 JOZ917413:JOZ917415 JYV917413:JYV917415 KIR917413:KIR917415 KSN917413:KSN917415 LCJ917413:LCJ917415 LMF917413:LMF917415 LWB917413:LWB917415 MFX917413:MFX917415 MPT917413:MPT917415 MZP917413:MZP917415 NJL917413:NJL917415 NTH917413:NTH917415 ODD917413:ODD917415 OMZ917413:OMZ917415 OWV917413:OWV917415 PGR917413:PGR917415 PQN917413:PQN917415 QAJ917413:QAJ917415 QKF917413:QKF917415 QUB917413:QUB917415 RDX917413:RDX917415 RNT917413:RNT917415 RXP917413:RXP917415 SHL917413:SHL917415 SRH917413:SRH917415 TBD917413:TBD917415 TKZ917413:TKZ917415 TUV917413:TUV917415 UER917413:UER917415 UON917413:UON917415 UYJ917413:UYJ917415 VIF917413:VIF917415 VSB917413:VSB917415 WBX917413:WBX917415 WLT917413:WLT917415 WVP917413:WVP917415 G982949:G982951 JD982949:JD982951 SZ982949:SZ982951 ACV982949:ACV982951 AMR982949:AMR982951 AWN982949:AWN982951 BGJ982949:BGJ982951 BQF982949:BQF982951 CAB982949:CAB982951 CJX982949:CJX982951 CTT982949:CTT982951 DDP982949:DDP982951 DNL982949:DNL982951 DXH982949:DXH982951 EHD982949:EHD982951 EQZ982949:EQZ982951 FAV982949:FAV982951 FKR982949:FKR982951 FUN982949:FUN982951 GEJ982949:GEJ982951 GOF982949:GOF982951 GYB982949:GYB982951 HHX982949:HHX982951 HRT982949:HRT982951 IBP982949:IBP982951 ILL982949:ILL982951 IVH982949:IVH982951 JFD982949:JFD982951 JOZ982949:JOZ982951 JYV982949:JYV982951 KIR982949:KIR982951 KSN982949:KSN982951 LCJ982949:LCJ982951 LMF982949:LMF982951 LWB982949:LWB982951 MFX982949:MFX982951 MPT982949:MPT982951 MZP982949:MZP982951 NJL982949:NJL982951 NTH982949:NTH982951 ODD982949:ODD982951 OMZ982949:OMZ982951 OWV982949:OWV982951 PGR982949:PGR982951 PQN982949:PQN982951 QAJ982949:QAJ982951 QKF982949:QKF982951 QUB982949:QUB982951 RDX982949:RDX982951 RNT982949:RNT982951 RXP982949:RXP982951 SHL982949:SHL982951 SRH982949:SRH982951 TBD982949:TBD982951 TKZ982949:TKZ982951 TUV982949:TUV982951 UER982949:UER982951 UON982949:UON982951 UYJ982949:UYJ982951 VIF982949:VIF982951 VSB982949:VSB982951 WBX982949:WBX982951 WLT982949:WLT982951 K124">
      <formula1>2020</formula1>
    </dataValidation>
    <dataValidation type="whole" errorStyle="information" allowBlank="1" showInputMessage="1" showErrorMessage="1" error="Insérer les coordonnées Y" sqref="AE3">
      <formula1>1</formula1>
      <formula2>999999</formula2>
    </dataValidation>
    <dataValidation type="textLength" allowBlank="1" showInputMessage="1" showErrorMessage="1" errorTitle="Attention plage de valeurs" error="Texte libre; max. 50 signes_x000a_" sqref="G5:I5 I3">
      <formula1>1</formula1>
      <formula2>50</formula2>
    </dataValidation>
    <dataValidation type="list" allowBlank="1" showInputMessage="1" error="insérer un nombre entier &lt;10000" sqref="B13:E82">
      <formula1>OFFSET($B$127:$B$374,MATCH(B13&amp;"*",$B$127:$B$374,0)-1,,COUNTIF($B$127:$B$374,B13&amp;"*"))</formula1>
    </dataValidation>
    <dataValidation type="list" allowBlank="1" showInputMessage="1" error="insérer un nombre entier &lt;10000" sqref="B84:E103">
      <formula1>OFFSET($B$375:$B$433,MATCH(B84&amp;"*",$B$375:$B$433,0)-1,,COUNTIF($B$375:$B$433,B84&amp;"*"))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0"/>
  <sheetViews>
    <sheetView zoomScaleNormal="100" workbookViewId="0">
      <selection activeCell="AF25" sqref="AF25"/>
    </sheetView>
  </sheetViews>
  <sheetFormatPr defaultColWidth="5.140625" defaultRowHeight="12.75" x14ac:dyDescent="0.2"/>
  <cols>
    <col min="1" max="1" width="3" style="31" customWidth="1"/>
    <col min="2" max="2" width="6.28515625" style="31" customWidth="1"/>
    <col min="3" max="14" width="5.140625" style="31" customWidth="1"/>
    <col min="15" max="15" width="5.140625" style="31" hidden="1" customWidth="1"/>
    <col min="16" max="18" width="5.140625" style="31" customWidth="1"/>
    <col min="19" max="19" width="6.140625" style="31" customWidth="1"/>
    <col min="20" max="23" width="2.7109375" style="31" customWidth="1"/>
    <col min="24" max="24" width="14.7109375" style="445" customWidth="1"/>
    <col min="25" max="25" width="2.7109375" style="31" hidden="1" customWidth="1"/>
    <col min="26" max="26" width="10.7109375" style="31" customWidth="1"/>
    <col min="27" max="257" width="5.140625" style="31"/>
    <col min="258" max="258" width="3" style="31" customWidth="1"/>
    <col min="259" max="259" width="6.28515625" style="31" customWidth="1"/>
    <col min="260" max="271" width="5.140625" style="31" customWidth="1"/>
    <col min="272" max="272" width="0" style="31" hidden="1" customWidth="1"/>
    <col min="273" max="275" width="5.140625" style="31" customWidth="1"/>
    <col min="276" max="276" width="6.140625" style="31" customWidth="1"/>
    <col min="277" max="280" width="2.7109375" style="31" customWidth="1"/>
    <col min="281" max="281" width="0" style="31" hidden="1" customWidth="1"/>
    <col min="282" max="513" width="5.140625" style="31"/>
    <col min="514" max="514" width="3" style="31" customWidth="1"/>
    <col min="515" max="515" width="6.28515625" style="31" customWidth="1"/>
    <col min="516" max="527" width="5.140625" style="31" customWidth="1"/>
    <col min="528" max="528" width="0" style="31" hidden="1" customWidth="1"/>
    <col min="529" max="531" width="5.140625" style="31" customWidth="1"/>
    <col min="532" max="532" width="6.140625" style="31" customWidth="1"/>
    <col min="533" max="536" width="2.7109375" style="31" customWidth="1"/>
    <col min="537" max="537" width="0" style="31" hidden="1" customWidth="1"/>
    <col min="538" max="769" width="5.140625" style="31"/>
    <col min="770" max="770" width="3" style="31" customWidth="1"/>
    <col min="771" max="771" width="6.28515625" style="31" customWidth="1"/>
    <col min="772" max="783" width="5.140625" style="31" customWidth="1"/>
    <col min="784" max="784" width="0" style="31" hidden="1" customWidth="1"/>
    <col min="785" max="787" width="5.140625" style="31" customWidth="1"/>
    <col min="788" max="788" width="6.140625" style="31" customWidth="1"/>
    <col min="789" max="792" width="2.7109375" style="31" customWidth="1"/>
    <col min="793" max="793" width="0" style="31" hidden="1" customWidth="1"/>
    <col min="794" max="1025" width="5.140625" style="31"/>
    <col min="1026" max="1026" width="3" style="31" customWidth="1"/>
    <col min="1027" max="1027" width="6.28515625" style="31" customWidth="1"/>
    <col min="1028" max="1039" width="5.140625" style="31" customWidth="1"/>
    <col min="1040" max="1040" width="0" style="31" hidden="1" customWidth="1"/>
    <col min="1041" max="1043" width="5.140625" style="31" customWidth="1"/>
    <col min="1044" max="1044" width="6.140625" style="31" customWidth="1"/>
    <col min="1045" max="1048" width="2.7109375" style="31" customWidth="1"/>
    <col min="1049" max="1049" width="0" style="31" hidden="1" customWidth="1"/>
    <col min="1050" max="1281" width="5.140625" style="31"/>
    <col min="1282" max="1282" width="3" style="31" customWidth="1"/>
    <col min="1283" max="1283" width="6.28515625" style="31" customWidth="1"/>
    <col min="1284" max="1295" width="5.140625" style="31" customWidth="1"/>
    <col min="1296" max="1296" width="0" style="31" hidden="1" customWidth="1"/>
    <col min="1297" max="1299" width="5.140625" style="31" customWidth="1"/>
    <col min="1300" max="1300" width="6.140625" style="31" customWidth="1"/>
    <col min="1301" max="1304" width="2.7109375" style="31" customWidth="1"/>
    <col min="1305" max="1305" width="0" style="31" hidden="1" customWidth="1"/>
    <col min="1306" max="1537" width="5.140625" style="31"/>
    <col min="1538" max="1538" width="3" style="31" customWidth="1"/>
    <col min="1539" max="1539" width="6.28515625" style="31" customWidth="1"/>
    <col min="1540" max="1551" width="5.140625" style="31" customWidth="1"/>
    <col min="1552" max="1552" width="0" style="31" hidden="1" customWidth="1"/>
    <col min="1553" max="1555" width="5.140625" style="31" customWidth="1"/>
    <col min="1556" max="1556" width="6.140625" style="31" customWidth="1"/>
    <col min="1557" max="1560" width="2.7109375" style="31" customWidth="1"/>
    <col min="1561" max="1561" width="0" style="31" hidden="1" customWidth="1"/>
    <col min="1562" max="1793" width="5.140625" style="31"/>
    <col min="1794" max="1794" width="3" style="31" customWidth="1"/>
    <col min="1795" max="1795" width="6.28515625" style="31" customWidth="1"/>
    <col min="1796" max="1807" width="5.140625" style="31" customWidth="1"/>
    <col min="1808" max="1808" width="0" style="31" hidden="1" customWidth="1"/>
    <col min="1809" max="1811" width="5.140625" style="31" customWidth="1"/>
    <col min="1812" max="1812" width="6.140625" style="31" customWidth="1"/>
    <col min="1813" max="1816" width="2.7109375" style="31" customWidth="1"/>
    <col min="1817" max="1817" width="0" style="31" hidden="1" customWidth="1"/>
    <col min="1818" max="2049" width="5.140625" style="31"/>
    <col min="2050" max="2050" width="3" style="31" customWidth="1"/>
    <col min="2051" max="2051" width="6.28515625" style="31" customWidth="1"/>
    <col min="2052" max="2063" width="5.140625" style="31" customWidth="1"/>
    <col min="2064" max="2064" width="0" style="31" hidden="1" customWidth="1"/>
    <col min="2065" max="2067" width="5.140625" style="31" customWidth="1"/>
    <col min="2068" max="2068" width="6.140625" style="31" customWidth="1"/>
    <col min="2069" max="2072" width="2.7109375" style="31" customWidth="1"/>
    <col min="2073" max="2073" width="0" style="31" hidden="1" customWidth="1"/>
    <col min="2074" max="2305" width="5.140625" style="31"/>
    <col min="2306" max="2306" width="3" style="31" customWidth="1"/>
    <col min="2307" max="2307" width="6.28515625" style="31" customWidth="1"/>
    <col min="2308" max="2319" width="5.140625" style="31" customWidth="1"/>
    <col min="2320" max="2320" width="0" style="31" hidden="1" customWidth="1"/>
    <col min="2321" max="2323" width="5.140625" style="31" customWidth="1"/>
    <col min="2324" max="2324" width="6.140625" style="31" customWidth="1"/>
    <col min="2325" max="2328" width="2.7109375" style="31" customWidth="1"/>
    <col min="2329" max="2329" width="0" style="31" hidden="1" customWidth="1"/>
    <col min="2330" max="2561" width="5.140625" style="31"/>
    <col min="2562" max="2562" width="3" style="31" customWidth="1"/>
    <col min="2563" max="2563" width="6.28515625" style="31" customWidth="1"/>
    <col min="2564" max="2575" width="5.140625" style="31" customWidth="1"/>
    <col min="2576" max="2576" width="0" style="31" hidden="1" customWidth="1"/>
    <col min="2577" max="2579" width="5.140625" style="31" customWidth="1"/>
    <col min="2580" max="2580" width="6.140625" style="31" customWidth="1"/>
    <col min="2581" max="2584" width="2.7109375" style="31" customWidth="1"/>
    <col min="2585" max="2585" width="0" style="31" hidden="1" customWidth="1"/>
    <col min="2586" max="2817" width="5.140625" style="31"/>
    <col min="2818" max="2818" width="3" style="31" customWidth="1"/>
    <col min="2819" max="2819" width="6.28515625" style="31" customWidth="1"/>
    <col min="2820" max="2831" width="5.140625" style="31" customWidth="1"/>
    <col min="2832" max="2832" width="0" style="31" hidden="1" customWidth="1"/>
    <col min="2833" max="2835" width="5.140625" style="31" customWidth="1"/>
    <col min="2836" max="2836" width="6.140625" style="31" customWidth="1"/>
    <col min="2837" max="2840" width="2.7109375" style="31" customWidth="1"/>
    <col min="2841" max="2841" width="0" style="31" hidden="1" customWidth="1"/>
    <col min="2842" max="3073" width="5.140625" style="31"/>
    <col min="3074" max="3074" width="3" style="31" customWidth="1"/>
    <col min="3075" max="3075" width="6.28515625" style="31" customWidth="1"/>
    <col min="3076" max="3087" width="5.140625" style="31" customWidth="1"/>
    <col min="3088" max="3088" width="0" style="31" hidden="1" customWidth="1"/>
    <col min="3089" max="3091" width="5.140625" style="31" customWidth="1"/>
    <col min="3092" max="3092" width="6.140625" style="31" customWidth="1"/>
    <col min="3093" max="3096" width="2.7109375" style="31" customWidth="1"/>
    <col min="3097" max="3097" width="0" style="31" hidden="1" customWidth="1"/>
    <col min="3098" max="3329" width="5.140625" style="31"/>
    <col min="3330" max="3330" width="3" style="31" customWidth="1"/>
    <col min="3331" max="3331" width="6.28515625" style="31" customWidth="1"/>
    <col min="3332" max="3343" width="5.140625" style="31" customWidth="1"/>
    <col min="3344" max="3344" width="0" style="31" hidden="1" customWidth="1"/>
    <col min="3345" max="3347" width="5.140625" style="31" customWidth="1"/>
    <col min="3348" max="3348" width="6.140625" style="31" customWidth="1"/>
    <col min="3349" max="3352" width="2.7109375" style="31" customWidth="1"/>
    <col min="3353" max="3353" width="0" style="31" hidden="1" customWidth="1"/>
    <col min="3354" max="3585" width="5.140625" style="31"/>
    <col min="3586" max="3586" width="3" style="31" customWidth="1"/>
    <col min="3587" max="3587" width="6.28515625" style="31" customWidth="1"/>
    <col min="3588" max="3599" width="5.140625" style="31" customWidth="1"/>
    <col min="3600" max="3600" width="0" style="31" hidden="1" customWidth="1"/>
    <col min="3601" max="3603" width="5.140625" style="31" customWidth="1"/>
    <col min="3604" max="3604" width="6.140625" style="31" customWidth="1"/>
    <col min="3605" max="3608" width="2.7109375" style="31" customWidth="1"/>
    <col min="3609" max="3609" width="0" style="31" hidden="1" customWidth="1"/>
    <col min="3610" max="3841" width="5.140625" style="31"/>
    <col min="3842" max="3842" width="3" style="31" customWidth="1"/>
    <col min="3843" max="3843" width="6.28515625" style="31" customWidth="1"/>
    <col min="3844" max="3855" width="5.140625" style="31" customWidth="1"/>
    <col min="3856" max="3856" width="0" style="31" hidden="1" customWidth="1"/>
    <col min="3857" max="3859" width="5.140625" style="31" customWidth="1"/>
    <col min="3860" max="3860" width="6.140625" style="31" customWidth="1"/>
    <col min="3861" max="3864" width="2.7109375" style="31" customWidth="1"/>
    <col min="3865" max="3865" width="0" style="31" hidden="1" customWidth="1"/>
    <col min="3866" max="4097" width="5.140625" style="31"/>
    <col min="4098" max="4098" width="3" style="31" customWidth="1"/>
    <col min="4099" max="4099" width="6.28515625" style="31" customWidth="1"/>
    <col min="4100" max="4111" width="5.140625" style="31" customWidth="1"/>
    <col min="4112" max="4112" width="0" style="31" hidden="1" customWidth="1"/>
    <col min="4113" max="4115" width="5.140625" style="31" customWidth="1"/>
    <col min="4116" max="4116" width="6.140625" style="31" customWidth="1"/>
    <col min="4117" max="4120" width="2.7109375" style="31" customWidth="1"/>
    <col min="4121" max="4121" width="0" style="31" hidden="1" customWidth="1"/>
    <col min="4122" max="4353" width="5.140625" style="31"/>
    <col min="4354" max="4354" width="3" style="31" customWidth="1"/>
    <col min="4355" max="4355" width="6.28515625" style="31" customWidth="1"/>
    <col min="4356" max="4367" width="5.140625" style="31" customWidth="1"/>
    <col min="4368" max="4368" width="0" style="31" hidden="1" customWidth="1"/>
    <col min="4369" max="4371" width="5.140625" style="31" customWidth="1"/>
    <col min="4372" max="4372" width="6.140625" style="31" customWidth="1"/>
    <col min="4373" max="4376" width="2.7109375" style="31" customWidth="1"/>
    <col min="4377" max="4377" width="0" style="31" hidden="1" customWidth="1"/>
    <col min="4378" max="4609" width="5.140625" style="31"/>
    <col min="4610" max="4610" width="3" style="31" customWidth="1"/>
    <col min="4611" max="4611" width="6.28515625" style="31" customWidth="1"/>
    <col min="4612" max="4623" width="5.140625" style="31" customWidth="1"/>
    <col min="4624" max="4624" width="0" style="31" hidden="1" customWidth="1"/>
    <col min="4625" max="4627" width="5.140625" style="31" customWidth="1"/>
    <col min="4628" max="4628" width="6.140625" style="31" customWidth="1"/>
    <col min="4629" max="4632" width="2.7109375" style="31" customWidth="1"/>
    <col min="4633" max="4633" width="0" style="31" hidden="1" customWidth="1"/>
    <col min="4634" max="4865" width="5.140625" style="31"/>
    <col min="4866" max="4866" width="3" style="31" customWidth="1"/>
    <col min="4867" max="4867" width="6.28515625" style="31" customWidth="1"/>
    <col min="4868" max="4879" width="5.140625" style="31" customWidth="1"/>
    <col min="4880" max="4880" width="0" style="31" hidden="1" customWidth="1"/>
    <col min="4881" max="4883" width="5.140625" style="31" customWidth="1"/>
    <col min="4884" max="4884" width="6.140625" style="31" customWidth="1"/>
    <col min="4885" max="4888" width="2.7109375" style="31" customWidth="1"/>
    <col min="4889" max="4889" width="0" style="31" hidden="1" customWidth="1"/>
    <col min="4890" max="5121" width="5.140625" style="31"/>
    <col min="5122" max="5122" width="3" style="31" customWidth="1"/>
    <col min="5123" max="5123" width="6.28515625" style="31" customWidth="1"/>
    <col min="5124" max="5135" width="5.140625" style="31" customWidth="1"/>
    <col min="5136" max="5136" width="0" style="31" hidden="1" customWidth="1"/>
    <col min="5137" max="5139" width="5.140625" style="31" customWidth="1"/>
    <col min="5140" max="5140" width="6.140625" style="31" customWidth="1"/>
    <col min="5141" max="5144" width="2.7109375" style="31" customWidth="1"/>
    <col min="5145" max="5145" width="0" style="31" hidden="1" customWidth="1"/>
    <col min="5146" max="5377" width="5.140625" style="31"/>
    <col min="5378" max="5378" width="3" style="31" customWidth="1"/>
    <col min="5379" max="5379" width="6.28515625" style="31" customWidth="1"/>
    <col min="5380" max="5391" width="5.140625" style="31" customWidth="1"/>
    <col min="5392" max="5392" width="0" style="31" hidden="1" customWidth="1"/>
    <col min="5393" max="5395" width="5.140625" style="31" customWidth="1"/>
    <col min="5396" max="5396" width="6.140625" style="31" customWidth="1"/>
    <col min="5397" max="5400" width="2.7109375" style="31" customWidth="1"/>
    <col min="5401" max="5401" width="0" style="31" hidden="1" customWidth="1"/>
    <col min="5402" max="5633" width="5.140625" style="31"/>
    <col min="5634" max="5634" width="3" style="31" customWidth="1"/>
    <col min="5635" max="5635" width="6.28515625" style="31" customWidth="1"/>
    <col min="5636" max="5647" width="5.140625" style="31" customWidth="1"/>
    <col min="5648" max="5648" width="0" style="31" hidden="1" customWidth="1"/>
    <col min="5649" max="5651" width="5.140625" style="31" customWidth="1"/>
    <col min="5652" max="5652" width="6.140625" style="31" customWidth="1"/>
    <col min="5653" max="5656" width="2.7109375" style="31" customWidth="1"/>
    <col min="5657" max="5657" width="0" style="31" hidden="1" customWidth="1"/>
    <col min="5658" max="5889" width="5.140625" style="31"/>
    <col min="5890" max="5890" width="3" style="31" customWidth="1"/>
    <col min="5891" max="5891" width="6.28515625" style="31" customWidth="1"/>
    <col min="5892" max="5903" width="5.140625" style="31" customWidth="1"/>
    <col min="5904" max="5904" width="0" style="31" hidden="1" customWidth="1"/>
    <col min="5905" max="5907" width="5.140625" style="31" customWidth="1"/>
    <col min="5908" max="5908" width="6.140625" style="31" customWidth="1"/>
    <col min="5909" max="5912" width="2.7109375" style="31" customWidth="1"/>
    <col min="5913" max="5913" width="0" style="31" hidden="1" customWidth="1"/>
    <col min="5914" max="6145" width="5.140625" style="31"/>
    <col min="6146" max="6146" width="3" style="31" customWidth="1"/>
    <col min="6147" max="6147" width="6.28515625" style="31" customWidth="1"/>
    <col min="6148" max="6159" width="5.140625" style="31" customWidth="1"/>
    <col min="6160" max="6160" width="0" style="31" hidden="1" customWidth="1"/>
    <col min="6161" max="6163" width="5.140625" style="31" customWidth="1"/>
    <col min="6164" max="6164" width="6.140625" style="31" customWidth="1"/>
    <col min="6165" max="6168" width="2.7109375" style="31" customWidth="1"/>
    <col min="6169" max="6169" width="0" style="31" hidden="1" customWidth="1"/>
    <col min="6170" max="6401" width="5.140625" style="31"/>
    <col min="6402" max="6402" width="3" style="31" customWidth="1"/>
    <col min="6403" max="6403" width="6.28515625" style="31" customWidth="1"/>
    <col min="6404" max="6415" width="5.140625" style="31" customWidth="1"/>
    <col min="6416" max="6416" width="0" style="31" hidden="1" customWidth="1"/>
    <col min="6417" max="6419" width="5.140625" style="31" customWidth="1"/>
    <col min="6420" max="6420" width="6.140625" style="31" customWidth="1"/>
    <col min="6421" max="6424" width="2.7109375" style="31" customWidth="1"/>
    <col min="6425" max="6425" width="0" style="31" hidden="1" customWidth="1"/>
    <col min="6426" max="6657" width="5.140625" style="31"/>
    <col min="6658" max="6658" width="3" style="31" customWidth="1"/>
    <col min="6659" max="6659" width="6.28515625" style="31" customWidth="1"/>
    <col min="6660" max="6671" width="5.140625" style="31" customWidth="1"/>
    <col min="6672" max="6672" width="0" style="31" hidden="1" customWidth="1"/>
    <col min="6673" max="6675" width="5.140625" style="31" customWidth="1"/>
    <col min="6676" max="6676" width="6.140625" style="31" customWidth="1"/>
    <col min="6677" max="6680" width="2.7109375" style="31" customWidth="1"/>
    <col min="6681" max="6681" width="0" style="31" hidden="1" customWidth="1"/>
    <col min="6682" max="6913" width="5.140625" style="31"/>
    <col min="6914" max="6914" width="3" style="31" customWidth="1"/>
    <col min="6915" max="6915" width="6.28515625" style="31" customWidth="1"/>
    <col min="6916" max="6927" width="5.140625" style="31" customWidth="1"/>
    <col min="6928" max="6928" width="0" style="31" hidden="1" customWidth="1"/>
    <col min="6929" max="6931" width="5.140625" style="31" customWidth="1"/>
    <col min="6932" max="6932" width="6.140625" style="31" customWidth="1"/>
    <col min="6933" max="6936" width="2.7109375" style="31" customWidth="1"/>
    <col min="6937" max="6937" width="0" style="31" hidden="1" customWidth="1"/>
    <col min="6938" max="7169" width="5.140625" style="31"/>
    <col min="7170" max="7170" width="3" style="31" customWidth="1"/>
    <col min="7171" max="7171" width="6.28515625" style="31" customWidth="1"/>
    <col min="7172" max="7183" width="5.140625" style="31" customWidth="1"/>
    <col min="7184" max="7184" width="0" style="31" hidden="1" customWidth="1"/>
    <col min="7185" max="7187" width="5.140625" style="31" customWidth="1"/>
    <col min="7188" max="7188" width="6.140625" style="31" customWidth="1"/>
    <col min="7189" max="7192" width="2.7109375" style="31" customWidth="1"/>
    <col min="7193" max="7193" width="0" style="31" hidden="1" customWidth="1"/>
    <col min="7194" max="7425" width="5.140625" style="31"/>
    <col min="7426" max="7426" width="3" style="31" customWidth="1"/>
    <col min="7427" max="7427" width="6.28515625" style="31" customWidth="1"/>
    <col min="7428" max="7439" width="5.140625" style="31" customWidth="1"/>
    <col min="7440" max="7440" width="0" style="31" hidden="1" customWidth="1"/>
    <col min="7441" max="7443" width="5.140625" style="31" customWidth="1"/>
    <col min="7444" max="7444" width="6.140625" style="31" customWidth="1"/>
    <col min="7445" max="7448" width="2.7109375" style="31" customWidth="1"/>
    <col min="7449" max="7449" width="0" style="31" hidden="1" customWidth="1"/>
    <col min="7450" max="7681" width="5.140625" style="31"/>
    <col min="7682" max="7682" width="3" style="31" customWidth="1"/>
    <col min="7683" max="7683" width="6.28515625" style="31" customWidth="1"/>
    <col min="7684" max="7695" width="5.140625" style="31" customWidth="1"/>
    <col min="7696" max="7696" width="0" style="31" hidden="1" customWidth="1"/>
    <col min="7697" max="7699" width="5.140625" style="31" customWidth="1"/>
    <col min="7700" max="7700" width="6.140625" style="31" customWidth="1"/>
    <col min="7701" max="7704" width="2.7109375" style="31" customWidth="1"/>
    <col min="7705" max="7705" width="0" style="31" hidden="1" customWidth="1"/>
    <col min="7706" max="7937" width="5.140625" style="31"/>
    <col min="7938" max="7938" width="3" style="31" customWidth="1"/>
    <col min="7939" max="7939" width="6.28515625" style="31" customWidth="1"/>
    <col min="7940" max="7951" width="5.140625" style="31" customWidth="1"/>
    <col min="7952" max="7952" width="0" style="31" hidden="1" customWidth="1"/>
    <col min="7953" max="7955" width="5.140625" style="31" customWidth="1"/>
    <col min="7956" max="7956" width="6.140625" style="31" customWidth="1"/>
    <col min="7957" max="7960" width="2.7109375" style="31" customWidth="1"/>
    <col min="7961" max="7961" width="0" style="31" hidden="1" customWidth="1"/>
    <col min="7962" max="8193" width="5.140625" style="31"/>
    <col min="8194" max="8194" width="3" style="31" customWidth="1"/>
    <col min="8195" max="8195" width="6.28515625" style="31" customWidth="1"/>
    <col min="8196" max="8207" width="5.140625" style="31" customWidth="1"/>
    <col min="8208" max="8208" width="0" style="31" hidden="1" customWidth="1"/>
    <col min="8209" max="8211" width="5.140625" style="31" customWidth="1"/>
    <col min="8212" max="8212" width="6.140625" style="31" customWidth="1"/>
    <col min="8213" max="8216" width="2.7109375" style="31" customWidth="1"/>
    <col min="8217" max="8217" width="0" style="31" hidden="1" customWidth="1"/>
    <col min="8218" max="8449" width="5.140625" style="31"/>
    <col min="8450" max="8450" width="3" style="31" customWidth="1"/>
    <col min="8451" max="8451" width="6.28515625" style="31" customWidth="1"/>
    <col min="8452" max="8463" width="5.140625" style="31" customWidth="1"/>
    <col min="8464" max="8464" width="0" style="31" hidden="1" customWidth="1"/>
    <col min="8465" max="8467" width="5.140625" style="31" customWidth="1"/>
    <col min="8468" max="8468" width="6.140625" style="31" customWidth="1"/>
    <col min="8469" max="8472" width="2.7109375" style="31" customWidth="1"/>
    <col min="8473" max="8473" width="0" style="31" hidden="1" customWidth="1"/>
    <col min="8474" max="8705" width="5.140625" style="31"/>
    <col min="8706" max="8706" width="3" style="31" customWidth="1"/>
    <col min="8707" max="8707" width="6.28515625" style="31" customWidth="1"/>
    <col min="8708" max="8719" width="5.140625" style="31" customWidth="1"/>
    <col min="8720" max="8720" width="0" style="31" hidden="1" customWidth="1"/>
    <col min="8721" max="8723" width="5.140625" style="31" customWidth="1"/>
    <col min="8724" max="8724" width="6.140625" style="31" customWidth="1"/>
    <col min="8725" max="8728" width="2.7109375" style="31" customWidth="1"/>
    <col min="8729" max="8729" width="0" style="31" hidden="1" customWidth="1"/>
    <col min="8730" max="8961" width="5.140625" style="31"/>
    <col min="8962" max="8962" width="3" style="31" customWidth="1"/>
    <col min="8963" max="8963" width="6.28515625" style="31" customWidth="1"/>
    <col min="8964" max="8975" width="5.140625" style="31" customWidth="1"/>
    <col min="8976" max="8976" width="0" style="31" hidden="1" customWidth="1"/>
    <col min="8977" max="8979" width="5.140625" style="31" customWidth="1"/>
    <col min="8980" max="8980" width="6.140625" style="31" customWidth="1"/>
    <col min="8981" max="8984" width="2.7109375" style="31" customWidth="1"/>
    <col min="8985" max="8985" width="0" style="31" hidden="1" customWidth="1"/>
    <col min="8986" max="9217" width="5.140625" style="31"/>
    <col min="9218" max="9218" width="3" style="31" customWidth="1"/>
    <col min="9219" max="9219" width="6.28515625" style="31" customWidth="1"/>
    <col min="9220" max="9231" width="5.140625" style="31" customWidth="1"/>
    <col min="9232" max="9232" width="0" style="31" hidden="1" customWidth="1"/>
    <col min="9233" max="9235" width="5.140625" style="31" customWidth="1"/>
    <col min="9236" max="9236" width="6.140625" style="31" customWidth="1"/>
    <col min="9237" max="9240" width="2.7109375" style="31" customWidth="1"/>
    <col min="9241" max="9241" width="0" style="31" hidden="1" customWidth="1"/>
    <col min="9242" max="9473" width="5.140625" style="31"/>
    <col min="9474" max="9474" width="3" style="31" customWidth="1"/>
    <col min="9475" max="9475" width="6.28515625" style="31" customWidth="1"/>
    <col min="9476" max="9487" width="5.140625" style="31" customWidth="1"/>
    <col min="9488" max="9488" width="0" style="31" hidden="1" customWidth="1"/>
    <col min="9489" max="9491" width="5.140625" style="31" customWidth="1"/>
    <col min="9492" max="9492" width="6.140625" style="31" customWidth="1"/>
    <col min="9493" max="9496" width="2.7109375" style="31" customWidth="1"/>
    <col min="9497" max="9497" width="0" style="31" hidden="1" customWidth="1"/>
    <col min="9498" max="9729" width="5.140625" style="31"/>
    <col min="9730" max="9730" width="3" style="31" customWidth="1"/>
    <col min="9731" max="9731" width="6.28515625" style="31" customWidth="1"/>
    <col min="9732" max="9743" width="5.140625" style="31" customWidth="1"/>
    <col min="9744" max="9744" width="0" style="31" hidden="1" customWidth="1"/>
    <col min="9745" max="9747" width="5.140625" style="31" customWidth="1"/>
    <col min="9748" max="9748" width="6.140625" style="31" customWidth="1"/>
    <col min="9749" max="9752" width="2.7109375" style="31" customWidth="1"/>
    <col min="9753" max="9753" width="0" style="31" hidden="1" customWidth="1"/>
    <col min="9754" max="9985" width="5.140625" style="31"/>
    <col min="9986" max="9986" width="3" style="31" customWidth="1"/>
    <col min="9987" max="9987" width="6.28515625" style="31" customWidth="1"/>
    <col min="9988" max="9999" width="5.140625" style="31" customWidth="1"/>
    <col min="10000" max="10000" width="0" style="31" hidden="1" customWidth="1"/>
    <col min="10001" max="10003" width="5.140625" style="31" customWidth="1"/>
    <col min="10004" max="10004" width="6.140625" style="31" customWidth="1"/>
    <col min="10005" max="10008" width="2.7109375" style="31" customWidth="1"/>
    <col min="10009" max="10009" width="0" style="31" hidden="1" customWidth="1"/>
    <col min="10010" max="10241" width="5.140625" style="31"/>
    <col min="10242" max="10242" width="3" style="31" customWidth="1"/>
    <col min="10243" max="10243" width="6.28515625" style="31" customWidth="1"/>
    <col min="10244" max="10255" width="5.140625" style="31" customWidth="1"/>
    <col min="10256" max="10256" width="0" style="31" hidden="1" customWidth="1"/>
    <col min="10257" max="10259" width="5.140625" style="31" customWidth="1"/>
    <col min="10260" max="10260" width="6.140625" style="31" customWidth="1"/>
    <col min="10261" max="10264" width="2.7109375" style="31" customWidth="1"/>
    <col min="10265" max="10265" width="0" style="31" hidden="1" customWidth="1"/>
    <col min="10266" max="10497" width="5.140625" style="31"/>
    <col min="10498" max="10498" width="3" style="31" customWidth="1"/>
    <col min="10499" max="10499" width="6.28515625" style="31" customWidth="1"/>
    <col min="10500" max="10511" width="5.140625" style="31" customWidth="1"/>
    <col min="10512" max="10512" width="0" style="31" hidden="1" customWidth="1"/>
    <col min="10513" max="10515" width="5.140625" style="31" customWidth="1"/>
    <col min="10516" max="10516" width="6.140625" style="31" customWidth="1"/>
    <col min="10517" max="10520" width="2.7109375" style="31" customWidth="1"/>
    <col min="10521" max="10521" width="0" style="31" hidden="1" customWidth="1"/>
    <col min="10522" max="10753" width="5.140625" style="31"/>
    <col min="10754" max="10754" width="3" style="31" customWidth="1"/>
    <col min="10755" max="10755" width="6.28515625" style="31" customWidth="1"/>
    <col min="10756" max="10767" width="5.140625" style="31" customWidth="1"/>
    <col min="10768" max="10768" width="0" style="31" hidden="1" customWidth="1"/>
    <col min="10769" max="10771" width="5.140625" style="31" customWidth="1"/>
    <col min="10772" max="10772" width="6.140625" style="31" customWidth="1"/>
    <col min="10773" max="10776" width="2.7109375" style="31" customWidth="1"/>
    <col min="10777" max="10777" width="0" style="31" hidden="1" customWidth="1"/>
    <col min="10778" max="11009" width="5.140625" style="31"/>
    <col min="11010" max="11010" width="3" style="31" customWidth="1"/>
    <col min="11011" max="11011" width="6.28515625" style="31" customWidth="1"/>
    <col min="11012" max="11023" width="5.140625" style="31" customWidth="1"/>
    <col min="11024" max="11024" width="0" style="31" hidden="1" customWidth="1"/>
    <col min="11025" max="11027" width="5.140625" style="31" customWidth="1"/>
    <col min="11028" max="11028" width="6.140625" style="31" customWidth="1"/>
    <col min="11029" max="11032" width="2.7109375" style="31" customWidth="1"/>
    <col min="11033" max="11033" width="0" style="31" hidden="1" customWidth="1"/>
    <col min="11034" max="11265" width="5.140625" style="31"/>
    <col min="11266" max="11266" width="3" style="31" customWidth="1"/>
    <col min="11267" max="11267" width="6.28515625" style="31" customWidth="1"/>
    <col min="11268" max="11279" width="5.140625" style="31" customWidth="1"/>
    <col min="11280" max="11280" width="0" style="31" hidden="1" customWidth="1"/>
    <col min="11281" max="11283" width="5.140625" style="31" customWidth="1"/>
    <col min="11284" max="11284" width="6.140625" style="31" customWidth="1"/>
    <col min="11285" max="11288" width="2.7109375" style="31" customWidth="1"/>
    <col min="11289" max="11289" width="0" style="31" hidden="1" customWidth="1"/>
    <col min="11290" max="11521" width="5.140625" style="31"/>
    <col min="11522" max="11522" width="3" style="31" customWidth="1"/>
    <col min="11523" max="11523" width="6.28515625" style="31" customWidth="1"/>
    <col min="11524" max="11535" width="5.140625" style="31" customWidth="1"/>
    <col min="11536" max="11536" width="0" style="31" hidden="1" customWidth="1"/>
    <col min="11537" max="11539" width="5.140625" style="31" customWidth="1"/>
    <col min="11540" max="11540" width="6.140625" style="31" customWidth="1"/>
    <col min="11541" max="11544" width="2.7109375" style="31" customWidth="1"/>
    <col min="11545" max="11545" width="0" style="31" hidden="1" customWidth="1"/>
    <col min="11546" max="11777" width="5.140625" style="31"/>
    <col min="11778" max="11778" width="3" style="31" customWidth="1"/>
    <col min="11779" max="11779" width="6.28515625" style="31" customWidth="1"/>
    <col min="11780" max="11791" width="5.140625" style="31" customWidth="1"/>
    <col min="11792" max="11792" width="0" style="31" hidden="1" customWidth="1"/>
    <col min="11793" max="11795" width="5.140625" style="31" customWidth="1"/>
    <col min="11796" max="11796" width="6.140625" style="31" customWidth="1"/>
    <col min="11797" max="11800" width="2.7109375" style="31" customWidth="1"/>
    <col min="11801" max="11801" width="0" style="31" hidden="1" customWidth="1"/>
    <col min="11802" max="12033" width="5.140625" style="31"/>
    <col min="12034" max="12034" width="3" style="31" customWidth="1"/>
    <col min="12035" max="12035" width="6.28515625" style="31" customWidth="1"/>
    <col min="12036" max="12047" width="5.140625" style="31" customWidth="1"/>
    <col min="12048" max="12048" width="0" style="31" hidden="1" customWidth="1"/>
    <col min="12049" max="12051" width="5.140625" style="31" customWidth="1"/>
    <col min="12052" max="12052" width="6.140625" style="31" customWidth="1"/>
    <col min="12053" max="12056" width="2.7109375" style="31" customWidth="1"/>
    <col min="12057" max="12057" width="0" style="31" hidden="1" customWidth="1"/>
    <col min="12058" max="12289" width="5.140625" style="31"/>
    <col min="12290" max="12290" width="3" style="31" customWidth="1"/>
    <col min="12291" max="12291" width="6.28515625" style="31" customWidth="1"/>
    <col min="12292" max="12303" width="5.140625" style="31" customWidth="1"/>
    <col min="12304" max="12304" width="0" style="31" hidden="1" customWidth="1"/>
    <col min="12305" max="12307" width="5.140625" style="31" customWidth="1"/>
    <col min="12308" max="12308" width="6.140625" style="31" customWidth="1"/>
    <col min="12309" max="12312" width="2.7109375" style="31" customWidth="1"/>
    <col min="12313" max="12313" width="0" style="31" hidden="1" customWidth="1"/>
    <col min="12314" max="12545" width="5.140625" style="31"/>
    <col min="12546" max="12546" width="3" style="31" customWidth="1"/>
    <col min="12547" max="12547" width="6.28515625" style="31" customWidth="1"/>
    <col min="12548" max="12559" width="5.140625" style="31" customWidth="1"/>
    <col min="12560" max="12560" width="0" style="31" hidden="1" customWidth="1"/>
    <col min="12561" max="12563" width="5.140625" style="31" customWidth="1"/>
    <col min="12564" max="12564" width="6.140625" style="31" customWidth="1"/>
    <col min="12565" max="12568" width="2.7109375" style="31" customWidth="1"/>
    <col min="12569" max="12569" width="0" style="31" hidden="1" customWidth="1"/>
    <col min="12570" max="12801" width="5.140625" style="31"/>
    <col min="12802" max="12802" width="3" style="31" customWidth="1"/>
    <col min="12803" max="12803" width="6.28515625" style="31" customWidth="1"/>
    <col min="12804" max="12815" width="5.140625" style="31" customWidth="1"/>
    <col min="12816" max="12816" width="0" style="31" hidden="1" customWidth="1"/>
    <col min="12817" max="12819" width="5.140625" style="31" customWidth="1"/>
    <col min="12820" max="12820" width="6.140625" style="31" customWidth="1"/>
    <col min="12821" max="12824" width="2.7109375" style="31" customWidth="1"/>
    <col min="12825" max="12825" width="0" style="31" hidden="1" customWidth="1"/>
    <col min="12826" max="13057" width="5.140625" style="31"/>
    <col min="13058" max="13058" width="3" style="31" customWidth="1"/>
    <col min="13059" max="13059" width="6.28515625" style="31" customWidth="1"/>
    <col min="13060" max="13071" width="5.140625" style="31" customWidth="1"/>
    <col min="13072" max="13072" width="0" style="31" hidden="1" customWidth="1"/>
    <col min="13073" max="13075" width="5.140625" style="31" customWidth="1"/>
    <col min="13076" max="13076" width="6.140625" style="31" customWidth="1"/>
    <col min="13077" max="13080" width="2.7109375" style="31" customWidth="1"/>
    <col min="13081" max="13081" width="0" style="31" hidden="1" customWidth="1"/>
    <col min="13082" max="13313" width="5.140625" style="31"/>
    <col min="13314" max="13314" width="3" style="31" customWidth="1"/>
    <col min="13315" max="13315" width="6.28515625" style="31" customWidth="1"/>
    <col min="13316" max="13327" width="5.140625" style="31" customWidth="1"/>
    <col min="13328" max="13328" width="0" style="31" hidden="1" customWidth="1"/>
    <col min="13329" max="13331" width="5.140625" style="31" customWidth="1"/>
    <col min="13332" max="13332" width="6.140625" style="31" customWidth="1"/>
    <col min="13333" max="13336" width="2.7109375" style="31" customWidth="1"/>
    <col min="13337" max="13337" width="0" style="31" hidden="1" customWidth="1"/>
    <col min="13338" max="13569" width="5.140625" style="31"/>
    <col min="13570" max="13570" width="3" style="31" customWidth="1"/>
    <col min="13571" max="13571" width="6.28515625" style="31" customWidth="1"/>
    <col min="13572" max="13583" width="5.140625" style="31" customWidth="1"/>
    <col min="13584" max="13584" width="0" style="31" hidden="1" customWidth="1"/>
    <col min="13585" max="13587" width="5.140625" style="31" customWidth="1"/>
    <col min="13588" max="13588" width="6.140625" style="31" customWidth="1"/>
    <col min="13589" max="13592" width="2.7109375" style="31" customWidth="1"/>
    <col min="13593" max="13593" width="0" style="31" hidden="1" customWidth="1"/>
    <col min="13594" max="13825" width="5.140625" style="31"/>
    <col min="13826" max="13826" width="3" style="31" customWidth="1"/>
    <col min="13827" max="13827" width="6.28515625" style="31" customWidth="1"/>
    <col min="13828" max="13839" width="5.140625" style="31" customWidth="1"/>
    <col min="13840" max="13840" width="0" style="31" hidden="1" customWidth="1"/>
    <col min="13841" max="13843" width="5.140625" style="31" customWidth="1"/>
    <col min="13844" max="13844" width="6.140625" style="31" customWidth="1"/>
    <col min="13845" max="13848" width="2.7109375" style="31" customWidth="1"/>
    <col min="13849" max="13849" width="0" style="31" hidden="1" customWidth="1"/>
    <col min="13850" max="14081" width="5.140625" style="31"/>
    <col min="14082" max="14082" width="3" style="31" customWidth="1"/>
    <col min="14083" max="14083" width="6.28515625" style="31" customWidth="1"/>
    <col min="14084" max="14095" width="5.140625" style="31" customWidth="1"/>
    <col min="14096" max="14096" width="0" style="31" hidden="1" customWidth="1"/>
    <col min="14097" max="14099" width="5.140625" style="31" customWidth="1"/>
    <col min="14100" max="14100" width="6.140625" style="31" customWidth="1"/>
    <col min="14101" max="14104" width="2.7109375" style="31" customWidth="1"/>
    <col min="14105" max="14105" width="0" style="31" hidden="1" customWidth="1"/>
    <col min="14106" max="14337" width="5.140625" style="31"/>
    <col min="14338" max="14338" width="3" style="31" customWidth="1"/>
    <col min="14339" max="14339" width="6.28515625" style="31" customWidth="1"/>
    <col min="14340" max="14351" width="5.140625" style="31" customWidth="1"/>
    <col min="14352" max="14352" width="0" style="31" hidden="1" customWidth="1"/>
    <col min="14353" max="14355" width="5.140625" style="31" customWidth="1"/>
    <col min="14356" max="14356" width="6.140625" style="31" customWidth="1"/>
    <col min="14357" max="14360" width="2.7109375" style="31" customWidth="1"/>
    <col min="14361" max="14361" width="0" style="31" hidden="1" customWidth="1"/>
    <col min="14362" max="14593" width="5.140625" style="31"/>
    <col min="14594" max="14594" width="3" style="31" customWidth="1"/>
    <col min="14595" max="14595" width="6.28515625" style="31" customWidth="1"/>
    <col min="14596" max="14607" width="5.140625" style="31" customWidth="1"/>
    <col min="14608" max="14608" width="0" style="31" hidden="1" customWidth="1"/>
    <col min="14609" max="14611" width="5.140625" style="31" customWidth="1"/>
    <col min="14612" max="14612" width="6.140625" style="31" customWidth="1"/>
    <col min="14613" max="14616" width="2.7109375" style="31" customWidth="1"/>
    <col min="14617" max="14617" width="0" style="31" hidden="1" customWidth="1"/>
    <col min="14618" max="14849" width="5.140625" style="31"/>
    <col min="14850" max="14850" width="3" style="31" customWidth="1"/>
    <col min="14851" max="14851" width="6.28515625" style="31" customWidth="1"/>
    <col min="14852" max="14863" width="5.140625" style="31" customWidth="1"/>
    <col min="14864" max="14864" width="0" style="31" hidden="1" customWidth="1"/>
    <col min="14865" max="14867" width="5.140625" style="31" customWidth="1"/>
    <col min="14868" max="14868" width="6.140625" style="31" customWidth="1"/>
    <col min="14869" max="14872" width="2.7109375" style="31" customWidth="1"/>
    <col min="14873" max="14873" width="0" style="31" hidden="1" customWidth="1"/>
    <col min="14874" max="15105" width="5.140625" style="31"/>
    <col min="15106" max="15106" width="3" style="31" customWidth="1"/>
    <col min="15107" max="15107" width="6.28515625" style="31" customWidth="1"/>
    <col min="15108" max="15119" width="5.140625" style="31" customWidth="1"/>
    <col min="15120" max="15120" width="0" style="31" hidden="1" customWidth="1"/>
    <col min="15121" max="15123" width="5.140625" style="31" customWidth="1"/>
    <col min="15124" max="15124" width="6.140625" style="31" customWidth="1"/>
    <col min="15125" max="15128" width="2.7109375" style="31" customWidth="1"/>
    <col min="15129" max="15129" width="0" style="31" hidden="1" customWidth="1"/>
    <col min="15130" max="15361" width="5.140625" style="31"/>
    <col min="15362" max="15362" width="3" style="31" customWidth="1"/>
    <col min="15363" max="15363" width="6.28515625" style="31" customWidth="1"/>
    <col min="15364" max="15375" width="5.140625" style="31" customWidth="1"/>
    <col min="15376" max="15376" width="0" style="31" hidden="1" customWidth="1"/>
    <col min="15377" max="15379" width="5.140625" style="31" customWidth="1"/>
    <col min="15380" max="15380" width="6.140625" style="31" customWidth="1"/>
    <col min="15381" max="15384" width="2.7109375" style="31" customWidth="1"/>
    <col min="15385" max="15385" width="0" style="31" hidden="1" customWidth="1"/>
    <col min="15386" max="15617" width="5.140625" style="31"/>
    <col min="15618" max="15618" width="3" style="31" customWidth="1"/>
    <col min="15619" max="15619" width="6.28515625" style="31" customWidth="1"/>
    <col min="15620" max="15631" width="5.140625" style="31" customWidth="1"/>
    <col min="15632" max="15632" width="0" style="31" hidden="1" customWidth="1"/>
    <col min="15633" max="15635" width="5.140625" style="31" customWidth="1"/>
    <col min="15636" max="15636" width="6.140625" style="31" customWidth="1"/>
    <col min="15637" max="15640" width="2.7109375" style="31" customWidth="1"/>
    <col min="15641" max="15641" width="0" style="31" hidden="1" customWidth="1"/>
    <col min="15642" max="15873" width="5.140625" style="31"/>
    <col min="15874" max="15874" width="3" style="31" customWidth="1"/>
    <col min="15875" max="15875" width="6.28515625" style="31" customWidth="1"/>
    <col min="15876" max="15887" width="5.140625" style="31" customWidth="1"/>
    <col min="15888" max="15888" width="0" style="31" hidden="1" customWidth="1"/>
    <col min="15889" max="15891" width="5.140625" style="31" customWidth="1"/>
    <col min="15892" max="15892" width="6.140625" style="31" customWidth="1"/>
    <col min="15893" max="15896" width="2.7109375" style="31" customWidth="1"/>
    <col min="15897" max="15897" width="0" style="31" hidden="1" customWidth="1"/>
    <col min="15898" max="16129" width="5.140625" style="31"/>
    <col min="16130" max="16130" width="3" style="31" customWidth="1"/>
    <col min="16131" max="16131" width="6.28515625" style="31" customWidth="1"/>
    <col min="16132" max="16143" width="5.140625" style="31" customWidth="1"/>
    <col min="16144" max="16144" width="0" style="31" hidden="1" customWidth="1"/>
    <col min="16145" max="16147" width="5.140625" style="31" customWidth="1"/>
    <col min="16148" max="16148" width="6.140625" style="31" customWidth="1"/>
    <col min="16149" max="16152" width="2.7109375" style="31" customWidth="1"/>
    <col min="16153" max="16153" width="0" style="31" hidden="1" customWidth="1"/>
    <col min="16154" max="16384" width="5.140625" style="31"/>
  </cols>
  <sheetData>
    <row r="1" spans="1:62" ht="23.45" customHeight="1" x14ac:dyDescent="0.25">
      <c r="A1" s="449"/>
      <c r="B1" s="450"/>
      <c r="C1" s="451" t="s">
        <v>1699</v>
      </c>
      <c r="D1" s="450"/>
      <c r="E1" s="450"/>
      <c r="F1" s="450"/>
      <c r="G1" s="450"/>
      <c r="H1" s="450"/>
      <c r="I1" s="450"/>
      <c r="J1" s="452" t="s">
        <v>1721</v>
      </c>
      <c r="K1" s="450"/>
      <c r="L1" s="453"/>
      <c r="M1" s="450"/>
      <c r="N1" s="450"/>
      <c r="O1" s="450"/>
      <c r="P1" s="449"/>
      <c r="Q1" s="450"/>
      <c r="R1" s="450"/>
      <c r="S1" s="454" t="s">
        <v>1722</v>
      </c>
      <c r="T1" s="548"/>
      <c r="U1" s="548"/>
      <c r="V1" s="548"/>
      <c r="W1" s="548"/>
      <c r="X1" s="455"/>
      <c r="Y1" s="176"/>
      <c r="Z1" s="186"/>
      <c r="AB1" s="177"/>
      <c r="AC1" s="186"/>
      <c r="AD1" s="187"/>
      <c r="AE1" s="526"/>
      <c r="AF1" s="526"/>
      <c r="AG1" s="526"/>
      <c r="AH1" s="526"/>
    </row>
    <row r="2" spans="1:62" ht="5.45" customHeight="1" x14ac:dyDescent="0.25">
      <c r="A2" s="456"/>
      <c r="B2" s="457"/>
      <c r="C2" s="458"/>
      <c r="D2" s="458"/>
      <c r="E2" s="458"/>
      <c r="F2" s="458"/>
      <c r="G2" s="458"/>
      <c r="H2" s="458"/>
      <c r="I2" s="458"/>
      <c r="J2" s="458"/>
      <c r="K2" s="458"/>
      <c r="L2" s="458"/>
      <c r="M2" s="459"/>
      <c r="N2" s="460"/>
      <c r="O2" s="460"/>
      <c r="P2" s="460"/>
      <c r="Q2" s="460"/>
      <c r="R2" s="461"/>
      <c r="S2" s="457"/>
      <c r="T2" s="457"/>
      <c r="U2" s="457"/>
      <c r="V2" s="462"/>
      <c r="W2" s="462"/>
      <c r="X2" s="463"/>
      <c r="Y2" s="183"/>
      <c r="Z2" s="183"/>
      <c r="AA2" s="183"/>
      <c r="AB2" s="183"/>
      <c r="AC2" s="183"/>
      <c r="AD2" s="181"/>
      <c r="AE2" s="183"/>
      <c r="AF2" s="177"/>
      <c r="AG2" s="178"/>
      <c r="AH2" s="178"/>
    </row>
    <row r="3" spans="1:62" x14ac:dyDescent="0.2">
      <c r="A3" s="464"/>
      <c r="B3" s="280"/>
      <c r="C3" s="465"/>
      <c r="D3" s="466"/>
      <c r="E3" s="467" t="s">
        <v>1724</v>
      </c>
      <c r="F3" s="542"/>
      <c r="G3" s="542"/>
      <c r="H3" s="542"/>
      <c r="I3" s="468"/>
      <c r="J3" s="467" t="s">
        <v>1730</v>
      </c>
      <c r="K3" s="549"/>
      <c r="L3" s="542"/>
      <c r="M3" s="280"/>
      <c r="N3" s="280"/>
      <c r="O3" s="469"/>
      <c r="P3" s="469"/>
      <c r="Q3" s="469"/>
      <c r="R3" s="470" t="s">
        <v>1732</v>
      </c>
      <c r="S3" s="542"/>
      <c r="T3" s="550"/>
      <c r="U3" s="542"/>
      <c r="V3" s="542"/>
      <c r="W3" s="542"/>
      <c r="X3" s="455"/>
      <c r="AA3" s="192"/>
      <c r="AD3" s="279"/>
      <c r="AE3" s="194"/>
      <c r="AG3" s="195"/>
      <c r="AH3" s="192"/>
    </row>
    <row r="4" spans="1:62" ht="6.6" customHeight="1" x14ac:dyDescent="0.2">
      <c r="A4" s="464"/>
      <c r="B4" s="464"/>
      <c r="C4" s="280"/>
      <c r="D4" s="280"/>
      <c r="E4" s="280"/>
      <c r="F4" s="280"/>
      <c r="G4" s="280"/>
      <c r="H4" s="280"/>
      <c r="I4" s="280"/>
      <c r="J4" s="280"/>
      <c r="K4" s="280"/>
      <c r="L4" s="280"/>
      <c r="M4" s="467"/>
      <c r="N4" s="471"/>
      <c r="O4" s="471"/>
      <c r="P4" s="471"/>
      <c r="Q4" s="280"/>
      <c r="R4" s="280"/>
      <c r="S4" s="280"/>
      <c r="T4" s="280"/>
      <c r="U4" s="280"/>
      <c r="V4" s="280"/>
      <c r="W4" s="280"/>
      <c r="X4" s="431"/>
      <c r="AA4" s="190"/>
      <c r="AI4" s="6"/>
      <c r="AJ4" s="6"/>
      <c r="AK4" s="6"/>
      <c r="AL4" s="6"/>
      <c r="AM4" s="6"/>
      <c r="AN4" s="429"/>
      <c r="AO4" s="429"/>
      <c r="AP4" s="6"/>
      <c r="AQ4" s="6"/>
      <c r="AR4" s="6"/>
      <c r="AS4" s="429"/>
      <c r="AT4" s="6"/>
      <c r="AU4" s="6"/>
      <c r="AV4" s="6"/>
      <c r="AW4" s="6"/>
      <c r="AX4" s="6"/>
      <c r="AY4" s="6"/>
      <c r="AZ4" s="6"/>
      <c r="BA4" s="6"/>
      <c r="BB4" s="6"/>
      <c r="BC4" s="6"/>
      <c r="BD4" s="6"/>
      <c r="BE4" s="6"/>
      <c r="BF4" s="6"/>
      <c r="BG4" s="6"/>
      <c r="BH4" s="6"/>
      <c r="BI4" s="6"/>
      <c r="BJ4" s="6"/>
    </row>
    <row r="5" spans="1:62" x14ac:dyDescent="0.2">
      <c r="A5" s="464"/>
      <c r="B5" s="280"/>
      <c r="C5" s="465"/>
      <c r="D5" s="467" t="s">
        <v>1725</v>
      </c>
      <c r="E5" s="542"/>
      <c r="F5" s="542"/>
      <c r="G5" s="468"/>
      <c r="H5" s="468"/>
      <c r="I5" s="468"/>
      <c r="J5" s="467" t="s">
        <v>1731</v>
      </c>
      <c r="K5" s="542"/>
      <c r="L5" s="542"/>
      <c r="M5" s="542"/>
      <c r="N5" s="280"/>
      <c r="O5" s="280"/>
      <c r="P5" s="280"/>
      <c r="Q5" s="280"/>
      <c r="R5" s="467" t="s">
        <v>1733</v>
      </c>
      <c r="S5" s="543"/>
      <c r="T5" s="543"/>
      <c r="U5" s="543"/>
      <c r="V5" s="543"/>
      <c r="W5" s="543"/>
      <c r="X5" s="472"/>
      <c r="Y5" s="190"/>
      <c r="AC5" s="198"/>
      <c r="AD5" s="198"/>
      <c r="AE5" s="198"/>
      <c r="AF5" s="198"/>
      <c r="AG5" s="198"/>
      <c r="AH5" s="198"/>
      <c r="AI5" s="6"/>
      <c r="AJ5" s="6"/>
      <c r="AK5" s="6"/>
      <c r="AL5" s="6"/>
      <c r="AM5" s="6"/>
      <c r="AN5" s="429"/>
      <c r="AO5" s="6"/>
      <c r="AP5" s="6"/>
      <c r="AQ5" s="6"/>
      <c r="AR5" s="6"/>
      <c r="AS5" s="6"/>
      <c r="AU5" s="6"/>
      <c r="AV5" s="6"/>
      <c r="AW5" s="6"/>
      <c r="AX5" s="6"/>
      <c r="AZ5" s="6"/>
      <c r="BA5" s="6"/>
      <c r="BB5" s="6"/>
      <c r="BC5" s="6"/>
      <c r="BD5" s="6"/>
      <c r="BE5" s="6"/>
      <c r="BF5" s="6"/>
      <c r="BG5" s="6"/>
      <c r="BH5" s="6"/>
      <c r="BI5" s="6"/>
      <c r="BJ5" s="6"/>
    </row>
    <row r="6" spans="1:62" ht="8.1" customHeight="1" x14ac:dyDescent="0.2">
      <c r="A6" s="280"/>
      <c r="B6" s="280"/>
      <c r="C6" s="473" t="s">
        <v>1726</v>
      </c>
      <c r="D6" s="474"/>
      <c r="E6" s="475"/>
      <c r="F6" s="21"/>
      <c r="G6" s="280"/>
      <c r="H6" s="280"/>
      <c r="I6" s="280"/>
      <c r="J6" s="280"/>
      <c r="K6" s="280"/>
      <c r="L6" s="280"/>
      <c r="M6" s="280"/>
      <c r="N6" s="476"/>
      <c r="O6" s="280"/>
      <c r="P6" s="280"/>
      <c r="Q6" s="280"/>
      <c r="R6" s="476"/>
      <c r="S6" s="280"/>
      <c r="T6" s="282"/>
      <c r="U6" s="477"/>
      <c r="V6" s="280"/>
      <c r="W6" s="280"/>
      <c r="X6" s="431"/>
    </row>
    <row r="7" spans="1:62" ht="18" customHeight="1" x14ac:dyDescent="0.2">
      <c r="A7" s="280"/>
      <c r="B7" s="280"/>
      <c r="C7" s="280"/>
      <c r="D7" s="280"/>
      <c r="E7" s="280"/>
      <c r="F7" s="280"/>
      <c r="G7" s="280"/>
      <c r="H7" s="21"/>
      <c r="I7" s="280"/>
      <c r="J7" s="280"/>
      <c r="K7" s="21"/>
      <c r="L7" s="21"/>
      <c r="M7" s="280"/>
      <c r="N7" s="280"/>
      <c r="O7" s="280"/>
      <c r="P7" s="478"/>
      <c r="Q7" s="479"/>
      <c r="R7" s="471" t="s">
        <v>1734</v>
      </c>
      <c r="S7" s="544"/>
      <c r="T7" s="544"/>
      <c r="U7" s="544"/>
      <c r="V7" s="544"/>
      <c r="W7" s="544"/>
      <c r="X7" s="480"/>
    </row>
    <row r="8" spans="1:62" ht="12.75" customHeight="1" x14ac:dyDescent="0.2">
      <c r="A8" s="280"/>
      <c r="B8" s="280"/>
      <c r="C8" s="280"/>
      <c r="D8" s="280"/>
      <c r="E8" s="280"/>
      <c r="F8" s="280"/>
      <c r="G8" s="280"/>
      <c r="H8" s="280"/>
      <c r="I8" s="481"/>
      <c r="J8" s="481"/>
      <c r="K8" s="481"/>
      <c r="L8" s="481"/>
      <c r="M8" s="482"/>
      <c r="N8" s="482"/>
      <c r="O8" s="482"/>
      <c r="P8" s="482"/>
      <c r="Q8" s="482"/>
      <c r="R8" s="479"/>
      <c r="S8" s="479"/>
      <c r="T8" s="479"/>
      <c r="U8" s="479"/>
      <c r="V8" s="479"/>
      <c r="W8" s="479"/>
      <c r="X8" s="483"/>
      <c r="Y8" s="6"/>
      <c r="AA8" s="6"/>
      <c r="AB8" s="6"/>
      <c r="AC8" s="6"/>
      <c r="AD8" s="6"/>
      <c r="AE8" s="6"/>
      <c r="AF8" s="6"/>
      <c r="AG8" s="6"/>
      <c r="AI8" s="6"/>
      <c r="AJ8" s="6"/>
      <c r="AK8" s="6"/>
      <c r="AL8" s="6"/>
      <c r="AM8" s="6"/>
      <c r="AN8" s="6"/>
      <c r="AO8" s="6"/>
      <c r="AP8" s="6"/>
      <c r="AQ8" s="6"/>
      <c r="AR8" s="6"/>
      <c r="AS8" s="6"/>
      <c r="AT8" s="6"/>
      <c r="AU8" s="6"/>
      <c r="AV8" s="6"/>
      <c r="AW8" s="6"/>
      <c r="AX8" s="6"/>
      <c r="AY8" s="281"/>
      <c r="AZ8" s="430"/>
    </row>
    <row r="9" spans="1:62" ht="13.15" customHeight="1" x14ac:dyDescent="0.2">
      <c r="A9" s="280"/>
      <c r="B9" s="280"/>
      <c r="C9" s="280"/>
      <c r="D9" s="280"/>
      <c r="E9" s="280"/>
      <c r="F9" s="545" t="s">
        <v>1723</v>
      </c>
      <c r="G9" s="545"/>
      <c r="H9" s="545"/>
      <c r="I9" s="545"/>
      <c r="J9" s="545"/>
      <c r="K9" s="545"/>
      <c r="L9" s="545"/>
      <c r="M9" s="545"/>
      <c r="N9" s="545"/>
      <c r="O9" s="545"/>
      <c r="P9" s="545"/>
      <c r="Q9" s="280"/>
      <c r="R9" s="280"/>
      <c r="S9" s="21"/>
      <c r="T9" s="21"/>
      <c r="U9" s="22"/>
      <c r="V9" s="22"/>
      <c r="W9" s="22"/>
      <c r="X9" s="384"/>
      <c r="Y9" s="6"/>
      <c r="AA9" s="6"/>
      <c r="AB9" s="6"/>
      <c r="AC9" s="6"/>
      <c r="AD9" s="6"/>
      <c r="AE9" s="6"/>
      <c r="AF9" s="6"/>
      <c r="AG9" s="6"/>
      <c r="AI9" s="6"/>
      <c r="AJ9" s="6"/>
      <c r="AK9" s="6"/>
      <c r="AL9" s="6"/>
      <c r="AM9" s="6"/>
      <c r="AN9" s="6"/>
      <c r="AO9" s="6"/>
      <c r="AP9" s="6"/>
      <c r="AQ9" s="6"/>
      <c r="AR9" s="6"/>
      <c r="AS9" s="6"/>
      <c r="AT9" s="6"/>
      <c r="AU9" s="6"/>
      <c r="AV9" s="6"/>
      <c r="AW9" s="6"/>
      <c r="AX9" s="6"/>
      <c r="AY9" s="281"/>
      <c r="AZ9" s="430"/>
    </row>
    <row r="10" spans="1:62" ht="10.9" customHeight="1" x14ac:dyDescent="0.2">
      <c r="A10" s="280"/>
      <c r="B10" s="474"/>
      <c r="C10" s="280"/>
      <c r="D10" s="280"/>
      <c r="E10" s="280"/>
      <c r="F10" s="545"/>
      <c r="G10" s="545"/>
      <c r="H10" s="545"/>
      <c r="I10" s="545"/>
      <c r="J10" s="545"/>
      <c r="K10" s="545"/>
      <c r="L10" s="545"/>
      <c r="M10" s="545"/>
      <c r="N10" s="545"/>
      <c r="O10" s="545"/>
      <c r="P10" s="545"/>
      <c r="Q10" s="280"/>
      <c r="R10" s="280"/>
      <c r="S10" s="280"/>
      <c r="T10" s="280"/>
      <c r="U10" s="282"/>
      <c r="V10" s="282"/>
      <c r="W10" s="282"/>
      <c r="X10" s="431"/>
    </row>
    <row r="11" spans="1:62" ht="51.75" customHeight="1" x14ac:dyDescent="0.3">
      <c r="A11" s="280"/>
      <c r="B11" s="546" t="s">
        <v>1727</v>
      </c>
      <c r="C11" s="546"/>
      <c r="D11" s="546"/>
      <c r="E11" s="546"/>
      <c r="F11" s="182" t="s">
        <v>41</v>
      </c>
      <c r="G11" s="428">
        <v>1</v>
      </c>
      <c r="H11" s="283">
        <v>2</v>
      </c>
      <c r="I11" s="283">
        <v>3</v>
      </c>
      <c r="J11" s="283">
        <v>4</v>
      </c>
      <c r="K11" s="283">
        <v>5</v>
      </c>
      <c r="L11" s="283">
        <v>6</v>
      </c>
      <c r="M11" s="283">
        <v>7</v>
      </c>
      <c r="N11" s="428">
        <v>8</v>
      </c>
      <c r="O11" s="428"/>
      <c r="P11" s="547" t="s">
        <v>1675</v>
      </c>
      <c r="Q11" s="547"/>
      <c r="R11" s="547"/>
      <c r="S11" s="547"/>
      <c r="T11" s="284" t="s">
        <v>1674</v>
      </c>
      <c r="U11" s="285" t="s">
        <v>1728</v>
      </c>
      <c r="V11" s="285" t="s">
        <v>1677</v>
      </c>
      <c r="W11" s="285" t="s">
        <v>1729</v>
      </c>
      <c r="X11" s="432" t="s">
        <v>1718</v>
      </c>
      <c r="Y11" s="286"/>
    </row>
    <row r="12" spans="1:62" ht="18.75" x14ac:dyDescent="0.3">
      <c r="A12" s="280"/>
      <c r="B12" s="287" t="s">
        <v>1780</v>
      </c>
      <c r="C12" s="288"/>
      <c r="D12" s="288"/>
      <c r="E12" s="288"/>
      <c r="F12" s="289"/>
      <c r="G12" s="290"/>
      <c r="H12" s="290"/>
      <c r="I12" s="290"/>
      <c r="J12" s="290"/>
      <c r="K12" s="290"/>
      <c r="L12" s="290"/>
      <c r="M12" s="290"/>
      <c r="N12" s="290"/>
      <c r="O12" s="290"/>
      <c r="P12" s="290"/>
      <c r="Q12" s="290"/>
      <c r="R12" s="290"/>
      <c r="S12" s="290"/>
      <c r="T12" s="291"/>
      <c r="U12" s="292"/>
      <c r="V12" s="292"/>
      <c r="W12" s="293"/>
      <c r="X12" s="433"/>
      <c r="Y12" s="286"/>
    </row>
    <row r="13" spans="1:62" x14ac:dyDescent="0.2">
      <c r="A13" s="19">
        <v>1</v>
      </c>
      <c r="B13" s="520" t="s">
        <v>117</v>
      </c>
      <c r="C13" s="521"/>
      <c r="D13" s="521"/>
      <c r="E13" s="522"/>
      <c r="F13" s="294">
        <v>4</v>
      </c>
      <c r="G13" s="295">
        <v>4</v>
      </c>
      <c r="H13" s="296"/>
      <c r="I13" s="296"/>
      <c r="J13" s="296"/>
      <c r="K13" s="434"/>
      <c r="L13" s="296"/>
      <c r="M13" s="296"/>
      <c r="N13" s="297"/>
      <c r="O13" s="192"/>
      <c r="P13" s="539"/>
      <c r="Q13" s="540"/>
      <c r="R13" s="540"/>
      <c r="S13" s="540"/>
      <c r="T13" s="298" t="s">
        <v>482</v>
      </c>
      <c r="U13" s="299" t="s">
        <v>1018</v>
      </c>
      <c r="V13" s="299" t="s">
        <v>1018</v>
      </c>
      <c r="W13" s="299" t="s">
        <v>1018</v>
      </c>
      <c r="X13" s="435" t="s">
        <v>1619</v>
      </c>
      <c r="Y13" s="300"/>
    </row>
    <row r="14" spans="1:62" x14ac:dyDescent="0.2">
      <c r="A14" s="19">
        <v>2</v>
      </c>
      <c r="B14" s="520" t="s">
        <v>420</v>
      </c>
      <c r="C14" s="521"/>
      <c r="D14" s="521"/>
      <c r="E14" s="522"/>
      <c r="F14" s="294">
        <v>3</v>
      </c>
      <c r="G14" s="295"/>
      <c r="H14" s="296"/>
      <c r="I14" s="296">
        <v>3</v>
      </c>
      <c r="J14" s="296"/>
      <c r="K14" s="296"/>
      <c r="L14" s="296"/>
      <c r="M14" s="296"/>
      <c r="N14" s="297"/>
      <c r="O14" s="192"/>
      <c r="P14" s="539"/>
      <c r="Q14" s="540"/>
      <c r="R14" s="540"/>
      <c r="S14" s="540"/>
      <c r="T14" s="298" t="s">
        <v>482</v>
      </c>
      <c r="U14" s="299" t="s">
        <v>1018</v>
      </c>
      <c r="V14" s="299" t="s">
        <v>758</v>
      </c>
      <c r="W14" s="299" t="s">
        <v>1018</v>
      </c>
      <c r="X14" s="436" t="s">
        <v>1619</v>
      </c>
      <c r="Y14" s="300"/>
    </row>
    <row r="15" spans="1:62" x14ac:dyDescent="0.2">
      <c r="A15" s="19">
        <v>3</v>
      </c>
      <c r="B15" s="520"/>
      <c r="C15" s="521"/>
      <c r="D15" s="521"/>
      <c r="E15" s="522"/>
      <c r="F15" s="294"/>
      <c r="G15" s="295"/>
      <c r="H15" s="296"/>
      <c r="I15" s="296"/>
      <c r="J15" s="296"/>
      <c r="K15" s="296"/>
      <c r="L15" s="296"/>
      <c r="M15" s="296"/>
      <c r="N15" s="297"/>
      <c r="O15" s="192"/>
      <c r="P15" s="539"/>
      <c r="Q15" s="540"/>
      <c r="R15" s="540"/>
      <c r="S15" s="540"/>
      <c r="T15" s="298" t="s">
        <v>1018</v>
      </c>
      <c r="U15" s="299" t="s">
        <v>1018</v>
      </c>
      <c r="V15" s="299" t="s">
        <v>1018</v>
      </c>
      <c r="W15" s="299" t="s">
        <v>1018</v>
      </c>
      <c r="X15" s="436"/>
      <c r="Y15" s="300"/>
    </row>
    <row r="16" spans="1:62" x14ac:dyDescent="0.2">
      <c r="A16" s="19">
        <v>4</v>
      </c>
      <c r="B16" s="520"/>
      <c r="C16" s="521"/>
      <c r="D16" s="521"/>
      <c r="E16" s="522"/>
      <c r="F16" s="294" t="s">
        <v>1018</v>
      </c>
      <c r="G16" s="295"/>
      <c r="H16" s="296"/>
      <c r="I16" s="296"/>
      <c r="J16" s="296"/>
      <c r="K16" s="296"/>
      <c r="L16" s="296"/>
      <c r="M16" s="296"/>
      <c r="N16" s="297"/>
      <c r="O16" s="192"/>
      <c r="P16" s="539"/>
      <c r="Q16" s="540"/>
      <c r="R16" s="540"/>
      <c r="S16" s="540"/>
      <c r="T16" s="298" t="s">
        <v>1018</v>
      </c>
      <c r="U16" s="299" t="s">
        <v>1018</v>
      </c>
      <c r="V16" s="299" t="s">
        <v>1018</v>
      </c>
      <c r="W16" s="299" t="s">
        <v>1018</v>
      </c>
      <c r="X16" s="436"/>
      <c r="Y16" s="300"/>
    </row>
    <row r="17" spans="1:25" x14ac:dyDescent="0.2">
      <c r="A17" s="19">
        <v>5</v>
      </c>
      <c r="B17" s="520"/>
      <c r="C17" s="521"/>
      <c r="D17" s="521"/>
      <c r="E17" s="522"/>
      <c r="F17" s="294" t="s">
        <v>1018</v>
      </c>
      <c r="G17" s="295"/>
      <c r="H17" s="296"/>
      <c r="I17" s="296"/>
      <c r="J17" s="296"/>
      <c r="K17" s="296"/>
      <c r="L17" s="296"/>
      <c r="M17" s="296"/>
      <c r="N17" s="297"/>
      <c r="O17" s="192">
        <v>0</v>
      </c>
      <c r="P17" s="539"/>
      <c r="Q17" s="540"/>
      <c r="R17" s="540"/>
      <c r="S17" s="540"/>
      <c r="T17" s="298" t="s">
        <v>1018</v>
      </c>
      <c r="U17" s="299" t="s">
        <v>1018</v>
      </c>
      <c r="V17" s="299" t="s">
        <v>1018</v>
      </c>
      <c r="W17" s="299" t="s">
        <v>1018</v>
      </c>
      <c r="X17" s="436"/>
      <c r="Y17" s="300"/>
    </row>
    <row r="18" spans="1:25" x14ac:dyDescent="0.2">
      <c r="A18" s="19">
        <v>6</v>
      </c>
      <c r="B18" s="520"/>
      <c r="C18" s="521"/>
      <c r="D18" s="521"/>
      <c r="E18" s="522"/>
      <c r="F18" s="294"/>
      <c r="G18" s="295"/>
      <c r="H18" s="296"/>
      <c r="I18" s="296"/>
      <c r="J18" s="296"/>
      <c r="K18" s="296"/>
      <c r="L18" s="296"/>
      <c r="M18" s="296"/>
      <c r="N18" s="297"/>
      <c r="O18" s="192">
        <v>0</v>
      </c>
      <c r="P18" s="539"/>
      <c r="Q18" s="540"/>
      <c r="R18" s="540"/>
      <c r="S18" s="540"/>
      <c r="T18" s="298" t="s">
        <v>1018</v>
      </c>
      <c r="U18" s="299" t="s">
        <v>1018</v>
      </c>
      <c r="V18" s="299" t="s">
        <v>1018</v>
      </c>
      <c r="W18" s="299" t="s">
        <v>1018</v>
      </c>
      <c r="X18" s="436"/>
      <c r="Y18" s="300"/>
    </row>
    <row r="19" spans="1:25" x14ac:dyDescent="0.2">
      <c r="A19" s="19">
        <v>7</v>
      </c>
      <c r="B19" s="520"/>
      <c r="C19" s="521"/>
      <c r="D19" s="521"/>
      <c r="E19" s="522"/>
      <c r="F19" s="294" t="s">
        <v>1018</v>
      </c>
      <c r="G19" s="295"/>
      <c r="H19" s="296"/>
      <c r="I19" s="296"/>
      <c r="J19" s="296"/>
      <c r="K19" s="296"/>
      <c r="L19" s="296"/>
      <c r="M19" s="296"/>
      <c r="N19" s="297"/>
      <c r="O19" s="192">
        <v>0</v>
      </c>
      <c r="P19" s="539"/>
      <c r="Q19" s="540"/>
      <c r="R19" s="540"/>
      <c r="S19" s="540"/>
      <c r="T19" s="298" t="s">
        <v>1018</v>
      </c>
      <c r="U19" s="299" t="s">
        <v>1018</v>
      </c>
      <c r="V19" s="299" t="s">
        <v>1018</v>
      </c>
      <c r="W19" s="299" t="s">
        <v>1018</v>
      </c>
      <c r="X19" s="436"/>
      <c r="Y19" s="300"/>
    </row>
    <row r="20" spans="1:25" x14ac:dyDescent="0.2">
      <c r="A20" s="19">
        <v>8</v>
      </c>
      <c r="B20" s="520"/>
      <c r="C20" s="521"/>
      <c r="D20" s="521"/>
      <c r="E20" s="522"/>
      <c r="F20" s="294" t="s">
        <v>1018</v>
      </c>
      <c r="G20" s="295"/>
      <c r="H20" s="296"/>
      <c r="I20" s="296"/>
      <c r="J20" s="296"/>
      <c r="K20" s="296"/>
      <c r="L20" s="296"/>
      <c r="M20" s="296"/>
      <c r="N20" s="297"/>
      <c r="O20" s="192">
        <v>0</v>
      </c>
      <c r="P20" s="539"/>
      <c r="Q20" s="540"/>
      <c r="R20" s="540"/>
      <c r="S20" s="540"/>
      <c r="T20" s="298" t="s">
        <v>1018</v>
      </c>
      <c r="U20" s="299" t="s">
        <v>1018</v>
      </c>
      <c r="V20" s="299" t="s">
        <v>1018</v>
      </c>
      <c r="W20" s="299" t="s">
        <v>1018</v>
      </c>
      <c r="X20" s="436"/>
      <c r="Y20" s="300"/>
    </row>
    <row r="21" spans="1:25" x14ac:dyDescent="0.2">
      <c r="A21" s="19">
        <v>9</v>
      </c>
      <c r="B21" s="520"/>
      <c r="C21" s="521"/>
      <c r="D21" s="521"/>
      <c r="E21" s="522"/>
      <c r="F21" s="294" t="s">
        <v>1018</v>
      </c>
      <c r="G21" s="295"/>
      <c r="H21" s="296"/>
      <c r="I21" s="296"/>
      <c r="J21" s="296"/>
      <c r="K21" s="296"/>
      <c r="L21" s="296"/>
      <c r="M21" s="296"/>
      <c r="N21" s="297"/>
      <c r="O21" s="192">
        <v>0</v>
      </c>
      <c r="P21" s="539"/>
      <c r="Q21" s="540"/>
      <c r="R21" s="540"/>
      <c r="S21" s="540"/>
      <c r="T21" s="298" t="s">
        <v>1018</v>
      </c>
      <c r="U21" s="299" t="s">
        <v>1018</v>
      </c>
      <c r="V21" s="299" t="s">
        <v>1018</v>
      </c>
      <c r="W21" s="299" t="s">
        <v>1018</v>
      </c>
      <c r="X21" s="436"/>
      <c r="Y21" s="300"/>
    </row>
    <row r="22" spans="1:25" x14ac:dyDescent="0.2">
      <c r="A22" s="19">
        <v>10</v>
      </c>
      <c r="B22" s="520"/>
      <c r="C22" s="521"/>
      <c r="D22" s="521"/>
      <c r="E22" s="522"/>
      <c r="F22" s="294" t="s">
        <v>1018</v>
      </c>
      <c r="G22" s="295"/>
      <c r="H22" s="296"/>
      <c r="I22" s="296"/>
      <c r="J22" s="296"/>
      <c r="K22" s="296"/>
      <c r="L22" s="296"/>
      <c r="M22" s="296"/>
      <c r="N22" s="297"/>
      <c r="O22" s="192">
        <v>0</v>
      </c>
      <c r="P22" s="539"/>
      <c r="Q22" s="540"/>
      <c r="R22" s="540"/>
      <c r="S22" s="540"/>
      <c r="T22" s="298" t="s">
        <v>1018</v>
      </c>
      <c r="U22" s="299" t="s">
        <v>1018</v>
      </c>
      <c r="V22" s="299" t="s">
        <v>1018</v>
      </c>
      <c r="W22" s="299" t="s">
        <v>1018</v>
      </c>
      <c r="X22" s="436"/>
      <c r="Y22" s="300"/>
    </row>
    <row r="23" spans="1:25" x14ac:dyDescent="0.2">
      <c r="A23" s="19">
        <v>11</v>
      </c>
      <c r="B23" s="520"/>
      <c r="C23" s="521"/>
      <c r="D23" s="521"/>
      <c r="E23" s="522"/>
      <c r="F23" s="294" t="s">
        <v>1018</v>
      </c>
      <c r="G23" s="295"/>
      <c r="H23" s="296"/>
      <c r="I23" s="296"/>
      <c r="J23" s="296"/>
      <c r="K23" s="296"/>
      <c r="L23" s="296"/>
      <c r="M23" s="296"/>
      <c r="N23" s="297"/>
      <c r="O23" s="192">
        <v>0</v>
      </c>
      <c r="P23" s="539"/>
      <c r="Q23" s="540"/>
      <c r="R23" s="540"/>
      <c r="S23" s="540"/>
      <c r="T23" s="298" t="s">
        <v>1018</v>
      </c>
      <c r="U23" s="299" t="s">
        <v>1018</v>
      </c>
      <c r="V23" s="299" t="s">
        <v>1018</v>
      </c>
      <c r="W23" s="299" t="s">
        <v>1018</v>
      </c>
      <c r="X23" s="436"/>
      <c r="Y23" s="300"/>
    </row>
    <row r="24" spans="1:25" x14ac:dyDescent="0.2">
      <c r="A24" s="19">
        <v>12</v>
      </c>
      <c r="B24" s="520"/>
      <c r="C24" s="521"/>
      <c r="D24" s="521"/>
      <c r="E24" s="522"/>
      <c r="F24" s="294" t="s">
        <v>1018</v>
      </c>
      <c r="G24" s="295"/>
      <c r="H24" s="296"/>
      <c r="I24" s="296"/>
      <c r="J24" s="296"/>
      <c r="K24" s="296"/>
      <c r="L24" s="296"/>
      <c r="M24" s="296"/>
      <c r="N24" s="297"/>
      <c r="O24" s="192">
        <v>0</v>
      </c>
      <c r="P24" s="539"/>
      <c r="Q24" s="540"/>
      <c r="R24" s="540"/>
      <c r="S24" s="540"/>
      <c r="T24" s="298" t="s">
        <v>1018</v>
      </c>
      <c r="U24" s="299" t="s">
        <v>1018</v>
      </c>
      <c r="V24" s="299" t="s">
        <v>1018</v>
      </c>
      <c r="W24" s="299" t="s">
        <v>1018</v>
      </c>
      <c r="X24" s="436"/>
      <c r="Y24" s="300"/>
    </row>
    <row r="25" spans="1:25" x14ac:dyDescent="0.2">
      <c r="A25" s="19">
        <v>13</v>
      </c>
      <c r="B25" s="520"/>
      <c r="C25" s="521"/>
      <c r="D25" s="521"/>
      <c r="E25" s="522"/>
      <c r="F25" s="294" t="s">
        <v>1018</v>
      </c>
      <c r="G25" s="295"/>
      <c r="H25" s="296"/>
      <c r="I25" s="296"/>
      <c r="J25" s="296"/>
      <c r="K25" s="296"/>
      <c r="L25" s="296"/>
      <c r="M25" s="296"/>
      <c r="N25" s="297"/>
      <c r="O25" s="192">
        <v>0</v>
      </c>
      <c r="P25" s="539"/>
      <c r="Q25" s="540"/>
      <c r="R25" s="540"/>
      <c r="S25" s="540"/>
      <c r="T25" s="298" t="s">
        <v>1018</v>
      </c>
      <c r="U25" s="299" t="s">
        <v>1018</v>
      </c>
      <c r="V25" s="299" t="s">
        <v>1018</v>
      </c>
      <c r="W25" s="299" t="s">
        <v>1018</v>
      </c>
      <c r="X25" s="436"/>
      <c r="Y25" s="300"/>
    </row>
    <row r="26" spans="1:25" x14ac:dyDescent="0.2">
      <c r="A26" s="19">
        <v>14</v>
      </c>
      <c r="B26" s="520"/>
      <c r="C26" s="521"/>
      <c r="D26" s="521"/>
      <c r="E26" s="522"/>
      <c r="F26" s="294" t="s">
        <v>1018</v>
      </c>
      <c r="G26" s="295"/>
      <c r="H26" s="296"/>
      <c r="I26" s="296"/>
      <c r="J26" s="296"/>
      <c r="K26" s="296"/>
      <c r="L26" s="296"/>
      <c r="M26" s="296"/>
      <c r="N26" s="297"/>
      <c r="O26" s="192">
        <v>0</v>
      </c>
      <c r="P26" s="539"/>
      <c r="Q26" s="540"/>
      <c r="R26" s="540"/>
      <c r="S26" s="540"/>
      <c r="T26" s="298" t="s">
        <v>1018</v>
      </c>
      <c r="U26" s="299" t="s">
        <v>1018</v>
      </c>
      <c r="V26" s="299" t="s">
        <v>1018</v>
      </c>
      <c r="W26" s="299" t="s">
        <v>1018</v>
      </c>
      <c r="X26" s="436"/>
      <c r="Y26" s="300"/>
    </row>
    <row r="27" spans="1:25" x14ac:dyDescent="0.2">
      <c r="A27" s="19">
        <v>15</v>
      </c>
      <c r="B27" s="520"/>
      <c r="C27" s="521"/>
      <c r="D27" s="521"/>
      <c r="E27" s="522"/>
      <c r="F27" s="294" t="s">
        <v>1018</v>
      </c>
      <c r="G27" s="295"/>
      <c r="H27" s="296"/>
      <c r="I27" s="296"/>
      <c r="J27" s="296"/>
      <c r="K27" s="296"/>
      <c r="L27" s="296"/>
      <c r="M27" s="296"/>
      <c r="N27" s="297"/>
      <c r="O27" s="192">
        <v>0</v>
      </c>
      <c r="P27" s="539"/>
      <c r="Q27" s="540"/>
      <c r="R27" s="540"/>
      <c r="S27" s="540"/>
      <c r="T27" s="298" t="s">
        <v>1018</v>
      </c>
      <c r="U27" s="299" t="s">
        <v>1018</v>
      </c>
      <c r="V27" s="299" t="s">
        <v>1018</v>
      </c>
      <c r="W27" s="299" t="s">
        <v>1018</v>
      </c>
      <c r="X27" s="436"/>
      <c r="Y27" s="300"/>
    </row>
    <row r="28" spans="1:25" x14ac:dyDescent="0.2">
      <c r="A28" s="19">
        <v>16</v>
      </c>
      <c r="B28" s="520"/>
      <c r="C28" s="521"/>
      <c r="D28" s="521"/>
      <c r="E28" s="522"/>
      <c r="F28" s="294" t="s">
        <v>1018</v>
      </c>
      <c r="G28" s="295"/>
      <c r="H28" s="296"/>
      <c r="I28" s="296"/>
      <c r="J28" s="296"/>
      <c r="K28" s="296"/>
      <c r="L28" s="296"/>
      <c r="M28" s="296"/>
      <c r="N28" s="297"/>
      <c r="O28" s="192">
        <v>0</v>
      </c>
      <c r="P28" s="539"/>
      <c r="Q28" s="540"/>
      <c r="R28" s="540"/>
      <c r="S28" s="540"/>
      <c r="T28" s="298" t="s">
        <v>1018</v>
      </c>
      <c r="U28" s="299" t="s">
        <v>1018</v>
      </c>
      <c r="V28" s="299" t="s">
        <v>1018</v>
      </c>
      <c r="W28" s="299" t="s">
        <v>1018</v>
      </c>
      <c r="X28" s="436"/>
      <c r="Y28" s="300"/>
    </row>
    <row r="29" spans="1:25" x14ac:dyDescent="0.2">
      <c r="A29" s="19">
        <v>17</v>
      </c>
      <c r="B29" s="520"/>
      <c r="C29" s="521"/>
      <c r="D29" s="521"/>
      <c r="E29" s="522"/>
      <c r="F29" s="294" t="s">
        <v>1018</v>
      </c>
      <c r="G29" s="295"/>
      <c r="H29" s="296"/>
      <c r="I29" s="296"/>
      <c r="J29" s="296"/>
      <c r="K29" s="296"/>
      <c r="L29" s="296"/>
      <c r="M29" s="296"/>
      <c r="N29" s="297"/>
      <c r="O29" s="192">
        <v>0</v>
      </c>
      <c r="P29" s="539"/>
      <c r="Q29" s="540"/>
      <c r="R29" s="540"/>
      <c r="S29" s="540"/>
      <c r="T29" s="298" t="s">
        <v>1018</v>
      </c>
      <c r="U29" s="299" t="s">
        <v>1018</v>
      </c>
      <c r="V29" s="299" t="s">
        <v>1018</v>
      </c>
      <c r="W29" s="299" t="s">
        <v>1018</v>
      </c>
      <c r="X29" s="436"/>
      <c r="Y29" s="300"/>
    </row>
    <row r="30" spans="1:25" x14ac:dyDescent="0.2">
      <c r="A30" s="19">
        <v>18</v>
      </c>
      <c r="B30" s="520"/>
      <c r="C30" s="521"/>
      <c r="D30" s="521"/>
      <c r="E30" s="522"/>
      <c r="F30" s="294" t="s">
        <v>1018</v>
      </c>
      <c r="G30" s="295"/>
      <c r="H30" s="296"/>
      <c r="I30" s="296"/>
      <c r="J30" s="296"/>
      <c r="K30" s="296"/>
      <c r="L30" s="296"/>
      <c r="M30" s="296"/>
      <c r="N30" s="297"/>
      <c r="O30" s="192">
        <v>0</v>
      </c>
      <c r="P30" s="539"/>
      <c r="Q30" s="540"/>
      <c r="R30" s="540"/>
      <c r="S30" s="540"/>
      <c r="T30" s="298" t="s">
        <v>1018</v>
      </c>
      <c r="U30" s="299" t="s">
        <v>1018</v>
      </c>
      <c r="V30" s="299" t="s">
        <v>1018</v>
      </c>
      <c r="W30" s="299" t="s">
        <v>1018</v>
      </c>
      <c r="X30" s="436"/>
      <c r="Y30" s="300"/>
    </row>
    <row r="31" spans="1:25" x14ac:dyDescent="0.2">
      <c r="A31" s="19">
        <v>19</v>
      </c>
      <c r="B31" s="520"/>
      <c r="C31" s="521"/>
      <c r="D31" s="521"/>
      <c r="E31" s="522"/>
      <c r="F31" s="294" t="s">
        <v>1018</v>
      </c>
      <c r="G31" s="295"/>
      <c r="H31" s="296"/>
      <c r="I31" s="296"/>
      <c r="J31" s="296"/>
      <c r="K31" s="296"/>
      <c r="L31" s="296"/>
      <c r="M31" s="296"/>
      <c r="N31" s="297"/>
      <c r="O31" s="192">
        <v>0</v>
      </c>
      <c r="P31" s="539"/>
      <c r="Q31" s="540"/>
      <c r="R31" s="540"/>
      <c r="S31" s="540"/>
      <c r="T31" s="298" t="s">
        <v>1018</v>
      </c>
      <c r="U31" s="299" t="s">
        <v>1018</v>
      </c>
      <c r="V31" s="299" t="s">
        <v>1018</v>
      </c>
      <c r="W31" s="299" t="s">
        <v>1018</v>
      </c>
      <c r="X31" s="436"/>
      <c r="Y31" s="300"/>
    </row>
    <row r="32" spans="1:25" x14ac:dyDescent="0.2">
      <c r="A32" s="19">
        <v>20</v>
      </c>
      <c r="B32" s="520"/>
      <c r="C32" s="521"/>
      <c r="D32" s="521"/>
      <c r="E32" s="522"/>
      <c r="F32" s="294" t="s">
        <v>1018</v>
      </c>
      <c r="G32" s="295"/>
      <c r="H32" s="296"/>
      <c r="I32" s="296"/>
      <c r="J32" s="296"/>
      <c r="K32" s="296"/>
      <c r="L32" s="296"/>
      <c r="M32" s="296"/>
      <c r="N32" s="297"/>
      <c r="O32" s="192">
        <v>0</v>
      </c>
      <c r="P32" s="539"/>
      <c r="Q32" s="540"/>
      <c r="R32" s="540"/>
      <c r="S32" s="540"/>
      <c r="T32" s="298" t="s">
        <v>1018</v>
      </c>
      <c r="U32" s="299" t="s">
        <v>1018</v>
      </c>
      <c r="V32" s="299" t="s">
        <v>1018</v>
      </c>
      <c r="W32" s="299" t="s">
        <v>1018</v>
      </c>
      <c r="X32" s="436"/>
      <c r="Y32" s="300"/>
    </row>
    <row r="33" spans="1:25" x14ac:dyDescent="0.2">
      <c r="A33" s="19">
        <v>21</v>
      </c>
      <c r="B33" s="520"/>
      <c r="C33" s="521"/>
      <c r="D33" s="521"/>
      <c r="E33" s="522"/>
      <c r="F33" s="294" t="s">
        <v>1018</v>
      </c>
      <c r="G33" s="295"/>
      <c r="H33" s="296"/>
      <c r="I33" s="296"/>
      <c r="J33" s="296"/>
      <c r="K33" s="296"/>
      <c r="L33" s="296"/>
      <c r="M33" s="296"/>
      <c r="N33" s="297"/>
      <c r="O33" s="192">
        <v>0</v>
      </c>
      <c r="P33" s="539"/>
      <c r="Q33" s="540"/>
      <c r="R33" s="540"/>
      <c r="S33" s="540"/>
      <c r="T33" s="298" t="s">
        <v>1018</v>
      </c>
      <c r="U33" s="299" t="s">
        <v>1018</v>
      </c>
      <c r="V33" s="299" t="s">
        <v>1018</v>
      </c>
      <c r="W33" s="299" t="s">
        <v>1018</v>
      </c>
      <c r="X33" s="436"/>
      <c r="Y33" s="300"/>
    </row>
    <row r="34" spans="1:25" x14ac:dyDescent="0.2">
      <c r="A34" s="19">
        <v>22</v>
      </c>
      <c r="B34" s="520"/>
      <c r="C34" s="521"/>
      <c r="D34" s="521"/>
      <c r="E34" s="522"/>
      <c r="F34" s="294" t="s">
        <v>1018</v>
      </c>
      <c r="G34" s="295"/>
      <c r="H34" s="296"/>
      <c r="I34" s="296"/>
      <c r="J34" s="296"/>
      <c r="K34" s="296"/>
      <c r="L34" s="296"/>
      <c r="M34" s="296"/>
      <c r="N34" s="297"/>
      <c r="O34" s="192">
        <v>0</v>
      </c>
      <c r="P34" s="539"/>
      <c r="Q34" s="540"/>
      <c r="R34" s="540"/>
      <c r="S34" s="540"/>
      <c r="T34" s="298" t="s">
        <v>1018</v>
      </c>
      <c r="U34" s="299" t="s">
        <v>1018</v>
      </c>
      <c r="V34" s="299" t="s">
        <v>1018</v>
      </c>
      <c r="W34" s="299" t="s">
        <v>1018</v>
      </c>
      <c r="X34" s="436"/>
      <c r="Y34" s="300"/>
    </row>
    <row r="35" spans="1:25" x14ac:dyDescent="0.2">
      <c r="A35" s="19">
        <v>23</v>
      </c>
      <c r="B35" s="520"/>
      <c r="C35" s="521"/>
      <c r="D35" s="521"/>
      <c r="E35" s="522"/>
      <c r="F35" s="294" t="s">
        <v>1018</v>
      </c>
      <c r="G35" s="295"/>
      <c r="H35" s="296"/>
      <c r="I35" s="296"/>
      <c r="J35" s="296"/>
      <c r="K35" s="296"/>
      <c r="L35" s="296"/>
      <c r="M35" s="296"/>
      <c r="N35" s="297"/>
      <c r="O35" s="192">
        <v>0</v>
      </c>
      <c r="P35" s="539"/>
      <c r="Q35" s="540"/>
      <c r="R35" s="540"/>
      <c r="S35" s="540"/>
      <c r="T35" s="298" t="s">
        <v>1018</v>
      </c>
      <c r="U35" s="299" t="s">
        <v>1018</v>
      </c>
      <c r="V35" s="299" t="s">
        <v>1018</v>
      </c>
      <c r="W35" s="299" t="s">
        <v>1018</v>
      </c>
      <c r="X35" s="436"/>
      <c r="Y35" s="300"/>
    </row>
    <row r="36" spans="1:25" x14ac:dyDescent="0.2">
      <c r="A36" s="19">
        <v>24</v>
      </c>
      <c r="B36" s="520"/>
      <c r="C36" s="521"/>
      <c r="D36" s="521"/>
      <c r="E36" s="522"/>
      <c r="F36" s="294" t="s">
        <v>1018</v>
      </c>
      <c r="G36" s="295"/>
      <c r="H36" s="296"/>
      <c r="I36" s="296"/>
      <c r="J36" s="296"/>
      <c r="K36" s="296"/>
      <c r="L36" s="296"/>
      <c r="M36" s="296"/>
      <c r="N36" s="297"/>
      <c r="O36" s="192">
        <v>0</v>
      </c>
      <c r="P36" s="539"/>
      <c r="Q36" s="540"/>
      <c r="R36" s="540"/>
      <c r="S36" s="540"/>
      <c r="T36" s="298" t="s">
        <v>1018</v>
      </c>
      <c r="U36" s="299" t="s">
        <v>1018</v>
      </c>
      <c r="V36" s="299" t="s">
        <v>1018</v>
      </c>
      <c r="W36" s="299" t="s">
        <v>1018</v>
      </c>
      <c r="X36" s="436"/>
      <c r="Y36" s="300"/>
    </row>
    <row r="37" spans="1:25" x14ac:dyDescent="0.2">
      <c r="A37" s="19">
        <v>25</v>
      </c>
      <c r="B37" s="520"/>
      <c r="C37" s="521"/>
      <c r="D37" s="521"/>
      <c r="E37" s="522"/>
      <c r="F37" s="294" t="s">
        <v>1018</v>
      </c>
      <c r="G37" s="295"/>
      <c r="H37" s="296"/>
      <c r="I37" s="296"/>
      <c r="J37" s="296"/>
      <c r="K37" s="296"/>
      <c r="L37" s="296"/>
      <c r="M37" s="296"/>
      <c r="N37" s="297"/>
      <c r="O37" s="192">
        <v>0</v>
      </c>
      <c r="P37" s="539"/>
      <c r="Q37" s="540"/>
      <c r="R37" s="540"/>
      <c r="S37" s="540"/>
      <c r="T37" s="298" t="s">
        <v>1018</v>
      </c>
      <c r="U37" s="299" t="s">
        <v>1018</v>
      </c>
      <c r="V37" s="299" t="s">
        <v>1018</v>
      </c>
      <c r="W37" s="299" t="s">
        <v>1018</v>
      </c>
      <c r="X37" s="436"/>
      <c r="Y37" s="300"/>
    </row>
    <row r="38" spans="1:25" x14ac:dyDescent="0.2">
      <c r="A38" s="19">
        <v>26</v>
      </c>
      <c r="B38" s="520"/>
      <c r="C38" s="521"/>
      <c r="D38" s="521"/>
      <c r="E38" s="522"/>
      <c r="F38" s="294" t="s">
        <v>1018</v>
      </c>
      <c r="G38" s="295"/>
      <c r="H38" s="296"/>
      <c r="I38" s="296"/>
      <c r="J38" s="296"/>
      <c r="K38" s="296"/>
      <c r="L38" s="296"/>
      <c r="M38" s="296"/>
      <c r="N38" s="297"/>
      <c r="O38" s="192">
        <v>0</v>
      </c>
      <c r="P38" s="539"/>
      <c r="Q38" s="540"/>
      <c r="R38" s="540"/>
      <c r="S38" s="540"/>
      <c r="T38" s="298" t="s">
        <v>1018</v>
      </c>
      <c r="U38" s="299" t="s">
        <v>1018</v>
      </c>
      <c r="V38" s="299" t="s">
        <v>1018</v>
      </c>
      <c r="W38" s="299" t="s">
        <v>1018</v>
      </c>
      <c r="X38" s="436"/>
      <c r="Y38" s="300"/>
    </row>
    <row r="39" spans="1:25" x14ac:dyDescent="0.2">
      <c r="A39" s="19">
        <v>27</v>
      </c>
      <c r="B39" s="520"/>
      <c r="C39" s="521"/>
      <c r="D39" s="521"/>
      <c r="E39" s="522"/>
      <c r="F39" s="294" t="s">
        <v>1018</v>
      </c>
      <c r="G39" s="295"/>
      <c r="H39" s="296"/>
      <c r="I39" s="296"/>
      <c r="J39" s="296"/>
      <c r="K39" s="296"/>
      <c r="L39" s="296"/>
      <c r="M39" s="296"/>
      <c r="N39" s="297"/>
      <c r="O39" s="192">
        <v>0</v>
      </c>
      <c r="P39" s="539"/>
      <c r="Q39" s="540"/>
      <c r="R39" s="540"/>
      <c r="S39" s="540"/>
      <c r="T39" s="298" t="s">
        <v>1018</v>
      </c>
      <c r="U39" s="299" t="s">
        <v>1018</v>
      </c>
      <c r="V39" s="299" t="s">
        <v>1018</v>
      </c>
      <c r="W39" s="299" t="s">
        <v>1018</v>
      </c>
      <c r="X39" s="436"/>
      <c r="Y39" s="300"/>
    </row>
    <row r="40" spans="1:25" x14ac:dyDescent="0.2">
      <c r="A40" s="19">
        <v>28</v>
      </c>
      <c r="B40" s="520"/>
      <c r="C40" s="521"/>
      <c r="D40" s="521"/>
      <c r="E40" s="522"/>
      <c r="F40" s="294" t="s">
        <v>1018</v>
      </c>
      <c r="G40" s="295"/>
      <c r="H40" s="296"/>
      <c r="I40" s="296"/>
      <c r="J40" s="296"/>
      <c r="K40" s="296"/>
      <c r="L40" s="296"/>
      <c r="M40" s="296"/>
      <c r="N40" s="297"/>
      <c r="O40" s="192">
        <v>0</v>
      </c>
      <c r="P40" s="539"/>
      <c r="Q40" s="540"/>
      <c r="R40" s="540"/>
      <c r="S40" s="540"/>
      <c r="T40" s="298" t="s">
        <v>1018</v>
      </c>
      <c r="U40" s="299" t="s">
        <v>1018</v>
      </c>
      <c r="V40" s="299" t="s">
        <v>1018</v>
      </c>
      <c r="W40" s="299" t="s">
        <v>1018</v>
      </c>
      <c r="X40" s="436"/>
      <c r="Y40" s="300"/>
    </row>
    <row r="41" spans="1:25" x14ac:dyDescent="0.2">
      <c r="A41" s="19">
        <v>29</v>
      </c>
      <c r="B41" s="520"/>
      <c r="C41" s="521"/>
      <c r="D41" s="521"/>
      <c r="E41" s="522"/>
      <c r="F41" s="294" t="s">
        <v>1018</v>
      </c>
      <c r="G41" s="295"/>
      <c r="H41" s="296"/>
      <c r="I41" s="296"/>
      <c r="J41" s="296"/>
      <c r="K41" s="296"/>
      <c r="L41" s="296"/>
      <c r="M41" s="296"/>
      <c r="N41" s="297"/>
      <c r="O41" s="192">
        <v>0</v>
      </c>
      <c r="P41" s="539"/>
      <c r="Q41" s="540"/>
      <c r="R41" s="540"/>
      <c r="S41" s="540"/>
      <c r="T41" s="298" t="s">
        <v>1018</v>
      </c>
      <c r="U41" s="299" t="s">
        <v>1018</v>
      </c>
      <c r="V41" s="299" t="s">
        <v>1018</v>
      </c>
      <c r="W41" s="299" t="s">
        <v>1018</v>
      </c>
      <c r="X41" s="436"/>
      <c r="Y41" s="300"/>
    </row>
    <row r="42" spans="1:25" x14ac:dyDescent="0.2">
      <c r="A42" s="19">
        <v>30</v>
      </c>
      <c r="B42" s="520"/>
      <c r="C42" s="521"/>
      <c r="D42" s="521"/>
      <c r="E42" s="522"/>
      <c r="F42" s="294" t="s">
        <v>1018</v>
      </c>
      <c r="G42" s="295"/>
      <c r="H42" s="296"/>
      <c r="I42" s="296"/>
      <c r="J42" s="296"/>
      <c r="K42" s="296"/>
      <c r="L42" s="296"/>
      <c r="M42" s="296"/>
      <c r="N42" s="297"/>
      <c r="O42" s="192">
        <v>0</v>
      </c>
      <c r="P42" s="539"/>
      <c r="Q42" s="540"/>
      <c r="R42" s="540"/>
      <c r="S42" s="540"/>
      <c r="T42" s="298" t="s">
        <v>1018</v>
      </c>
      <c r="U42" s="299" t="s">
        <v>1018</v>
      </c>
      <c r="V42" s="299" t="s">
        <v>1018</v>
      </c>
      <c r="W42" s="299" t="s">
        <v>1018</v>
      </c>
      <c r="X42" s="436"/>
      <c r="Y42" s="300"/>
    </row>
    <row r="43" spans="1:25" x14ac:dyDescent="0.2">
      <c r="A43" s="19">
        <v>31</v>
      </c>
      <c r="B43" s="520"/>
      <c r="C43" s="521"/>
      <c r="D43" s="521"/>
      <c r="E43" s="522"/>
      <c r="F43" s="294" t="s">
        <v>1018</v>
      </c>
      <c r="G43" s="295"/>
      <c r="H43" s="296"/>
      <c r="I43" s="296"/>
      <c r="J43" s="296"/>
      <c r="K43" s="296"/>
      <c r="L43" s="296"/>
      <c r="M43" s="296"/>
      <c r="N43" s="297"/>
      <c r="O43" s="192">
        <v>0</v>
      </c>
      <c r="P43" s="539"/>
      <c r="Q43" s="540"/>
      <c r="R43" s="540"/>
      <c r="S43" s="540"/>
      <c r="T43" s="298" t="s">
        <v>1018</v>
      </c>
      <c r="U43" s="299" t="s">
        <v>1018</v>
      </c>
      <c r="V43" s="299" t="s">
        <v>1018</v>
      </c>
      <c r="W43" s="299" t="s">
        <v>1018</v>
      </c>
      <c r="X43" s="436"/>
      <c r="Y43" s="300"/>
    </row>
    <row r="44" spans="1:25" x14ac:dyDescent="0.2">
      <c r="A44" s="19">
        <v>32</v>
      </c>
      <c r="B44" s="520"/>
      <c r="C44" s="521"/>
      <c r="D44" s="521"/>
      <c r="E44" s="522"/>
      <c r="F44" s="294" t="s">
        <v>1018</v>
      </c>
      <c r="G44" s="295"/>
      <c r="H44" s="296"/>
      <c r="I44" s="296"/>
      <c r="J44" s="296"/>
      <c r="K44" s="296"/>
      <c r="L44" s="296"/>
      <c r="M44" s="296"/>
      <c r="N44" s="297"/>
      <c r="O44" s="192">
        <v>0</v>
      </c>
      <c r="P44" s="539"/>
      <c r="Q44" s="540"/>
      <c r="R44" s="540"/>
      <c r="S44" s="540"/>
      <c r="T44" s="298" t="s">
        <v>1018</v>
      </c>
      <c r="U44" s="299" t="s">
        <v>1018</v>
      </c>
      <c r="V44" s="299" t="s">
        <v>1018</v>
      </c>
      <c r="W44" s="299" t="s">
        <v>1018</v>
      </c>
      <c r="X44" s="436"/>
      <c r="Y44" s="300"/>
    </row>
    <row r="45" spans="1:25" x14ac:dyDescent="0.2">
      <c r="A45" s="19">
        <v>33</v>
      </c>
      <c r="B45" s="520" t="s">
        <v>379</v>
      </c>
      <c r="C45" s="521"/>
      <c r="D45" s="521"/>
      <c r="E45" s="522"/>
      <c r="F45" s="294">
        <v>1</v>
      </c>
      <c r="G45" s="295"/>
      <c r="H45" s="296"/>
      <c r="I45" s="296"/>
      <c r="J45" s="296"/>
      <c r="K45" s="296">
        <v>1</v>
      </c>
      <c r="L45" s="296"/>
      <c r="M45" s="296"/>
      <c r="N45" s="297"/>
      <c r="O45" s="192">
        <v>1</v>
      </c>
      <c r="P45" s="539" t="s">
        <v>1612</v>
      </c>
      <c r="Q45" s="540"/>
      <c r="R45" s="540"/>
      <c r="S45" s="540"/>
      <c r="T45" s="298" t="s">
        <v>482</v>
      </c>
      <c r="U45" s="299" t="s">
        <v>1018</v>
      </c>
      <c r="V45" s="299" t="s">
        <v>1018</v>
      </c>
      <c r="W45" s="299" t="s">
        <v>1018</v>
      </c>
      <c r="X45" s="437" t="s">
        <v>1613</v>
      </c>
      <c r="Y45" s="300"/>
    </row>
    <row r="46" spans="1:25" x14ac:dyDescent="0.2">
      <c r="A46" s="19">
        <v>34</v>
      </c>
      <c r="B46" s="520"/>
      <c r="C46" s="521"/>
      <c r="D46" s="521"/>
      <c r="E46" s="522"/>
      <c r="F46" s="294" t="s">
        <v>1018</v>
      </c>
      <c r="G46" s="295"/>
      <c r="H46" s="296"/>
      <c r="I46" s="296"/>
      <c r="J46" s="296"/>
      <c r="K46" s="296"/>
      <c r="L46" s="296"/>
      <c r="M46" s="296"/>
      <c r="N46" s="297"/>
      <c r="O46" s="192">
        <v>0</v>
      </c>
      <c r="P46" s="539"/>
      <c r="Q46" s="540"/>
      <c r="R46" s="540"/>
      <c r="S46" s="540"/>
      <c r="T46" s="298" t="s">
        <v>1018</v>
      </c>
      <c r="U46" s="299" t="s">
        <v>1018</v>
      </c>
      <c r="V46" s="299" t="s">
        <v>1018</v>
      </c>
      <c r="W46" s="299" t="s">
        <v>1018</v>
      </c>
      <c r="X46" s="436"/>
      <c r="Y46" s="300"/>
    </row>
    <row r="47" spans="1:25" x14ac:dyDescent="0.2">
      <c r="A47" s="19">
        <v>35</v>
      </c>
      <c r="B47" s="520"/>
      <c r="C47" s="521"/>
      <c r="D47" s="521"/>
      <c r="E47" s="522"/>
      <c r="F47" s="294" t="s">
        <v>1018</v>
      </c>
      <c r="G47" s="295"/>
      <c r="H47" s="296"/>
      <c r="I47" s="296"/>
      <c r="J47" s="296"/>
      <c r="K47" s="296"/>
      <c r="L47" s="296"/>
      <c r="M47" s="296"/>
      <c r="N47" s="297"/>
      <c r="O47" s="192">
        <v>0</v>
      </c>
      <c r="P47" s="539"/>
      <c r="Q47" s="540"/>
      <c r="R47" s="540"/>
      <c r="S47" s="540"/>
      <c r="T47" s="298" t="s">
        <v>1018</v>
      </c>
      <c r="U47" s="299" t="s">
        <v>1018</v>
      </c>
      <c r="V47" s="299" t="s">
        <v>1018</v>
      </c>
      <c r="W47" s="299" t="s">
        <v>1018</v>
      </c>
      <c r="X47" s="436"/>
      <c r="Y47" s="300"/>
    </row>
    <row r="48" spans="1:25" x14ac:dyDescent="0.2">
      <c r="A48" s="19">
        <v>36</v>
      </c>
      <c r="B48" s="520" t="s">
        <v>1591</v>
      </c>
      <c r="C48" s="521"/>
      <c r="D48" s="521"/>
      <c r="E48" s="522"/>
      <c r="F48" s="294">
        <v>3</v>
      </c>
      <c r="G48" s="295"/>
      <c r="H48" s="296">
        <v>3</v>
      </c>
      <c r="I48" s="296"/>
      <c r="J48" s="296"/>
      <c r="K48" s="296"/>
      <c r="L48" s="296"/>
      <c r="M48" s="296"/>
      <c r="N48" s="297"/>
      <c r="O48" s="192">
        <v>3</v>
      </c>
      <c r="P48" s="539" t="s">
        <v>1617</v>
      </c>
      <c r="Q48" s="540"/>
      <c r="R48" s="540"/>
      <c r="S48" s="540"/>
      <c r="T48" s="298" t="s">
        <v>482</v>
      </c>
      <c r="U48" s="299" t="s">
        <v>1018</v>
      </c>
      <c r="V48" s="299" t="s">
        <v>1018</v>
      </c>
      <c r="W48" s="299" t="s">
        <v>1018</v>
      </c>
      <c r="X48" s="437" t="s">
        <v>1616</v>
      </c>
      <c r="Y48" s="300"/>
    </row>
    <row r="49" spans="1:25" x14ac:dyDescent="0.2">
      <c r="A49" s="19">
        <v>37</v>
      </c>
      <c r="B49" s="520"/>
      <c r="C49" s="521"/>
      <c r="D49" s="521"/>
      <c r="E49" s="522"/>
      <c r="F49" s="294" t="s">
        <v>1018</v>
      </c>
      <c r="G49" s="295"/>
      <c r="H49" s="296"/>
      <c r="I49" s="296"/>
      <c r="J49" s="296"/>
      <c r="K49" s="296"/>
      <c r="L49" s="296"/>
      <c r="M49" s="296"/>
      <c r="N49" s="297"/>
      <c r="O49" s="192">
        <v>0</v>
      </c>
      <c r="P49" s="539"/>
      <c r="Q49" s="540"/>
      <c r="R49" s="540"/>
      <c r="S49" s="540"/>
      <c r="T49" s="298" t="s">
        <v>1018</v>
      </c>
      <c r="U49" s="299" t="s">
        <v>1018</v>
      </c>
      <c r="V49" s="299" t="s">
        <v>1018</v>
      </c>
      <c r="W49" s="299" t="s">
        <v>1018</v>
      </c>
      <c r="X49" s="436"/>
      <c r="Y49" s="300"/>
    </row>
    <row r="50" spans="1:25" x14ac:dyDescent="0.2">
      <c r="A50" s="19">
        <v>38</v>
      </c>
      <c r="B50" s="520"/>
      <c r="C50" s="521"/>
      <c r="D50" s="521"/>
      <c r="E50" s="522"/>
      <c r="F50" s="294" t="s">
        <v>1018</v>
      </c>
      <c r="G50" s="295"/>
      <c r="H50" s="296"/>
      <c r="I50" s="296"/>
      <c r="J50" s="296"/>
      <c r="K50" s="296"/>
      <c r="L50" s="296"/>
      <c r="M50" s="296"/>
      <c r="N50" s="297"/>
      <c r="O50" s="192">
        <v>0</v>
      </c>
      <c r="P50" s="539"/>
      <c r="Q50" s="540"/>
      <c r="R50" s="540"/>
      <c r="S50" s="540"/>
      <c r="T50" s="298" t="s">
        <v>1018</v>
      </c>
      <c r="U50" s="299" t="s">
        <v>1018</v>
      </c>
      <c r="V50" s="299" t="s">
        <v>1018</v>
      </c>
      <c r="W50" s="299" t="s">
        <v>1018</v>
      </c>
      <c r="X50" s="436"/>
      <c r="Y50" s="300"/>
    </row>
    <row r="51" spans="1:25" x14ac:dyDescent="0.2">
      <c r="A51" s="19">
        <v>39</v>
      </c>
      <c r="B51" s="520"/>
      <c r="C51" s="521"/>
      <c r="D51" s="521"/>
      <c r="E51" s="522"/>
      <c r="F51" s="294" t="s">
        <v>1018</v>
      </c>
      <c r="G51" s="295"/>
      <c r="H51" s="296"/>
      <c r="I51" s="296"/>
      <c r="J51" s="296"/>
      <c r="K51" s="296"/>
      <c r="L51" s="296"/>
      <c r="M51" s="296"/>
      <c r="N51" s="297"/>
      <c r="O51" s="192">
        <v>0</v>
      </c>
      <c r="P51" s="539"/>
      <c r="Q51" s="540"/>
      <c r="R51" s="540"/>
      <c r="S51" s="540"/>
      <c r="T51" s="298" t="s">
        <v>1018</v>
      </c>
      <c r="U51" s="299" t="s">
        <v>1018</v>
      </c>
      <c r="V51" s="299" t="s">
        <v>1018</v>
      </c>
      <c r="W51" s="299" t="s">
        <v>1018</v>
      </c>
      <c r="X51" s="436"/>
      <c r="Y51" s="300"/>
    </row>
    <row r="52" spans="1:25" x14ac:dyDescent="0.2">
      <c r="A52" s="19">
        <v>69</v>
      </c>
      <c r="B52" s="520"/>
      <c r="C52" s="521"/>
      <c r="D52" s="521"/>
      <c r="E52" s="522"/>
      <c r="F52" s="294" t="s">
        <v>1018</v>
      </c>
      <c r="G52" s="295"/>
      <c r="H52" s="296"/>
      <c r="I52" s="296"/>
      <c r="J52" s="296"/>
      <c r="K52" s="296"/>
      <c r="L52" s="296"/>
      <c r="M52" s="296"/>
      <c r="N52" s="297"/>
      <c r="O52" s="192">
        <v>0</v>
      </c>
      <c r="P52" s="539"/>
      <c r="Q52" s="540"/>
      <c r="R52" s="540"/>
      <c r="S52" s="540"/>
      <c r="T52" s="298" t="s">
        <v>1018</v>
      </c>
      <c r="U52" s="299" t="s">
        <v>1018</v>
      </c>
      <c r="V52" s="299" t="s">
        <v>1018</v>
      </c>
      <c r="W52" s="299" t="s">
        <v>1018</v>
      </c>
      <c r="X52" s="436"/>
      <c r="Y52" s="300"/>
    </row>
    <row r="53" spans="1:25" x14ac:dyDescent="0.2">
      <c r="A53" s="19">
        <v>70</v>
      </c>
      <c r="B53" s="520"/>
      <c r="C53" s="521"/>
      <c r="D53" s="521"/>
      <c r="E53" s="522"/>
      <c r="F53" s="294" t="s">
        <v>1018</v>
      </c>
      <c r="G53" s="295"/>
      <c r="H53" s="296"/>
      <c r="I53" s="296"/>
      <c r="J53" s="296"/>
      <c r="K53" s="296"/>
      <c r="L53" s="296"/>
      <c r="M53" s="296"/>
      <c r="N53" s="297"/>
      <c r="O53" s="192">
        <v>0</v>
      </c>
      <c r="P53" s="539"/>
      <c r="Q53" s="540"/>
      <c r="R53" s="540"/>
      <c r="S53" s="540"/>
      <c r="T53" s="298" t="s">
        <v>1018</v>
      </c>
      <c r="U53" s="299" t="s">
        <v>1018</v>
      </c>
      <c r="V53" s="299" t="s">
        <v>1018</v>
      </c>
      <c r="W53" s="299" t="s">
        <v>1018</v>
      </c>
      <c r="X53" s="436"/>
      <c r="Y53" s="300"/>
    </row>
    <row r="54" spans="1:25" ht="18.75" x14ac:dyDescent="0.3">
      <c r="A54" s="280"/>
      <c r="B54" s="287" t="s">
        <v>1778</v>
      </c>
      <c r="C54" s="288"/>
      <c r="D54" s="288"/>
      <c r="E54" s="288"/>
      <c r="F54" s="289"/>
      <c r="G54" s="290"/>
      <c r="H54" s="290"/>
      <c r="I54" s="290"/>
      <c r="J54" s="290"/>
      <c r="K54" s="290"/>
      <c r="L54" s="290"/>
      <c r="M54" s="290"/>
      <c r="N54" s="290"/>
      <c r="O54" s="290"/>
      <c r="P54" s="290"/>
      <c r="Q54" s="290"/>
      <c r="R54" s="290"/>
      <c r="S54" s="290"/>
      <c r="T54" s="291"/>
      <c r="U54" s="292"/>
      <c r="V54" s="292"/>
      <c r="W54" s="293"/>
      <c r="X54" s="433"/>
      <c r="Y54" s="301"/>
    </row>
    <row r="55" spans="1:25" x14ac:dyDescent="0.2">
      <c r="A55" s="19">
        <v>71</v>
      </c>
      <c r="B55" s="520" t="s">
        <v>382</v>
      </c>
      <c r="C55" s="521"/>
      <c r="D55" s="521"/>
      <c r="E55" s="522"/>
      <c r="F55" s="294">
        <v>4</v>
      </c>
      <c r="G55" s="295"/>
      <c r="H55" s="296"/>
      <c r="I55" s="296">
        <v>4</v>
      </c>
      <c r="J55" s="296"/>
      <c r="K55" s="296"/>
      <c r="L55" s="296"/>
      <c r="M55" s="296"/>
      <c r="N55" s="297"/>
      <c r="O55" s="192">
        <v>4</v>
      </c>
      <c r="P55" s="539"/>
      <c r="Q55" s="540"/>
      <c r="R55" s="540"/>
      <c r="S55" s="540"/>
      <c r="T55" s="298" t="s">
        <v>482</v>
      </c>
      <c r="U55" s="299" t="s">
        <v>1018</v>
      </c>
      <c r="V55" s="299" t="s">
        <v>1018</v>
      </c>
      <c r="W55" s="299" t="s">
        <v>1018</v>
      </c>
      <c r="X55" s="436"/>
      <c r="Y55" s="300"/>
    </row>
    <row r="56" spans="1:25" x14ac:dyDescent="0.2">
      <c r="A56" s="19">
        <v>72</v>
      </c>
      <c r="B56" s="520" t="s">
        <v>12</v>
      </c>
      <c r="C56" s="521"/>
      <c r="D56" s="521"/>
      <c r="E56" s="522"/>
      <c r="F56" s="294">
        <v>5</v>
      </c>
      <c r="G56" s="295"/>
      <c r="H56" s="296"/>
      <c r="I56" s="296">
        <v>5</v>
      </c>
      <c r="J56" s="296"/>
      <c r="K56" s="296"/>
      <c r="L56" s="296"/>
      <c r="M56" s="296"/>
      <c r="N56" s="297"/>
      <c r="O56" s="192">
        <v>5</v>
      </c>
      <c r="P56" s="539"/>
      <c r="Q56" s="540"/>
      <c r="R56" s="540"/>
      <c r="S56" s="540"/>
      <c r="T56" s="298" t="s">
        <v>482</v>
      </c>
      <c r="U56" s="299" t="s">
        <v>1018</v>
      </c>
      <c r="V56" s="299" t="s">
        <v>1018</v>
      </c>
      <c r="W56" s="299" t="s">
        <v>1018</v>
      </c>
      <c r="X56" s="437" t="s">
        <v>1618</v>
      </c>
      <c r="Y56" s="300"/>
    </row>
    <row r="57" spans="1:25" x14ac:dyDescent="0.2">
      <c r="A57" s="19">
        <v>73</v>
      </c>
      <c r="B57" s="520" t="s">
        <v>462</v>
      </c>
      <c r="C57" s="521"/>
      <c r="D57" s="521"/>
      <c r="E57" s="522"/>
      <c r="F57" s="294">
        <v>1</v>
      </c>
      <c r="G57" s="295"/>
      <c r="H57" s="296"/>
      <c r="I57" s="296"/>
      <c r="J57" s="296"/>
      <c r="K57" s="296"/>
      <c r="L57" s="296"/>
      <c r="M57" s="296">
        <v>1</v>
      </c>
      <c r="N57" s="297"/>
      <c r="O57" s="192">
        <v>1</v>
      </c>
      <c r="P57" s="539" t="s">
        <v>1610</v>
      </c>
      <c r="Q57" s="540"/>
      <c r="R57" s="540"/>
      <c r="S57" s="540"/>
      <c r="T57" s="298" t="s">
        <v>482</v>
      </c>
      <c r="U57" s="299" t="s">
        <v>1018</v>
      </c>
      <c r="V57" s="299" t="s">
        <v>1018</v>
      </c>
      <c r="W57" s="299" t="s">
        <v>1018</v>
      </c>
      <c r="X57" s="437" t="s">
        <v>50</v>
      </c>
      <c r="Y57" s="300"/>
    </row>
    <row r="58" spans="1:25" x14ac:dyDescent="0.2">
      <c r="A58" s="19">
        <v>74</v>
      </c>
      <c r="B58" s="520"/>
      <c r="C58" s="521"/>
      <c r="D58" s="521"/>
      <c r="E58" s="522"/>
      <c r="F58" s="294" t="s">
        <v>1018</v>
      </c>
      <c r="G58" s="295"/>
      <c r="H58" s="296"/>
      <c r="I58" s="296"/>
      <c r="J58" s="296"/>
      <c r="K58" s="296"/>
      <c r="L58" s="296"/>
      <c r="M58" s="296"/>
      <c r="N58" s="297"/>
      <c r="O58" s="192">
        <v>0</v>
      </c>
      <c r="P58" s="539"/>
      <c r="Q58" s="540"/>
      <c r="R58" s="540"/>
      <c r="S58" s="540"/>
      <c r="T58" s="298" t="s">
        <v>1018</v>
      </c>
      <c r="U58" s="299" t="s">
        <v>1018</v>
      </c>
      <c r="V58" s="299" t="s">
        <v>1018</v>
      </c>
      <c r="W58" s="299" t="s">
        <v>1018</v>
      </c>
      <c r="X58" s="437" t="s">
        <v>1611</v>
      </c>
      <c r="Y58" s="300"/>
    </row>
    <row r="59" spans="1:25" x14ac:dyDescent="0.2">
      <c r="A59" s="19">
        <v>75</v>
      </c>
      <c r="B59" s="520"/>
      <c r="C59" s="521"/>
      <c r="D59" s="521"/>
      <c r="E59" s="522"/>
      <c r="F59" s="294" t="s">
        <v>1018</v>
      </c>
      <c r="G59" s="295"/>
      <c r="H59" s="296"/>
      <c r="I59" s="296"/>
      <c r="J59" s="296"/>
      <c r="K59" s="296"/>
      <c r="L59" s="296"/>
      <c r="M59" s="296"/>
      <c r="N59" s="297"/>
      <c r="O59" s="192">
        <v>0</v>
      </c>
      <c r="P59" s="539"/>
      <c r="Q59" s="540"/>
      <c r="R59" s="540"/>
      <c r="S59" s="540"/>
      <c r="T59" s="298" t="s">
        <v>1018</v>
      </c>
      <c r="U59" s="299" t="s">
        <v>1018</v>
      </c>
      <c r="V59" s="299" t="s">
        <v>1018</v>
      </c>
      <c r="W59" s="299" t="s">
        <v>1018</v>
      </c>
      <c r="X59" s="436"/>
      <c r="Y59" s="300"/>
    </row>
    <row r="60" spans="1:25" x14ac:dyDescent="0.2">
      <c r="A60" s="19">
        <v>76</v>
      </c>
      <c r="B60" s="520"/>
      <c r="C60" s="521"/>
      <c r="D60" s="521"/>
      <c r="E60" s="522"/>
      <c r="F60" s="294" t="s">
        <v>1018</v>
      </c>
      <c r="G60" s="295"/>
      <c r="H60" s="296"/>
      <c r="I60" s="296"/>
      <c r="J60" s="296"/>
      <c r="K60" s="296"/>
      <c r="L60" s="296"/>
      <c r="M60" s="296"/>
      <c r="N60" s="297"/>
      <c r="O60" s="192">
        <v>0</v>
      </c>
      <c r="P60" s="539"/>
      <c r="Q60" s="540"/>
      <c r="R60" s="540"/>
      <c r="S60" s="540"/>
      <c r="T60" s="298" t="s">
        <v>1018</v>
      </c>
      <c r="U60" s="299" t="s">
        <v>1018</v>
      </c>
      <c r="V60" s="299" t="s">
        <v>1018</v>
      </c>
      <c r="W60" s="299" t="s">
        <v>1018</v>
      </c>
      <c r="X60" s="436"/>
      <c r="Y60" s="300"/>
    </row>
    <row r="61" spans="1:25" x14ac:dyDescent="0.2">
      <c r="A61" s="19">
        <v>77</v>
      </c>
      <c r="B61" s="520"/>
      <c r="C61" s="521"/>
      <c r="D61" s="521"/>
      <c r="E61" s="522"/>
      <c r="F61" s="294" t="s">
        <v>1018</v>
      </c>
      <c r="G61" s="295"/>
      <c r="H61" s="296"/>
      <c r="I61" s="296"/>
      <c r="J61" s="296"/>
      <c r="K61" s="296"/>
      <c r="L61" s="296"/>
      <c r="M61" s="296"/>
      <c r="N61" s="297"/>
      <c r="O61" s="192">
        <v>0</v>
      </c>
      <c r="P61" s="539"/>
      <c r="Q61" s="540"/>
      <c r="R61" s="540"/>
      <c r="S61" s="540"/>
      <c r="T61" s="298" t="s">
        <v>1018</v>
      </c>
      <c r="U61" s="299" t="s">
        <v>1018</v>
      </c>
      <c r="V61" s="299" t="s">
        <v>1018</v>
      </c>
      <c r="W61" s="299" t="s">
        <v>1018</v>
      </c>
      <c r="X61" s="436"/>
      <c r="Y61" s="300"/>
    </row>
    <row r="62" spans="1:25" x14ac:dyDescent="0.2">
      <c r="A62" s="19">
        <v>78</v>
      </c>
      <c r="B62" s="520"/>
      <c r="C62" s="521"/>
      <c r="D62" s="521"/>
      <c r="E62" s="522"/>
      <c r="F62" s="294" t="s">
        <v>1018</v>
      </c>
      <c r="G62" s="295"/>
      <c r="H62" s="296"/>
      <c r="I62" s="296"/>
      <c r="J62" s="296"/>
      <c r="K62" s="296"/>
      <c r="L62" s="296"/>
      <c r="M62" s="296"/>
      <c r="N62" s="297"/>
      <c r="O62" s="192">
        <v>0</v>
      </c>
      <c r="P62" s="539"/>
      <c r="Q62" s="540"/>
      <c r="R62" s="540"/>
      <c r="S62" s="540"/>
      <c r="T62" s="298" t="s">
        <v>1018</v>
      </c>
      <c r="U62" s="299" t="s">
        <v>1018</v>
      </c>
      <c r="V62" s="299" t="s">
        <v>1018</v>
      </c>
      <c r="W62" s="299" t="s">
        <v>1018</v>
      </c>
      <c r="X62" s="436"/>
      <c r="Y62" s="300"/>
    </row>
    <row r="63" spans="1:25" x14ac:dyDescent="0.2">
      <c r="A63" s="19">
        <v>79</v>
      </c>
      <c r="B63" s="520"/>
      <c r="C63" s="521"/>
      <c r="D63" s="521"/>
      <c r="E63" s="522"/>
      <c r="F63" s="294" t="s">
        <v>1018</v>
      </c>
      <c r="G63" s="295"/>
      <c r="H63" s="296"/>
      <c r="I63" s="296"/>
      <c r="J63" s="296"/>
      <c r="K63" s="296"/>
      <c r="L63" s="296"/>
      <c r="M63" s="296"/>
      <c r="N63" s="297"/>
      <c r="O63" s="192">
        <v>0</v>
      </c>
      <c r="P63" s="539"/>
      <c r="Q63" s="540"/>
      <c r="R63" s="540"/>
      <c r="S63" s="540"/>
      <c r="T63" s="298" t="s">
        <v>1018</v>
      </c>
      <c r="U63" s="299" t="s">
        <v>1018</v>
      </c>
      <c r="V63" s="299" t="s">
        <v>1018</v>
      </c>
      <c r="W63" s="299" t="s">
        <v>1018</v>
      </c>
      <c r="X63" s="436"/>
      <c r="Y63" s="300"/>
    </row>
    <row r="64" spans="1:25" x14ac:dyDescent="0.2">
      <c r="A64" s="19">
        <v>80</v>
      </c>
      <c r="B64" s="520"/>
      <c r="C64" s="521"/>
      <c r="D64" s="521"/>
      <c r="E64" s="522"/>
      <c r="F64" s="294" t="s">
        <v>1018</v>
      </c>
      <c r="G64" s="295"/>
      <c r="H64" s="296"/>
      <c r="I64" s="296"/>
      <c r="J64" s="296"/>
      <c r="K64" s="296"/>
      <c r="L64" s="296"/>
      <c r="M64" s="296"/>
      <c r="N64" s="297"/>
      <c r="O64" s="192">
        <v>0</v>
      </c>
      <c r="P64" s="539"/>
      <c r="Q64" s="540"/>
      <c r="R64" s="540"/>
      <c r="S64" s="540"/>
      <c r="T64" s="298" t="s">
        <v>1018</v>
      </c>
      <c r="U64" s="299" t="s">
        <v>1018</v>
      </c>
      <c r="V64" s="299" t="s">
        <v>1018</v>
      </c>
      <c r="W64" s="299" t="s">
        <v>1018</v>
      </c>
      <c r="X64" s="436"/>
      <c r="Y64" s="300"/>
    </row>
    <row r="65" spans="1:25" x14ac:dyDescent="0.2">
      <c r="A65" s="19">
        <v>81</v>
      </c>
      <c r="B65" s="520"/>
      <c r="C65" s="521"/>
      <c r="D65" s="521"/>
      <c r="E65" s="522"/>
      <c r="F65" s="294" t="s">
        <v>1018</v>
      </c>
      <c r="G65" s="295"/>
      <c r="H65" s="296"/>
      <c r="I65" s="296"/>
      <c r="J65" s="296"/>
      <c r="K65" s="296"/>
      <c r="L65" s="296"/>
      <c r="M65" s="296"/>
      <c r="N65" s="297"/>
      <c r="O65" s="192">
        <v>0</v>
      </c>
      <c r="P65" s="539"/>
      <c r="Q65" s="540"/>
      <c r="R65" s="540"/>
      <c r="S65" s="540"/>
      <c r="T65" s="298" t="s">
        <v>1018</v>
      </c>
      <c r="U65" s="299" t="s">
        <v>1018</v>
      </c>
      <c r="V65" s="299" t="s">
        <v>1018</v>
      </c>
      <c r="W65" s="299" t="s">
        <v>1018</v>
      </c>
      <c r="X65" s="436"/>
      <c r="Y65" s="300"/>
    </row>
    <row r="66" spans="1:25" x14ac:dyDescent="0.2">
      <c r="A66" s="19">
        <v>82</v>
      </c>
      <c r="B66" s="520"/>
      <c r="C66" s="521"/>
      <c r="D66" s="521"/>
      <c r="E66" s="522"/>
      <c r="F66" s="294" t="s">
        <v>1018</v>
      </c>
      <c r="G66" s="295"/>
      <c r="H66" s="296"/>
      <c r="I66" s="296"/>
      <c r="J66" s="296"/>
      <c r="K66" s="296"/>
      <c r="L66" s="296"/>
      <c r="M66" s="296"/>
      <c r="N66" s="297"/>
      <c r="O66" s="192">
        <v>0</v>
      </c>
      <c r="P66" s="539"/>
      <c r="Q66" s="540"/>
      <c r="R66" s="540"/>
      <c r="S66" s="540"/>
      <c r="T66" s="298" t="s">
        <v>1018</v>
      </c>
      <c r="U66" s="299" t="s">
        <v>1018</v>
      </c>
      <c r="V66" s="299" t="s">
        <v>1018</v>
      </c>
      <c r="W66" s="299" t="s">
        <v>1018</v>
      </c>
      <c r="X66" s="436"/>
      <c r="Y66" s="300"/>
    </row>
    <row r="67" spans="1:25" x14ac:dyDescent="0.2">
      <c r="A67" s="19">
        <v>83</v>
      </c>
      <c r="B67" s="520"/>
      <c r="C67" s="521"/>
      <c r="D67" s="521"/>
      <c r="E67" s="522"/>
      <c r="F67" s="294" t="s">
        <v>1018</v>
      </c>
      <c r="G67" s="295"/>
      <c r="H67" s="296"/>
      <c r="I67" s="296"/>
      <c r="J67" s="296"/>
      <c r="K67" s="296"/>
      <c r="L67" s="296"/>
      <c r="M67" s="296"/>
      <c r="N67" s="297"/>
      <c r="O67" s="192">
        <v>0</v>
      </c>
      <c r="P67" s="539"/>
      <c r="Q67" s="540"/>
      <c r="R67" s="540"/>
      <c r="S67" s="540"/>
      <c r="T67" s="298" t="s">
        <v>1018</v>
      </c>
      <c r="U67" s="299" t="s">
        <v>1018</v>
      </c>
      <c r="V67" s="299" t="s">
        <v>1018</v>
      </c>
      <c r="W67" s="299" t="s">
        <v>1018</v>
      </c>
      <c r="X67" s="436"/>
      <c r="Y67" s="300"/>
    </row>
    <row r="68" spans="1:25" x14ac:dyDescent="0.2">
      <c r="A68" s="19">
        <v>84</v>
      </c>
      <c r="B68" s="520"/>
      <c r="C68" s="521"/>
      <c r="D68" s="521"/>
      <c r="E68" s="522"/>
      <c r="F68" s="294" t="s">
        <v>1018</v>
      </c>
      <c r="G68" s="295"/>
      <c r="H68" s="296"/>
      <c r="I68" s="296"/>
      <c r="J68" s="296"/>
      <c r="K68" s="296"/>
      <c r="L68" s="296"/>
      <c r="M68" s="296"/>
      <c r="N68" s="297"/>
      <c r="O68" s="192">
        <v>0</v>
      </c>
      <c r="P68" s="539"/>
      <c r="Q68" s="540"/>
      <c r="R68" s="540"/>
      <c r="S68" s="540"/>
      <c r="T68" s="298" t="s">
        <v>1018</v>
      </c>
      <c r="U68" s="299" t="s">
        <v>1018</v>
      </c>
      <c r="V68" s="299" t="s">
        <v>1018</v>
      </c>
      <c r="W68" s="299" t="s">
        <v>1018</v>
      </c>
      <c r="X68" s="436"/>
      <c r="Y68" s="300"/>
    </row>
    <row r="69" spans="1:25" x14ac:dyDescent="0.2">
      <c r="A69" s="19">
        <v>89</v>
      </c>
      <c r="B69" s="520"/>
      <c r="C69" s="521"/>
      <c r="D69" s="521"/>
      <c r="E69" s="522"/>
      <c r="F69" s="294" t="s">
        <v>1018</v>
      </c>
      <c r="G69" s="295"/>
      <c r="H69" s="296"/>
      <c r="I69" s="296"/>
      <c r="J69" s="296"/>
      <c r="K69" s="296"/>
      <c r="L69" s="296"/>
      <c r="M69" s="296"/>
      <c r="N69" s="297"/>
      <c r="O69" s="192">
        <v>0</v>
      </c>
      <c r="P69" s="539"/>
      <c r="Q69" s="540"/>
      <c r="R69" s="540"/>
      <c r="S69" s="540"/>
      <c r="T69" s="298" t="s">
        <v>1018</v>
      </c>
      <c r="U69" s="299" t="s">
        <v>1018</v>
      </c>
      <c r="V69" s="299" t="s">
        <v>1018</v>
      </c>
      <c r="W69" s="299" t="s">
        <v>1018</v>
      </c>
      <c r="X69" s="436"/>
      <c r="Y69" s="300"/>
    </row>
    <row r="70" spans="1:25" x14ac:dyDescent="0.2">
      <c r="A70" s="19">
        <v>90</v>
      </c>
      <c r="B70" s="520"/>
      <c r="C70" s="521"/>
      <c r="D70" s="521"/>
      <c r="E70" s="522"/>
      <c r="F70" s="294" t="s">
        <v>1018</v>
      </c>
      <c r="G70" s="295"/>
      <c r="H70" s="296"/>
      <c r="I70" s="296"/>
      <c r="J70" s="296"/>
      <c r="K70" s="296"/>
      <c r="L70" s="296"/>
      <c r="M70" s="296"/>
      <c r="N70" s="297"/>
      <c r="O70" s="192"/>
      <c r="P70" s="539"/>
      <c r="Q70" s="540"/>
      <c r="R70" s="540"/>
      <c r="S70" s="540"/>
      <c r="T70" s="298" t="s">
        <v>1018</v>
      </c>
      <c r="U70" s="299" t="s">
        <v>1018</v>
      </c>
      <c r="V70" s="299" t="s">
        <v>1018</v>
      </c>
      <c r="W70" s="299" t="s">
        <v>1018</v>
      </c>
      <c r="X70" s="436"/>
      <c r="Y70" s="300"/>
    </row>
    <row r="71" spans="1:25" ht="18.75" x14ac:dyDescent="0.3">
      <c r="A71" s="280"/>
      <c r="B71" s="287" t="s">
        <v>1781</v>
      </c>
      <c r="C71" s="288"/>
      <c r="D71" s="288"/>
      <c r="E71" s="288"/>
      <c r="F71" s="289"/>
      <c r="G71" s="290"/>
      <c r="H71" s="290"/>
      <c r="I71" s="290"/>
      <c r="J71" s="290"/>
      <c r="K71" s="290"/>
      <c r="L71" s="290"/>
      <c r="M71" s="290"/>
      <c r="N71" s="290"/>
      <c r="O71" s="290"/>
      <c r="P71" s="290"/>
      <c r="Q71" s="290"/>
      <c r="R71" s="290"/>
      <c r="S71" s="290"/>
      <c r="T71" s="291"/>
      <c r="U71" s="292"/>
      <c r="V71" s="292"/>
      <c r="W71" s="293"/>
      <c r="X71" s="433"/>
      <c r="Y71" s="301"/>
    </row>
    <row r="72" spans="1:25" x14ac:dyDescent="0.2">
      <c r="A72" s="19">
        <v>91</v>
      </c>
      <c r="B72" s="520" t="s">
        <v>396</v>
      </c>
      <c r="C72" s="521"/>
      <c r="D72" s="521"/>
      <c r="E72" s="522"/>
      <c r="F72" s="294" t="s">
        <v>1018</v>
      </c>
      <c r="G72" s="295"/>
      <c r="H72" s="296"/>
      <c r="I72" s="296"/>
      <c r="J72" s="296"/>
      <c r="K72" s="296"/>
      <c r="L72" s="296"/>
      <c r="M72" s="296"/>
      <c r="N72" s="297"/>
      <c r="O72" s="192"/>
      <c r="P72" s="539" t="s">
        <v>1614</v>
      </c>
      <c r="Q72" s="540"/>
      <c r="R72" s="540"/>
      <c r="S72" s="540"/>
      <c r="T72" s="298" t="s">
        <v>482</v>
      </c>
      <c r="U72" s="299" t="s">
        <v>1018</v>
      </c>
      <c r="V72" s="299" t="s">
        <v>1018</v>
      </c>
      <c r="W72" s="299" t="s">
        <v>1018</v>
      </c>
      <c r="X72" s="438" t="s">
        <v>1615</v>
      </c>
      <c r="Y72" s="300"/>
    </row>
    <row r="73" spans="1:25" x14ac:dyDescent="0.2">
      <c r="A73" s="19">
        <v>92</v>
      </c>
      <c r="B73" s="520"/>
      <c r="C73" s="521"/>
      <c r="D73" s="521"/>
      <c r="E73" s="522"/>
      <c r="F73" s="294" t="s">
        <v>1018</v>
      </c>
      <c r="G73" s="295"/>
      <c r="H73" s="296"/>
      <c r="I73" s="296"/>
      <c r="J73" s="296"/>
      <c r="K73" s="296"/>
      <c r="L73" s="296"/>
      <c r="M73" s="296"/>
      <c r="N73" s="297"/>
      <c r="O73" s="192">
        <v>0</v>
      </c>
      <c r="P73" s="539"/>
      <c r="Q73" s="540"/>
      <c r="R73" s="540"/>
      <c r="S73" s="540"/>
      <c r="T73" s="298" t="s">
        <v>1018</v>
      </c>
      <c r="U73" s="299" t="s">
        <v>1018</v>
      </c>
      <c r="V73" s="299" t="s">
        <v>1018</v>
      </c>
      <c r="W73" s="299" t="s">
        <v>1018</v>
      </c>
      <c r="X73" s="435"/>
      <c r="Y73" s="300"/>
    </row>
    <row r="74" spans="1:25" x14ac:dyDescent="0.2">
      <c r="A74" s="19">
        <v>93</v>
      </c>
      <c r="B74" s="520"/>
      <c r="C74" s="521"/>
      <c r="D74" s="521"/>
      <c r="E74" s="522"/>
      <c r="F74" s="294" t="s">
        <v>1018</v>
      </c>
      <c r="G74" s="295"/>
      <c r="H74" s="296"/>
      <c r="I74" s="296"/>
      <c r="J74" s="296"/>
      <c r="K74" s="296"/>
      <c r="L74" s="296"/>
      <c r="M74" s="296"/>
      <c r="N74" s="297"/>
      <c r="O74" s="192">
        <v>0</v>
      </c>
      <c r="P74" s="539"/>
      <c r="Q74" s="540"/>
      <c r="R74" s="540"/>
      <c r="S74" s="540"/>
      <c r="T74" s="298" t="s">
        <v>1018</v>
      </c>
      <c r="U74" s="299" t="s">
        <v>1018</v>
      </c>
      <c r="V74" s="299" t="s">
        <v>1018</v>
      </c>
      <c r="W74" s="299" t="s">
        <v>1018</v>
      </c>
      <c r="X74" s="435"/>
      <c r="Y74" s="300"/>
    </row>
    <row r="75" spans="1:25" x14ac:dyDescent="0.2">
      <c r="A75" s="19">
        <v>94</v>
      </c>
      <c r="B75" s="520"/>
      <c r="C75" s="521"/>
      <c r="D75" s="521"/>
      <c r="E75" s="522"/>
      <c r="F75" s="294" t="s">
        <v>1018</v>
      </c>
      <c r="G75" s="295"/>
      <c r="H75" s="296"/>
      <c r="I75" s="296"/>
      <c r="J75" s="296"/>
      <c r="K75" s="296"/>
      <c r="L75" s="296"/>
      <c r="M75" s="296"/>
      <c r="N75" s="297"/>
      <c r="O75" s="192">
        <v>0</v>
      </c>
      <c r="P75" s="539"/>
      <c r="Q75" s="540"/>
      <c r="R75" s="540"/>
      <c r="S75" s="540"/>
      <c r="T75" s="298" t="s">
        <v>1018</v>
      </c>
      <c r="U75" s="299" t="s">
        <v>1018</v>
      </c>
      <c r="V75" s="299" t="s">
        <v>1018</v>
      </c>
      <c r="W75" s="299" t="s">
        <v>1018</v>
      </c>
      <c r="X75" s="435"/>
      <c r="Y75" s="300"/>
    </row>
    <row r="76" spans="1:25" x14ac:dyDescent="0.2">
      <c r="A76" s="19">
        <v>95</v>
      </c>
      <c r="B76" s="520"/>
      <c r="C76" s="521"/>
      <c r="D76" s="521"/>
      <c r="E76" s="522"/>
      <c r="F76" s="294" t="s">
        <v>1018</v>
      </c>
      <c r="G76" s="295"/>
      <c r="H76" s="296"/>
      <c r="I76" s="296"/>
      <c r="J76" s="296"/>
      <c r="K76" s="296"/>
      <c r="L76" s="296"/>
      <c r="M76" s="296"/>
      <c r="N76" s="297"/>
      <c r="O76" s="192">
        <v>0</v>
      </c>
      <c r="P76" s="539"/>
      <c r="Q76" s="540"/>
      <c r="R76" s="540"/>
      <c r="S76" s="540"/>
      <c r="T76" s="298" t="s">
        <v>1018</v>
      </c>
      <c r="U76" s="299" t="s">
        <v>1018</v>
      </c>
      <c r="V76" s="299" t="s">
        <v>1018</v>
      </c>
      <c r="W76" s="299" t="s">
        <v>1018</v>
      </c>
      <c r="X76" s="435"/>
      <c r="Y76" s="300"/>
    </row>
    <row r="77" spans="1:25" x14ac:dyDescent="0.2">
      <c r="A77" s="19">
        <v>96</v>
      </c>
      <c r="B77" s="520"/>
      <c r="C77" s="521"/>
      <c r="D77" s="521"/>
      <c r="E77" s="522"/>
      <c r="F77" s="294" t="s">
        <v>1018</v>
      </c>
      <c r="G77" s="295"/>
      <c r="H77" s="296"/>
      <c r="I77" s="296"/>
      <c r="J77" s="296"/>
      <c r="K77" s="296"/>
      <c r="L77" s="296"/>
      <c r="M77" s="296"/>
      <c r="N77" s="297"/>
      <c r="O77" s="192">
        <v>0</v>
      </c>
      <c r="P77" s="539"/>
      <c r="Q77" s="540"/>
      <c r="R77" s="540"/>
      <c r="S77" s="540"/>
      <c r="T77" s="298" t="s">
        <v>1018</v>
      </c>
      <c r="U77" s="299" t="s">
        <v>1018</v>
      </c>
      <c r="V77" s="299" t="s">
        <v>1018</v>
      </c>
      <c r="W77" s="299" t="s">
        <v>1018</v>
      </c>
      <c r="X77" s="435"/>
      <c r="Y77" s="300"/>
    </row>
    <row r="78" spans="1:25" x14ac:dyDescent="0.2">
      <c r="A78" s="19">
        <v>97</v>
      </c>
      <c r="B78" s="520"/>
      <c r="C78" s="521"/>
      <c r="D78" s="521"/>
      <c r="E78" s="522"/>
      <c r="F78" s="294" t="s">
        <v>1018</v>
      </c>
      <c r="G78" s="295"/>
      <c r="H78" s="296"/>
      <c r="I78" s="296"/>
      <c r="J78" s="296"/>
      <c r="K78" s="296"/>
      <c r="L78" s="296"/>
      <c r="M78" s="296"/>
      <c r="N78" s="297"/>
      <c r="O78" s="192">
        <v>0</v>
      </c>
      <c r="P78" s="539"/>
      <c r="Q78" s="540"/>
      <c r="R78" s="540"/>
      <c r="S78" s="540"/>
      <c r="T78" s="298" t="s">
        <v>1018</v>
      </c>
      <c r="U78" s="299" t="s">
        <v>1018</v>
      </c>
      <c r="V78" s="299" t="s">
        <v>1018</v>
      </c>
      <c r="W78" s="299" t="s">
        <v>1018</v>
      </c>
      <c r="X78" s="435"/>
      <c r="Y78" s="300"/>
    </row>
    <row r="79" spans="1:25" x14ac:dyDescent="0.2">
      <c r="A79" s="19">
        <v>98</v>
      </c>
      <c r="B79" s="520"/>
      <c r="C79" s="521"/>
      <c r="D79" s="521"/>
      <c r="E79" s="522"/>
      <c r="F79" s="294" t="s">
        <v>1018</v>
      </c>
      <c r="G79" s="295"/>
      <c r="H79" s="296"/>
      <c r="I79" s="296"/>
      <c r="J79" s="296"/>
      <c r="K79" s="296"/>
      <c r="L79" s="296"/>
      <c r="M79" s="296"/>
      <c r="N79" s="297"/>
      <c r="O79" s="192">
        <v>0</v>
      </c>
      <c r="P79" s="539"/>
      <c r="Q79" s="540"/>
      <c r="R79" s="540"/>
      <c r="S79" s="540"/>
      <c r="T79" s="298" t="s">
        <v>1018</v>
      </c>
      <c r="U79" s="299" t="s">
        <v>1018</v>
      </c>
      <c r="V79" s="299" t="s">
        <v>1018</v>
      </c>
      <c r="W79" s="299" t="s">
        <v>1018</v>
      </c>
      <c r="X79" s="435"/>
      <c r="Y79" s="300"/>
    </row>
    <row r="80" spans="1:25" x14ac:dyDescent="0.2">
      <c r="A80" s="19">
        <v>99</v>
      </c>
      <c r="B80" s="520"/>
      <c r="C80" s="521"/>
      <c r="D80" s="521"/>
      <c r="E80" s="522"/>
      <c r="F80" s="294" t="s">
        <v>1018</v>
      </c>
      <c r="G80" s="295"/>
      <c r="H80" s="296"/>
      <c r="I80" s="296"/>
      <c r="J80" s="296"/>
      <c r="K80" s="296"/>
      <c r="L80" s="296"/>
      <c r="M80" s="296"/>
      <c r="N80" s="297"/>
      <c r="O80" s="192">
        <v>0</v>
      </c>
      <c r="P80" s="539"/>
      <c r="Q80" s="540"/>
      <c r="R80" s="540"/>
      <c r="S80" s="540"/>
      <c r="T80" s="298" t="s">
        <v>1018</v>
      </c>
      <c r="U80" s="299" t="s">
        <v>1018</v>
      </c>
      <c r="V80" s="299" t="s">
        <v>1018</v>
      </c>
      <c r="W80" s="299" t="s">
        <v>1018</v>
      </c>
      <c r="X80" s="435"/>
      <c r="Y80" s="300"/>
    </row>
    <row r="81" spans="1:25" x14ac:dyDescent="0.2">
      <c r="A81" s="19">
        <v>100</v>
      </c>
      <c r="B81" s="520"/>
      <c r="C81" s="521"/>
      <c r="D81" s="521"/>
      <c r="E81" s="522"/>
      <c r="F81" s="294" t="s">
        <v>1018</v>
      </c>
      <c r="G81" s="295"/>
      <c r="H81" s="296"/>
      <c r="I81" s="296"/>
      <c r="J81" s="296"/>
      <c r="K81" s="296"/>
      <c r="L81" s="296"/>
      <c r="M81" s="296"/>
      <c r="N81" s="297"/>
      <c r="O81" s="192">
        <v>0</v>
      </c>
      <c r="P81" s="539"/>
      <c r="Q81" s="540"/>
      <c r="R81" s="540"/>
      <c r="S81" s="540"/>
      <c r="T81" s="298" t="s">
        <v>1018</v>
      </c>
      <c r="U81" s="299" t="s">
        <v>1018</v>
      </c>
      <c r="V81" s="299" t="s">
        <v>1018</v>
      </c>
      <c r="W81" s="299" t="s">
        <v>1018</v>
      </c>
      <c r="X81" s="435"/>
      <c r="Y81" s="300"/>
    </row>
    <row r="82" spans="1:25" x14ac:dyDescent="0.2">
      <c r="A82" s="19">
        <v>101</v>
      </c>
      <c r="B82" s="520"/>
      <c r="C82" s="521"/>
      <c r="D82" s="521"/>
      <c r="E82" s="522"/>
      <c r="F82" s="294" t="s">
        <v>1018</v>
      </c>
      <c r="G82" s="295"/>
      <c r="H82" s="296"/>
      <c r="I82" s="296"/>
      <c r="J82" s="296"/>
      <c r="K82" s="296"/>
      <c r="L82" s="296"/>
      <c r="M82" s="296"/>
      <c r="N82" s="297"/>
      <c r="O82" s="192">
        <v>0</v>
      </c>
      <c r="P82" s="539"/>
      <c r="Q82" s="540"/>
      <c r="R82" s="540"/>
      <c r="S82" s="540"/>
      <c r="T82" s="298" t="s">
        <v>1018</v>
      </c>
      <c r="U82" s="299" t="s">
        <v>1018</v>
      </c>
      <c r="V82" s="299" t="s">
        <v>1018</v>
      </c>
      <c r="W82" s="299" t="s">
        <v>1018</v>
      </c>
      <c r="X82" s="435"/>
      <c r="Y82" s="300"/>
    </row>
    <row r="83" spans="1:25" x14ac:dyDescent="0.2">
      <c r="A83" s="19">
        <v>102</v>
      </c>
      <c r="B83" s="520"/>
      <c r="C83" s="521"/>
      <c r="D83" s="521"/>
      <c r="E83" s="522"/>
      <c r="F83" s="294" t="s">
        <v>1018</v>
      </c>
      <c r="G83" s="295"/>
      <c r="H83" s="296"/>
      <c r="I83" s="296"/>
      <c r="J83" s="296"/>
      <c r="K83" s="296"/>
      <c r="L83" s="296"/>
      <c r="M83" s="296"/>
      <c r="N83" s="297"/>
      <c r="O83" s="192">
        <v>0</v>
      </c>
      <c r="P83" s="539"/>
      <c r="Q83" s="540"/>
      <c r="R83" s="540"/>
      <c r="S83" s="540"/>
      <c r="T83" s="298" t="s">
        <v>1018</v>
      </c>
      <c r="U83" s="299" t="s">
        <v>1018</v>
      </c>
      <c r="V83" s="299" t="s">
        <v>1018</v>
      </c>
      <c r="W83" s="299" t="s">
        <v>1018</v>
      </c>
      <c r="X83" s="435"/>
      <c r="Y83" s="300"/>
    </row>
    <row r="84" spans="1:25" x14ac:dyDescent="0.2">
      <c r="A84" s="19">
        <v>103</v>
      </c>
      <c r="B84" s="520"/>
      <c r="C84" s="521"/>
      <c r="D84" s="521"/>
      <c r="E84" s="522"/>
      <c r="F84" s="294" t="s">
        <v>1018</v>
      </c>
      <c r="G84" s="295"/>
      <c r="H84" s="296"/>
      <c r="I84" s="296"/>
      <c r="J84" s="296"/>
      <c r="K84" s="296"/>
      <c r="L84" s="296"/>
      <c r="M84" s="296"/>
      <c r="N84" s="297"/>
      <c r="O84" s="192">
        <v>0</v>
      </c>
      <c r="P84" s="539"/>
      <c r="Q84" s="540"/>
      <c r="R84" s="540"/>
      <c r="S84" s="540"/>
      <c r="T84" s="298" t="s">
        <v>1018</v>
      </c>
      <c r="U84" s="299" t="s">
        <v>1018</v>
      </c>
      <c r="V84" s="299" t="s">
        <v>1018</v>
      </c>
      <c r="W84" s="299" t="s">
        <v>1018</v>
      </c>
      <c r="X84" s="435"/>
      <c r="Y84" s="300"/>
    </row>
    <row r="85" spans="1:25" ht="4.1500000000000004" customHeight="1" x14ac:dyDescent="0.2">
      <c r="A85" s="280"/>
      <c r="B85" s="280"/>
      <c r="C85" s="280"/>
      <c r="D85" s="280"/>
      <c r="E85" s="280"/>
      <c r="F85" s="280"/>
      <c r="G85" s="280"/>
      <c r="H85" s="280"/>
      <c r="I85" s="280"/>
      <c r="J85" s="280"/>
      <c r="K85" s="280"/>
      <c r="L85" s="280"/>
      <c r="M85" s="280"/>
      <c r="N85" s="280"/>
      <c r="O85" s="280"/>
      <c r="P85" s="280"/>
      <c r="Q85" s="280"/>
      <c r="R85" s="280"/>
      <c r="S85" s="280"/>
      <c r="T85" s="280"/>
      <c r="U85" s="282"/>
      <c r="V85" s="282"/>
      <c r="W85" s="282"/>
      <c r="X85" s="431"/>
    </row>
    <row r="86" spans="1:25" ht="4.1500000000000004" customHeight="1" x14ac:dyDescent="0.2">
      <c r="A86" s="280"/>
      <c r="B86" s="302"/>
      <c r="C86" s="302"/>
      <c r="D86" s="302"/>
      <c r="E86" s="302"/>
      <c r="F86" s="302"/>
      <c r="G86" s="302"/>
      <c r="H86" s="302"/>
      <c r="I86" s="302"/>
      <c r="J86" s="302"/>
      <c r="K86" s="302"/>
      <c r="L86" s="302"/>
      <c r="M86" s="302"/>
      <c r="N86" s="302"/>
      <c r="O86" s="302"/>
      <c r="P86" s="302"/>
      <c r="Q86" s="439"/>
      <c r="R86" s="302"/>
      <c r="S86" s="302"/>
      <c r="T86" s="302"/>
      <c r="U86" s="303"/>
      <c r="V86" s="303"/>
      <c r="W86" s="303"/>
      <c r="X86" s="431"/>
      <c r="Y86" s="304"/>
    </row>
    <row r="87" spans="1:25" ht="15.75" x14ac:dyDescent="0.2">
      <c r="A87" s="280"/>
      <c r="B87" s="440" t="s">
        <v>1735</v>
      </c>
      <c r="C87" s="302"/>
      <c r="D87" s="439" t="s">
        <v>1751</v>
      </c>
      <c r="E87" s="439"/>
      <c r="F87" s="302"/>
      <c r="G87" s="302"/>
      <c r="H87" s="441"/>
      <c r="I87" s="442"/>
      <c r="J87" s="443">
        <v>4</v>
      </c>
      <c r="K87" s="302"/>
      <c r="L87" s="302"/>
      <c r="M87" s="302"/>
      <c r="N87" s="302"/>
      <c r="O87" s="302"/>
      <c r="P87" s="302"/>
      <c r="Q87" s="439"/>
      <c r="R87" s="302"/>
      <c r="S87" s="307" t="s">
        <v>1382</v>
      </c>
      <c r="T87" s="305"/>
      <c r="U87" s="541">
        <v>0</v>
      </c>
      <c r="V87" s="541"/>
      <c r="W87" s="303"/>
      <c r="X87" s="431"/>
      <c r="Y87" s="304"/>
    </row>
    <row r="88" spans="1:25" ht="15.75" x14ac:dyDescent="0.2">
      <c r="A88" s="280"/>
      <c r="B88" s="440"/>
      <c r="C88" s="302"/>
      <c r="D88" s="439" t="s">
        <v>1740</v>
      </c>
      <c r="E88" s="439"/>
      <c r="F88" s="302"/>
      <c r="G88" s="302"/>
      <c r="H88" s="441"/>
      <c r="I88" s="442"/>
      <c r="J88" s="443">
        <v>3</v>
      </c>
      <c r="K88" s="302"/>
      <c r="L88" s="302"/>
      <c r="M88" s="302"/>
      <c r="N88" s="302"/>
      <c r="O88" s="302"/>
      <c r="P88" s="302"/>
      <c r="Q88" s="439"/>
      <c r="R88" s="302"/>
      <c r="S88" s="441" t="s">
        <v>1388</v>
      </c>
      <c r="T88" s="305"/>
      <c r="U88" s="541">
        <v>0</v>
      </c>
      <c r="V88" s="541"/>
      <c r="W88" s="303"/>
      <c r="X88" s="431"/>
      <c r="Y88" s="304"/>
    </row>
    <row r="89" spans="1:25" x14ac:dyDescent="0.2">
      <c r="A89" s="280"/>
      <c r="B89" s="302"/>
      <c r="C89" s="306"/>
      <c r="D89" s="302"/>
      <c r="E89" s="302"/>
      <c r="F89" s="302"/>
      <c r="G89" s="302"/>
      <c r="H89" s="302"/>
      <c r="I89" s="302"/>
      <c r="J89" s="302"/>
      <c r="K89" s="302"/>
      <c r="L89" s="302"/>
      <c r="M89" s="302"/>
      <c r="N89" s="302"/>
      <c r="O89" s="302"/>
      <c r="P89" s="302"/>
      <c r="Q89" s="439"/>
      <c r="R89" s="302"/>
      <c r="S89" s="441" t="s">
        <v>1741</v>
      </c>
      <c r="T89" s="302"/>
      <c r="U89" s="541">
        <v>1</v>
      </c>
      <c r="V89" s="541"/>
      <c r="W89" s="303"/>
      <c r="X89" s="431"/>
      <c r="Y89" s="304"/>
    </row>
    <row r="90" spans="1:25" ht="5.25" customHeight="1" x14ac:dyDescent="0.2">
      <c r="A90" s="280"/>
      <c r="B90" s="302"/>
      <c r="C90" s="306"/>
      <c r="D90" s="302"/>
      <c r="E90" s="302"/>
      <c r="F90" s="302"/>
      <c r="G90" s="302"/>
      <c r="H90" s="302"/>
      <c r="I90" s="302"/>
      <c r="J90" s="302"/>
      <c r="K90" s="302"/>
      <c r="L90" s="302"/>
      <c r="M90" s="302"/>
      <c r="N90" s="302"/>
      <c r="O90" s="302"/>
      <c r="P90" s="302"/>
      <c r="Q90" s="439"/>
      <c r="R90" s="302"/>
      <c r="S90" s="441"/>
      <c r="T90" s="302"/>
      <c r="U90" s="303"/>
      <c r="V90" s="303"/>
      <c r="W90" s="303"/>
      <c r="X90" s="431"/>
      <c r="Y90" s="304"/>
    </row>
    <row r="91" spans="1:25" x14ac:dyDescent="0.2">
      <c r="A91" s="280"/>
      <c r="B91" s="444" t="s">
        <v>1737</v>
      </c>
      <c r="C91" s="308"/>
      <c r="D91" s="309"/>
      <c r="E91" s="308"/>
      <c r="F91" s="308"/>
      <c r="G91" s="308"/>
      <c r="H91" s="309" t="s">
        <v>1738</v>
      </c>
      <c r="I91" s="310">
        <v>9</v>
      </c>
      <c r="J91" s="310">
        <v>12</v>
      </c>
      <c r="K91" s="310">
        <v>2023</v>
      </c>
      <c r="L91" s="308"/>
      <c r="M91" s="304"/>
      <c r="N91" s="309" t="s">
        <v>1739</v>
      </c>
      <c r="O91" s="295"/>
      <c r="P91" s="520" t="s">
        <v>1379</v>
      </c>
      <c r="Q91" s="521"/>
      <c r="R91" s="521"/>
      <c r="S91" s="521"/>
      <c r="T91" s="521"/>
      <c r="U91" s="521"/>
      <c r="V91" s="522"/>
      <c r="W91" s="303"/>
      <c r="X91" s="431"/>
      <c r="Y91" s="304"/>
    </row>
    <row r="92" spans="1:25" ht="4.1500000000000004" customHeight="1" x14ac:dyDescent="0.2">
      <c r="A92" s="280"/>
      <c r="B92" s="302"/>
      <c r="C92" s="302"/>
      <c r="D92" s="302"/>
      <c r="E92" s="302"/>
      <c r="F92" s="302"/>
      <c r="G92" s="302"/>
      <c r="H92" s="302"/>
      <c r="I92" s="302"/>
      <c r="J92" s="302"/>
      <c r="K92" s="302"/>
      <c r="L92" s="302"/>
      <c r="M92" s="302"/>
      <c r="N92" s="302"/>
      <c r="O92" s="302"/>
      <c r="P92" s="302"/>
      <c r="Q92" s="439"/>
      <c r="R92" s="302"/>
      <c r="S92" s="302"/>
      <c r="T92" s="302"/>
      <c r="U92" s="303"/>
      <c r="V92" s="303"/>
      <c r="W92" s="303"/>
      <c r="X92" s="431"/>
      <c r="Y92" s="304"/>
    </row>
    <row r="93" spans="1:25" ht="10.9" customHeight="1" x14ac:dyDescent="0.2">
      <c r="A93" s="280"/>
      <c r="B93" s="19" t="s">
        <v>1761</v>
      </c>
      <c r="C93" s="280"/>
      <c r="D93" s="280"/>
      <c r="E93" s="280"/>
      <c r="F93" s="280"/>
      <c r="G93" s="280"/>
      <c r="H93" s="280"/>
      <c r="I93" s="280"/>
      <c r="J93" s="280"/>
      <c r="K93" s="280"/>
      <c r="L93" s="280"/>
      <c r="M93" s="280"/>
      <c r="N93" s="280"/>
      <c r="O93" s="280"/>
      <c r="P93" s="280"/>
      <c r="Q93" s="280"/>
      <c r="R93" s="280"/>
      <c r="S93" s="280"/>
      <c r="T93" s="280"/>
      <c r="U93" s="282"/>
      <c r="V93" s="282"/>
      <c r="W93" s="282"/>
      <c r="X93" s="431"/>
    </row>
    <row r="94" spans="1:25" hidden="1" x14ac:dyDescent="0.2">
      <c r="B94" s="33"/>
      <c r="D94" s="34"/>
      <c r="E94" s="34"/>
      <c r="F94" s="34"/>
      <c r="U94" s="32"/>
      <c r="V94" s="32"/>
      <c r="W94" s="32"/>
    </row>
    <row r="95" spans="1:25" hidden="1" x14ac:dyDescent="0.2">
      <c r="B95" s="33"/>
      <c r="D95" s="34"/>
      <c r="E95" s="34"/>
      <c r="F95" s="34"/>
      <c r="U95" s="32"/>
      <c r="V95" s="32"/>
      <c r="W95" s="32"/>
    </row>
    <row r="96" spans="1:25" hidden="1" x14ac:dyDescent="0.2">
      <c r="B96" s="33"/>
      <c r="D96" s="34"/>
      <c r="E96" s="34"/>
      <c r="F96" s="34"/>
      <c r="U96" s="32"/>
      <c r="V96" s="32"/>
      <c r="W96" s="32"/>
    </row>
    <row r="97" spans="2:23" hidden="1" x14ac:dyDescent="0.2">
      <c r="B97" s="33"/>
      <c r="D97" s="34"/>
      <c r="E97" s="34"/>
      <c r="F97" s="34"/>
      <c r="U97" s="32"/>
      <c r="V97" s="32"/>
      <c r="W97" s="32"/>
    </row>
    <row r="98" spans="2:23" hidden="1" x14ac:dyDescent="0.2">
      <c r="B98" s="33"/>
      <c r="D98" s="34"/>
      <c r="E98" s="34"/>
      <c r="F98" s="34"/>
      <c r="U98" s="32"/>
      <c r="V98" s="32"/>
      <c r="W98" s="32"/>
    </row>
    <row r="99" spans="2:23" hidden="1" x14ac:dyDescent="0.2">
      <c r="B99" s="33"/>
      <c r="D99" s="34"/>
      <c r="E99" s="34"/>
      <c r="F99" s="34"/>
      <c r="U99" s="32"/>
      <c r="V99" s="32"/>
      <c r="W99" s="32"/>
    </row>
    <row r="100" spans="2:23" hidden="1" x14ac:dyDescent="0.2">
      <c r="B100" s="33"/>
      <c r="D100" s="34"/>
      <c r="E100" s="34"/>
      <c r="F100" s="34"/>
      <c r="U100" s="32"/>
      <c r="V100" s="32"/>
      <c r="W100" s="32"/>
    </row>
    <row r="101" spans="2:23" hidden="1" x14ac:dyDescent="0.2">
      <c r="B101" s="33"/>
      <c r="D101" s="34"/>
      <c r="E101" s="34"/>
      <c r="F101" s="34"/>
      <c r="U101" s="32"/>
      <c r="V101" s="32"/>
      <c r="W101" s="32"/>
    </row>
    <row r="102" spans="2:23" hidden="1" x14ac:dyDescent="0.2">
      <c r="B102" s="33"/>
      <c r="D102" s="34"/>
      <c r="E102" s="34"/>
      <c r="F102" s="34"/>
      <c r="U102" s="32"/>
      <c r="V102" s="32"/>
      <c r="W102" s="32"/>
    </row>
    <row r="103" spans="2:23" hidden="1" x14ac:dyDescent="0.2">
      <c r="B103" s="33"/>
      <c r="D103" s="34"/>
      <c r="E103" s="34"/>
      <c r="F103" s="34"/>
      <c r="U103" s="32"/>
      <c r="V103" s="32"/>
      <c r="W103" s="32"/>
    </row>
    <row r="104" spans="2:23" hidden="1" x14ac:dyDescent="0.2">
      <c r="B104" s="33"/>
      <c r="D104" s="34"/>
      <c r="E104" s="34"/>
      <c r="F104" s="34"/>
      <c r="U104" s="32"/>
      <c r="V104" s="32"/>
      <c r="W104" s="32"/>
    </row>
    <row r="105" spans="2:23" hidden="1" x14ac:dyDescent="0.2">
      <c r="B105" s="33"/>
      <c r="D105" s="34"/>
      <c r="E105" s="34"/>
      <c r="F105" s="34"/>
      <c r="U105" s="32"/>
      <c r="V105" s="32"/>
      <c r="W105" s="32"/>
    </row>
    <row r="106" spans="2:23" hidden="1" x14ac:dyDescent="0.2">
      <c r="B106" s="33"/>
      <c r="D106" s="34"/>
      <c r="E106" s="34"/>
      <c r="F106" s="34"/>
      <c r="U106" s="32"/>
      <c r="V106" s="32"/>
      <c r="W106" s="32"/>
    </row>
    <row r="107" spans="2:23" hidden="1" x14ac:dyDescent="0.2">
      <c r="B107" s="33"/>
      <c r="D107" s="34"/>
      <c r="E107" s="34"/>
      <c r="F107" s="34"/>
      <c r="U107" s="32"/>
      <c r="V107" s="32"/>
      <c r="W107" s="32"/>
    </row>
    <row r="108" spans="2:23" hidden="1" x14ac:dyDescent="0.2">
      <c r="B108" s="33"/>
      <c r="D108" s="34"/>
      <c r="E108" s="34"/>
      <c r="F108" s="34"/>
      <c r="U108" s="32"/>
      <c r="V108" s="32"/>
      <c r="W108" s="32"/>
    </row>
    <row r="109" spans="2:23" hidden="1" x14ac:dyDescent="0.2">
      <c r="B109" s="33"/>
      <c r="D109" s="34"/>
      <c r="E109" s="34"/>
      <c r="F109" s="34"/>
      <c r="U109" s="32"/>
      <c r="V109" s="32"/>
      <c r="W109" s="32"/>
    </row>
    <row r="110" spans="2:23" hidden="1" x14ac:dyDescent="0.2">
      <c r="D110" s="34"/>
      <c r="E110" s="34"/>
      <c r="F110" s="34"/>
      <c r="U110" s="32"/>
      <c r="V110" s="32"/>
      <c r="W110" s="32"/>
    </row>
    <row r="111" spans="2:23" hidden="1" x14ac:dyDescent="0.2">
      <c r="D111" s="34"/>
      <c r="E111" s="34"/>
      <c r="F111" s="34"/>
    </row>
    <row r="112" spans="2:23" hidden="1" x14ac:dyDescent="0.2">
      <c r="D112" s="34"/>
      <c r="E112" s="34"/>
      <c r="F112" s="34"/>
    </row>
    <row r="113" spans="2:6" hidden="1" x14ac:dyDescent="0.2">
      <c r="B113" s="33"/>
      <c r="D113" s="34"/>
      <c r="E113" s="34"/>
      <c r="F113" s="34"/>
    </row>
    <row r="114" spans="2:6" hidden="1" x14ac:dyDescent="0.2">
      <c r="B114" s="33"/>
      <c r="D114" s="34"/>
      <c r="E114" s="34"/>
      <c r="F114" s="34"/>
    </row>
    <row r="115" spans="2:6" hidden="1" x14ac:dyDescent="0.2">
      <c r="B115" s="33"/>
      <c r="D115" s="34"/>
      <c r="E115" s="34"/>
      <c r="F115" s="34"/>
    </row>
    <row r="116" spans="2:6" hidden="1" x14ac:dyDescent="0.2">
      <c r="B116" s="33"/>
      <c r="D116" s="34"/>
      <c r="E116" s="34"/>
      <c r="F116" s="34"/>
    </row>
    <row r="117" spans="2:6" hidden="1" x14ac:dyDescent="0.2">
      <c r="B117" s="33"/>
      <c r="D117" s="34"/>
      <c r="E117" s="34"/>
      <c r="F117" s="34"/>
    </row>
    <row r="118" spans="2:6" hidden="1" x14ac:dyDescent="0.2">
      <c r="B118" s="33"/>
      <c r="D118" s="34"/>
      <c r="E118" s="34"/>
      <c r="F118" s="34"/>
    </row>
    <row r="119" spans="2:6" hidden="1" x14ac:dyDescent="0.2">
      <c r="B119" s="33"/>
      <c r="D119" s="34"/>
      <c r="E119" s="34"/>
      <c r="F119" s="34"/>
    </row>
    <row r="120" spans="2:6" hidden="1" x14ac:dyDescent="0.2">
      <c r="B120" s="33"/>
      <c r="D120" s="34"/>
      <c r="E120" s="34"/>
      <c r="F120" s="34"/>
    </row>
    <row r="121" spans="2:6" hidden="1" x14ac:dyDescent="0.2">
      <c r="B121" s="33"/>
      <c r="D121" s="34"/>
      <c r="E121" s="34"/>
      <c r="F121" s="34"/>
    </row>
    <row r="122" spans="2:6" hidden="1" x14ac:dyDescent="0.2">
      <c r="B122" s="33"/>
      <c r="D122" s="34"/>
      <c r="E122" s="34"/>
      <c r="F122" s="34"/>
    </row>
    <row r="123" spans="2:6" hidden="1" x14ac:dyDescent="0.2">
      <c r="B123" s="33"/>
      <c r="D123" s="34"/>
      <c r="E123" s="34"/>
      <c r="F123" s="34"/>
    </row>
    <row r="124" spans="2:6" hidden="1" x14ac:dyDescent="0.2">
      <c r="B124" s="33"/>
      <c r="D124" s="34"/>
      <c r="E124" s="34"/>
      <c r="F124" s="34"/>
    </row>
    <row r="125" spans="2:6" hidden="1" x14ac:dyDescent="0.2">
      <c r="B125" s="33"/>
      <c r="D125" s="34"/>
      <c r="E125" s="34"/>
      <c r="F125" s="34"/>
    </row>
    <row r="126" spans="2:6" hidden="1" x14ac:dyDescent="0.2">
      <c r="B126" s="33"/>
      <c r="D126" s="34"/>
      <c r="E126" s="34"/>
      <c r="F126" s="34"/>
    </row>
    <row r="127" spans="2:6" hidden="1" x14ac:dyDescent="0.2">
      <c r="B127" s="33"/>
      <c r="D127" s="14"/>
      <c r="E127" s="14"/>
      <c r="F127" s="14"/>
    </row>
    <row r="128" spans="2:6" hidden="1" x14ac:dyDescent="0.2">
      <c r="B128" s="33"/>
      <c r="D128" s="34"/>
      <c r="E128" s="34"/>
      <c r="F128" s="34"/>
    </row>
    <row r="129" spans="2:6" hidden="1" x14ac:dyDescent="0.2">
      <c r="B129" s="33"/>
      <c r="D129" s="34"/>
      <c r="E129" s="34"/>
      <c r="F129" s="34"/>
    </row>
    <row r="130" spans="2:6" hidden="1" x14ac:dyDescent="0.2">
      <c r="B130" s="33"/>
      <c r="D130" s="34"/>
      <c r="E130" s="34"/>
      <c r="F130" s="34"/>
    </row>
    <row r="131" spans="2:6" hidden="1" x14ac:dyDescent="0.2">
      <c r="B131" s="33"/>
      <c r="D131" s="34"/>
      <c r="E131" s="34"/>
      <c r="F131" s="34"/>
    </row>
    <row r="132" spans="2:6" hidden="1" x14ac:dyDescent="0.2">
      <c r="B132" s="33"/>
      <c r="D132" s="34"/>
      <c r="E132" s="34"/>
      <c r="F132" s="34"/>
    </row>
    <row r="133" spans="2:6" hidden="1" x14ac:dyDescent="0.2">
      <c r="B133" s="33"/>
      <c r="D133" s="34"/>
      <c r="E133" s="34"/>
      <c r="F133" s="34"/>
    </row>
    <row r="134" spans="2:6" hidden="1" x14ac:dyDescent="0.2">
      <c r="B134" s="33"/>
      <c r="D134" s="34"/>
      <c r="E134" s="34"/>
      <c r="F134" s="34"/>
    </row>
    <row r="135" spans="2:6" hidden="1" x14ac:dyDescent="0.2">
      <c r="B135" s="33"/>
      <c r="D135" s="34"/>
      <c r="E135" s="34"/>
      <c r="F135" s="34"/>
    </row>
    <row r="136" spans="2:6" hidden="1" x14ac:dyDescent="0.2">
      <c r="B136" s="33"/>
      <c r="D136" s="34"/>
      <c r="E136" s="34"/>
      <c r="F136" s="34"/>
    </row>
    <row r="137" spans="2:6" hidden="1" x14ac:dyDescent="0.2">
      <c r="B137" s="33"/>
      <c r="D137" s="34"/>
      <c r="E137" s="34"/>
      <c r="F137" s="34"/>
    </row>
    <row r="138" spans="2:6" hidden="1" x14ac:dyDescent="0.2">
      <c r="B138" s="33"/>
      <c r="D138" s="34"/>
      <c r="E138" s="34"/>
      <c r="F138" s="34"/>
    </row>
    <row r="139" spans="2:6" hidden="1" x14ac:dyDescent="0.2">
      <c r="B139" s="33"/>
      <c r="D139" s="34"/>
      <c r="E139" s="34"/>
      <c r="F139" s="34"/>
    </row>
    <row r="140" spans="2:6" hidden="1" x14ac:dyDescent="0.2">
      <c r="B140" s="33"/>
      <c r="D140" s="34"/>
      <c r="E140" s="34"/>
      <c r="F140" s="34"/>
    </row>
    <row r="141" spans="2:6" hidden="1" x14ac:dyDescent="0.2">
      <c r="B141" s="33"/>
      <c r="D141" s="34"/>
      <c r="E141" s="34"/>
      <c r="F141" s="34"/>
    </row>
    <row r="142" spans="2:6" hidden="1" x14ac:dyDescent="0.2">
      <c r="B142" s="33"/>
      <c r="D142" s="34"/>
      <c r="E142" s="34"/>
      <c r="F142" s="34"/>
    </row>
    <row r="143" spans="2:6" hidden="1" x14ac:dyDescent="0.2">
      <c r="B143" s="33"/>
      <c r="D143" s="34"/>
      <c r="E143" s="34"/>
      <c r="F143" s="34"/>
    </row>
    <row r="144" spans="2:6" hidden="1" x14ac:dyDescent="0.2">
      <c r="B144" s="33"/>
      <c r="D144" s="34"/>
      <c r="E144" s="34"/>
      <c r="F144" s="34"/>
    </row>
    <row r="145" spans="2:6" hidden="1" x14ac:dyDescent="0.2">
      <c r="B145" s="33"/>
      <c r="D145" s="34"/>
      <c r="E145" s="34"/>
      <c r="F145" s="34"/>
    </row>
    <row r="146" spans="2:6" hidden="1" x14ac:dyDescent="0.2">
      <c r="B146" s="33"/>
      <c r="D146" s="34"/>
      <c r="E146" s="34"/>
      <c r="F146" s="34"/>
    </row>
    <row r="147" spans="2:6" hidden="1" x14ac:dyDescent="0.2">
      <c r="B147" s="33"/>
      <c r="D147" s="34"/>
      <c r="E147" s="34"/>
      <c r="F147" s="34"/>
    </row>
    <row r="148" spans="2:6" hidden="1" x14ac:dyDescent="0.2">
      <c r="B148" s="33"/>
      <c r="D148" s="34"/>
      <c r="E148" s="34"/>
      <c r="F148" s="34"/>
    </row>
    <row r="149" spans="2:6" hidden="1" x14ac:dyDescent="0.2">
      <c r="B149" s="33"/>
      <c r="D149" s="34"/>
      <c r="E149" s="34"/>
      <c r="F149" s="34"/>
    </row>
    <row r="150" spans="2:6" hidden="1" x14ac:dyDescent="0.2">
      <c r="B150" s="33"/>
      <c r="D150" s="34"/>
      <c r="E150" s="34"/>
      <c r="F150" s="34"/>
    </row>
    <row r="151" spans="2:6" hidden="1" x14ac:dyDescent="0.2">
      <c r="B151" s="33"/>
      <c r="D151" s="34"/>
      <c r="E151" s="34"/>
      <c r="F151" s="34"/>
    </row>
    <row r="152" spans="2:6" hidden="1" x14ac:dyDescent="0.2">
      <c r="B152" s="33"/>
      <c r="D152" s="34"/>
      <c r="E152" s="34"/>
      <c r="F152" s="34"/>
    </row>
    <row r="153" spans="2:6" hidden="1" x14ac:dyDescent="0.2">
      <c r="B153" s="33"/>
      <c r="D153" s="34"/>
      <c r="E153" s="34"/>
      <c r="F153" s="34"/>
    </row>
    <row r="154" spans="2:6" hidden="1" x14ac:dyDescent="0.2">
      <c r="B154" s="33"/>
      <c r="D154" s="34"/>
      <c r="E154" s="34"/>
      <c r="F154" s="34"/>
    </row>
    <row r="155" spans="2:6" hidden="1" x14ac:dyDescent="0.2">
      <c r="B155" s="33"/>
      <c r="D155" s="34"/>
      <c r="E155" s="34"/>
      <c r="F155" s="34"/>
    </row>
    <row r="156" spans="2:6" hidden="1" x14ac:dyDescent="0.2">
      <c r="B156" s="33"/>
      <c r="D156" s="34"/>
      <c r="E156" s="34"/>
      <c r="F156" s="34"/>
    </row>
    <row r="157" spans="2:6" hidden="1" x14ac:dyDescent="0.2">
      <c r="B157" s="33"/>
      <c r="D157" s="34"/>
      <c r="E157" s="34"/>
      <c r="F157" s="34"/>
    </row>
    <row r="158" spans="2:6" hidden="1" x14ac:dyDescent="0.2">
      <c r="B158" s="33"/>
      <c r="D158" s="34"/>
      <c r="E158" s="34"/>
      <c r="F158" s="34"/>
    </row>
    <row r="159" spans="2:6" hidden="1" x14ac:dyDescent="0.2">
      <c r="B159" s="33"/>
      <c r="D159" s="34"/>
      <c r="E159" s="34"/>
      <c r="F159" s="34"/>
    </row>
    <row r="160" spans="2:6" hidden="1" x14ac:dyDescent="0.2">
      <c r="B160" s="33"/>
      <c r="D160" s="34"/>
      <c r="E160" s="34"/>
      <c r="F160" s="34"/>
    </row>
    <row r="161" spans="2:6" hidden="1" x14ac:dyDescent="0.2">
      <c r="B161" s="33"/>
      <c r="D161" s="34"/>
      <c r="E161" s="34"/>
      <c r="F161" s="34"/>
    </row>
    <row r="162" spans="2:6" hidden="1" x14ac:dyDescent="0.2">
      <c r="B162" s="33"/>
      <c r="D162" s="34"/>
      <c r="E162" s="34"/>
      <c r="F162" s="34"/>
    </row>
    <row r="163" spans="2:6" hidden="1" x14ac:dyDescent="0.2">
      <c r="B163" s="33"/>
      <c r="D163" s="34"/>
      <c r="E163" s="34"/>
      <c r="F163" s="34"/>
    </row>
    <row r="164" spans="2:6" hidden="1" x14ac:dyDescent="0.2">
      <c r="B164" s="33"/>
      <c r="D164" s="34"/>
      <c r="E164" s="34"/>
      <c r="F164" s="34"/>
    </row>
    <row r="165" spans="2:6" hidden="1" x14ac:dyDescent="0.2">
      <c r="B165" s="33"/>
      <c r="D165" s="34"/>
      <c r="E165" s="34"/>
      <c r="F165" s="34"/>
    </row>
    <row r="166" spans="2:6" hidden="1" x14ac:dyDescent="0.2">
      <c r="B166" s="33"/>
      <c r="D166" s="34"/>
      <c r="E166" s="34"/>
      <c r="F166" s="34"/>
    </row>
    <row r="167" spans="2:6" hidden="1" x14ac:dyDescent="0.2">
      <c r="B167" s="33"/>
      <c r="D167" s="34"/>
      <c r="E167" s="34"/>
      <c r="F167" s="34"/>
    </row>
    <row r="168" spans="2:6" hidden="1" x14ac:dyDescent="0.2">
      <c r="B168" s="33"/>
      <c r="D168" s="34"/>
      <c r="E168" s="34"/>
      <c r="F168" s="34"/>
    </row>
    <row r="169" spans="2:6" hidden="1" x14ac:dyDescent="0.2">
      <c r="B169" s="33"/>
      <c r="D169" s="34"/>
      <c r="E169" s="34"/>
      <c r="F169" s="34"/>
    </row>
    <row r="170" spans="2:6" hidden="1" x14ac:dyDescent="0.2">
      <c r="B170" s="33"/>
      <c r="D170" s="34"/>
      <c r="E170" s="34"/>
      <c r="F170" s="34"/>
    </row>
    <row r="171" spans="2:6" hidden="1" x14ac:dyDescent="0.2">
      <c r="B171" s="33"/>
      <c r="D171" s="34"/>
      <c r="E171" s="34"/>
      <c r="F171" s="34"/>
    </row>
    <row r="172" spans="2:6" hidden="1" x14ac:dyDescent="0.2">
      <c r="B172" s="33"/>
      <c r="D172" s="34"/>
      <c r="E172" s="34"/>
      <c r="F172" s="34"/>
    </row>
    <row r="173" spans="2:6" hidden="1" x14ac:dyDescent="0.2">
      <c r="B173" s="33"/>
      <c r="D173" s="34"/>
      <c r="E173" s="34"/>
      <c r="F173" s="34"/>
    </row>
    <row r="174" spans="2:6" hidden="1" x14ac:dyDescent="0.2">
      <c r="B174" s="33"/>
      <c r="D174" s="34"/>
      <c r="E174" s="34"/>
      <c r="F174" s="34"/>
    </row>
    <row r="175" spans="2:6" hidden="1" x14ac:dyDescent="0.2">
      <c r="B175" s="33"/>
      <c r="D175" s="34"/>
      <c r="E175" s="34"/>
      <c r="F175" s="34"/>
    </row>
    <row r="176" spans="2:6" hidden="1" x14ac:dyDescent="0.2">
      <c r="D176" s="34"/>
      <c r="E176" s="34"/>
      <c r="F176" s="34"/>
    </row>
    <row r="177" spans="2:6" hidden="1" x14ac:dyDescent="0.2">
      <c r="B177" s="33"/>
      <c r="D177" s="34"/>
      <c r="E177" s="34"/>
      <c r="F177" s="34"/>
    </row>
    <row r="178" spans="2:6" hidden="1" x14ac:dyDescent="0.2">
      <c r="B178" s="33"/>
      <c r="D178" s="34"/>
      <c r="E178" s="34"/>
      <c r="F178" s="34"/>
    </row>
    <row r="179" spans="2:6" hidden="1" x14ac:dyDescent="0.2">
      <c r="B179" s="33"/>
      <c r="D179" s="34"/>
      <c r="E179" s="34"/>
      <c r="F179" s="34"/>
    </row>
    <row r="180" spans="2:6" hidden="1" x14ac:dyDescent="0.2">
      <c r="B180" s="33"/>
      <c r="D180" s="34"/>
      <c r="E180" s="34"/>
      <c r="F180" s="34"/>
    </row>
    <row r="181" spans="2:6" hidden="1" x14ac:dyDescent="0.2">
      <c r="B181" s="33"/>
      <c r="D181" s="34"/>
      <c r="E181" s="34"/>
      <c r="F181" s="34"/>
    </row>
    <row r="182" spans="2:6" hidden="1" x14ac:dyDescent="0.2">
      <c r="B182" s="33"/>
      <c r="D182" s="34"/>
      <c r="E182" s="34"/>
      <c r="F182" s="34"/>
    </row>
    <row r="183" spans="2:6" hidden="1" x14ac:dyDescent="0.2">
      <c r="B183" s="33"/>
      <c r="D183" s="34"/>
      <c r="E183" s="34"/>
      <c r="F183" s="34"/>
    </row>
    <row r="184" spans="2:6" hidden="1" x14ac:dyDescent="0.2">
      <c r="B184" s="33"/>
      <c r="D184" s="34"/>
      <c r="E184" s="34"/>
      <c r="F184" s="34"/>
    </row>
    <row r="185" spans="2:6" hidden="1" x14ac:dyDescent="0.2">
      <c r="B185" s="33"/>
      <c r="D185" s="34"/>
      <c r="E185" s="34"/>
      <c r="F185" s="34"/>
    </row>
    <row r="186" spans="2:6" hidden="1" x14ac:dyDescent="0.2">
      <c r="B186" s="33"/>
      <c r="D186" s="34"/>
      <c r="E186" s="34"/>
      <c r="F186" s="34"/>
    </row>
    <row r="187" spans="2:6" hidden="1" x14ac:dyDescent="0.2">
      <c r="B187" s="33"/>
      <c r="D187" s="34"/>
      <c r="E187" s="34"/>
      <c r="F187" s="34"/>
    </row>
    <row r="188" spans="2:6" hidden="1" x14ac:dyDescent="0.2">
      <c r="B188" s="33"/>
      <c r="D188" s="34"/>
      <c r="E188" s="34"/>
      <c r="F188" s="34"/>
    </row>
    <row r="189" spans="2:6" hidden="1" x14ac:dyDescent="0.2">
      <c r="B189" s="33"/>
      <c r="D189" s="34"/>
      <c r="E189" s="34"/>
      <c r="F189" s="34"/>
    </row>
    <row r="190" spans="2:6" hidden="1" x14ac:dyDescent="0.2">
      <c r="B190" s="33"/>
      <c r="D190" s="34"/>
      <c r="E190" s="34"/>
      <c r="F190" s="34"/>
    </row>
    <row r="191" spans="2:6" hidden="1" x14ac:dyDescent="0.2">
      <c r="B191" s="33"/>
      <c r="D191" s="34"/>
      <c r="E191" s="34"/>
      <c r="F191" s="34"/>
    </row>
    <row r="192" spans="2:6" hidden="1" x14ac:dyDescent="0.2">
      <c r="B192" s="33"/>
      <c r="D192" s="34"/>
      <c r="E192" s="34"/>
      <c r="F192" s="34"/>
    </row>
    <row r="193" spans="2:6" hidden="1" x14ac:dyDescent="0.2">
      <c r="B193" s="33"/>
      <c r="D193" s="34"/>
      <c r="E193" s="34"/>
      <c r="F193" s="34"/>
    </row>
    <row r="194" spans="2:6" hidden="1" x14ac:dyDescent="0.2">
      <c r="B194" s="33"/>
      <c r="D194" s="34"/>
      <c r="E194" s="34"/>
      <c r="F194" s="34"/>
    </row>
    <row r="195" spans="2:6" hidden="1" x14ac:dyDescent="0.2">
      <c r="B195" s="33"/>
      <c r="D195" s="34"/>
      <c r="E195" s="34"/>
      <c r="F195" s="34"/>
    </row>
    <row r="196" spans="2:6" hidden="1" x14ac:dyDescent="0.2">
      <c r="B196" s="33"/>
      <c r="D196" s="34"/>
      <c r="E196" s="34"/>
      <c r="F196" s="34"/>
    </row>
    <row r="197" spans="2:6" hidden="1" x14ac:dyDescent="0.2">
      <c r="B197" s="33"/>
      <c r="D197" s="34"/>
      <c r="E197" s="34"/>
      <c r="F197" s="34"/>
    </row>
    <row r="198" spans="2:6" hidden="1" x14ac:dyDescent="0.2">
      <c r="B198" s="33"/>
      <c r="D198" s="34"/>
      <c r="E198" s="34"/>
      <c r="F198" s="34"/>
    </row>
    <row r="199" spans="2:6" hidden="1" x14ac:dyDescent="0.2">
      <c r="B199" s="33"/>
      <c r="D199" s="34"/>
      <c r="E199" s="34"/>
      <c r="F199" s="34"/>
    </row>
    <row r="200" spans="2:6" hidden="1" x14ac:dyDescent="0.2">
      <c r="B200" s="33"/>
      <c r="D200" s="34"/>
      <c r="E200" s="34"/>
      <c r="F200" s="34"/>
    </row>
    <row r="201" spans="2:6" hidden="1" x14ac:dyDescent="0.2">
      <c r="B201" s="33"/>
      <c r="D201" s="34"/>
      <c r="E201" s="34"/>
      <c r="F201" s="34"/>
    </row>
    <row r="202" spans="2:6" hidden="1" x14ac:dyDescent="0.2">
      <c r="B202" s="33"/>
      <c r="D202" s="34"/>
      <c r="E202" s="34"/>
      <c r="F202" s="34"/>
    </row>
    <row r="203" spans="2:6" hidden="1" x14ac:dyDescent="0.2">
      <c r="D203" s="34"/>
      <c r="E203" s="34"/>
      <c r="F203" s="34"/>
    </row>
    <row r="204" spans="2:6" hidden="1" x14ac:dyDescent="0.2">
      <c r="B204" s="33"/>
      <c r="D204" s="34"/>
      <c r="E204" s="34"/>
      <c r="F204" s="34"/>
    </row>
    <row r="205" spans="2:6" hidden="1" x14ac:dyDescent="0.2">
      <c r="B205" s="33"/>
      <c r="D205" s="34"/>
      <c r="E205" s="34"/>
      <c r="F205" s="34"/>
    </row>
    <row r="206" spans="2:6" hidden="1" x14ac:dyDescent="0.2">
      <c r="B206" s="33"/>
      <c r="D206" s="34"/>
      <c r="E206" s="34"/>
      <c r="F206" s="34"/>
    </row>
    <row r="207" spans="2:6" hidden="1" x14ac:dyDescent="0.2">
      <c r="B207" s="33"/>
      <c r="D207" s="34"/>
      <c r="E207" s="34"/>
      <c r="F207" s="34"/>
    </row>
    <row r="208" spans="2:6" hidden="1" x14ac:dyDescent="0.2">
      <c r="B208" s="33"/>
      <c r="D208" s="34"/>
      <c r="E208" s="34"/>
      <c r="F208" s="34"/>
    </row>
    <row r="209" spans="2:6" hidden="1" x14ac:dyDescent="0.2">
      <c r="B209" s="33"/>
      <c r="D209" s="34"/>
      <c r="E209" s="34"/>
      <c r="F209" s="34"/>
    </row>
    <row r="210" spans="2:6" hidden="1" x14ac:dyDescent="0.2">
      <c r="B210" s="33"/>
      <c r="D210" s="34"/>
      <c r="E210" s="34"/>
      <c r="F210" s="34"/>
    </row>
    <row r="211" spans="2:6" hidden="1" x14ac:dyDescent="0.2">
      <c r="B211" s="33"/>
      <c r="D211" s="34"/>
      <c r="E211" s="34"/>
      <c r="F211" s="34"/>
    </row>
    <row r="212" spans="2:6" hidden="1" x14ac:dyDescent="0.2">
      <c r="B212" s="33"/>
      <c r="D212" s="34"/>
      <c r="E212" s="34"/>
      <c r="F212" s="34"/>
    </row>
    <row r="213" spans="2:6" hidden="1" x14ac:dyDescent="0.2">
      <c r="B213" s="33"/>
      <c r="D213" s="34"/>
      <c r="E213" s="34"/>
      <c r="F213" s="34"/>
    </row>
    <row r="214" spans="2:6" hidden="1" x14ac:dyDescent="0.2">
      <c r="B214" s="33"/>
      <c r="D214" s="34"/>
      <c r="E214" s="34"/>
      <c r="F214" s="34"/>
    </row>
    <row r="215" spans="2:6" hidden="1" x14ac:dyDescent="0.2">
      <c r="B215" s="33"/>
      <c r="D215" s="34"/>
      <c r="E215" s="34"/>
      <c r="F215" s="34"/>
    </row>
    <row r="216" spans="2:6" hidden="1" x14ac:dyDescent="0.2">
      <c r="B216" s="33"/>
      <c r="D216" s="34"/>
      <c r="E216" s="34"/>
      <c r="F216" s="34"/>
    </row>
    <row r="217" spans="2:6" hidden="1" x14ac:dyDescent="0.2">
      <c r="B217" s="33"/>
      <c r="D217" s="34"/>
      <c r="E217" s="34"/>
      <c r="F217" s="34"/>
    </row>
    <row r="218" spans="2:6" hidden="1" x14ac:dyDescent="0.2">
      <c r="B218" s="33"/>
      <c r="D218" s="34"/>
      <c r="E218" s="34"/>
      <c r="F218" s="34"/>
    </row>
    <row r="219" spans="2:6" hidden="1" x14ac:dyDescent="0.2">
      <c r="B219" s="33"/>
      <c r="D219" s="34"/>
      <c r="E219" s="34"/>
      <c r="F219" s="34"/>
    </row>
    <row r="220" spans="2:6" hidden="1" x14ac:dyDescent="0.2">
      <c r="B220" s="33"/>
      <c r="D220" s="34"/>
      <c r="E220" s="34"/>
      <c r="F220" s="34"/>
    </row>
    <row r="221" spans="2:6" hidden="1" x14ac:dyDescent="0.2">
      <c r="B221" s="33"/>
      <c r="D221" s="34"/>
      <c r="E221" s="34"/>
      <c r="F221" s="34"/>
    </row>
    <row r="222" spans="2:6" hidden="1" x14ac:dyDescent="0.2">
      <c r="B222" s="33"/>
      <c r="D222" s="34"/>
      <c r="E222" s="34"/>
      <c r="F222" s="34"/>
    </row>
    <row r="223" spans="2:6" hidden="1" x14ac:dyDescent="0.2">
      <c r="B223" s="33"/>
      <c r="D223" s="34"/>
      <c r="E223" s="34"/>
      <c r="F223" s="34"/>
    </row>
    <row r="224" spans="2:6" hidden="1" x14ac:dyDescent="0.2">
      <c r="B224" s="33"/>
      <c r="D224" s="34"/>
      <c r="E224" s="34"/>
      <c r="F224" s="34"/>
    </row>
    <row r="225" spans="2:6" hidden="1" x14ac:dyDescent="0.2">
      <c r="B225" s="33"/>
      <c r="D225" s="34"/>
      <c r="E225" s="34"/>
      <c r="F225" s="34"/>
    </row>
    <row r="226" spans="2:6" hidden="1" x14ac:dyDescent="0.2">
      <c r="B226" s="33"/>
      <c r="D226" s="34"/>
      <c r="E226" s="34"/>
      <c r="F226" s="34"/>
    </row>
    <row r="227" spans="2:6" hidden="1" x14ac:dyDescent="0.2">
      <c r="B227" s="33"/>
      <c r="D227" s="34"/>
      <c r="E227" s="34"/>
      <c r="F227" s="34"/>
    </row>
    <row r="228" spans="2:6" hidden="1" x14ac:dyDescent="0.2">
      <c r="B228" s="33"/>
      <c r="D228" s="34"/>
      <c r="E228" s="34"/>
      <c r="F228" s="34"/>
    </row>
    <row r="229" spans="2:6" hidden="1" x14ac:dyDescent="0.2">
      <c r="B229" s="33"/>
      <c r="D229" s="34"/>
      <c r="E229" s="34"/>
      <c r="F229" s="34"/>
    </row>
    <row r="230" spans="2:6" hidden="1" x14ac:dyDescent="0.2">
      <c r="B230" s="33"/>
      <c r="D230" s="34"/>
      <c r="E230" s="34"/>
      <c r="F230" s="34"/>
    </row>
    <row r="231" spans="2:6" hidden="1" x14ac:dyDescent="0.2">
      <c r="B231" s="33"/>
      <c r="D231" s="34"/>
      <c r="E231" s="34"/>
      <c r="F231" s="34"/>
    </row>
    <row r="232" spans="2:6" hidden="1" x14ac:dyDescent="0.2">
      <c r="B232" s="33"/>
      <c r="D232" s="34"/>
      <c r="E232" s="34"/>
      <c r="F232" s="34"/>
    </row>
    <row r="233" spans="2:6" hidden="1" x14ac:dyDescent="0.2">
      <c r="B233" s="33"/>
      <c r="D233" s="34"/>
      <c r="E233" s="34"/>
      <c r="F233" s="34"/>
    </row>
    <row r="234" spans="2:6" hidden="1" x14ac:dyDescent="0.2">
      <c r="B234" s="33"/>
      <c r="D234" s="34"/>
      <c r="E234" s="34"/>
      <c r="F234" s="34"/>
    </row>
    <row r="235" spans="2:6" hidden="1" x14ac:dyDescent="0.2">
      <c r="B235" s="33"/>
      <c r="D235" s="34"/>
      <c r="E235" s="34"/>
      <c r="F235" s="34"/>
    </row>
    <row r="236" spans="2:6" hidden="1" x14ac:dyDescent="0.2">
      <c r="B236" s="33"/>
      <c r="D236" s="34"/>
      <c r="E236" s="34"/>
      <c r="F236" s="34"/>
    </row>
    <row r="237" spans="2:6" hidden="1" x14ac:dyDescent="0.2">
      <c r="B237" s="33"/>
      <c r="D237" s="34"/>
      <c r="E237" s="34"/>
      <c r="F237" s="34"/>
    </row>
    <row r="238" spans="2:6" hidden="1" x14ac:dyDescent="0.2">
      <c r="B238" s="33"/>
      <c r="D238" s="34"/>
      <c r="E238" s="34"/>
      <c r="F238" s="34"/>
    </row>
    <row r="239" spans="2:6" hidden="1" x14ac:dyDescent="0.2">
      <c r="B239" s="33"/>
      <c r="D239" s="34"/>
      <c r="E239" s="34"/>
      <c r="F239" s="34"/>
    </row>
    <row r="240" spans="2:6" hidden="1" x14ac:dyDescent="0.2">
      <c r="B240" s="33"/>
      <c r="D240" s="34"/>
      <c r="E240" s="34"/>
      <c r="F240" s="34"/>
    </row>
    <row r="241" spans="2:6" hidden="1" x14ac:dyDescent="0.2">
      <c r="B241" s="33"/>
      <c r="D241" s="34"/>
      <c r="E241" s="34"/>
      <c r="F241" s="34"/>
    </row>
    <row r="242" spans="2:6" hidden="1" x14ac:dyDescent="0.2">
      <c r="B242" s="33"/>
      <c r="D242" s="34"/>
      <c r="E242" s="34"/>
      <c r="F242" s="34"/>
    </row>
    <row r="243" spans="2:6" hidden="1" x14ac:dyDescent="0.2">
      <c r="B243" s="33"/>
      <c r="D243" s="34"/>
      <c r="E243" s="34"/>
      <c r="F243" s="34"/>
    </row>
    <row r="244" spans="2:6" hidden="1" x14ac:dyDescent="0.2">
      <c r="B244" s="33"/>
      <c r="D244" s="34"/>
      <c r="E244" s="34"/>
      <c r="F244" s="34"/>
    </row>
    <row r="245" spans="2:6" hidden="1" x14ac:dyDescent="0.2">
      <c r="B245" s="33"/>
      <c r="D245" s="34"/>
      <c r="E245" s="34"/>
      <c r="F245" s="34"/>
    </row>
    <row r="246" spans="2:6" hidden="1" x14ac:dyDescent="0.2">
      <c r="B246" s="33"/>
      <c r="D246" s="34"/>
      <c r="E246" s="34"/>
      <c r="F246" s="34"/>
    </row>
    <row r="247" spans="2:6" hidden="1" x14ac:dyDescent="0.2">
      <c r="B247" s="33"/>
      <c r="D247" s="34"/>
      <c r="E247" s="34"/>
      <c r="F247" s="34"/>
    </row>
    <row r="248" spans="2:6" hidden="1" x14ac:dyDescent="0.2">
      <c r="B248" s="33"/>
      <c r="D248" s="34"/>
      <c r="E248" s="34"/>
      <c r="F248" s="34"/>
    </row>
    <row r="249" spans="2:6" hidden="1" x14ac:dyDescent="0.2">
      <c r="B249" s="33"/>
      <c r="D249" s="34"/>
      <c r="E249" s="34"/>
      <c r="F249" s="34"/>
    </row>
    <row r="250" spans="2:6" hidden="1" x14ac:dyDescent="0.2">
      <c r="B250" s="33"/>
      <c r="D250" s="34"/>
      <c r="E250" s="34"/>
      <c r="F250" s="34"/>
    </row>
    <row r="251" spans="2:6" hidden="1" x14ac:dyDescent="0.2">
      <c r="B251" s="33"/>
      <c r="D251" s="34"/>
      <c r="E251" s="34"/>
      <c r="F251" s="34"/>
    </row>
    <row r="252" spans="2:6" hidden="1" x14ac:dyDescent="0.2">
      <c r="B252" s="33"/>
      <c r="D252" s="34"/>
      <c r="E252" s="34"/>
      <c r="F252" s="34"/>
    </row>
    <row r="253" spans="2:6" hidden="1" x14ac:dyDescent="0.2">
      <c r="B253" s="33"/>
      <c r="D253" s="34"/>
      <c r="E253" s="34"/>
      <c r="F253" s="34"/>
    </row>
    <row r="254" spans="2:6" hidden="1" x14ac:dyDescent="0.2">
      <c r="B254" s="33"/>
      <c r="D254" s="34"/>
      <c r="E254" s="34"/>
      <c r="F254" s="34"/>
    </row>
    <row r="255" spans="2:6" hidden="1" x14ac:dyDescent="0.2">
      <c r="B255" s="33"/>
      <c r="D255" s="34"/>
      <c r="E255" s="34"/>
      <c r="F255" s="34"/>
    </row>
    <row r="256" spans="2:6" hidden="1" x14ac:dyDescent="0.2">
      <c r="B256" s="33"/>
      <c r="D256" s="34"/>
      <c r="E256" s="34"/>
      <c r="F256" s="34"/>
    </row>
    <row r="257" spans="2:6" hidden="1" x14ac:dyDescent="0.2">
      <c r="B257" s="33"/>
      <c r="D257" s="34"/>
      <c r="E257" s="34"/>
      <c r="F257" s="34"/>
    </row>
    <row r="258" spans="2:6" hidden="1" x14ac:dyDescent="0.2">
      <c r="B258" s="33"/>
      <c r="D258" s="34"/>
      <c r="E258" s="34"/>
      <c r="F258" s="34"/>
    </row>
    <row r="259" spans="2:6" hidden="1" x14ac:dyDescent="0.2">
      <c r="B259" s="33"/>
      <c r="D259" s="34"/>
      <c r="E259" s="34"/>
      <c r="F259" s="34"/>
    </row>
    <row r="260" spans="2:6" hidden="1" x14ac:dyDescent="0.2">
      <c r="B260" s="33"/>
      <c r="D260" s="34"/>
      <c r="E260" s="34"/>
      <c r="F260" s="34"/>
    </row>
    <row r="261" spans="2:6" hidden="1" x14ac:dyDescent="0.2">
      <c r="B261" s="33"/>
      <c r="D261" s="34"/>
      <c r="E261" s="34"/>
      <c r="F261" s="34"/>
    </row>
    <row r="262" spans="2:6" hidden="1" x14ac:dyDescent="0.2">
      <c r="B262" s="33"/>
      <c r="D262" s="34"/>
      <c r="E262" s="34"/>
      <c r="F262" s="34"/>
    </row>
    <row r="263" spans="2:6" hidden="1" x14ac:dyDescent="0.2">
      <c r="B263" s="33"/>
      <c r="D263" s="34"/>
      <c r="E263" s="34"/>
      <c r="F263" s="34"/>
    </row>
    <row r="264" spans="2:6" hidden="1" x14ac:dyDescent="0.2">
      <c r="B264" s="33"/>
      <c r="D264" s="34"/>
      <c r="E264" s="34"/>
      <c r="F264" s="34"/>
    </row>
    <row r="265" spans="2:6" hidden="1" x14ac:dyDescent="0.2">
      <c r="B265" s="33"/>
      <c r="D265" s="34"/>
      <c r="E265" s="34"/>
      <c r="F265" s="34"/>
    </row>
    <row r="266" spans="2:6" hidden="1" x14ac:dyDescent="0.2">
      <c r="B266" s="33"/>
      <c r="D266" s="34"/>
      <c r="E266" s="34"/>
      <c r="F266" s="34"/>
    </row>
    <row r="267" spans="2:6" hidden="1" x14ac:dyDescent="0.2">
      <c r="B267" s="33"/>
      <c r="D267" s="34"/>
      <c r="E267" s="34"/>
      <c r="F267" s="34"/>
    </row>
    <row r="268" spans="2:6" hidden="1" x14ac:dyDescent="0.2">
      <c r="B268" s="33"/>
      <c r="D268" s="34"/>
      <c r="E268" s="34"/>
      <c r="F268" s="34"/>
    </row>
    <row r="269" spans="2:6" hidden="1" x14ac:dyDescent="0.2">
      <c r="B269" s="33"/>
      <c r="D269" s="34"/>
      <c r="E269" s="34"/>
      <c r="F269" s="34"/>
    </row>
    <row r="270" spans="2:6" hidden="1" x14ac:dyDescent="0.2">
      <c r="B270" s="33"/>
      <c r="D270" s="34"/>
      <c r="E270" s="34"/>
      <c r="F270" s="34"/>
    </row>
    <row r="271" spans="2:6" hidden="1" x14ac:dyDescent="0.2">
      <c r="B271" s="33"/>
      <c r="D271" s="34"/>
      <c r="E271" s="34"/>
      <c r="F271" s="34"/>
    </row>
    <row r="272" spans="2:6" hidden="1" x14ac:dyDescent="0.2">
      <c r="B272" s="33"/>
      <c r="D272" s="34"/>
      <c r="E272" s="34"/>
      <c r="F272" s="34"/>
    </row>
    <row r="273" spans="2:6" hidden="1" x14ac:dyDescent="0.2">
      <c r="B273" s="33"/>
      <c r="D273" s="34"/>
      <c r="E273" s="34"/>
      <c r="F273" s="34"/>
    </row>
    <row r="274" spans="2:6" hidden="1" x14ac:dyDescent="0.2">
      <c r="B274" s="33"/>
      <c r="D274" s="34"/>
      <c r="E274" s="34"/>
      <c r="F274" s="34"/>
    </row>
    <row r="275" spans="2:6" hidden="1" x14ac:dyDescent="0.2">
      <c r="B275" s="33"/>
      <c r="D275" s="34"/>
      <c r="E275" s="34"/>
      <c r="F275" s="34"/>
    </row>
    <row r="276" spans="2:6" hidden="1" x14ac:dyDescent="0.2">
      <c r="B276" s="33"/>
      <c r="D276" s="34"/>
      <c r="E276" s="34"/>
      <c r="F276" s="34"/>
    </row>
    <row r="277" spans="2:6" hidden="1" x14ac:dyDescent="0.2">
      <c r="B277" s="33"/>
      <c r="D277" s="34"/>
      <c r="E277" s="34"/>
      <c r="F277" s="34"/>
    </row>
    <row r="278" spans="2:6" hidden="1" x14ac:dyDescent="0.2">
      <c r="B278" s="33"/>
      <c r="D278" s="34"/>
      <c r="E278" s="34"/>
      <c r="F278" s="34"/>
    </row>
    <row r="279" spans="2:6" hidden="1" x14ac:dyDescent="0.2">
      <c r="B279" s="33"/>
      <c r="D279" s="34"/>
      <c r="E279" s="34"/>
      <c r="F279" s="34"/>
    </row>
    <row r="280" spans="2:6" hidden="1" x14ac:dyDescent="0.2">
      <c r="B280" s="33"/>
      <c r="D280" s="34"/>
      <c r="E280" s="34"/>
      <c r="F280" s="34"/>
    </row>
    <row r="281" spans="2:6" hidden="1" x14ac:dyDescent="0.2">
      <c r="B281" s="33"/>
      <c r="D281" s="34"/>
      <c r="E281" s="34"/>
      <c r="F281" s="34"/>
    </row>
    <row r="282" spans="2:6" hidden="1" x14ac:dyDescent="0.2">
      <c r="B282" s="33"/>
      <c r="D282" s="34"/>
      <c r="E282" s="34"/>
      <c r="F282" s="34"/>
    </row>
    <row r="283" spans="2:6" hidden="1" x14ac:dyDescent="0.2">
      <c r="B283" s="33"/>
      <c r="D283" s="34"/>
      <c r="E283" s="34"/>
      <c r="F283" s="34"/>
    </row>
    <row r="284" spans="2:6" hidden="1" x14ac:dyDescent="0.2">
      <c r="B284" s="33"/>
      <c r="D284" s="34"/>
      <c r="E284" s="34"/>
      <c r="F284" s="34"/>
    </row>
    <row r="285" spans="2:6" hidden="1" x14ac:dyDescent="0.2">
      <c r="B285" s="33"/>
      <c r="D285" s="34"/>
      <c r="E285" s="34"/>
      <c r="F285" s="34"/>
    </row>
    <row r="286" spans="2:6" hidden="1" x14ac:dyDescent="0.2">
      <c r="B286" s="33"/>
      <c r="D286" s="34"/>
      <c r="E286" s="34"/>
      <c r="F286" s="34"/>
    </row>
    <row r="287" spans="2:6" hidden="1" x14ac:dyDescent="0.2">
      <c r="B287" s="33"/>
      <c r="D287" s="34"/>
      <c r="E287" s="34"/>
      <c r="F287" s="34"/>
    </row>
    <row r="288" spans="2:6" hidden="1" x14ac:dyDescent="0.2">
      <c r="B288" s="33"/>
      <c r="D288" s="34"/>
      <c r="E288" s="34"/>
      <c r="F288" s="34"/>
    </row>
    <row r="289" spans="2:6" hidden="1" x14ac:dyDescent="0.2">
      <c r="B289" s="33"/>
      <c r="D289" s="34"/>
      <c r="E289" s="34"/>
      <c r="F289" s="34"/>
    </row>
    <row r="290" spans="2:6" hidden="1" x14ac:dyDescent="0.2">
      <c r="B290" s="33"/>
      <c r="D290" s="34"/>
      <c r="E290" s="34"/>
      <c r="F290" s="34"/>
    </row>
    <row r="291" spans="2:6" hidden="1" x14ac:dyDescent="0.2">
      <c r="B291" s="33"/>
      <c r="D291" s="34"/>
      <c r="E291" s="34"/>
      <c r="F291" s="34"/>
    </row>
    <row r="292" spans="2:6" hidden="1" x14ac:dyDescent="0.2">
      <c r="B292" s="33"/>
      <c r="D292" s="34"/>
      <c r="E292" s="34"/>
      <c r="F292" s="34"/>
    </row>
    <row r="293" spans="2:6" hidden="1" x14ac:dyDescent="0.2">
      <c r="B293" s="33"/>
      <c r="D293" s="34"/>
      <c r="E293" s="34"/>
      <c r="F293" s="34"/>
    </row>
    <row r="294" spans="2:6" hidden="1" x14ac:dyDescent="0.2">
      <c r="B294" s="33"/>
      <c r="D294" s="34"/>
      <c r="E294" s="34"/>
      <c r="F294" s="34"/>
    </row>
    <row r="295" spans="2:6" hidden="1" x14ac:dyDescent="0.2">
      <c r="B295" s="33"/>
      <c r="D295" s="34"/>
      <c r="E295" s="34"/>
      <c r="F295" s="34"/>
    </row>
    <row r="296" spans="2:6" hidden="1" x14ac:dyDescent="0.2">
      <c r="B296" s="33"/>
      <c r="D296" s="34"/>
      <c r="E296" s="34"/>
      <c r="F296" s="34"/>
    </row>
    <row r="297" spans="2:6" hidden="1" x14ac:dyDescent="0.2">
      <c r="B297" s="33"/>
      <c r="D297" s="34"/>
      <c r="E297" s="34"/>
      <c r="F297" s="34"/>
    </row>
    <row r="298" spans="2:6" hidden="1" x14ac:dyDescent="0.2">
      <c r="B298" s="33"/>
      <c r="D298" s="34"/>
      <c r="E298" s="34"/>
      <c r="F298" s="34"/>
    </row>
    <row r="299" spans="2:6" hidden="1" x14ac:dyDescent="0.2">
      <c r="B299" s="33"/>
      <c r="D299" s="34"/>
      <c r="E299" s="34"/>
      <c r="F299" s="34"/>
    </row>
    <row r="300" spans="2:6" hidden="1" x14ac:dyDescent="0.2">
      <c r="B300" s="33"/>
      <c r="D300" s="34"/>
      <c r="E300" s="34"/>
      <c r="F300" s="34"/>
    </row>
    <row r="301" spans="2:6" hidden="1" x14ac:dyDescent="0.2">
      <c r="B301" s="33"/>
      <c r="D301" s="34"/>
      <c r="E301" s="34"/>
      <c r="F301" s="34"/>
    </row>
    <row r="302" spans="2:6" hidden="1" x14ac:dyDescent="0.2">
      <c r="B302" s="33"/>
      <c r="D302" s="34"/>
      <c r="E302" s="34"/>
      <c r="F302" s="34"/>
    </row>
    <row r="303" spans="2:6" hidden="1" x14ac:dyDescent="0.2">
      <c r="B303" s="33"/>
      <c r="D303" s="34"/>
      <c r="E303" s="34"/>
      <c r="F303" s="34"/>
    </row>
    <row r="304" spans="2:6" hidden="1" x14ac:dyDescent="0.2">
      <c r="B304" s="33"/>
      <c r="D304" s="34"/>
      <c r="E304" s="34"/>
      <c r="F304" s="34"/>
    </row>
    <row r="305" spans="2:6" hidden="1" x14ac:dyDescent="0.2">
      <c r="B305" s="33"/>
      <c r="D305" s="34"/>
      <c r="E305" s="34"/>
      <c r="F305" s="34"/>
    </row>
    <row r="306" spans="2:6" hidden="1" x14ac:dyDescent="0.2">
      <c r="B306" s="33"/>
      <c r="D306" s="34"/>
      <c r="E306" s="34"/>
      <c r="F306" s="34"/>
    </row>
    <row r="307" spans="2:6" hidden="1" x14ac:dyDescent="0.2">
      <c r="B307" s="33"/>
      <c r="D307" s="34"/>
      <c r="E307" s="34"/>
      <c r="F307" s="34"/>
    </row>
    <row r="308" spans="2:6" hidden="1" x14ac:dyDescent="0.2">
      <c r="B308" s="33"/>
      <c r="D308" s="34"/>
      <c r="E308" s="34"/>
      <c r="F308" s="34"/>
    </row>
    <row r="309" spans="2:6" hidden="1" x14ac:dyDescent="0.2">
      <c r="B309" s="33"/>
      <c r="D309" s="34"/>
      <c r="E309" s="34"/>
      <c r="F309" s="34"/>
    </row>
    <row r="310" spans="2:6" hidden="1" x14ac:dyDescent="0.2">
      <c r="B310" s="33"/>
      <c r="D310" s="34"/>
      <c r="E310" s="34"/>
      <c r="F310" s="34"/>
    </row>
    <row r="311" spans="2:6" hidden="1" x14ac:dyDescent="0.2">
      <c r="B311" s="33"/>
      <c r="D311" s="34"/>
      <c r="E311" s="34"/>
      <c r="F311" s="34"/>
    </row>
    <row r="312" spans="2:6" hidden="1" x14ac:dyDescent="0.2">
      <c r="B312" s="33"/>
      <c r="D312" s="34"/>
      <c r="E312" s="34"/>
      <c r="F312" s="34"/>
    </row>
    <row r="313" spans="2:6" hidden="1" x14ac:dyDescent="0.2">
      <c r="B313" s="33"/>
      <c r="D313" s="34"/>
      <c r="E313" s="34"/>
      <c r="F313" s="34"/>
    </row>
    <row r="314" spans="2:6" hidden="1" x14ac:dyDescent="0.2">
      <c r="B314" s="33"/>
      <c r="D314" s="34"/>
      <c r="E314" s="34"/>
      <c r="F314" s="34"/>
    </row>
    <row r="315" spans="2:6" hidden="1" x14ac:dyDescent="0.2">
      <c r="B315" s="33"/>
      <c r="D315" s="34"/>
      <c r="E315" s="34"/>
      <c r="F315" s="34"/>
    </row>
    <row r="316" spans="2:6" hidden="1" x14ac:dyDescent="0.2">
      <c r="B316" s="33"/>
      <c r="D316" s="34"/>
      <c r="E316" s="34"/>
      <c r="F316" s="34"/>
    </row>
    <row r="317" spans="2:6" hidden="1" x14ac:dyDescent="0.2">
      <c r="B317" s="33"/>
      <c r="D317" s="34"/>
      <c r="E317" s="34"/>
      <c r="F317" s="34"/>
    </row>
    <row r="318" spans="2:6" hidden="1" x14ac:dyDescent="0.2">
      <c r="B318" s="33"/>
      <c r="D318" s="34"/>
      <c r="E318" s="34"/>
      <c r="F318" s="34"/>
    </row>
    <row r="319" spans="2:6" hidden="1" x14ac:dyDescent="0.2">
      <c r="B319" s="33"/>
      <c r="D319" s="34"/>
      <c r="E319" s="34"/>
      <c r="F319" s="34"/>
    </row>
    <row r="320" spans="2:6" hidden="1" x14ac:dyDescent="0.2">
      <c r="B320" s="33"/>
      <c r="D320" s="34"/>
      <c r="E320" s="34"/>
      <c r="F320" s="34"/>
    </row>
    <row r="321" spans="2:6" hidden="1" x14ac:dyDescent="0.2">
      <c r="B321" s="33"/>
      <c r="D321" s="34"/>
      <c r="E321" s="34"/>
      <c r="F321" s="34"/>
    </row>
    <row r="322" spans="2:6" hidden="1" x14ac:dyDescent="0.2">
      <c r="B322" s="33"/>
      <c r="D322" s="34"/>
      <c r="E322" s="34"/>
      <c r="F322" s="34"/>
    </row>
    <row r="323" spans="2:6" hidden="1" x14ac:dyDescent="0.2">
      <c r="B323" s="33"/>
      <c r="D323" s="34"/>
      <c r="E323" s="34"/>
      <c r="F323" s="34"/>
    </row>
    <row r="324" spans="2:6" hidden="1" x14ac:dyDescent="0.2">
      <c r="B324" s="33"/>
      <c r="D324" s="34"/>
      <c r="E324" s="34"/>
      <c r="F324" s="34"/>
    </row>
    <row r="325" spans="2:6" hidden="1" x14ac:dyDescent="0.2">
      <c r="B325" s="33"/>
      <c r="D325" s="34"/>
      <c r="E325" s="34"/>
      <c r="F325" s="34"/>
    </row>
    <row r="326" spans="2:6" hidden="1" x14ac:dyDescent="0.2">
      <c r="B326" s="33"/>
      <c r="D326" s="34"/>
      <c r="E326" s="34"/>
      <c r="F326" s="34"/>
    </row>
    <row r="327" spans="2:6" hidden="1" x14ac:dyDescent="0.2">
      <c r="B327" s="33"/>
      <c r="D327" s="34"/>
      <c r="E327" s="34"/>
      <c r="F327" s="34"/>
    </row>
    <row r="328" spans="2:6" hidden="1" x14ac:dyDescent="0.2">
      <c r="B328" s="33"/>
      <c r="D328" s="34"/>
      <c r="E328" s="34"/>
      <c r="F328" s="34"/>
    </row>
    <row r="329" spans="2:6" hidden="1" x14ac:dyDescent="0.2">
      <c r="B329" s="33"/>
      <c r="D329" s="34"/>
      <c r="E329" s="34"/>
      <c r="F329" s="34"/>
    </row>
    <row r="330" spans="2:6" hidden="1" x14ac:dyDescent="0.2">
      <c r="B330" s="33"/>
      <c r="D330" s="34"/>
      <c r="E330" s="34"/>
      <c r="F330" s="34"/>
    </row>
    <row r="331" spans="2:6" hidden="1" x14ac:dyDescent="0.2">
      <c r="B331" s="33"/>
      <c r="D331" s="34"/>
      <c r="E331" s="34"/>
      <c r="F331" s="34"/>
    </row>
    <row r="332" spans="2:6" hidden="1" x14ac:dyDescent="0.2">
      <c r="B332" s="33"/>
      <c r="D332" s="34"/>
      <c r="E332" s="34"/>
      <c r="F332" s="34"/>
    </row>
    <row r="333" spans="2:6" hidden="1" x14ac:dyDescent="0.2">
      <c r="B333" s="33"/>
      <c r="D333" s="34"/>
      <c r="E333" s="34"/>
      <c r="F333" s="34"/>
    </row>
    <row r="334" spans="2:6" hidden="1" x14ac:dyDescent="0.2">
      <c r="B334" s="33"/>
      <c r="D334" s="34"/>
      <c r="E334" s="34"/>
      <c r="F334" s="34"/>
    </row>
    <row r="335" spans="2:6" hidden="1" x14ac:dyDescent="0.2">
      <c r="B335" s="33"/>
      <c r="D335" s="34"/>
      <c r="E335" s="34"/>
      <c r="F335" s="34"/>
    </row>
    <row r="336" spans="2:6" hidden="1" x14ac:dyDescent="0.2">
      <c r="B336" s="33"/>
      <c r="D336" s="34"/>
      <c r="E336" s="34"/>
      <c r="F336" s="34"/>
    </row>
    <row r="337" spans="1:8" hidden="1" x14ac:dyDescent="0.2">
      <c r="B337" s="33"/>
      <c r="D337" s="34"/>
      <c r="E337" s="34"/>
      <c r="F337" s="34"/>
    </row>
    <row r="338" spans="1:8" hidden="1" x14ac:dyDescent="0.2">
      <c r="B338" s="33"/>
      <c r="D338" s="34"/>
      <c r="E338" s="34"/>
      <c r="F338" s="34"/>
    </row>
    <row r="339" spans="1:8" hidden="1" x14ac:dyDescent="0.2">
      <c r="B339" s="33"/>
      <c r="D339" s="34"/>
      <c r="E339" s="34"/>
      <c r="F339" s="34"/>
    </row>
    <row r="340" spans="1:8" hidden="1" x14ac:dyDescent="0.2">
      <c r="B340" s="33"/>
      <c r="D340" s="34"/>
      <c r="E340" s="34"/>
      <c r="F340" s="34"/>
    </row>
    <row r="341" spans="1:8" ht="13.5" hidden="1" thickBot="1" x14ac:dyDescent="0.25">
      <c r="A341" s="446"/>
      <c r="B341" s="370"/>
      <c r="C341" s="446"/>
      <c r="D341" s="371"/>
      <c r="E341" s="371"/>
      <c r="F341" s="371"/>
      <c r="G341" s="446"/>
      <c r="H341" s="446"/>
    </row>
    <row r="342" spans="1:8" hidden="1" x14ac:dyDescent="0.2">
      <c r="B342" s="33"/>
      <c r="D342" s="34"/>
      <c r="E342" s="34"/>
      <c r="F342" s="34"/>
    </row>
    <row r="343" spans="1:8" hidden="1" x14ac:dyDescent="0.2">
      <c r="B343" s="33"/>
      <c r="D343" s="34"/>
      <c r="E343" s="34"/>
      <c r="F343" s="34"/>
    </row>
    <row r="344" spans="1:8" hidden="1" x14ac:dyDescent="0.2">
      <c r="B344" s="33"/>
      <c r="D344" s="34"/>
      <c r="E344" s="34"/>
      <c r="F344" s="34"/>
    </row>
    <row r="345" spans="1:8" hidden="1" x14ac:dyDescent="0.2">
      <c r="B345" s="33"/>
      <c r="D345" s="34"/>
      <c r="E345" s="34"/>
      <c r="F345" s="34"/>
    </row>
    <row r="346" spans="1:8" hidden="1" x14ac:dyDescent="0.2">
      <c r="D346" s="34"/>
      <c r="E346" s="34"/>
      <c r="F346" s="34"/>
    </row>
    <row r="347" spans="1:8" hidden="1" x14ac:dyDescent="0.2">
      <c r="B347" s="33"/>
      <c r="D347" s="34"/>
      <c r="E347" s="34"/>
      <c r="F347" s="34"/>
    </row>
    <row r="348" spans="1:8" hidden="1" x14ac:dyDescent="0.2">
      <c r="B348" s="33"/>
      <c r="D348" s="34"/>
      <c r="E348" s="34"/>
      <c r="F348" s="34"/>
    </row>
    <row r="349" spans="1:8" hidden="1" x14ac:dyDescent="0.2">
      <c r="B349" s="33"/>
      <c r="D349" s="34"/>
      <c r="E349" s="34"/>
      <c r="F349" s="34"/>
    </row>
    <row r="350" spans="1:8" hidden="1" x14ac:dyDescent="0.2">
      <c r="D350" s="32"/>
      <c r="E350" s="32"/>
      <c r="F350" s="32"/>
    </row>
    <row r="351" spans="1:8" hidden="1" x14ac:dyDescent="0.2">
      <c r="D351" s="32"/>
      <c r="E351" s="32"/>
      <c r="F351" s="32"/>
    </row>
    <row r="352" spans="1:8" hidden="1" x14ac:dyDescent="0.2">
      <c r="B352" s="33"/>
      <c r="D352" s="34"/>
      <c r="E352" s="34"/>
      <c r="F352" s="34"/>
    </row>
    <row r="353" spans="2:6" hidden="1" x14ac:dyDescent="0.2">
      <c r="B353" s="33"/>
      <c r="D353" s="34"/>
      <c r="E353" s="34"/>
      <c r="F353" s="34"/>
    </row>
    <row r="354" spans="2:6" hidden="1" x14ac:dyDescent="0.2">
      <c r="B354" s="33"/>
      <c r="D354" s="34"/>
      <c r="E354" s="34"/>
      <c r="F354" s="34"/>
    </row>
    <row r="355" spans="2:6" hidden="1" x14ac:dyDescent="0.2">
      <c r="B355" s="33"/>
      <c r="D355" s="34"/>
      <c r="E355" s="34"/>
      <c r="F355" s="34"/>
    </row>
    <row r="356" spans="2:6" hidden="1" x14ac:dyDescent="0.2">
      <c r="B356" s="33"/>
      <c r="D356" s="34"/>
      <c r="E356" s="34"/>
      <c r="F356" s="34"/>
    </row>
    <row r="357" spans="2:6" hidden="1" x14ac:dyDescent="0.2">
      <c r="B357" s="33"/>
      <c r="D357" s="34"/>
      <c r="E357" s="34"/>
      <c r="F357" s="34"/>
    </row>
    <row r="358" spans="2:6" hidden="1" x14ac:dyDescent="0.2">
      <c r="B358" s="33"/>
      <c r="D358" s="34"/>
      <c r="E358" s="34"/>
      <c r="F358" s="34"/>
    </row>
    <row r="359" spans="2:6" hidden="1" x14ac:dyDescent="0.2">
      <c r="B359" s="33"/>
      <c r="D359" s="34"/>
      <c r="E359" s="34"/>
      <c r="F359" s="34"/>
    </row>
    <row r="360" spans="2:6" hidden="1" x14ac:dyDescent="0.2">
      <c r="B360" s="33"/>
      <c r="D360" s="34"/>
      <c r="E360" s="34"/>
      <c r="F360" s="34"/>
    </row>
    <row r="361" spans="2:6" hidden="1" x14ac:dyDescent="0.2">
      <c r="B361" s="33"/>
      <c r="D361" s="34"/>
      <c r="E361" s="34"/>
      <c r="F361" s="34"/>
    </row>
    <row r="362" spans="2:6" hidden="1" x14ac:dyDescent="0.2">
      <c r="B362" s="33"/>
      <c r="D362" s="34"/>
      <c r="E362" s="34"/>
      <c r="F362" s="34"/>
    </row>
    <row r="363" spans="2:6" hidden="1" x14ac:dyDescent="0.2">
      <c r="B363" s="33"/>
      <c r="D363" s="34"/>
      <c r="E363" s="34"/>
      <c r="F363" s="34"/>
    </row>
    <row r="364" spans="2:6" hidden="1" x14ac:dyDescent="0.2">
      <c r="B364" s="33"/>
      <c r="D364" s="34"/>
      <c r="E364" s="34"/>
      <c r="F364" s="34"/>
    </row>
    <row r="365" spans="2:6" hidden="1" x14ac:dyDescent="0.2">
      <c r="B365" s="33"/>
      <c r="D365" s="34"/>
      <c r="E365" s="34"/>
      <c r="F365" s="34"/>
    </row>
    <row r="366" spans="2:6" hidden="1" x14ac:dyDescent="0.2">
      <c r="B366" s="33"/>
      <c r="D366" s="34"/>
      <c r="E366" s="34"/>
      <c r="F366" s="34"/>
    </row>
    <row r="367" spans="2:6" hidden="1" x14ac:dyDescent="0.2">
      <c r="B367" s="33"/>
      <c r="D367" s="34"/>
      <c r="E367" s="34"/>
      <c r="F367" s="34"/>
    </row>
    <row r="368" spans="2:6" hidden="1" x14ac:dyDescent="0.2">
      <c r="B368" s="33"/>
      <c r="D368" s="34"/>
      <c r="E368" s="34"/>
      <c r="F368" s="34"/>
    </row>
    <row r="369" spans="2:6" hidden="1" x14ac:dyDescent="0.2">
      <c r="B369" s="33"/>
      <c r="D369" s="34"/>
      <c r="E369" s="34"/>
      <c r="F369" s="34"/>
    </row>
    <row r="370" spans="2:6" hidden="1" x14ac:dyDescent="0.2">
      <c r="B370" s="33"/>
      <c r="D370" s="34"/>
      <c r="E370" s="34"/>
      <c r="F370" s="34"/>
    </row>
    <row r="371" spans="2:6" hidden="1" x14ac:dyDescent="0.2">
      <c r="B371" s="33"/>
      <c r="D371" s="34"/>
      <c r="E371" s="34"/>
      <c r="F371" s="34"/>
    </row>
    <row r="372" spans="2:6" hidden="1" x14ac:dyDescent="0.2">
      <c r="B372" s="33"/>
      <c r="D372" s="34"/>
      <c r="E372" s="34"/>
      <c r="F372" s="34"/>
    </row>
    <row r="373" spans="2:6" hidden="1" x14ac:dyDescent="0.2">
      <c r="B373" s="33"/>
      <c r="D373" s="34"/>
      <c r="E373" s="34"/>
      <c r="F373" s="34"/>
    </row>
    <row r="374" spans="2:6" hidden="1" x14ac:dyDescent="0.2">
      <c r="B374" s="33"/>
      <c r="D374" s="34"/>
      <c r="E374" s="34"/>
      <c r="F374" s="34"/>
    </row>
    <row r="375" spans="2:6" hidden="1" x14ac:dyDescent="0.2">
      <c r="B375" s="33"/>
      <c r="D375" s="34"/>
      <c r="E375" s="34"/>
      <c r="F375" s="34"/>
    </row>
    <row r="376" spans="2:6" hidden="1" x14ac:dyDescent="0.2">
      <c r="B376" s="33"/>
      <c r="D376" s="34"/>
      <c r="E376" s="34"/>
      <c r="F376" s="34"/>
    </row>
    <row r="377" spans="2:6" hidden="1" x14ac:dyDescent="0.2">
      <c r="B377" s="33"/>
      <c r="D377" s="34"/>
      <c r="E377" s="34"/>
      <c r="F377" s="34"/>
    </row>
    <row r="378" spans="2:6" hidden="1" x14ac:dyDescent="0.2">
      <c r="B378" s="33"/>
      <c r="D378" s="34"/>
      <c r="E378" s="34"/>
      <c r="F378" s="34"/>
    </row>
    <row r="379" spans="2:6" hidden="1" x14ac:dyDescent="0.2">
      <c r="B379" s="33"/>
      <c r="D379" s="34"/>
      <c r="E379" s="34"/>
      <c r="F379" s="34"/>
    </row>
    <row r="380" spans="2:6" hidden="1" x14ac:dyDescent="0.2">
      <c r="B380" s="33"/>
      <c r="D380" s="34"/>
      <c r="E380" s="34"/>
      <c r="F380" s="34"/>
    </row>
    <row r="381" spans="2:6" hidden="1" x14ac:dyDescent="0.2">
      <c r="B381" s="33"/>
      <c r="D381" s="34"/>
      <c r="E381" s="34"/>
      <c r="F381" s="34"/>
    </row>
    <row r="382" spans="2:6" hidden="1" x14ac:dyDescent="0.2">
      <c r="B382" s="33"/>
      <c r="D382" s="34"/>
      <c r="E382" s="34"/>
      <c r="F382" s="34"/>
    </row>
    <row r="383" spans="2:6" hidden="1" x14ac:dyDescent="0.2">
      <c r="B383" s="33"/>
      <c r="D383" s="34"/>
      <c r="E383" s="34"/>
      <c r="F383" s="34"/>
    </row>
    <row r="384" spans="2:6" hidden="1" x14ac:dyDescent="0.2">
      <c r="B384" s="33"/>
      <c r="D384" s="34"/>
      <c r="E384" s="34"/>
      <c r="F384" s="34"/>
    </row>
    <row r="385" spans="2:8" hidden="1" x14ac:dyDescent="0.2">
      <c r="B385" s="33"/>
      <c r="D385" s="34"/>
      <c r="E385" s="34"/>
      <c r="F385" s="34"/>
    </row>
    <row r="386" spans="2:8" hidden="1" x14ac:dyDescent="0.2">
      <c r="B386" s="33"/>
      <c r="D386" s="34"/>
      <c r="E386" s="34"/>
      <c r="F386" s="34"/>
    </row>
    <row r="387" spans="2:8" hidden="1" x14ac:dyDescent="0.2">
      <c r="B387" s="33"/>
      <c r="D387" s="34"/>
      <c r="E387" s="34"/>
      <c r="F387" s="34"/>
    </row>
    <row r="388" spans="2:8" hidden="1" x14ac:dyDescent="0.2">
      <c r="B388" s="33"/>
      <c r="D388" s="34"/>
      <c r="E388" s="34"/>
      <c r="F388" s="34"/>
    </row>
    <row r="389" spans="2:8" hidden="1" x14ac:dyDescent="0.2">
      <c r="B389" s="33"/>
      <c r="D389" s="34"/>
      <c r="E389" s="34"/>
      <c r="F389" s="34"/>
    </row>
    <row r="390" spans="2:8" hidden="1" x14ac:dyDescent="0.2">
      <c r="B390" s="33"/>
      <c r="D390" s="34"/>
      <c r="E390" s="34"/>
      <c r="F390" s="34"/>
    </row>
    <row r="391" spans="2:8" hidden="1" x14ac:dyDescent="0.2">
      <c r="D391" s="34"/>
      <c r="E391" s="34"/>
      <c r="F391" s="34"/>
    </row>
    <row r="392" spans="2:8" hidden="1" x14ac:dyDescent="0.2">
      <c r="B392" s="33"/>
      <c r="D392" s="34"/>
      <c r="E392" s="34"/>
      <c r="F392" s="34"/>
    </row>
    <row r="393" spans="2:8" hidden="1" x14ac:dyDescent="0.2">
      <c r="B393" s="33"/>
      <c r="D393" s="34"/>
      <c r="E393" s="34"/>
      <c r="F393" s="34"/>
    </row>
    <row r="394" spans="2:8" hidden="1" x14ac:dyDescent="0.2">
      <c r="B394" s="33"/>
      <c r="D394" s="34"/>
      <c r="E394" s="34"/>
      <c r="F394" s="34"/>
    </row>
    <row r="395" spans="2:8" hidden="1" x14ac:dyDescent="0.2">
      <c r="B395" s="33"/>
      <c r="D395" s="34"/>
      <c r="E395" s="34"/>
      <c r="F395" s="34"/>
    </row>
    <row r="396" spans="2:8" hidden="1" x14ac:dyDescent="0.2">
      <c r="B396" s="33"/>
      <c r="D396" s="34"/>
      <c r="E396" s="34"/>
      <c r="F396" s="34"/>
    </row>
    <row r="397" spans="2:8" hidden="1" x14ac:dyDescent="0.2">
      <c r="B397" s="33"/>
      <c r="D397" s="34"/>
      <c r="E397" s="34"/>
      <c r="F397" s="34"/>
    </row>
    <row r="398" spans="2:8" hidden="1" x14ac:dyDescent="0.2">
      <c r="B398" s="33"/>
      <c r="D398" s="34"/>
      <c r="E398" s="34"/>
      <c r="F398" s="34"/>
    </row>
    <row r="399" spans="2:8" hidden="1" x14ac:dyDescent="0.2">
      <c r="B399" s="33"/>
      <c r="D399" s="34"/>
      <c r="E399" s="34"/>
      <c r="F399" s="34"/>
    </row>
    <row r="400" spans="2:8" hidden="1" x14ac:dyDescent="0.2">
      <c r="B400" s="447"/>
      <c r="C400" s="447"/>
      <c r="D400" s="448"/>
      <c r="E400" s="448"/>
      <c r="F400" s="448"/>
      <c r="G400" s="447"/>
      <c r="H400" s="447"/>
    </row>
  </sheetData>
  <sheetProtection algorithmName="SHA-512" hashValue="zkfmDBKV5qU1U931ggdhJl199JwTDNPUUfqHSTdwg1wugGsy/by97D8/NNN7tBWhtZucG/NHSkrrdYPYcWFpYw==" saltValue="L9g8deX97Wbw96LFR7reYw==" spinCount="100000" sheet="1" objects="1" scenarios="1"/>
  <mergeCells count="157">
    <mergeCell ref="E5:F5"/>
    <mergeCell ref="K5:M5"/>
    <mergeCell ref="S5:W5"/>
    <mergeCell ref="S7:W7"/>
    <mergeCell ref="F9:P10"/>
    <mergeCell ref="B11:E11"/>
    <mergeCell ref="P11:S11"/>
    <mergeCell ref="T1:W1"/>
    <mergeCell ref="AE1:AH1"/>
    <mergeCell ref="F3:H3"/>
    <mergeCell ref="K3:L3"/>
    <mergeCell ref="S3:T3"/>
    <mergeCell ref="U3:W3"/>
    <mergeCell ref="B16:E16"/>
    <mergeCell ref="P16:S16"/>
    <mergeCell ref="B17:E17"/>
    <mergeCell ref="P17:S17"/>
    <mergeCell ref="B18:E18"/>
    <mergeCell ref="P18:S18"/>
    <mergeCell ref="B13:E13"/>
    <mergeCell ref="P13:S13"/>
    <mergeCell ref="B14:E14"/>
    <mergeCell ref="P14:S14"/>
    <mergeCell ref="B15:E15"/>
    <mergeCell ref="P15:S15"/>
    <mergeCell ref="B22:E22"/>
    <mergeCell ref="P22:S22"/>
    <mergeCell ref="B23:E23"/>
    <mergeCell ref="P23:S23"/>
    <mergeCell ref="B24:E24"/>
    <mergeCell ref="P24:S24"/>
    <mergeCell ref="B19:E19"/>
    <mergeCell ref="P19:S19"/>
    <mergeCell ref="B20:E20"/>
    <mergeCell ref="P20:S20"/>
    <mergeCell ref="B21:E21"/>
    <mergeCell ref="P21:S21"/>
    <mergeCell ref="B28:E28"/>
    <mergeCell ref="P28:S28"/>
    <mergeCell ref="B29:E29"/>
    <mergeCell ref="P29:S29"/>
    <mergeCell ref="B30:E30"/>
    <mergeCell ref="P30:S30"/>
    <mergeCell ref="B25:E25"/>
    <mergeCell ref="P25:S25"/>
    <mergeCell ref="B26:E26"/>
    <mergeCell ref="P26:S26"/>
    <mergeCell ref="B27:E27"/>
    <mergeCell ref="P27:S27"/>
    <mergeCell ref="B34:E34"/>
    <mergeCell ref="P34:S34"/>
    <mergeCell ref="B35:E35"/>
    <mergeCell ref="P35:S35"/>
    <mergeCell ref="B36:E36"/>
    <mergeCell ref="P36:S36"/>
    <mergeCell ref="B31:E31"/>
    <mergeCell ref="P31:S31"/>
    <mergeCell ref="B32:E32"/>
    <mergeCell ref="P32:S32"/>
    <mergeCell ref="B33:E33"/>
    <mergeCell ref="P33:S33"/>
    <mergeCell ref="B40:E40"/>
    <mergeCell ref="P40:S40"/>
    <mergeCell ref="B41:E41"/>
    <mergeCell ref="P41:S41"/>
    <mergeCell ref="B42:E42"/>
    <mergeCell ref="P42:S42"/>
    <mergeCell ref="B37:E37"/>
    <mergeCell ref="P37:S37"/>
    <mergeCell ref="B38:E38"/>
    <mergeCell ref="P38:S38"/>
    <mergeCell ref="B39:E39"/>
    <mergeCell ref="P39:S39"/>
    <mergeCell ref="B46:E46"/>
    <mergeCell ref="P46:S46"/>
    <mergeCell ref="B47:E47"/>
    <mergeCell ref="P47:S47"/>
    <mergeCell ref="B48:E48"/>
    <mergeCell ref="P48:S48"/>
    <mergeCell ref="B43:E43"/>
    <mergeCell ref="P43:S43"/>
    <mergeCell ref="B44:E44"/>
    <mergeCell ref="P44:S44"/>
    <mergeCell ref="B45:E45"/>
    <mergeCell ref="P45:S45"/>
    <mergeCell ref="B52:E52"/>
    <mergeCell ref="P52:S52"/>
    <mergeCell ref="B53:E53"/>
    <mergeCell ref="P53:S53"/>
    <mergeCell ref="B55:E55"/>
    <mergeCell ref="P55:S55"/>
    <mergeCell ref="B49:E49"/>
    <mergeCell ref="P49:S49"/>
    <mergeCell ref="B50:E50"/>
    <mergeCell ref="P50:S50"/>
    <mergeCell ref="B51:E51"/>
    <mergeCell ref="P51:S51"/>
    <mergeCell ref="B59:E59"/>
    <mergeCell ref="P59:S59"/>
    <mergeCell ref="B60:E60"/>
    <mergeCell ref="P60:S60"/>
    <mergeCell ref="B61:E61"/>
    <mergeCell ref="P61:S61"/>
    <mergeCell ref="B56:E56"/>
    <mergeCell ref="P56:S56"/>
    <mergeCell ref="B57:E57"/>
    <mergeCell ref="P57:S57"/>
    <mergeCell ref="B58:E58"/>
    <mergeCell ref="P58:S58"/>
    <mergeCell ref="B65:E65"/>
    <mergeCell ref="P65:S65"/>
    <mergeCell ref="B66:E66"/>
    <mergeCell ref="P66:S66"/>
    <mergeCell ref="B67:E67"/>
    <mergeCell ref="P67:S67"/>
    <mergeCell ref="B62:E62"/>
    <mergeCell ref="P62:S62"/>
    <mergeCell ref="B63:E63"/>
    <mergeCell ref="P63:S63"/>
    <mergeCell ref="B64:E64"/>
    <mergeCell ref="P64:S64"/>
    <mergeCell ref="B72:E72"/>
    <mergeCell ref="P72:S72"/>
    <mergeCell ref="B73:E73"/>
    <mergeCell ref="P73:S73"/>
    <mergeCell ref="B74:E74"/>
    <mergeCell ref="P74:S74"/>
    <mergeCell ref="B68:E68"/>
    <mergeCell ref="P68:S68"/>
    <mergeCell ref="B69:E69"/>
    <mergeCell ref="P69:S69"/>
    <mergeCell ref="B70:E70"/>
    <mergeCell ref="P70:S70"/>
    <mergeCell ref="B78:E78"/>
    <mergeCell ref="P78:S78"/>
    <mergeCell ref="B79:E79"/>
    <mergeCell ref="P79:S79"/>
    <mergeCell ref="B80:E80"/>
    <mergeCell ref="P80:S80"/>
    <mergeCell ref="B75:E75"/>
    <mergeCell ref="P75:S75"/>
    <mergeCell ref="B76:E76"/>
    <mergeCell ref="P76:S76"/>
    <mergeCell ref="B77:E77"/>
    <mergeCell ref="P77:S77"/>
    <mergeCell ref="B84:E84"/>
    <mergeCell ref="P84:S84"/>
    <mergeCell ref="U87:V87"/>
    <mergeCell ref="U88:V88"/>
    <mergeCell ref="U89:V89"/>
    <mergeCell ref="P91:V91"/>
    <mergeCell ref="B81:E81"/>
    <mergeCell ref="P81:S81"/>
    <mergeCell ref="B82:E82"/>
    <mergeCell ref="P82:S82"/>
    <mergeCell ref="B83:E83"/>
    <mergeCell ref="P83:S83"/>
  </mergeCells>
  <dataValidations count="8">
    <dataValidation type="whole" allowBlank="1" showInputMessage="1" showErrorMessage="1" sqref="E91">
      <formula1>1</formula1>
      <formula2>31</formula2>
    </dataValidation>
    <dataValidation type="textLength" allowBlank="1" showInputMessage="1" showErrorMessage="1" errorTitle="Attention plage de valeurs" error="Texte libre; max. 50 signes_x000a_" sqref="G5:I5 I3">
      <formula1>1</formula1>
      <formula2>50</formula2>
    </dataValidation>
    <dataValidation type="textLength" allowBlank="1" showInputMessage="1" showErrorMessage="1" errorTitle="Achtung Eingabebereich" error="Freitext; max. 50 Zeichen" sqref="Q8">
      <formula1>1</formula1>
      <formula2>50</formula2>
    </dataValidation>
    <dataValidation type="textLength" allowBlank="1" showInputMessage="1" showErrorMessage="1" errorTitle="Attention plage de valeurs" error="Texte libre; max. 10 signes_x000a_p.ex. oui/non" sqref="G6 P6 S6 V6:W6">
      <formula1>1</formula1>
      <formula2>10</formula2>
    </dataValidation>
    <dataValidation type="textLength" allowBlank="1" showInputMessage="1" showErrorMessage="1" errorTitle="Attention plage de valeurs" error="Texte libre; max. 50 signes" sqref="Q7 S7 O3:Q3">
      <formula1>1</formula1>
      <formula2>50</formula2>
    </dataValidation>
    <dataValidation type="whole" operator="greaterThanOrEqual" allowBlank="1" showInputMessage="1" showErrorMessage="1" errorTitle="Attention plage de valeurs" error="2019 ou plus [nombre entier]" sqref="K7">
      <formula1>2018</formula1>
    </dataValidation>
    <dataValidation type="whole" allowBlank="1" showInputMessage="1" showErrorMessage="1" errorTitle="Attention plage de valeurs" error="1-12 [dd]" sqref="H7">
      <formula1>1</formula1>
      <formula2>12</formula2>
    </dataValidation>
    <dataValidation type="whole" allowBlank="1" showInputMessage="1" showErrorMessage="1" errorTitle="Attention plage de valeurs" error="1-31 [dd]" sqref="K8">
      <formula1>1</formula1>
      <formula2>31</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17"/>
  <sheetViews>
    <sheetView zoomScale="85" zoomScaleNormal="85" workbookViewId="0">
      <selection activeCell="B6" sqref="B6"/>
    </sheetView>
  </sheetViews>
  <sheetFormatPr defaultColWidth="8.7109375" defaultRowHeight="12.75" x14ac:dyDescent="0.2"/>
  <cols>
    <col min="1" max="1" width="8.7109375" style="1"/>
    <col min="2" max="2" width="16.7109375" style="1" customWidth="1"/>
    <col min="3" max="3" width="13.85546875" style="1" customWidth="1"/>
    <col min="4" max="4" width="18" style="1" customWidth="1"/>
    <col min="5" max="5" width="36.42578125" style="1" customWidth="1"/>
    <col min="6" max="8" width="10.7109375" style="11" customWidth="1"/>
    <col min="9" max="9" width="27.5703125" style="1" customWidth="1"/>
    <col min="10" max="257" width="8.7109375" style="1"/>
    <col min="258" max="258" width="16.7109375" style="1" customWidth="1"/>
    <col min="259" max="259" width="13.85546875" style="1" customWidth="1"/>
    <col min="260" max="260" width="18" style="1" customWidth="1"/>
    <col min="261" max="261" width="36.42578125" style="1" customWidth="1"/>
    <col min="262" max="264" width="10.7109375" style="1" customWidth="1"/>
    <col min="265" max="265" width="27.5703125" style="1" customWidth="1"/>
    <col min="266" max="513" width="8.7109375" style="1"/>
    <col min="514" max="514" width="16.7109375" style="1" customWidth="1"/>
    <col min="515" max="515" width="13.85546875" style="1" customWidth="1"/>
    <col min="516" max="516" width="18" style="1" customWidth="1"/>
    <col min="517" max="517" width="36.42578125" style="1" customWidth="1"/>
    <col min="518" max="520" width="10.7109375" style="1" customWidth="1"/>
    <col min="521" max="521" width="27.5703125" style="1" customWidth="1"/>
    <col min="522" max="769" width="8.7109375" style="1"/>
    <col min="770" max="770" width="16.7109375" style="1" customWidth="1"/>
    <col min="771" max="771" width="13.85546875" style="1" customWidth="1"/>
    <col min="772" max="772" width="18" style="1" customWidth="1"/>
    <col min="773" max="773" width="36.42578125" style="1" customWidth="1"/>
    <col min="774" max="776" width="10.7109375" style="1" customWidth="1"/>
    <col min="777" max="777" width="27.5703125" style="1" customWidth="1"/>
    <col min="778" max="1025" width="8.7109375" style="1"/>
    <col min="1026" max="1026" width="16.7109375" style="1" customWidth="1"/>
    <col min="1027" max="1027" width="13.85546875" style="1" customWidth="1"/>
    <col min="1028" max="1028" width="18" style="1" customWidth="1"/>
    <col min="1029" max="1029" width="36.42578125" style="1" customWidth="1"/>
    <col min="1030" max="1032" width="10.7109375" style="1" customWidth="1"/>
    <col min="1033" max="1033" width="27.5703125" style="1" customWidth="1"/>
    <col min="1034" max="1281" width="8.7109375" style="1"/>
    <col min="1282" max="1282" width="16.7109375" style="1" customWidth="1"/>
    <col min="1283" max="1283" width="13.85546875" style="1" customWidth="1"/>
    <col min="1284" max="1284" width="18" style="1" customWidth="1"/>
    <col min="1285" max="1285" width="36.42578125" style="1" customWidth="1"/>
    <col min="1286" max="1288" width="10.7109375" style="1" customWidth="1"/>
    <col min="1289" max="1289" width="27.5703125" style="1" customWidth="1"/>
    <col min="1290" max="1537" width="8.7109375" style="1"/>
    <col min="1538" max="1538" width="16.7109375" style="1" customWidth="1"/>
    <col min="1539" max="1539" width="13.85546875" style="1" customWidth="1"/>
    <col min="1540" max="1540" width="18" style="1" customWidth="1"/>
    <col min="1541" max="1541" width="36.42578125" style="1" customWidth="1"/>
    <col min="1542" max="1544" width="10.7109375" style="1" customWidth="1"/>
    <col min="1545" max="1545" width="27.5703125" style="1" customWidth="1"/>
    <col min="1546" max="1793" width="8.7109375" style="1"/>
    <col min="1794" max="1794" width="16.7109375" style="1" customWidth="1"/>
    <col min="1795" max="1795" width="13.85546875" style="1" customWidth="1"/>
    <col min="1796" max="1796" width="18" style="1" customWidth="1"/>
    <col min="1797" max="1797" width="36.42578125" style="1" customWidth="1"/>
    <col min="1798" max="1800" width="10.7109375" style="1" customWidth="1"/>
    <col min="1801" max="1801" width="27.5703125" style="1" customWidth="1"/>
    <col min="1802" max="2049" width="8.7109375" style="1"/>
    <col min="2050" max="2050" width="16.7109375" style="1" customWidth="1"/>
    <col min="2051" max="2051" width="13.85546875" style="1" customWidth="1"/>
    <col min="2052" max="2052" width="18" style="1" customWidth="1"/>
    <col min="2053" max="2053" width="36.42578125" style="1" customWidth="1"/>
    <col min="2054" max="2056" width="10.7109375" style="1" customWidth="1"/>
    <col min="2057" max="2057" width="27.5703125" style="1" customWidth="1"/>
    <col min="2058" max="2305" width="8.7109375" style="1"/>
    <col min="2306" max="2306" width="16.7109375" style="1" customWidth="1"/>
    <col min="2307" max="2307" width="13.85546875" style="1" customWidth="1"/>
    <col min="2308" max="2308" width="18" style="1" customWidth="1"/>
    <col min="2309" max="2309" width="36.42578125" style="1" customWidth="1"/>
    <col min="2310" max="2312" width="10.7109375" style="1" customWidth="1"/>
    <col min="2313" max="2313" width="27.5703125" style="1" customWidth="1"/>
    <col min="2314" max="2561" width="8.7109375" style="1"/>
    <col min="2562" max="2562" width="16.7109375" style="1" customWidth="1"/>
    <col min="2563" max="2563" width="13.85546875" style="1" customWidth="1"/>
    <col min="2564" max="2564" width="18" style="1" customWidth="1"/>
    <col min="2565" max="2565" width="36.42578125" style="1" customWidth="1"/>
    <col min="2566" max="2568" width="10.7109375" style="1" customWidth="1"/>
    <col min="2569" max="2569" width="27.5703125" style="1" customWidth="1"/>
    <col min="2570" max="2817" width="8.7109375" style="1"/>
    <col min="2818" max="2818" width="16.7109375" style="1" customWidth="1"/>
    <col min="2819" max="2819" width="13.85546875" style="1" customWidth="1"/>
    <col min="2820" max="2820" width="18" style="1" customWidth="1"/>
    <col min="2821" max="2821" width="36.42578125" style="1" customWidth="1"/>
    <col min="2822" max="2824" width="10.7109375" style="1" customWidth="1"/>
    <col min="2825" max="2825" width="27.5703125" style="1" customWidth="1"/>
    <col min="2826" max="3073" width="8.7109375" style="1"/>
    <col min="3074" max="3074" width="16.7109375" style="1" customWidth="1"/>
    <col min="3075" max="3075" width="13.85546875" style="1" customWidth="1"/>
    <col min="3076" max="3076" width="18" style="1" customWidth="1"/>
    <col min="3077" max="3077" width="36.42578125" style="1" customWidth="1"/>
    <col min="3078" max="3080" width="10.7109375" style="1" customWidth="1"/>
    <col min="3081" max="3081" width="27.5703125" style="1" customWidth="1"/>
    <col min="3082" max="3329" width="8.7109375" style="1"/>
    <col min="3330" max="3330" width="16.7109375" style="1" customWidth="1"/>
    <col min="3331" max="3331" width="13.85546875" style="1" customWidth="1"/>
    <col min="3332" max="3332" width="18" style="1" customWidth="1"/>
    <col min="3333" max="3333" width="36.42578125" style="1" customWidth="1"/>
    <col min="3334" max="3336" width="10.7109375" style="1" customWidth="1"/>
    <col min="3337" max="3337" width="27.5703125" style="1" customWidth="1"/>
    <col min="3338" max="3585" width="8.7109375" style="1"/>
    <col min="3586" max="3586" width="16.7109375" style="1" customWidth="1"/>
    <col min="3587" max="3587" width="13.85546875" style="1" customWidth="1"/>
    <col min="3588" max="3588" width="18" style="1" customWidth="1"/>
    <col min="3589" max="3589" width="36.42578125" style="1" customWidth="1"/>
    <col min="3590" max="3592" width="10.7109375" style="1" customWidth="1"/>
    <col min="3593" max="3593" width="27.5703125" style="1" customWidth="1"/>
    <col min="3594" max="3841" width="8.7109375" style="1"/>
    <col min="3842" max="3842" width="16.7109375" style="1" customWidth="1"/>
    <col min="3843" max="3843" width="13.85546875" style="1" customWidth="1"/>
    <col min="3844" max="3844" width="18" style="1" customWidth="1"/>
    <col min="3845" max="3845" width="36.42578125" style="1" customWidth="1"/>
    <col min="3846" max="3848" width="10.7109375" style="1" customWidth="1"/>
    <col min="3849" max="3849" width="27.5703125" style="1" customWidth="1"/>
    <col min="3850" max="4097" width="8.7109375" style="1"/>
    <col min="4098" max="4098" width="16.7109375" style="1" customWidth="1"/>
    <col min="4099" max="4099" width="13.85546875" style="1" customWidth="1"/>
    <col min="4100" max="4100" width="18" style="1" customWidth="1"/>
    <col min="4101" max="4101" width="36.42578125" style="1" customWidth="1"/>
    <col min="4102" max="4104" width="10.7109375" style="1" customWidth="1"/>
    <col min="4105" max="4105" width="27.5703125" style="1" customWidth="1"/>
    <col min="4106" max="4353" width="8.7109375" style="1"/>
    <col min="4354" max="4354" width="16.7109375" style="1" customWidth="1"/>
    <col min="4355" max="4355" width="13.85546875" style="1" customWidth="1"/>
    <col min="4356" max="4356" width="18" style="1" customWidth="1"/>
    <col min="4357" max="4357" width="36.42578125" style="1" customWidth="1"/>
    <col min="4358" max="4360" width="10.7109375" style="1" customWidth="1"/>
    <col min="4361" max="4361" width="27.5703125" style="1" customWidth="1"/>
    <col min="4362" max="4609" width="8.7109375" style="1"/>
    <col min="4610" max="4610" width="16.7109375" style="1" customWidth="1"/>
    <col min="4611" max="4611" width="13.85546875" style="1" customWidth="1"/>
    <col min="4612" max="4612" width="18" style="1" customWidth="1"/>
    <col min="4613" max="4613" width="36.42578125" style="1" customWidth="1"/>
    <col min="4614" max="4616" width="10.7109375" style="1" customWidth="1"/>
    <col min="4617" max="4617" width="27.5703125" style="1" customWidth="1"/>
    <col min="4618" max="4865" width="8.7109375" style="1"/>
    <col min="4866" max="4866" width="16.7109375" style="1" customWidth="1"/>
    <col min="4867" max="4867" width="13.85546875" style="1" customWidth="1"/>
    <col min="4868" max="4868" width="18" style="1" customWidth="1"/>
    <col min="4869" max="4869" width="36.42578125" style="1" customWidth="1"/>
    <col min="4870" max="4872" width="10.7109375" style="1" customWidth="1"/>
    <col min="4873" max="4873" width="27.5703125" style="1" customWidth="1"/>
    <col min="4874" max="5121" width="8.7109375" style="1"/>
    <col min="5122" max="5122" width="16.7109375" style="1" customWidth="1"/>
    <col min="5123" max="5123" width="13.85546875" style="1" customWidth="1"/>
    <col min="5124" max="5124" width="18" style="1" customWidth="1"/>
    <col min="5125" max="5125" width="36.42578125" style="1" customWidth="1"/>
    <col min="5126" max="5128" width="10.7109375" style="1" customWidth="1"/>
    <col min="5129" max="5129" width="27.5703125" style="1" customWidth="1"/>
    <col min="5130" max="5377" width="8.7109375" style="1"/>
    <col min="5378" max="5378" width="16.7109375" style="1" customWidth="1"/>
    <col min="5379" max="5379" width="13.85546875" style="1" customWidth="1"/>
    <col min="5380" max="5380" width="18" style="1" customWidth="1"/>
    <col min="5381" max="5381" width="36.42578125" style="1" customWidth="1"/>
    <col min="5382" max="5384" width="10.7109375" style="1" customWidth="1"/>
    <col min="5385" max="5385" width="27.5703125" style="1" customWidth="1"/>
    <col min="5386" max="5633" width="8.7109375" style="1"/>
    <col min="5634" max="5634" width="16.7109375" style="1" customWidth="1"/>
    <col min="5635" max="5635" width="13.85546875" style="1" customWidth="1"/>
    <col min="5636" max="5636" width="18" style="1" customWidth="1"/>
    <col min="5637" max="5637" width="36.42578125" style="1" customWidth="1"/>
    <col min="5638" max="5640" width="10.7109375" style="1" customWidth="1"/>
    <col min="5641" max="5641" width="27.5703125" style="1" customWidth="1"/>
    <col min="5642" max="5889" width="8.7109375" style="1"/>
    <col min="5890" max="5890" width="16.7109375" style="1" customWidth="1"/>
    <col min="5891" max="5891" width="13.85546875" style="1" customWidth="1"/>
    <col min="5892" max="5892" width="18" style="1" customWidth="1"/>
    <col min="5893" max="5893" width="36.42578125" style="1" customWidth="1"/>
    <col min="5894" max="5896" width="10.7109375" style="1" customWidth="1"/>
    <col min="5897" max="5897" width="27.5703125" style="1" customWidth="1"/>
    <col min="5898" max="6145" width="8.7109375" style="1"/>
    <col min="6146" max="6146" width="16.7109375" style="1" customWidth="1"/>
    <col min="6147" max="6147" width="13.85546875" style="1" customWidth="1"/>
    <col min="6148" max="6148" width="18" style="1" customWidth="1"/>
    <col min="6149" max="6149" width="36.42578125" style="1" customWidth="1"/>
    <col min="6150" max="6152" width="10.7109375" style="1" customWidth="1"/>
    <col min="6153" max="6153" width="27.5703125" style="1" customWidth="1"/>
    <col min="6154" max="6401" width="8.7109375" style="1"/>
    <col min="6402" max="6402" width="16.7109375" style="1" customWidth="1"/>
    <col min="6403" max="6403" width="13.85546875" style="1" customWidth="1"/>
    <col min="6404" max="6404" width="18" style="1" customWidth="1"/>
    <col min="6405" max="6405" width="36.42578125" style="1" customWidth="1"/>
    <col min="6406" max="6408" width="10.7109375" style="1" customWidth="1"/>
    <col min="6409" max="6409" width="27.5703125" style="1" customWidth="1"/>
    <col min="6410" max="6657" width="8.7109375" style="1"/>
    <col min="6658" max="6658" width="16.7109375" style="1" customWidth="1"/>
    <col min="6659" max="6659" width="13.85546875" style="1" customWidth="1"/>
    <col min="6660" max="6660" width="18" style="1" customWidth="1"/>
    <col min="6661" max="6661" width="36.42578125" style="1" customWidth="1"/>
    <col min="6662" max="6664" width="10.7109375" style="1" customWidth="1"/>
    <col min="6665" max="6665" width="27.5703125" style="1" customWidth="1"/>
    <col min="6666" max="6913" width="8.7109375" style="1"/>
    <col min="6914" max="6914" width="16.7109375" style="1" customWidth="1"/>
    <col min="6915" max="6915" width="13.85546875" style="1" customWidth="1"/>
    <col min="6916" max="6916" width="18" style="1" customWidth="1"/>
    <col min="6917" max="6917" width="36.42578125" style="1" customWidth="1"/>
    <col min="6918" max="6920" width="10.7109375" style="1" customWidth="1"/>
    <col min="6921" max="6921" width="27.5703125" style="1" customWidth="1"/>
    <col min="6922" max="7169" width="8.7109375" style="1"/>
    <col min="7170" max="7170" width="16.7109375" style="1" customWidth="1"/>
    <col min="7171" max="7171" width="13.85546875" style="1" customWidth="1"/>
    <col min="7172" max="7172" width="18" style="1" customWidth="1"/>
    <col min="7173" max="7173" width="36.42578125" style="1" customWidth="1"/>
    <col min="7174" max="7176" width="10.7109375" style="1" customWidth="1"/>
    <col min="7177" max="7177" width="27.5703125" style="1" customWidth="1"/>
    <col min="7178" max="7425" width="8.7109375" style="1"/>
    <col min="7426" max="7426" width="16.7109375" style="1" customWidth="1"/>
    <col min="7427" max="7427" width="13.85546875" style="1" customWidth="1"/>
    <col min="7428" max="7428" width="18" style="1" customWidth="1"/>
    <col min="7429" max="7429" width="36.42578125" style="1" customWidth="1"/>
    <col min="7430" max="7432" width="10.7109375" style="1" customWidth="1"/>
    <col min="7433" max="7433" width="27.5703125" style="1" customWidth="1"/>
    <col min="7434" max="7681" width="8.7109375" style="1"/>
    <col min="7682" max="7682" width="16.7109375" style="1" customWidth="1"/>
    <col min="7683" max="7683" width="13.85546875" style="1" customWidth="1"/>
    <col min="7684" max="7684" width="18" style="1" customWidth="1"/>
    <col min="7685" max="7685" width="36.42578125" style="1" customWidth="1"/>
    <col min="7686" max="7688" width="10.7109375" style="1" customWidth="1"/>
    <col min="7689" max="7689" width="27.5703125" style="1" customWidth="1"/>
    <col min="7690" max="7937" width="8.7109375" style="1"/>
    <col min="7938" max="7938" width="16.7109375" style="1" customWidth="1"/>
    <col min="7939" max="7939" width="13.85546875" style="1" customWidth="1"/>
    <col min="7940" max="7940" width="18" style="1" customWidth="1"/>
    <col min="7941" max="7941" width="36.42578125" style="1" customWidth="1"/>
    <col min="7942" max="7944" width="10.7109375" style="1" customWidth="1"/>
    <col min="7945" max="7945" width="27.5703125" style="1" customWidth="1"/>
    <col min="7946" max="8193" width="8.7109375" style="1"/>
    <col min="8194" max="8194" width="16.7109375" style="1" customWidth="1"/>
    <col min="8195" max="8195" width="13.85546875" style="1" customWidth="1"/>
    <col min="8196" max="8196" width="18" style="1" customWidth="1"/>
    <col min="8197" max="8197" width="36.42578125" style="1" customWidth="1"/>
    <col min="8198" max="8200" width="10.7109375" style="1" customWidth="1"/>
    <col min="8201" max="8201" width="27.5703125" style="1" customWidth="1"/>
    <col min="8202" max="8449" width="8.7109375" style="1"/>
    <col min="8450" max="8450" width="16.7109375" style="1" customWidth="1"/>
    <col min="8451" max="8451" width="13.85546875" style="1" customWidth="1"/>
    <col min="8452" max="8452" width="18" style="1" customWidth="1"/>
    <col min="8453" max="8453" width="36.42578125" style="1" customWidth="1"/>
    <col min="8454" max="8456" width="10.7109375" style="1" customWidth="1"/>
    <col min="8457" max="8457" width="27.5703125" style="1" customWidth="1"/>
    <col min="8458" max="8705" width="8.7109375" style="1"/>
    <col min="8706" max="8706" width="16.7109375" style="1" customWidth="1"/>
    <col min="8707" max="8707" width="13.85546875" style="1" customWidth="1"/>
    <col min="8708" max="8708" width="18" style="1" customWidth="1"/>
    <col min="8709" max="8709" width="36.42578125" style="1" customWidth="1"/>
    <col min="8710" max="8712" width="10.7109375" style="1" customWidth="1"/>
    <col min="8713" max="8713" width="27.5703125" style="1" customWidth="1"/>
    <col min="8714" max="8961" width="8.7109375" style="1"/>
    <col min="8962" max="8962" width="16.7109375" style="1" customWidth="1"/>
    <col min="8963" max="8963" width="13.85546875" style="1" customWidth="1"/>
    <col min="8964" max="8964" width="18" style="1" customWidth="1"/>
    <col min="8965" max="8965" width="36.42578125" style="1" customWidth="1"/>
    <col min="8966" max="8968" width="10.7109375" style="1" customWidth="1"/>
    <col min="8969" max="8969" width="27.5703125" style="1" customWidth="1"/>
    <col min="8970" max="9217" width="8.7109375" style="1"/>
    <col min="9218" max="9218" width="16.7109375" style="1" customWidth="1"/>
    <col min="9219" max="9219" width="13.85546875" style="1" customWidth="1"/>
    <col min="9220" max="9220" width="18" style="1" customWidth="1"/>
    <col min="9221" max="9221" width="36.42578125" style="1" customWidth="1"/>
    <col min="9222" max="9224" width="10.7109375" style="1" customWidth="1"/>
    <col min="9225" max="9225" width="27.5703125" style="1" customWidth="1"/>
    <col min="9226" max="9473" width="8.7109375" style="1"/>
    <col min="9474" max="9474" width="16.7109375" style="1" customWidth="1"/>
    <col min="9475" max="9475" width="13.85546875" style="1" customWidth="1"/>
    <col min="9476" max="9476" width="18" style="1" customWidth="1"/>
    <col min="9477" max="9477" width="36.42578125" style="1" customWidth="1"/>
    <col min="9478" max="9480" width="10.7109375" style="1" customWidth="1"/>
    <col min="9481" max="9481" width="27.5703125" style="1" customWidth="1"/>
    <col min="9482" max="9729" width="8.7109375" style="1"/>
    <col min="9730" max="9730" width="16.7109375" style="1" customWidth="1"/>
    <col min="9731" max="9731" width="13.85546875" style="1" customWidth="1"/>
    <col min="9732" max="9732" width="18" style="1" customWidth="1"/>
    <col min="9733" max="9733" width="36.42578125" style="1" customWidth="1"/>
    <col min="9734" max="9736" width="10.7109375" style="1" customWidth="1"/>
    <col min="9737" max="9737" width="27.5703125" style="1" customWidth="1"/>
    <col min="9738" max="9985" width="8.7109375" style="1"/>
    <col min="9986" max="9986" width="16.7109375" style="1" customWidth="1"/>
    <col min="9987" max="9987" width="13.85546875" style="1" customWidth="1"/>
    <col min="9988" max="9988" width="18" style="1" customWidth="1"/>
    <col min="9989" max="9989" width="36.42578125" style="1" customWidth="1"/>
    <col min="9990" max="9992" width="10.7109375" style="1" customWidth="1"/>
    <col min="9993" max="9993" width="27.5703125" style="1" customWidth="1"/>
    <col min="9994" max="10241" width="8.7109375" style="1"/>
    <col min="10242" max="10242" width="16.7109375" style="1" customWidth="1"/>
    <col min="10243" max="10243" width="13.85546875" style="1" customWidth="1"/>
    <col min="10244" max="10244" width="18" style="1" customWidth="1"/>
    <col min="10245" max="10245" width="36.42578125" style="1" customWidth="1"/>
    <col min="10246" max="10248" width="10.7109375" style="1" customWidth="1"/>
    <col min="10249" max="10249" width="27.5703125" style="1" customWidth="1"/>
    <col min="10250" max="10497" width="8.7109375" style="1"/>
    <col min="10498" max="10498" width="16.7109375" style="1" customWidth="1"/>
    <col min="10499" max="10499" width="13.85546875" style="1" customWidth="1"/>
    <col min="10500" max="10500" width="18" style="1" customWidth="1"/>
    <col min="10501" max="10501" width="36.42578125" style="1" customWidth="1"/>
    <col min="10502" max="10504" width="10.7109375" style="1" customWidth="1"/>
    <col min="10505" max="10505" width="27.5703125" style="1" customWidth="1"/>
    <col min="10506" max="10753" width="8.7109375" style="1"/>
    <col min="10754" max="10754" width="16.7109375" style="1" customWidth="1"/>
    <col min="10755" max="10755" width="13.85546875" style="1" customWidth="1"/>
    <col min="10756" max="10756" width="18" style="1" customWidth="1"/>
    <col min="10757" max="10757" width="36.42578125" style="1" customWidth="1"/>
    <col min="10758" max="10760" width="10.7109375" style="1" customWidth="1"/>
    <col min="10761" max="10761" width="27.5703125" style="1" customWidth="1"/>
    <col min="10762" max="11009" width="8.7109375" style="1"/>
    <col min="11010" max="11010" width="16.7109375" style="1" customWidth="1"/>
    <col min="11011" max="11011" width="13.85546875" style="1" customWidth="1"/>
    <col min="11012" max="11012" width="18" style="1" customWidth="1"/>
    <col min="11013" max="11013" width="36.42578125" style="1" customWidth="1"/>
    <col min="11014" max="11016" width="10.7109375" style="1" customWidth="1"/>
    <col min="11017" max="11017" width="27.5703125" style="1" customWidth="1"/>
    <col min="11018" max="11265" width="8.7109375" style="1"/>
    <col min="11266" max="11266" width="16.7109375" style="1" customWidth="1"/>
    <col min="11267" max="11267" width="13.85546875" style="1" customWidth="1"/>
    <col min="11268" max="11268" width="18" style="1" customWidth="1"/>
    <col min="11269" max="11269" width="36.42578125" style="1" customWidth="1"/>
    <col min="11270" max="11272" width="10.7109375" style="1" customWidth="1"/>
    <col min="11273" max="11273" width="27.5703125" style="1" customWidth="1"/>
    <col min="11274" max="11521" width="8.7109375" style="1"/>
    <col min="11522" max="11522" width="16.7109375" style="1" customWidth="1"/>
    <col min="11523" max="11523" width="13.85546875" style="1" customWidth="1"/>
    <col min="11524" max="11524" width="18" style="1" customWidth="1"/>
    <col min="11525" max="11525" width="36.42578125" style="1" customWidth="1"/>
    <col min="11526" max="11528" width="10.7109375" style="1" customWidth="1"/>
    <col min="11529" max="11529" width="27.5703125" style="1" customWidth="1"/>
    <col min="11530" max="11777" width="8.7109375" style="1"/>
    <col min="11778" max="11778" width="16.7109375" style="1" customWidth="1"/>
    <col min="11779" max="11779" width="13.85546875" style="1" customWidth="1"/>
    <col min="11780" max="11780" width="18" style="1" customWidth="1"/>
    <col min="11781" max="11781" width="36.42578125" style="1" customWidth="1"/>
    <col min="11782" max="11784" width="10.7109375" style="1" customWidth="1"/>
    <col min="11785" max="11785" width="27.5703125" style="1" customWidth="1"/>
    <col min="11786" max="12033" width="8.7109375" style="1"/>
    <col min="12034" max="12034" width="16.7109375" style="1" customWidth="1"/>
    <col min="12035" max="12035" width="13.85546875" style="1" customWidth="1"/>
    <col min="12036" max="12036" width="18" style="1" customWidth="1"/>
    <col min="12037" max="12037" width="36.42578125" style="1" customWidth="1"/>
    <col min="12038" max="12040" width="10.7109375" style="1" customWidth="1"/>
    <col min="12041" max="12041" width="27.5703125" style="1" customWidth="1"/>
    <col min="12042" max="12289" width="8.7109375" style="1"/>
    <col min="12290" max="12290" width="16.7109375" style="1" customWidth="1"/>
    <col min="12291" max="12291" width="13.85546875" style="1" customWidth="1"/>
    <col min="12292" max="12292" width="18" style="1" customWidth="1"/>
    <col min="12293" max="12293" width="36.42578125" style="1" customWidth="1"/>
    <col min="12294" max="12296" width="10.7109375" style="1" customWidth="1"/>
    <col min="12297" max="12297" width="27.5703125" style="1" customWidth="1"/>
    <col min="12298" max="12545" width="8.7109375" style="1"/>
    <col min="12546" max="12546" width="16.7109375" style="1" customWidth="1"/>
    <col min="12547" max="12547" width="13.85546875" style="1" customWidth="1"/>
    <col min="12548" max="12548" width="18" style="1" customWidth="1"/>
    <col min="12549" max="12549" width="36.42578125" style="1" customWidth="1"/>
    <col min="12550" max="12552" width="10.7109375" style="1" customWidth="1"/>
    <col min="12553" max="12553" width="27.5703125" style="1" customWidth="1"/>
    <col min="12554" max="12801" width="8.7109375" style="1"/>
    <col min="12802" max="12802" width="16.7109375" style="1" customWidth="1"/>
    <col min="12803" max="12803" width="13.85546875" style="1" customWidth="1"/>
    <col min="12804" max="12804" width="18" style="1" customWidth="1"/>
    <col min="12805" max="12805" width="36.42578125" style="1" customWidth="1"/>
    <col min="12806" max="12808" width="10.7109375" style="1" customWidth="1"/>
    <col min="12809" max="12809" width="27.5703125" style="1" customWidth="1"/>
    <col min="12810" max="13057" width="8.7109375" style="1"/>
    <col min="13058" max="13058" width="16.7109375" style="1" customWidth="1"/>
    <col min="13059" max="13059" width="13.85546875" style="1" customWidth="1"/>
    <col min="13060" max="13060" width="18" style="1" customWidth="1"/>
    <col min="13061" max="13061" width="36.42578125" style="1" customWidth="1"/>
    <col min="13062" max="13064" width="10.7109375" style="1" customWidth="1"/>
    <col min="13065" max="13065" width="27.5703125" style="1" customWidth="1"/>
    <col min="13066" max="13313" width="8.7109375" style="1"/>
    <col min="13314" max="13314" width="16.7109375" style="1" customWidth="1"/>
    <col min="13315" max="13315" width="13.85546875" style="1" customWidth="1"/>
    <col min="13316" max="13316" width="18" style="1" customWidth="1"/>
    <col min="13317" max="13317" width="36.42578125" style="1" customWidth="1"/>
    <col min="13318" max="13320" width="10.7109375" style="1" customWidth="1"/>
    <col min="13321" max="13321" width="27.5703125" style="1" customWidth="1"/>
    <col min="13322" max="13569" width="8.7109375" style="1"/>
    <col min="13570" max="13570" width="16.7109375" style="1" customWidth="1"/>
    <col min="13571" max="13571" width="13.85546875" style="1" customWidth="1"/>
    <col min="13572" max="13572" width="18" style="1" customWidth="1"/>
    <col min="13573" max="13573" width="36.42578125" style="1" customWidth="1"/>
    <col min="13574" max="13576" width="10.7109375" style="1" customWidth="1"/>
    <col min="13577" max="13577" width="27.5703125" style="1" customWidth="1"/>
    <col min="13578" max="13825" width="8.7109375" style="1"/>
    <col min="13826" max="13826" width="16.7109375" style="1" customWidth="1"/>
    <col min="13827" max="13827" width="13.85546875" style="1" customWidth="1"/>
    <col min="13828" max="13828" width="18" style="1" customWidth="1"/>
    <col min="13829" max="13829" width="36.42578125" style="1" customWidth="1"/>
    <col min="13830" max="13832" width="10.7109375" style="1" customWidth="1"/>
    <col min="13833" max="13833" width="27.5703125" style="1" customWidth="1"/>
    <col min="13834" max="14081" width="8.7109375" style="1"/>
    <col min="14082" max="14082" width="16.7109375" style="1" customWidth="1"/>
    <col min="14083" max="14083" width="13.85546875" style="1" customWidth="1"/>
    <col min="14084" max="14084" width="18" style="1" customWidth="1"/>
    <col min="14085" max="14085" width="36.42578125" style="1" customWidth="1"/>
    <col min="14086" max="14088" width="10.7109375" style="1" customWidth="1"/>
    <col min="14089" max="14089" width="27.5703125" style="1" customWidth="1"/>
    <col min="14090" max="14337" width="8.7109375" style="1"/>
    <col min="14338" max="14338" width="16.7109375" style="1" customWidth="1"/>
    <col min="14339" max="14339" width="13.85546875" style="1" customWidth="1"/>
    <col min="14340" max="14340" width="18" style="1" customWidth="1"/>
    <col min="14341" max="14341" width="36.42578125" style="1" customWidth="1"/>
    <col min="14342" max="14344" width="10.7109375" style="1" customWidth="1"/>
    <col min="14345" max="14345" width="27.5703125" style="1" customWidth="1"/>
    <col min="14346" max="14593" width="8.7109375" style="1"/>
    <col min="14594" max="14594" width="16.7109375" style="1" customWidth="1"/>
    <col min="14595" max="14595" width="13.85546875" style="1" customWidth="1"/>
    <col min="14596" max="14596" width="18" style="1" customWidth="1"/>
    <col min="14597" max="14597" width="36.42578125" style="1" customWidth="1"/>
    <col min="14598" max="14600" width="10.7109375" style="1" customWidth="1"/>
    <col min="14601" max="14601" width="27.5703125" style="1" customWidth="1"/>
    <col min="14602" max="14849" width="8.7109375" style="1"/>
    <col min="14850" max="14850" width="16.7109375" style="1" customWidth="1"/>
    <col min="14851" max="14851" width="13.85546875" style="1" customWidth="1"/>
    <col min="14852" max="14852" width="18" style="1" customWidth="1"/>
    <col min="14853" max="14853" width="36.42578125" style="1" customWidth="1"/>
    <col min="14854" max="14856" width="10.7109375" style="1" customWidth="1"/>
    <col min="14857" max="14857" width="27.5703125" style="1" customWidth="1"/>
    <col min="14858" max="15105" width="8.7109375" style="1"/>
    <col min="15106" max="15106" width="16.7109375" style="1" customWidth="1"/>
    <col min="15107" max="15107" width="13.85546875" style="1" customWidth="1"/>
    <col min="15108" max="15108" width="18" style="1" customWidth="1"/>
    <col min="15109" max="15109" width="36.42578125" style="1" customWidth="1"/>
    <col min="15110" max="15112" width="10.7109375" style="1" customWidth="1"/>
    <col min="15113" max="15113" width="27.5703125" style="1" customWidth="1"/>
    <col min="15114" max="15361" width="8.7109375" style="1"/>
    <col min="15362" max="15362" width="16.7109375" style="1" customWidth="1"/>
    <col min="15363" max="15363" width="13.85546875" style="1" customWidth="1"/>
    <col min="15364" max="15364" width="18" style="1" customWidth="1"/>
    <col min="15365" max="15365" width="36.42578125" style="1" customWidth="1"/>
    <col min="15366" max="15368" width="10.7109375" style="1" customWidth="1"/>
    <col min="15369" max="15369" width="27.5703125" style="1" customWidth="1"/>
    <col min="15370" max="15617" width="8.7109375" style="1"/>
    <col min="15618" max="15618" width="16.7109375" style="1" customWidth="1"/>
    <col min="15619" max="15619" width="13.85546875" style="1" customWidth="1"/>
    <col min="15620" max="15620" width="18" style="1" customWidth="1"/>
    <col min="15621" max="15621" width="36.42578125" style="1" customWidth="1"/>
    <col min="15622" max="15624" width="10.7109375" style="1" customWidth="1"/>
    <col min="15625" max="15625" width="27.5703125" style="1" customWidth="1"/>
    <col min="15626" max="15873" width="8.7109375" style="1"/>
    <col min="15874" max="15874" width="16.7109375" style="1" customWidth="1"/>
    <col min="15875" max="15875" width="13.85546875" style="1" customWidth="1"/>
    <col min="15876" max="15876" width="18" style="1" customWidth="1"/>
    <col min="15877" max="15877" width="36.42578125" style="1" customWidth="1"/>
    <col min="15878" max="15880" width="10.7109375" style="1" customWidth="1"/>
    <col min="15881" max="15881" width="27.5703125" style="1" customWidth="1"/>
    <col min="15882" max="16129" width="8.7109375" style="1"/>
    <col min="16130" max="16130" width="16.7109375" style="1" customWidth="1"/>
    <col min="16131" max="16131" width="13.85546875" style="1" customWidth="1"/>
    <col min="16132" max="16132" width="18" style="1" customWidth="1"/>
    <col min="16133" max="16133" width="36.42578125" style="1" customWidth="1"/>
    <col min="16134" max="16136" width="10.7109375" style="1" customWidth="1"/>
    <col min="16137" max="16137" width="27.5703125" style="1" customWidth="1"/>
    <col min="16138" max="16384" width="8.7109375" style="1"/>
  </cols>
  <sheetData>
    <row r="1" spans="1:10" s="389" customFormat="1" ht="90.95" customHeight="1" x14ac:dyDescent="0.2">
      <c r="A1" s="551" t="s">
        <v>787</v>
      </c>
      <c r="B1" s="551"/>
      <c r="C1" s="490">
        <v>45317</v>
      </c>
      <c r="D1" s="491" t="s">
        <v>788</v>
      </c>
      <c r="F1" s="492"/>
      <c r="G1" s="492"/>
      <c r="H1" s="492"/>
      <c r="I1" s="493" t="s">
        <v>1620</v>
      </c>
    </row>
    <row r="2" spans="1:10" s="389" customFormat="1" ht="90.95" customHeight="1" x14ac:dyDescent="0.2">
      <c r="A2" s="494"/>
      <c r="B2" s="494"/>
      <c r="C2" s="495" t="s">
        <v>1592</v>
      </c>
      <c r="D2" s="551" t="s">
        <v>1593</v>
      </c>
      <c r="E2" s="551"/>
      <c r="F2" s="551"/>
      <c r="G2" s="551"/>
      <c r="H2" s="551"/>
      <c r="I2" s="551"/>
      <c r="J2" s="496" t="s">
        <v>1594</v>
      </c>
    </row>
    <row r="3" spans="1:10" s="389" customFormat="1" ht="51" customHeight="1" x14ac:dyDescent="0.2">
      <c r="A3" s="497" t="s">
        <v>778</v>
      </c>
      <c r="B3" s="497"/>
      <c r="C3" s="498" t="s">
        <v>474</v>
      </c>
      <c r="D3" s="551" t="s">
        <v>785</v>
      </c>
      <c r="E3" s="551"/>
      <c r="F3" s="551"/>
      <c r="G3" s="551"/>
      <c r="H3" s="551"/>
      <c r="I3" s="551"/>
    </row>
    <row r="4" spans="1:10" s="389" customFormat="1" ht="54" customHeight="1" x14ac:dyDescent="0.2">
      <c r="C4" s="498" t="s">
        <v>475</v>
      </c>
      <c r="D4" s="553" t="s">
        <v>789</v>
      </c>
      <c r="E4" s="553"/>
      <c r="F4" s="553"/>
      <c r="G4" s="553"/>
      <c r="H4" s="553"/>
      <c r="I4" s="553"/>
    </row>
    <row r="5" spans="1:10" s="389" customFormat="1" ht="27" customHeight="1" x14ac:dyDescent="0.2">
      <c r="B5" s="148"/>
      <c r="C5" s="498" t="s">
        <v>763</v>
      </c>
      <c r="D5" s="551" t="s">
        <v>790</v>
      </c>
      <c r="E5" s="552"/>
      <c r="F5" s="552"/>
      <c r="G5" s="552"/>
      <c r="H5" s="552"/>
      <c r="I5" s="552"/>
    </row>
    <row r="6" spans="1:10" s="389" customFormat="1" ht="27" customHeight="1" x14ac:dyDescent="0.2">
      <c r="B6" s="148"/>
      <c r="C6" s="498" t="s">
        <v>476</v>
      </c>
      <c r="D6" s="551" t="s">
        <v>786</v>
      </c>
      <c r="E6" s="552"/>
      <c r="F6" s="552"/>
      <c r="G6" s="552"/>
      <c r="H6" s="552"/>
      <c r="I6" s="552"/>
    </row>
    <row r="7" spans="1:10" s="389" customFormat="1" ht="26.1" customHeight="1" x14ac:dyDescent="0.2">
      <c r="C7" s="498" t="s">
        <v>1818</v>
      </c>
      <c r="D7" s="551" t="s">
        <v>1819</v>
      </c>
      <c r="E7" s="552"/>
      <c r="F7" s="552"/>
      <c r="G7" s="552"/>
      <c r="H7" s="552"/>
      <c r="I7" s="552"/>
    </row>
    <row r="8" spans="1:10" ht="8.1" customHeight="1" x14ac:dyDescent="0.2"/>
    <row r="9" spans="1:10" s="15" customFormat="1" ht="51" x14ac:dyDescent="0.2">
      <c r="A9" s="170" t="s">
        <v>779</v>
      </c>
      <c r="B9" s="170" t="s">
        <v>782</v>
      </c>
      <c r="C9" s="170" t="s">
        <v>783</v>
      </c>
      <c r="D9" s="170" t="s">
        <v>784</v>
      </c>
      <c r="E9" s="171" t="s">
        <v>791</v>
      </c>
      <c r="F9" s="172" t="s">
        <v>793</v>
      </c>
      <c r="G9" s="172" t="s">
        <v>792</v>
      </c>
      <c r="H9" s="172" t="s">
        <v>780</v>
      </c>
      <c r="I9" s="2" t="s">
        <v>781</v>
      </c>
      <c r="J9" s="170" t="s">
        <v>1296</v>
      </c>
    </row>
    <row r="10" spans="1:10" x14ac:dyDescent="0.2">
      <c r="A10" s="364" t="s">
        <v>480</v>
      </c>
      <c r="B10" s="364"/>
      <c r="C10" s="364"/>
      <c r="D10" s="364"/>
      <c r="E10" s="365" t="s">
        <v>20</v>
      </c>
      <c r="F10" s="366"/>
      <c r="G10" s="366"/>
      <c r="H10" s="366"/>
      <c r="I10" s="364"/>
      <c r="J10" s="364" t="s">
        <v>1298</v>
      </c>
    </row>
    <row r="11" spans="1:10" x14ac:dyDescent="0.2">
      <c r="A11" s="1" t="s">
        <v>480</v>
      </c>
      <c r="B11" s="9" t="s">
        <v>21</v>
      </c>
      <c r="C11" s="1" t="s">
        <v>1014</v>
      </c>
      <c r="D11" s="1" t="s">
        <v>487</v>
      </c>
      <c r="E11" s="9" t="s">
        <v>148</v>
      </c>
      <c r="F11" s="12">
        <v>1</v>
      </c>
      <c r="G11" s="12" t="s">
        <v>756</v>
      </c>
      <c r="H11" s="12">
        <v>2</v>
      </c>
      <c r="J11" s="1" t="s">
        <v>1297</v>
      </c>
    </row>
    <row r="12" spans="1:10" x14ac:dyDescent="0.2">
      <c r="A12" s="1" t="s">
        <v>480</v>
      </c>
      <c r="B12" s="1" t="s">
        <v>21</v>
      </c>
      <c r="C12" s="1" t="s">
        <v>1015</v>
      </c>
      <c r="D12" s="1" t="s">
        <v>544</v>
      </c>
      <c r="E12" s="9" t="s">
        <v>194</v>
      </c>
      <c r="F12" s="12">
        <v>1</v>
      </c>
      <c r="G12" s="12" t="s">
        <v>756</v>
      </c>
      <c r="H12" s="12">
        <v>3</v>
      </c>
      <c r="J12" s="1" t="s">
        <v>1297</v>
      </c>
    </row>
    <row r="13" spans="1:10" x14ac:dyDescent="0.2">
      <c r="A13" s="1" t="s">
        <v>480</v>
      </c>
      <c r="B13" s="9" t="s">
        <v>22</v>
      </c>
      <c r="C13" s="1" t="s">
        <v>1016</v>
      </c>
      <c r="D13" s="1" t="s">
        <v>485</v>
      </c>
      <c r="E13" s="9" t="s">
        <v>146</v>
      </c>
      <c r="F13" s="12">
        <v>1</v>
      </c>
      <c r="G13" s="12" t="s">
        <v>756</v>
      </c>
      <c r="H13" s="12">
        <v>2</v>
      </c>
      <c r="J13" s="1" t="s">
        <v>1297</v>
      </c>
    </row>
    <row r="14" spans="1:10" x14ac:dyDescent="0.2">
      <c r="A14" s="1" t="s">
        <v>480</v>
      </c>
      <c r="B14" s="9" t="s">
        <v>22</v>
      </c>
      <c r="C14" s="1" t="s">
        <v>1017</v>
      </c>
      <c r="D14" s="1" t="s">
        <v>486</v>
      </c>
      <c r="E14" s="9" t="s">
        <v>147</v>
      </c>
      <c r="F14" s="12"/>
      <c r="G14" s="12"/>
      <c r="H14" s="12"/>
      <c r="J14" s="1" t="s">
        <v>1297</v>
      </c>
    </row>
    <row r="15" spans="1:10" x14ac:dyDescent="0.2">
      <c r="A15" s="1" t="s">
        <v>480</v>
      </c>
      <c r="B15" s="9" t="s">
        <v>22</v>
      </c>
      <c r="C15" s="1" t="s">
        <v>1018</v>
      </c>
      <c r="D15" s="1" t="s">
        <v>1018</v>
      </c>
      <c r="E15" s="9" t="s">
        <v>22</v>
      </c>
      <c r="F15" s="12"/>
      <c r="G15" s="12"/>
      <c r="H15" s="12"/>
      <c r="J15" s="1" t="s">
        <v>1298</v>
      </c>
    </row>
    <row r="16" spans="1:10" x14ac:dyDescent="0.2">
      <c r="A16" s="1" t="s">
        <v>480</v>
      </c>
      <c r="B16" s="9" t="s">
        <v>22</v>
      </c>
      <c r="C16" s="1" t="s">
        <v>1019</v>
      </c>
      <c r="D16" s="1" t="s">
        <v>489</v>
      </c>
      <c r="E16" s="9" t="s">
        <v>150</v>
      </c>
      <c r="F16" s="12"/>
      <c r="G16" s="12"/>
      <c r="H16" s="12"/>
      <c r="J16" s="1" t="s">
        <v>1297</v>
      </c>
    </row>
    <row r="17" spans="1:10" x14ac:dyDescent="0.2">
      <c r="A17" s="1" t="s">
        <v>480</v>
      </c>
      <c r="B17" s="9" t="s">
        <v>22</v>
      </c>
      <c r="C17" s="1" t="s">
        <v>1019</v>
      </c>
      <c r="D17" s="1" t="s">
        <v>490</v>
      </c>
      <c r="E17" s="9" t="s">
        <v>151</v>
      </c>
      <c r="F17" s="12">
        <v>4</v>
      </c>
      <c r="G17" s="12" t="s">
        <v>757</v>
      </c>
      <c r="H17" s="12">
        <v>1</v>
      </c>
      <c r="J17" s="1" t="s">
        <v>1297</v>
      </c>
    </row>
    <row r="18" spans="1:10" x14ac:dyDescent="0.2">
      <c r="A18" s="1" t="s">
        <v>480</v>
      </c>
      <c r="B18" s="9" t="s">
        <v>22</v>
      </c>
      <c r="C18" s="1" t="s">
        <v>1019</v>
      </c>
      <c r="D18" s="1" t="s">
        <v>1018</v>
      </c>
      <c r="E18" s="9" t="s">
        <v>1393</v>
      </c>
      <c r="F18" s="12"/>
      <c r="G18" s="12"/>
      <c r="H18" s="12"/>
      <c r="I18" s="1" t="s">
        <v>1394</v>
      </c>
      <c r="J18" s="1" t="s">
        <v>1298</v>
      </c>
    </row>
    <row r="19" spans="1:10" x14ac:dyDescent="0.2">
      <c r="A19" s="1" t="s">
        <v>480</v>
      </c>
      <c r="B19" s="9" t="s">
        <v>22</v>
      </c>
      <c r="C19" s="1" t="s">
        <v>1019</v>
      </c>
      <c r="D19" s="1" t="s">
        <v>1018</v>
      </c>
      <c r="E19" s="9" t="s">
        <v>1395</v>
      </c>
      <c r="F19" s="12"/>
      <c r="G19" s="12"/>
      <c r="H19" s="12"/>
      <c r="I19" s="1" t="s">
        <v>1396</v>
      </c>
      <c r="J19" s="1" t="s">
        <v>1298</v>
      </c>
    </row>
    <row r="20" spans="1:10" x14ac:dyDescent="0.2">
      <c r="A20" s="1" t="s">
        <v>480</v>
      </c>
      <c r="B20" s="9" t="s">
        <v>22</v>
      </c>
      <c r="C20" s="1" t="s">
        <v>1019</v>
      </c>
      <c r="D20" s="1" t="s">
        <v>491</v>
      </c>
      <c r="E20" s="9" t="s">
        <v>268</v>
      </c>
      <c r="F20" s="12"/>
      <c r="G20" s="12"/>
      <c r="H20" s="12"/>
      <c r="J20" s="1" t="s">
        <v>1297</v>
      </c>
    </row>
    <row r="21" spans="1:10" x14ac:dyDescent="0.2">
      <c r="A21" s="1" t="s">
        <v>480</v>
      </c>
      <c r="B21" s="9" t="s">
        <v>22</v>
      </c>
      <c r="C21" s="1" t="s">
        <v>1019</v>
      </c>
      <c r="D21" s="1" t="s">
        <v>1018</v>
      </c>
      <c r="E21" s="9" t="s">
        <v>269</v>
      </c>
      <c r="F21" s="12"/>
      <c r="G21" s="12"/>
      <c r="H21" s="12"/>
      <c r="I21" s="1" t="s">
        <v>314</v>
      </c>
      <c r="J21" s="1" t="s">
        <v>1298</v>
      </c>
    </row>
    <row r="22" spans="1:10" x14ac:dyDescent="0.2">
      <c r="A22" s="1" t="s">
        <v>480</v>
      </c>
      <c r="B22" s="9" t="s">
        <v>22</v>
      </c>
      <c r="C22" s="1" t="s">
        <v>1019</v>
      </c>
      <c r="D22" s="1" t="s">
        <v>1018</v>
      </c>
      <c r="E22" s="9" t="s">
        <v>270</v>
      </c>
      <c r="F22" s="12"/>
      <c r="G22" s="12"/>
      <c r="H22" s="12"/>
      <c r="I22" s="1" t="s">
        <v>315</v>
      </c>
      <c r="J22" s="1" t="s">
        <v>1298</v>
      </c>
    </row>
    <row r="23" spans="1:10" x14ac:dyDescent="0.2">
      <c r="A23" s="1" t="s">
        <v>480</v>
      </c>
      <c r="B23" s="9" t="s">
        <v>22</v>
      </c>
      <c r="C23" s="1" t="s">
        <v>1019</v>
      </c>
      <c r="D23" s="1" t="s">
        <v>1018</v>
      </c>
      <c r="E23" s="9" t="s">
        <v>271</v>
      </c>
      <c r="F23" s="12"/>
      <c r="G23" s="12"/>
      <c r="H23" s="12"/>
      <c r="I23" s="1" t="s">
        <v>316</v>
      </c>
      <c r="J23" s="1" t="s">
        <v>1298</v>
      </c>
    </row>
    <row r="24" spans="1:10" x14ac:dyDescent="0.2">
      <c r="A24" s="1" t="s">
        <v>480</v>
      </c>
      <c r="B24" s="9" t="s">
        <v>22</v>
      </c>
      <c r="C24" s="1" t="s">
        <v>1019</v>
      </c>
      <c r="D24" s="1" t="s">
        <v>492</v>
      </c>
      <c r="E24" s="9" t="s">
        <v>152</v>
      </c>
      <c r="F24" s="12">
        <v>3</v>
      </c>
      <c r="G24" s="12" t="s">
        <v>757</v>
      </c>
      <c r="H24" s="12">
        <v>2</v>
      </c>
      <c r="J24" s="1" t="s">
        <v>1297</v>
      </c>
    </row>
    <row r="25" spans="1:10" x14ac:dyDescent="0.2">
      <c r="A25" s="1" t="s">
        <v>480</v>
      </c>
      <c r="B25" s="9" t="s">
        <v>22</v>
      </c>
      <c r="C25" s="1" t="s">
        <v>1019</v>
      </c>
      <c r="D25" s="1" t="s">
        <v>493</v>
      </c>
      <c r="E25" s="9" t="s">
        <v>153</v>
      </c>
      <c r="F25" s="12"/>
      <c r="G25" s="12"/>
      <c r="H25" s="12"/>
      <c r="J25" s="1" t="s">
        <v>1297</v>
      </c>
    </row>
    <row r="26" spans="1:10" x14ac:dyDescent="0.2">
      <c r="A26" s="1" t="s">
        <v>480</v>
      </c>
      <c r="B26" s="9" t="s">
        <v>22</v>
      </c>
      <c r="C26" s="1" t="s">
        <v>1019</v>
      </c>
      <c r="D26" s="1" t="s">
        <v>494</v>
      </c>
      <c r="E26" s="9" t="s">
        <v>154</v>
      </c>
      <c r="F26" s="12">
        <v>4</v>
      </c>
      <c r="G26" s="12" t="s">
        <v>758</v>
      </c>
      <c r="H26" s="12">
        <v>2</v>
      </c>
      <c r="J26" s="1" t="s">
        <v>1297</v>
      </c>
    </row>
    <row r="27" spans="1:10" x14ac:dyDescent="0.2">
      <c r="A27" s="1" t="s">
        <v>480</v>
      </c>
      <c r="B27" s="9" t="s">
        <v>22</v>
      </c>
      <c r="C27" s="1" t="s">
        <v>1019</v>
      </c>
      <c r="D27" s="1" t="s">
        <v>495</v>
      </c>
      <c r="E27" s="9" t="s">
        <v>155</v>
      </c>
      <c r="F27" s="12">
        <v>2</v>
      </c>
      <c r="G27" s="12" t="s">
        <v>757</v>
      </c>
      <c r="H27" s="12">
        <v>3</v>
      </c>
      <c r="J27" s="1" t="s">
        <v>1297</v>
      </c>
    </row>
    <row r="28" spans="1:10" x14ac:dyDescent="0.2">
      <c r="A28" s="1" t="s">
        <v>480</v>
      </c>
      <c r="B28" s="9" t="s">
        <v>22</v>
      </c>
      <c r="C28" s="1" t="s">
        <v>1019</v>
      </c>
      <c r="D28" s="1" t="s">
        <v>496</v>
      </c>
      <c r="E28" s="9" t="s">
        <v>156</v>
      </c>
      <c r="F28" s="12">
        <v>3</v>
      </c>
      <c r="G28" s="12" t="s">
        <v>757</v>
      </c>
      <c r="H28" s="12">
        <v>2</v>
      </c>
      <c r="J28" s="1" t="s">
        <v>1297</v>
      </c>
    </row>
    <row r="29" spans="1:10" x14ac:dyDescent="0.2">
      <c r="A29" s="1" t="s">
        <v>480</v>
      </c>
      <c r="B29" s="9" t="s">
        <v>22</v>
      </c>
      <c r="C29" s="1" t="s">
        <v>1019</v>
      </c>
      <c r="D29" s="1" t="s">
        <v>497</v>
      </c>
      <c r="E29" s="9" t="s">
        <v>157</v>
      </c>
      <c r="F29" s="12"/>
      <c r="G29" s="12"/>
      <c r="H29" s="12"/>
      <c r="J29" s="1" t="s">
        <v>1297</v>
      </c>
    </row>
    <row r="30" spans="1:10" x14ac:dyDescent="0.2">
      <c r="A30" s="1" t="s">
        <v>480</v>
      </c>
      <c r="B30" s="9" t="s">
        <v>22</v>
      </c>
      <c r="C30" s="1" t="s">
        <v>1019</v>
      </c>
      <c r="D30" s="1" t="s">
        <v>498</v>
      </c>
      <c r="E30" s="9" t="s">
        <v>272</v>
      </c>
      <c r="F30" s="12"/>
      <c r="G30" s="12"/>
      <c r="H30" s="12"/>
      <c r="J30" s="1" t="s">
        <v>1297</v>
      </c>
    </row>
    <row r="31" spans="1:10" x14ac:dyDescent="0.2">
      <c r="A31" s="1" t="s">
        <v>480</v>
      </c>
      <c r="B31" s="9" t="s">
        <v>22</v>
      </c>
      <c r="C31" s="1" t="s">
        <v>1019</v>
      </c>
      <c r="D31" s="1" t="s">
        <v>1018</v>
      </c>
      <c r="E31" s="9" t="s">
        <v>273</v>
      </c>
      <c r="F31" s="12"/>
      <c r="G31" s="12"/>
      <c r="H31" s="12"/>
      <c r="J31" s="1" t="s">
        <v>1298</v>
      </c>
    </row>
    <row r="32" spans="1:10" x14ac:dyDescent="0.2">
      <c r="A32" s="1" t="s">
        <v>480</v>
      </c>
      <c r="B32" s="9" t="s">
        <v>22</v>
      </c>
      <c r="C32" s="1" t="s">
        <v>1019</v>
      </c>
      <c r="D32" s="1" t="s">
        <v>499</v>
      </c>
      <c r="E32" s="9" t="s">
        <v>158</v>
      </c>
      <c r="F32" s="12"/>
      <c r="G32" s="12" t="s">
        <v>758</v>
      </c>
      <c r="H32" s="12"/>
      <c r="J32" s="1" t="s">
        <v>1297</v>
      </c>
    </row>
    <row r="33" spans="1:10" x14ac:dyDescent="0.2">
      <c r="A33" s="1" t="s">
        <v>480</v>
      </c>
      <c r="B33" s="9" t="s">
        <v>22</v>
      </c>
      <c r="C33" s="1" t="s">
        <v>1019</v>
      </c>
      <c r="D33" s="1" t="s">
        <v>500</v>
      </c>
      <c r="E33" s="9" t="s">
        <v>159</v>
      </c>
      <c r="F33" s="12"/>
      <c r="G33" s="12"/>
      <c r="H33" s="12"/>
      <c r="J33" s="1" t="s">
        <v>1297</v>
      </c>
    </row>
    <row r="34" spans="1:10" x14ac:dyDescent="0.2">
      <c r="A34" s="1" t="s">
        <v>480</v>
      </c>
      <c r="B34" s="9" t="s">
        <v>22</v>
      </c>
      <c r="C34" s="1" t="s">
        <v>1020</v>
      </c>
      <c r="D34" s="1" t="s">
        <v>509</v>
      </c>
      <c r="E34" s="9" t="s">
        <v>168</v>
      </c>
      <c r="F34" s="12"/>
      <c r="G34" s="12"/>
      <c r="H34" s="12"/>
      <c r="J34" s="1" t="s">
        <v>1297</v>
      </c>
    </row>
    <row r="35" spans="1:10" x14ac:dyDescent="0.2">
      <c r="A35" s="1" t="s">
        <v>480</v>
      </c>
      <c r="B35" s="9" t="s">
        <v>22</v>
      </c>
      <c r="C35" s="1" t="s">
        <v>1021</v>
      </c>
      <c r="D35" s="1" t="s">
        <v>511</v>
      </c>
      <c r="E35" s="9" t="s">
        <v>170</v>
      </c>
      <c r="F35" s="12"/>
      <c r="G35" s="12"/>
      <c r="H35" s="12"/>
      <c r="J35" s="1" t="s">
        <v>1297</v>
      </c>
    </row>
    <row r="36" spans="1:10" x14ac:dyDescent="0.2">
      <c r="A36" s="1" t="s">
        <v>480</v>
      </c>
      <c r="B36" s="9" t="s">
        <v>22</v>
      </c>
      <c r="C36" s="1" t="s">
        <v>1021</v>
      </c>
      <c r="D36" s="1" t="s">
        <v>512</v>
      </c>
      <c r="E36" s="9" t="s">
        <v>171</v>
      </c>
      <c r="F36" s="12"/>
      <c r="G36" s="12"/>
      <c r="H36" s="12"/>
      <c r="J36" s="1" t="s">
        <v>1297</v>
      </c>
    </row>
    <row r="37" spans="1:10" x14ac:dyDescent="0.2">
      <c r="A37" s="1" t="s">
        <v>480</v>
      </c>
      <c r="B37" s="9" t="s">
        <v>22</v>
      </c>
      <c r="C37" s="1" t="s">
        <v>1021</v>
      </c>
      <c r="D37" s="1" t="s">
        <v>1018</v>
      </c>
      <c r="E37" s="9" t="s">
        <v>277</v>
      </c>
      <c r="F37" s="12"/>
      <c r="G37" s="12"/>
      <c r="H37" s="12"/>
      <c r="J37" s="1" t="s">
        <v>1298</v>
      </c>
    </row>
    <row r="38" spans="1:10" x14ac:dyDescent="0.2">
      <c r="A38" s="1" t="s">
        <v>480</v>
      </c>
      <c r="B38" s="1" t="s">
        <v>22</v>
      </c>
      <c r="C38" s="1" t="s">
        <v>1022</v>
      </c>
      <c r="D38" s="1" t="s">
        <v>541</v>
      </c>
      <c r="E38" s="9" t="s">
        <v>300</v>
      </c>
      <c r="F38" s="12"/>
      <c r="G38" s="12"/>
      <c r="H38" s="12"/>
      <c r="J38" s="1" t="s">
        <v>1297</v>
      </c>
    </row>
    <row r="39" spans="1:10" x14ac:dyDescent="0.2">
      <c r="A39" s="1" t="s">
        <v>480</v>
      </c>
      <c r="B39" s="1" t="s">
        <v>22</v>
      </c>
      <c r="C39" s="1" t="s">
        <v>1023</v>
      </c>
      <c r="D39" s="1" t="s">
        <v>545</v>
      </c>
      <c r="E39" s="9" t="s">
        <v>195</v>
      </c>
      <c r="F39" s="12">
        <v>1</v>
      </c>
      <c r="G39" s="12" t="s">
        <v>756</v>
      </c>
      <c r="H39" s="12">
        <v>2</v>
      </c>
      <c r="J39" s="1" t="s">
        <v>1297</v>
      </c>
    </row>
    <row r="40" spans="1:10" x14ac:dyDescent="0.2">
      <c r="A40" s="1" t="s">
        <v>480</v>
      </c>
      <c r="B40" s="1" t="s">
        <v>22</v>
      </c>
      <c r="C40" s="1" t="s">
        <v>1024</v>
      </c>
      <c r="D40" s="1" t="s">
        <v>549</v>
      </c>
      <c r="E40" s="9" t="s">
        <v>199</v>
      </c>
      <c r="F40" s="12">
        <v>3</v>
      </c>
      <c r="G40" s="12" t="s">
        <v>759</v>
      </c>
      <c r="H40" s="12">
        <v>1</v>
      </c>
      <c r="J40" s="1" t="s">
        <v>1297</v>
      </c>
    </row>
    <row r="41" spans="1:10" x14ac:dyDescent="0.2">
      <c r="A41" s="1" t="s">
        <v>480</v>
      </c>
      <c r="B41" s="1" t="s">
        <v>22</v>
      </c>
      <c r="C41" s="1" t="s">
        <v>1024</v>
      </c>
      <c r="D41" s="1" t="s">
        <v>550</v>
      </c>
      <c r="E41" s="9" t="s">
        <v>200</v>
      </c>
      <c r="F41" s="12">
        <v>4</v>
      </c>
      <c r="G41" s="12" t="s">
        <v>757</v>
      </c>
      <c r="H41" s="12">
        <v>1</v>
      </c>
      <c r="J41" s="1" t="s">
        <v>1297</v>
      </c>
    </row>
    <row r="42" spans="1:10" x14ac:dyDescent="0.2">
      <c r="A42" s="1" t="s">
        <v>480</v>
      </c>
      <c r="B42" s="1" t="s">
        <v>22</v>
      </c>
      <c r="C42" s="1" t="s">
        <v>1024</v>
      </c>
      <c r="D42" s="1" t="s">
        <v>1397</v>
      </c>
      <c r="E42" s="9" t="s">
        <v>1398</v>
      </c>
      <c r="F42" s="12"/>
      <c r="G42" s="12"/>
      <c r="H42" s="12"/>
      <c r="J42" s="1" t="s">
        <v>1298</v>
      </c>
    </row>
    <row r="43" spans="1:10" x14ac:dyDescent="0.2">
      <c r="A43" s="1" t="s">
        <v>480</v>
      </c>
      <c r="B43" s="9" t="s">
        <v>23</v>
      </c>
      <c r="C43" s="1" t="s">
        <v>1025</v>
      </c>
      <c r="D43" s="1" t="s">
        <v>501</v>
      </c>
      <c r="E43" s="9" t="s">
        <v>160</v>
      </c>
      <c r="F43" s="12">
        <v>4</v>
      </c>
      <c r="G43" s="12" t="s">
        <v>757</v>
      </c>
      <c r="H43" s="12">
        <v>1</v>
      </c>
      <c r="J43" s="1" t="s">
        <v>1297</v>
      </c>
    </row>
    <row r="44" spans="1:10" x14ac:dyDescent="0.2">
      <c r="A44" s="1" t="s">
        <v>480</v>
      </c>
      <c r="B44" s="9" t="s">
        <v>23</v>
      </c>
      <c r="C44" s="1" t="s">
        <v>1025</v>
      </c>
      <c r="D44" s="1" t="s">
        <v>1018</v>
      </c>
      <c r="E44" s="9" t="s">
        <v>274</v>
      </c>
      <c r="F44" s="12"/>
      <c r="G44" s="12"/>
      <c r="H44" s="12"/>
      <c r="I44" s="1" t="s">
        <v>317</v>
      </c>
      <c r="J44" s="1" t="s">
        <v>1298</v>
      </c>
    </row>
    <row r="45" spans="1:10" x14ac:dyDescent="0.2">
      <c r="A45" s="1" t="s">
        <v>480</v>
      </c>
      <c r="B45" s="9" t="s">
        <v>23</v>
      </c>
      <c r="C45" s="1" t="s">
        <v>1025</v>
      </c>
      <c r="D45" s="1" t="s">
        <v>1018</v>
      </c>
      <c r="E45" s="9" t="s">
        <v>275</v>
      </c>
      <c r="F45" s="12"/>
      <c r="G45" s="12"/>
      <c r="H45" s="12"/>
      <c r="I45" s="1" t="s">
        <v>318</v>
      </c>
      <c r="J45" s="1" t="s">
        <v>1298</v>
      </c>
    </row>
    <row r="46" spans="1:10" x14ac:dyDescent="0.2">
      <c r="A46" s="1" t="s">
        <v>480</v>
      </c>
      <c r="B46" s="9" t="s">
        <v>23</v>
      </c>
      <c r="C46" s="1" t="s">
        <v>1025</v>
      </c>
      <c r="D46" s="1" t="s">
        <v>502</v>
      </c>
      <c r="E46" s="9" t="s">
        <v>161</v>
      </c>
      <c r="F46" s="12"/>
      <c r="G46" s="12"/>
      <c r="H46" s="12"/>
      <c r="J46" s="1" t="s">
        <v>1297</v>
      </c>
    </row>
    <row r="47" spans="1:10" x14ac:dyDescent="0.2">
      <c r="A47" s="1" t="s">
        <v>480</v>
      </c>
      <c r="B47" s="9" t="s">
        <v>23</v>
      </c>
      <c r="C47" s="1" t="s">
        <v>1025</v>
      </c>
      <c r="D47" s="1" t="s">
        <v>503</v>
      </c>
      <c r="E47" s="9" t="s">
        <v>162</v>
      </c>
      <c r="F47" s="12">
        <v>3</v>
      </c>
      <c r="G47" s="12" t="s">
        <v>757</v>
      </c>
      <c r="H47" s="12">
        <v>2</v>
      </c>
      <c r="J47" s="1" t="s">
        <v>1297</v>
      </c>
    </row>
    <row r="48" spans="1:10" x14ac:dyDescent="0.2">
      <c r="A48" s="1" t="s">
        <v>480</v>
      </c>
      <c r="B48" s="9" t="s">
        <v>23</v>
      </c>
      <c r="C48" s="1" t="s">
        <v>1025</v>
      </c>
      <c r="D48" s="1" t="s">
        <v>504</v>
      </c>
      <c r="E48" s="9" t="s">
        <v>163</v>
      </c>
      <c r="F48" s="12"/>
      <c r="G48" s="12"/>
      <c r="H48" s="12"/>
      <c r="J48" s="1" t="s">
        <v>1297</v>
      </c>
    </row>
    <row r="49" spans="1:10" x14ac:dyDescent="0.2">
      <c r="A49" s="1" t="s">
        <v>480</v>
      </c>
      <c r="B49" s="9" t="s">
        <v>23</v>
      </c>
      <c r="C49" s="1" t="s">
        <v>1025</v>
      </c>
      <c r="D49" s="1" t="s">
        <v>505</v>
      </c>
      <c r="E49" s="9" t="s">
        <v>164</v>
      </c>
      <c r="F49" s="12"/>
      <c r="G49" s="12"/>
      <c r="H49" s="12"/>
      <c r="J49" s="1" t="s">
        <v>1297</v>
      </c>
    </row>
    <row r="50" spans="1:10" x14ac:dyDescent="0.2">
      <c r="A50" s="1" t="s">
        <v>480</v>
      </c>
      <c r="B50" s="9" t="s">
        <v>23</v>
      </c>
      <c r="C50" s="1" t="s">
        <v>1025</v>
      </c>
      <c r="D50" s="1" t="s">
        <v>506</v>
      </c>
      <c r="E50" s="9" t="s">
        <v>165</v>
      </c>
      <c r="F50" s="12">
        <v>1</v>
      </c>
      <c r="G50" s="12" t="s">
        <v>756</v>
      </c>
      <c r="H50" s="12">
        <v>2</v>
      </c>
      <c r="J50" s="1" t="s">
        <v>1297</v>
      </c>
    </row>
    <row r="51" spans="1:10" x14ac:dyDescent="0.2">
      <c r="A51" s="1" t="s">
        <v>480</v>
      </c>
      <c r="B51" s="9" t="s">
        <v>23</v>
      </c>
      <c r="C51" s="1" t="s">
        <v>1025</v>
      </c>
      <c r="D51" s="1" t="s">
        <v>507</v>
      </c>
      <c r="E51" s="9" t="s">
        <v>166</v>
      </c>
      <c r="F51" s="12">
        <v>3</v>
      </c>
      <c r="G51" s="12" t="s">
        <v>759</v>
      </c>
      <c r="H51" s="12">
        <v>1</v>
      </c>
      <c r="J51" s="1" t="s">
        <v>1297</v>
      </c>
    </row>
    <row r="52" spans="1:10" x14ac:dyDescent="0.2">
      <c r="A52" s="1" t="s">
        <v>480</v>
      </c>
      <c r="B52" s="9" t="s">
        <v>23</v>
      </c>
      <c r="C52" s="1" t="s">
        <v>1025</v>
      </c>
      <c r="D52" s="1" t="s">
        <v>508</v>
      </c>
      <c r="E52" s="9" t="s">
        <v>167</v>
      </c>
      <c r="F52" s="12"/>
      <c r="G52" s="12" t="s">
        <v>758</v>
      </c>
      <c r="H52" s="12"/>
      <c r="J52" s="1" t="s">
        <v>1297</v>
      </c>
    </row>
    <row r="53" spans="1:10" x14ac:dyDescent="0.2">
      <c r="A53" s="1" t="s">
        <v>480</v>
      </c>
      <c r="B53" s="9" t="s">
        <v>23</v>
      </c>
      <c r="C53" s="1" t="s">
        <v>1025</v>
      </c>
      <c r="D53" s="1" t="s">
        <v>1018</v>
      </c>
      <c r="E53" s="9" t="s">
        <v>276</v>
      </c>
      <c r="F53" s="12"/>
      <c r="G53" s="12"/>
      <c r="H53" s="12"/>
      <c r="J53" s="1" t="s">
        <v>1298</v>
      </c>
    </row>
    <row r="54" spans="1:10" x14ac:dyDescent="0.2">
      <c r="A54" s="1" t="s">
        <v>480</v>
      </c>
      <c r="B54" s="9" t="s">
        <v>24</v>
      </c>
      <c r="C54" s="1" t="s">
        <v>1026</v>
      </c>
      <c r="D54" s="1" t="s">
        <v>530</v>
      </c>
      <c r="E54" s="9" t="s">
        <v>181</v>
      </c>
      <c r="F54" s="12"/>
      <c r="G54" s="12"/>
      <c r="H54" s="12"/>
      <c r="J54" s="1" t="s">
        <v>1297</v>
      </c>
    </row>
    <row r="55" spans="1:10" x14ac:dyDescent="0.2">
      <c r="A55" s="1" t="s">
        <v>480</v>
      </c>
      <c r="B55" s="9" t="s">
        <v>24</v>
      </c>
      <c r="C55" s="1" t="s">
        <v>1026</v>
      </c>
      <c r="D55" s="1" t="s">
        <v>531</v>
      </c>
      <c r="E55" s="9" t="s">
        <v>182</v>
      </c>
      <c r="F55" s="12">
        <v>1</v>
      </c>
      <c r="G55" s="12" t="s">
        <v>756</v>
      </c>
      <c r="H55" s="12">
        <v>2</v>
      </c>
      <c r="J55" s="1" t="s">
        <v>1297</v>
      </c>
    </row>
    <row r="56" spans="1:10" x14ac:dyDescent="0.2">
      <c r="A56" s="1" t="s">
        <v>480</v>
      </c>
      <c r="B56" s="9" t="s">
        <v>24</v>
      </c>
      <c r="C56" s="1" t="s">
        <v>1026</v>
      </c>
      <c r="D56" s="1" t="s">
        <v>1018</v>
      </c>
      <c r="E56" s="9" t="s">
        <v>296</v>
      </c>
      <c r="F56" s="12"/>
      <c r="G56" s="12"/>
      <c r="H56" s="12"/>
      <c r="J56" s="1" t="s">
        <v>1298</v>
      </c>
    </row>
    <row r="57" spans="1:10" x14ac:dyDescent="0.2">
      <c r="A57" s="1" t="s">
        <v>480</v>
      </c>
      <c r="B57" s="9" t="s">
        <v>24</v>
      </c>
      <c r="C57" s="1" t="s">
        <v>1018</v>
      </c>
      <c r="D57" s="1" t="s">
        <v>1018</v>
      </c>
      <c r="E57" s="9" t="s">
        <v>24</v>
      </c>
      <c r="F57" s="12"/>
      <c r="G57" s="12"/>
      <c r="H57" s="12"/>
      <c r="J57" s="1" t="s">
        <v>1298</v>
      </c>
    </row>
    <row r="58" spans="1:10" x14ac:dyDescent="0.2">
      <c r="A58" s="1" t="s">
        <v>480</v>
      </c>
      <c r="B58" s="1" t="s">
        <v>24</v>
      </c>
      <c r="C58" s="1" t="s">
        <v>1027</v>
      </c>
      <c r="D58" s="1" t="s">
        <v>569</v>
      </c>
      <c r="E58" s="9" t="s">
        <v>219</v>
      </c>
      <c r="F58" s="12"/>
      <c r="G58" s="12"/>
      <c r="H58" s="12"/>
      <c r="J58" s="1" t="s">
        <v>1297</v>
      </c>
    </row>
    <row r="59" spans="1:10" x14ac:dyDescent="0.2">
      <c r="A59" s="1" t="s">
        <v>480</v>
      </c>
      <c r="B59" s="1" t="s">
        <v>24</v>
      </c>
      <c r="C59" s="1" t="s">
        <v>1028</v>
      </c>
      <c r="D59" s="1" t="s">
        <v>572</v>
      </c>
      <c r="E59" s="9" t="s">
        <v>222</v>
      </c>
      <c r="F59" s="12">
        <v>4</v>
      </c>
      <c r="G59" s="12" t="s">
        <v>757</v>
      </c>
      <c r="H59" s="12">
        <v>1</v>
      </c>
      <c r="J59" s="1" t="s">
        <v>1297</v>
      </c>
    </row>
    <row r="60" spans="1:10" x14ac:dyDescent="0.2">
      <c r="A60" s="1" t="s">
        <v>480</v>
      </c>
      <c r="B60" s="9" t="s">
        <v>25</v>
      </c>
      <c r="C60" s="1" t="s">
        <v>1029</v>
      </c>
      <c r="D60" s="1" t="s">
        <v>526</v>
      </c>
      <c r="E60" s="9" t="s">
        <v>177</v>
      </c>
      <c r="F60" s="12"/>
      <c r="G60" s="12"/>
      <c r="H60" s="12"/>
      <c r="J60" s="1" t="s">
        <v>1297</v>
      </c>
    </row>
    <row r="61" spans="1:10" x14ac:dyDescent="0.2">
      <c r="A61" s="1" t="s">
        <v>480</v>
      </c>
      <c r="B61" s="9" t="s">
        <v>25</v>
      </c>
      <c r="C61" s="1" t="s">
        <v>1029</v>
      </c>
      <c r="D61" s="1" t="s">
        <v>527</v>
      </c>
      <c r="E61" s="9" t="s">
        <v>178</v>
      </c>
      <c r="F61" s="12">
        <v>1</v>
      </c>
      <c r="G61" s="12" t="s">
        <v>756</v>
      </c>
      <c r="H61" s="12">
        <v>2</v>
      </c>
      <c r="J61" s="1" t="s">
        <v>1297</v>
      </c>
    </row>
    <row r="62" spans="1:10" x14ac:dyDescent="0.2">
      <c r="A62" s="1" t="s">
        <v>480</v>
      </c>
      <c r="B62" s="9" t="s">
        <v>25</v>
      </c>
      <c r="C62" s="1" t="s">
        <v>1029</v>
      </c>
      <c r="D62" s="1" t="s">
        <v>528</v>
      </c>
      <c r="E62" s="9" t="s">
        <v>179</v>
      </c>
      <c r="F62" s="12">
        <v>2</v>
      </c>
      <c r="G62" s="12" t="s">
        <v>759</v>
      </c>
      <c r="H62" s="12">
        <v>2</v>
      </c>
      <c r="J62" s="1" t="s">
        <v>1297</v>
      </c>
    </row>
    <row r="63" spans="1:10" x14ac:dyDescent="0.2">
      <c r="A63" s="1" t="s">
        <v>480</v>
      </c>
      <c r="B63" s="9" t="s">
        <v>25</v>
      </c>
      <c r="C63" s="1" t="s">
        <v>1029</v>
      </c>
      <c r="D63" s="1" t="s">
        <v>1018</v>
      </c>
      <c r="E63" s="9" t="s">
        <v>295</v>
      </c>
      <c r="F63" s="12"/>
      <c r="G63" s="12"/>
      <c r="H63" s="12"/>
      <c r="J63" s="1" t="s">
        <v>1298</v>
      </c>
    </row>
    <row r="64" spans="1:10" x14ac:dyDescent="0.2">
      <c r="A64" s="1" t="s">
        <v>480</v>
      </c>
      <c r="B64" s="9" t="s">
        <v>25</v>
      </c>
      <c r="C64" s="1" t="s">
        <v>1029</v>
      </c>
      <c r="D64" s="1" t="s">
        <v>529</v>
      </c>
      <c r="E64" s="9" t="s">
        <v>180</v>
      </c>
      <c r="F64" s="12">
        <v>4</v>
      </c>
      <c r="G64" s="12" t="s">
        <v>757</v>
      </c>
      <c r="H64" s="12">
        <v>1</v>
      </c>
      <c r="J64" s="1" t="s">
        <v>1297</v>
      </c>
    </row>
    <row r="65" spans="1:10" x14ac:dyDescent="0.2">
      <c r="A65" s="1" t="s">
        <v>480</v>
      </c>
      <c r="B65" s="9" t="s">
        <v>26</v>
      </c>
      <c r="C65" s="1" t="s">
        <v>1030</v>
      </c>
      <c r="D65" s="1" t="s">
        <v>488</v>
      </c>
      <c r="E65" s="9" t="s">
        <v>149</v>
      </c>
      <c r="F65" s="12">
        <v>1</v>
      </c>
      <c r="G65" s="12" t="s">
        <v>756</v>
      </c>
      <c r="H65" s="12">
        <v>2</v>
      </c>
      <c r="J65" s="1" t="s">
        <v>1297</v>
      </c>
    </row>
    <row r="66" spans="1:10" x14ac:dyDescent="0.2">
      <c r="A66" s="1" t="s">
        <v>480</v>
      </c>
      <c r="B66" s="9" t="s">
        <v>26</v>
      </c>
      <c r="C66" s="1" t="s">
        <v>1031</v>
      </c>
      <c r="D66" s="1" t="s">
        <v>489</v>
      </c>
      <c r="E66" s="9" t="s">
        <v>278</v>
      </c>
      <c r="F66" s="12">
        <v>3</v>
      </c>
      <c r="G66" s="12" t="s">
        <v>758</v>
      </c>
      <c r="H66" s="12">
        <v>3</v>
      </c>
      <c r="J66" s="1" t="s">
        <v>1297</v>
      </c>
    </row>
    <row r="67" spans="1:10" x14ac:dyDescent="0.2">
      <c r="A67" s="1" t="s">
        <v>480</v>
      </c>
      <c r="B67" s="9" t="s">
        <v>26</v>
      </c>
      <c r="C67" s="1" t="s">
        <v>1031</v>
      </c>
      <c r="D67" s="1" t="s">
        <v>1018</v>
      </c>
      <c r="E67" s="9" t="s">
        <v>279</v>
      </c>
      <c r="F67" s="12"/>
      <c r="G67" s="12"/>
      <c r="H67" s="12"/>
      <c r="I67" s="1" t="s">
        <v>319</v>
      </c>
      <c r="J67" s="1" t="s">
        <v>1298</v>
      </c>
    </row>
    <row r="68" spans="1:10" x14ac:dyDescent="0.2">
      <c r="A68" s="1" t="s">
        <v>480</v>
      </c>
      <c r="B68" s="9" t="s">
        <v>26</v>
      </c>
      <c r="C68" s="1" t="s">
        <v>1031</v>
      </c>
      <c r="D68" s="1" t="s">
        <v>1018</v>
      </c>
      <c r="E68" s="9" t="s">
        <v>280</v>
      </c>
      <c r="F68" s="12"/>
      <c r="G68" s="12"/>
      <c r="H68" s="12"/>
      <c r="I68" s="1" t="s">
        <v>320</v>
      </c>
      <c r="J68" s="1" t="s">
        <v>1298</v>
      </c>
    </row>
    <row r="69" spans="1:10" x14ac:dyDescent="0.2">
      <c r="A69" s="1" t="s">
        <v>480</v>
      </c>
      <c r="B69" s="9" t="s">
        <v>26</v>
      </c>
      <c r="C69" s="1" t="s">
        <v>1031</v>
      </c>
      <c r="D69" s="1" t="s">
        <v>513</v>
      </c>
      <c r="E69" s="9" t="s">
        <v>281</v>
      </c>
      <c r="F69" s="12">
        <v>4</v>
      </c>
      <c r="G69" s="12" t="s">
        <v>757</v>
      </c>
      <c r="H69" s="12">
        <v>1</v>
      </c>
      <c r="J69" s="1" t="s">
        <v>1297</v>
      </c>
    </row>
    <row r="70" spans="1:10" x14ac:dyDescent="0.2">
      <c r="A70" s="1" t="s">
        <v>480</v>
      </c>
      <c r="B70" s="9" t="s">
        <v>26</v>
      </c>
      <c r="C70" s="1" t="s">
        <v>1031</v>
      </c>
      <c r="D70" s="1" t="s">
        <v>1018</v>
      </c>
      <c r="E70" s="9" t="s">
        <v>282</v>
      </c>
      <c r="F70" s="12"/>
      <c r="G70" s="12"/>
      <c r="H70" s="12"/>
      <c r="I70" s="1" t="s">
        <v>321</v>
      </c>
      <c r="J70" s="1" t="s">
        <v>1298</v>
      </c>
    </row>
    <row r="71" spans="1:10" x14ac:dyDescent="0.2">
      <c r="A71" s="1" t="s">
        <v>480</v>
      </c>
      <c r="B71" s="9" t="s">
        <v>26</v>
      </c>
      <c r="C71" s="1" t="s">
        <v>1031</v>
      </c>
      <c r="D71" s="1" t="s">
        <v>1018</v>
      </c>
      <c r="E71" s="9" t="s">
        <v>283</v>
      </c>
      <c r="F71" s="12"/>
      <c r="G71" s="12"/>
      <c r="H71" s="12"/>
      <c r="I71" s="1" t="s">
        <v>322</v>
      </c>
      <c r="J71" s="1" t="s">
        <v>1298</v>
      </c>
    </row>
    <row r="72" spans="1:10" x14ac:dyDescent="0.2">
      <c r="A72" s="1" t="s">
        <v>480</v>
      </c>
      <c r="B72" s="9" t="s">
        <v>26</v>
      </c>
      <c r="C72" s="1" t="s">
        <v>1031</v>
      </c>
      <c r="D72" s="1" t="s">
        <v>514</v>
      </c>
      <c r="E72" s="9" t="s">
        <v>284</v>
      </c>
      <c r="F72" s="12"/>
      <c r="G72" s="12"/>
      <c r="H72" s="12"/>
      <c r="I72" s="1" t="s">
        <v>323</v>
      </c>
      <c r="J72" s="1" t="s">
        <v>1297</v>
      </c>
    </row>
    <row r="73" spans="1:10" x14ac:dyDescent="0.2">
      <c r="A73" s="1" t="s">
        <v>480</v>
      </c>
      <c r="B73" s="9" t="s">
        <v>26</v>
      </c>
      <c r="C73" s="1" t="s">
        <v>1031</v>
      </c>
      <c r="D73" s="1" t="s">
        <v>515</v>
      </c>
      <c r="E73" s="9" t="s">
        <v>285</v>
      </c>
      <c r="F73" s="12">
        <v>1</v>
      </c>
      <c r="G73" s="12" t="s">
        <v>756</v>
      </c>
      <c r="H73" s="12">
        <v>2</v>
      </c>
      <c r="J73" s="1" t="s">
        <v>1297</v>
      </c>
    </row>
    <row r="74" spans="1:10" x14ac:dyDescent="0.2">
      <c r="A74" s="1" t="s">
        <v>480</v>
      </c>
      <c r="B74" s="9" t="s">
        <v>26</v>
      </c>
      <c r="C74" s="1" t="s">
        <v>1031</v>
      </c>
      <c r="D74" s="1" t="s">
        <v>516</v>
      </c>
      <c r="E74" s="9" t="s">
        <v>286</v>
      </c>
      <c r="F74" s="12">
        <v>2</v>
      </c>
      <c r="G74" s="12" t="s">
        <v>757</v>
      </c>
      <c r="H74" s="12">
        <v>3</v>
      </c>
      <c r="J74" s="1" t="s">
        <v>1297</v>
      </c>
    </row>
    <row r="75" spans="1:10" x14ac:dyDescent="0.2">
      <c r="A75" s="1" t="s">
        <v>480</v>
      </c>
      <c r="B75" s="9" t="s">
        <v>26</v>
      </c>
      <c r="C75" s="1" t="s">
        <v>1031</v>
      </c>
      <c r="D75" s="1" t="s">
        <v>510</v>
      </c>
      <c r="E75" s="9" t="s">
        <v>287</v>
      </c>
      <c r="F75" s="12"/>
      <c r="G75" s="12"/>
      <c r="H75" s="12"/>
      <c r="J75" s="1" t="s">
        <v>1297</v>
      </c>
    </row>
    <row r="76" spans="1:10" x14ac:dyDescent="0.2">
      <c r="A76" s="1" t="s">
        <v>480</v>
      </c>
      <c r="B76" s="9" t="s">
        <v>26</v>
      </c>
      <c r="C76" s="1" t="s">
        <v>1031</v>
      </c>
      <c r="D76" s="1" t="s">
        <v>1018</v>
      </c>
      <c r="E76" s="9" t="s">
        <v>288</v>
      </c>
      <c r="F76" s="12"/>
      <c r="G76" s="12"/>
      <c r="H76" s="12"/>
      <c r="J76" s="1" t="s">
        <v>1298</v>
      </c>
    </row>
    <row r="77" spans="1:10" x14ac:dyDescent="0.2">
      <c r="A77" s="1" t="s">
        <v>480</v>
      </c>
      <c r="B77" s="9" t="s">
        <v>26</v>
      </c>
      <c r="C77" s="1" t="s">
        <v>1031</v>
      </c>
      <c r="D77" s="1" t="s">
        <v>517</v>
      </c>
      <c r="E77" s="9" t="s">
        <v>289</v>
      </c>
      <c r="F77" s="12"/>
      <c r="G77" s="12"/>
      <c r="H77" s="12"/>
      <c r="J77" s="1" t="s">
        <v>1297</v>
      </c>
    </row>
    <row r="78" spans="1:10" x14ac:dyDescent="0.2">
      <c r="A78" s="1" t="s">
        <v>480</v>
      </c>
      <c r="B78" s="9" t="s">
        <v>26</v>
      </c>
      <c r="C78" s="1" t="s">
        <v>1031</v>
      </c>
      <c r="D78" s="1" t="s">
        <v>518</v>
      </c>
      <c r="E78" s="9" t="s">
        <v>290</v>
      </c>
      <c r="F78" s="12"/>
      <c r="G78" s="12"/>
      <c r="H78" s="12"/>
      <c r="J78" s="1" t="s">
        <v>1297</v>
      </c>
    </row>
    <row r="79" spans="1:10" x14ac:dyDescent="0.2">
      <c r="A79" s="1" t="s">
        <v>480</v>
      </c>
      <c r="B79" s="9" t="s">
        <v>26</v>
      </c>
      <c r="C79" s="1" t="s">
        <v>1031</v>
      </c>
      <c r="D79" s="1" t="s">
        <v>519</v>
      </c>
      <c r="E79" s="9" t="s">
        <v>291</v>
      </c>
      <c r="F79" s="12"/>
      <c r="G79" s="12"/>
      <c r="H79" s="12"/>
      <c r="J79" s="1" t="s">
        <v>1297</v>
      </c>
    </row>
    <row r="80" spans="1:10" x14ac:dyDescent="0.2">
      <c r="A80" s="1" t="s">
        <v>480</v>
      </c>
      <c r="B80" s="9" t="s">
        <v>26</v>
      </c>
      <c r="C80" s="1" t="s">
        <v>1018</v>
      </c>
      <c r="D80" s="1" t="s">
        <v>1018</v>
      </c>
      <c r="E80" s="9" t="s">
        <v>477</v>
      </c>
      <c r="F80" s="12"/>
      <c r="G80" s="12"/>
      <c r="H80" s="12"/>
      <c r="I80" s="1" t="s">
        <v>324</v>
      </c>
      <c r="J80" s="1" t="s">
        <v>1297</v>
      </c>
    </row>
    <row r="81" spans="1:10" x14ac:dyDescent="0.2">
      <c r="A81" s="1" t="s">
        <v>480</v>
      </c>
      <c r="B81" s="9" t="s">
        <v>26</v>
      </c>
      <c r="C81" s="1" t="s">
        <v>1032</v>
      </c>
      <c r="D81" s="1" t="s">
        <v>520</v>
      </c>
      <c r="E81" s="9" t="s">
        <v>292</v>
      </c>
      <c r="F81" s="12"/>
      <c r="G81" s="12"/>
      <c r="H81" s="12"/>
      <c r="J81" s="1" t="s">
        <v>1297</v>
      </c>
    </row>
    <row r="82" spans="1:10" x14ac:dyDescent="0.2">
      <c r="A82" s="1" t="s">
        <v>480</v>
      </c>
      <c r="B82" s="9" t="s">
        <v>26</v>
      </c>
      <c r="C82" s="1" t="s">
        <v>1032</v>
      </c>
      <c r="D82" s="1" t="s">
        <v>521</v>
      </c>
      <c r="E82" s="10" t="s">
        <v>172</v>
      </c>
      <c r="F82" s="13"/>
      <c r="G82" s="13"/>
      <c r="H82" s="13"/>
      <c r="J82" s="1" t="s">
        <v>1297</v>
      </c>
    </row>
    <row r="83" spans="1:10" x14ac:dyDescent="0.2">
      <c r="A83" s="1" t="s">
        <v>480</v>
      </c>
      <c r="B83" s="9" t="s">
        <v>26</v>
      </c>
      <c r="C83" s="1" t="s">
        <v>1032</v>
      </c>
      <c r="D83" s="1" t="s">
        <v>522</v>
      </c>
      <c r="E83" s="9" t="s">
        <v>173</v>
      </c>
      <c r="F83" s="12"/>
      <c r="G83" s="12"/>
      <c r="H83" s="12"/>
      <c r="J83" s="1" t="s">
        <v>1297</v>
      </c>
    </row>
    <row r="84" spans="1:10" x14ac:dyDescent="0.2">
      <c r="A84" s="1" t="s">
        <v>480</v>
      </c>
      <c r="B84" s="9" t="s">
        <v>26</v>
      </c>
      <c r="C84" s="1" t="s">
        <v>1032</v>
      </c>
      <c r="D84" s="1" t="s">
        <v>1018</v>
      </c>
      <c r="E84" s="9" t="s">
        <v>293</v>
      </c>
      <c r="F84" s="12"/>
      <c r="G84" s="12"/>
      <c r="H84" s="12"/>
      <c r="J84" s="1" t="s">
        <v>1298</v>
      </c>
    </row>
    <row r="85" spans="1:10" x14ac:dyDescent="0.2">
      <c r="A85" s="1" t="s">
        <v>480</v>
      </c>
      <c r="B85" s="9" t="s">
        <v>26</v>
      </c>
      <c r="C85" s="1" t="s">
        <v>1032</v>
      </c>
      <c r="D85" s="1" t="s">
        <v>523</v>
      </c>
      <c r="E85" s="9" t="s">
        <v>174</v>
      </c>
      <c r="F85" s="12"/>
      <c r="G85" s="12"/>
      <c r="H85" s="12"/>
      <c r="J85" s="1" t="s">
        <v>1297</v>
      </c>
    </row>
    <row r="86" spans="1:10" x14ac:dyDescent="0.2">
      <c r="A86" s="1" t="s">
        <v>480</v>
      </c>
      <c r="B86" s="9" t="s">
        <v>26</v>
      </c>
      <c r="C86" s="1" t="s">
        <v>1033</v>
      </c>
      <c r="D86" s="1" t="s">
        <v>524</v>
      </c>
      <c r="E86" s="9" t="s">
        <v>175</v>
      </c>
      <c r="F86" s="12"/>
      <c r="G86" s="12"/>
      <c r="H86" s="12"/>
      <c r="J86" s="1" t="s">
        <v>1297</v>
      </c>
    </row>
    <row r="87" spans="1:10" x14ac:dyDescent="0.2">
      <c r="A87" s="1" t="s">
        <v>480</v>
      </c>
      <c r="B87" s="9" t="s">
        <v>26</v>
      </c>
      <c r="C87" s="1" t="s">
        <v>1033</v>
      </c>
      <c r="D87" s="1" t="s">
        <v>525</v>
      </c>
      <c r="E87" s="9" t="s">
        <v>176</v>
      </c>
      <c r="F87" s="12"/>
      <c r="G87" s="12"/>
      <c r="H87" s="12"/>
      <c r="J87" s="1" t="s">
        <v>1297</v>
      </c>
    </row>
    <row r="88" spans="1:10" x14ac:dyDescent="0.2">
      <c r="A88" s="1" t="s">
        <v>480</v>
      </c>
      <c r="B88" s="9" t="s">
        <v>26</v>
      </c>
      <c r="C88" s="1" t="s">
        <v>1033</v>
      </c>
      <c r="D88" s="1" t="s">
        <v>1018</v>
      </c>
      <c r="E88" s="9" t="s">
        <v>294</v>
      </c>
      <c r="F88" s="12"/>
      <c r="G88" s="12"/>
      <c r="H88" s="12"/>
      <c r="J88" s="1" t="s">
        <v>1298</v>
      </c>
    </row>
    <row r="89" spans="1:10" x14ac:dyDescent="0.2">
      <c r="A89" s="1" t="s">
        <v>480</v>
      </c>
      <c r="B89" s="1" t="s">
        <v>26</v>
      </c>
      <c r="C89" s="1" t="s">
        <v>1034</v>
      </c>
      <c r="D89" s="1" t="s">
        <v>538</v>
      </c>
      <c r="E89" s="9" t="s">
        <v>189</v>
      </c>
      <c r="F89" s="12">
        <v>2</v>
      </c>
      <c r="G89" s="12" t="s">
        <v>760</v>
      </c>
      <c r="H89" s="12">
        <v>1</v>
      </c>
      <c r="J89" s="1" t="s">
        <v>1297</v>
      </c>
    </row>
    <row r="90" spans="1:10" x14ac:dyDescent="0.2">
      <c r="A90" s="1" t="s">
        <v>480</v>
      </c>
      <c r="B90" s="1" t="s">
        <v>26</v>
      </c>
      <c r="C90" s="1" t="s">
        <v>1034</v>
      </c>
      <c r="D90" s="1" t="s">
        <v>539</v>
      </c>
      <c r="E90" s="9" t="s">
        <v>190</v>
      </c>
      <c r="F90" s="12">
        <v>2</v>
      </c>
      <c r="G90" s="12" t="s">
        <v>760</v>
      </c>
      <c r="H90" s="12">
        <v>1</v>
      </c>
      <c r="J90" s="1" t="s">
        <v>1297</v>
      </c>
    </row>
    <row r="91" spans="1:10" x14ac:dyDescent="0.2">
      <c r="A91" s="1" t="s">
        <v>480</v>
      </c>
      <c r="B91" s="1" t="s">
        <v>26</v>
      </c>
      <c r="C91" s="1" t="s">
        <v>1034</v>
      </c>
      <c r="D91" s="1" t="s">
        <v>1018</v>
      </c>
      <c r="E91" s="9" t="s">
        <v>299</v>
      </c>
      <c r="F91" s="12"/>
      <c r="G91" s="12"/>
      <c r="H91" s="12"/>
      <c r="J91" s="1" t="s">
        <v>1298</v>
      </c>
    </row>
    <row r="92" spans="1:10" x14ac:dyDescent="0.2">
      <c r="A92" s="1" t="s">
        <v>480</v>
      </c>
      <c r="B92" s="1" t="s">
        <v>26</v>
      </c>
      <c r="C92" s="1" t="s">
        <v>1034</v>
      </c>
      <c r="D92" s="1" t="s">
        <v>540</v>
      </c>
      <c r="E92" s="9" t="s">
        <v>191</v>
      </c>
      <c r="F92" s="12"/>
      <c r="G92" s="12"/>
      <c r="H92" s="12"/>
      <c r="J92" s="1" t="s">
        <v>1297</v>
      </c>
    </row>
    <row r="93" spans="1:10" x14ac:dyDescent="0.2">
      <c r="A93" s="1" t="s">
        <v>480</v>
      </c>
      <c r="B93" s="1" t="s">
        <v>26</v>
      </c>
      <c r="C93" s="1" t="s">
        <v>1018</v>
      </c>
      <c r="D93" s="1" t="s">
        <v>1018</v>
      </c>
      <c r="E93" s="9" t="s">
        <v>26</v>
      </c>
      <c r="F93" s="12"/>
      <c r="G93" s="12"/>
      <c r="H93" s="12"/>
      <c r="J93" s="1" t="s">
        <v>1298</v>
      </c>
    </row>
    <row r="94" spans="1:10" x14ac:dyDescent="0.2">
      <c r="A94" s="1" t="s">
        <v>480</v>
      </c>
      <c r="B94" s="1" t="s">
        <v>26</v>
      </c>
      <c r="C94" s="1" t="s">
        <v>1035</v>
      </c>
      <c r="D94" s="1" t="s">
        <v>551</v>
      </c>
      <c r="E94" s="9" t="s">
        <v>201</v>
      </c>
      <c r="F94" s="12">
        <v>3</v>
      </c>
      <c r="G94" s="12" t="s">
        <v>757</v>
      </c>
      <c r="H94" s="12">
        <v>2</v>
      </c>
      <c r="J94" s="1" t="s">
        <v>1297</v>
      </c>
    </row>
    <row r="95" spans="1:10" x14ac:dyDescent="0.2">
      <c r="A95" s="1" t="s">
        <v>480</v>
      </c>
      <c r="B95" s="1" t="s">
        <v>26</v>
      </c>
      <c r="C95" s="1" t="s">
        <v>1035</v>
      </c>
      <c r="D95" s="1" t="s">
        <v>552</v>
      </c>
      <c r="E95" s="9" t="s">
        <v>202</v>
      </c>
      <c r="F95" s="12"/>
      <c r="G95" s="12"/>
      <c r="H95" s="12"/>
      <c r="J95" s="1" t="s">
        <v>1297</v>
      </c>
    </row>
    <row r="96" spans="1:10" x14ac:dyDescent="0.2">
      <c r="A96" s="1" t="s">
        <v>480</v>
      </c>
      <c r="B96" s="1" t="s">
        <v>26</v>
      </c>
      <c r="C96" s="1" t="s">
        <v>1035</v>
      </c>
      <c r="D96" s="1" t="s">
        <v>501</v>
      </c>
      <c r="E96" s="9" t="s">
        <v>203</v>
      </c>
      <c r="F96" s="12">
        <v>4</v>
      </c>
      <c r="G96" s="12" t="s">
        <v>757</v>
      </c>
      <c r="H96" s="12">
        <v>1</v>
      </c>
      <c r="J96" s="1" t="s">
        <v>1297</v>
      </c>
    </row>
    <row r="97" spans="1:10" x14ac:dyDescent="0.2">
      <c r="A97" s="1" t="s">
        <v>480</v>
      </c>
      <c r="B97" s="1" t="s">
        <v>26</v>
      </c>
      <c r="C97" s="1" t="s">
        <v>1035</v>
      </c>
      <c r="D97" s="1" t="s">
        <v>553</v>
      </c>
      <c r="E97" s="9" t="s">
        <v>215</v>
      </c>
      <c r="F97" s="12"/>
      <c r="G97" s="12"/>
      <c r="H97" s="12"/>
      <c r="J97" s="1" t="s">
        <v>1297</v>
      </c>
    </row>
    <row r="98" spans="1:10" x14ac:dyDescent="0.2">
      <c r="A98" s="1" t="s">
        <v>480</v>
      </c>
      <c r="B98" s="1" t="s">
        <v>26</v>
      </c>
      <c r="C98" s="1" t="s">
        <v>1035</v>
      </c>
      <c r="D98" s="1" t="s">
        <v>554</v>
      </c>
      <c r="E98" s="9" t="s">
        <v>302</v>
      </c>
      <c r="F98" s="12">
        <v>3</v>
      </c>
      <c r="G98" s="12" t="s">
        <v>758</v>
      </c>
      <c r="H98" s="12">
        <v>3</v>
      </c>
      <c r="J98" s="1" t="s">
        <v>1297</v>
      </c>
    </row>
    <row r="99" spans="1:10" x14ac:dyDescent="0.2">
      <c r="A99" s="1" t="s">
        <v>480</v>
      </c>
      <c r="B99" s="1" t="s">
        <v>26</v>
      </c>
      <c r="C99" s="1" t="s">
        <v>1035</v>
      </c>
      <c r="D99" s="1" t="s">
        <v>1018</v>
      </c>
      <c r="E99" s="9" t="s">
        <v>303</v>
      </c>
      <c r="F99" s="12"/>
      <c r="G99" s="12"/>
      <c r="H99" s="12"/>
      <c r="I99" s="1" t="s">
        <v>1399</v>
      </c>
      <c r="J99" s="1" t="s">
        <v>1298</v>
      </c>
    </row>
    <row r="100" spans="1:10" x14ac:dyDescent="0.2">
      <c r="A100" s="1" t="s">
        <v>480</v>
      </c>
      <c r="B100" s="1" t="s">
        <v>26</v>
      </c>
      <c r="C100" s="1" t="s">
        <v>1035</v>
      </c>
      <c r="D100" s="1" t="s">
        <v>1018</v>
      </c>
      <c r="E100" s="9" t="s">
        <v>304</v>
      </c>
      <c r="F100" s="12"/>
      <c r="G100" s="12"/>
      <c r="H100" s="12"/>
      <c r="I100" s="1" t="s">
        <v>1400</v>
      </c>
      <c r="J100" s="1" t="s">
        <v>1298</v>
      </c>
    </row>
    <row r="101" spans="1:10" x14ac:dyDescent="0.2">
      <c r="A101" s="1" t="s">
        <v>480</v>
      </c>
      <c r="B101" s="1" t="s">
        <v>26</v>
      </c>
      <c r="C101" s="1" t="s">
        <v>1035</v>
      </c>
      <c r="D101" s="1" t="s">
        <v>1018</v>
      </c>
      <c r="E101" s="9" t="s">
        <v>305</v>
      </c>
      <c r="F101" s="12"/>
      <c r="G101" s="12"/>
      <c r="H101" s="12"/>
      <c r="I101" s="1" t="s">
        <v>325</v>
      </c>
      <c r="J101" s="1" t="s">
        <v>1298</v>
      </c>
    </row>
    <row r="102" spans="1:10" x14ac:dyDescent="0.2">
      <c r="A102" s="1" t="s">
        <v>480</v>
      </c>
      <c r="B102" s="1" t="s">
        <v>26</v>
      </c>
      <c r="C102" s="1" t="s">
        <v>1035</v>
      </c>
      <c r="D102" s="1" t="s">
        <v>1018</v>
      </c>
      <c r="E102" s="9" t="s">
        <v>1401</v>
      </c>
      <c r="F102" s="12"/>
      <c r="G102" s="12"/>
      <c r="H102" s="12"/>
      <c r="I102" s="1" t="s">
        <v>1402</v>
      </c>
      <c r="J102" s="1" t="s">
        <v>1298</v>
      </c>
    </row>
    <row r="103" spans="1:10" x14ac:dyDescent="0.2">
      <c r="A103" s="1" t="s">
        <v>480</v>
      </c>
      <c r="B103" s="1" t="s">
        <v>26</v>
      </c>
      <c r="C103" s="1" t="s">
        <v>1035</v>
      </c>
      <c r="D103" s="1" t="s">
        <v>555</v>
      </c>
      <c r="E103" s="9" t="s">
        <v>207</v>
      </c>
      <c r="F103" s="12"/>
      <c r="G103" s="12"/>
      <c r="H103" s="12"/>
      <c r="J103" s="1" t="s">
        <v>1297</v>
      </c>
    </row>
    <row r="104" spans="1:10" x14ac:dyDescent="0.2">
      <c r="A104" s="1" t="s">
        <v>480</v>
      </c>
      <c r="B104" s="1" t="s">
        <v>26</v>
      </c>
      <c r="C104" s="1" t="s">
        <v>1035</v>
      </c>
      <c r="D104" s="1" t="s">
        <v>556</v>
      </c>
      <c r="E104" s="9" t="s">
        <v>214</v>
      </c>
      <c r="F104" s="12">
        <v>4</v>
      </c>
      <c r="G104" s="12" t="s">
        <v>758</v>
      </c>
      <c r="H104" s="12">
        <v>2</v>
      </c>
      <c r="J104" s="1" t="s">
        <v>1297</v>
      </c>
    </row>
    <row r="105" spans="1:10" x14ac:dyDescent="0.2">
      <c r="A105" s="1" t="s">
        <v>480</v>
      </c>
      <c r="B105" s="1" t="s">
        <v>26</v>
      </c>
      <c r="C105" s="1" t="s">
        <v>1035</v>
      </c>
      <c r="D105" s="1" t="s">
        <v>1036</v>
      </c>
      <c r="E105" s="9" t="s">
        <v>1037</v>
      </c>
      <c r="F105" s="12"/>
      <c r="G105" s="12"/>
      <c r="H105" s="12"/>
      <c r="J105" s="1" t="s">
        <v>1297</v>
      </c>
    </row>
    <row r="106" spans="1:10" x14ac:dyDescent="0.2">
      <c r="A106" s="1" t="s">
        <v>480</v>
      </c>
      <c r="B106" s="1" t="s">
        <v>26</v>
      </c>
      <c r="C106" s="1" t="s">
        <v>1035</v>
      </c>
      <c r="D106" s="1" t="s">
        <v>557</v>
      </c>
      <c r="E106" s="9" t="s">
        <v>218</v>
      </c>
      <c r="F106" s="12">
        <v>1</v>
      </c>
      <c r="G106" s="12" t="s">
        <v>756</v>
      </c>
      <c r="H106" s="12">
        <v>3</v>
      </c>
      <c r="J106" s="1" t="s">
        <v>1297</v>
      </c>
    </row>
    <row r="107" spans="1:10" x14ac:dyDescent="0.2">
      <c r="A107" s="1" t="s">
        <v>480</v>
      </c>
      <c r="B107" s="1" t="s">
        <v>26</v>
      </c>
      <c r="C107" s="1" t="s">
        <v>1035</v>
      </c>
      <c r="D107" s="1" t="s">
        <v>1018</v>
      </c>
      <c r="E107" s="9" t="s">
        <v>306</v>
      </c>
      <c r="F107" s="12"/>
      <c r="G107" s="12"/>
      <c r="H107" s="12"/>
      <c r="I107" s="1" t="s">
        <v>326</v>
      </c>
      <c r="J107" s="1" t="s">
        <v>1298</v>
      </c>
    </row>
    <row r="108" spans="1:10" x14ac:dyDescent="0.2">
      <c r="A108" s="1" t="s">
        <v>480</v>
      </c>
      <c r="B108" s="1" t="s">
        <v>26</v>
      </c>
      <c r="C108" s="1" t="s">
        <v>1035</v>
      </c>
      <c r="D108" s="1" t="s">
        <v>1018</v>
      </c>
      <c r="E108" s="9" t="s">
        <v>307</v>
      </c>
      <c r="F108" s="12"/>
      <c r="G108" s="12"/>
      <c r="H108" s="12"/>
      <c r="I108" s="1" t="s">
        <v>327</v>
      </c>
      <c r="J108" s="1" t="s">
        <v>1298</v>
      </c>
    </row>
    <row r="109" spans="1:10" x14ac:dyDescent="0.2">
      <c r="A109" s="1" t="s">
        <v>480</v>
      </c>
      <c r="B109" s="1" t="s">
        <v>26</v>
      </c>
      <c r="C109" s="1" t="s">
        <v>1035</v>
      </c>
      <c r="D109" s="1" t="s">
        <v>1018</v>
      </c>
      <c r="E109" s="9" t="s">
        <v>308</v>
      </c>
      <c r="F109" s="12"/>
      <c r="G109" s="12"/>
      <c r="H109" s="12"/>
      <c r="I109" s="1" t="s">
        <v>1403</v>
      </c>
      <c r="J109" s="1" t="s">
        <v>1298</v>
      </c>
    </row>
    <row r="110" spans="1:10" x14ac:dyDescent="0.2">
      <c r="A110" s="1" t="s">
        <v>480</v>
      </c>
      <c r="B110" s="1" t="s">
        <v>26</v>
      </c>
      <c r="C110" s="1" t="s">
        <v>1035</v>
      </c>
      <c r="D110" s="1" t="s">
        <v>1018</v>
      </c>
      <c r="E110" s="9" t="s">
        <v>309</v>
      </c>
      <c r="F110" s="12"/>
      <c r="G110" s="12"/>
      <c r="H110" s="12"/>
      <c r="I110" s="1" t="s">
        <v>1404</v>
      </c>
      <c r="J110" s="1" t="s">
        <v>1297</v>
      </c>
    </row>
    <row r="111" spans="1:10" x14ac:dyDescent="0.2">
      <c r="A111" s="1" t="s">
        <v>480</v>
      </c>
      <c r="B111" s="1" t="s">
        <v>26</v>
      </c>
      <c r="C111" s="1" t="s">
        <v>1035</v>
      </c>
      <c r="D111" s="1" t="s">
        <v>558</v>
      </c>
      <c r="E111" s="9" t="s">
        <v>209</v>
      </c>
      <c r="F111" s="12"/>
      <c r="G111" s="12"/>
      <c r="H111" s="12"/>
      <c r="J111" s="1" t="s">
        <v>1297</v>
      </c>
    </row>
    <row r="112" spans="1:10" x14ac:dyDescent="0.2">
      <c r="A112" s="1" t="s">
        <v>480</v>
      </c>
      <c r="B112" s="1" t="s">
        <v>26</v>
      </c>
      <c r="C112" s="1" t="s">
        <v>1035</v>
      </c>
      <c r="D112" s="1" t="s">
        <v>559</v>
      </c>
      <c r="E112" s="9" t="s">
        <v>208</v>
      </c>
      <c r="F112" s="12"/>
      <c r="G112" s="12" t="s">
        <v>758</v>
      </c>
      <c r="H112" s="12"/>
      <c r="J112" s="1" t="s">
        <v>1297</v>
      </c>
    </row>
    <row r="113" spans="1:10" x14ac:dyDescent="0.2">
      <c r="A113" s="1" t="s">
        <v>480</v>
      </c>
      <c r="B113" s="1" t="s">
        <v>26</v>
      </c>
      <c r="C113" s="1" t="s">
        <v>1035</v>
      </c>
      <c r="D113" s="1" t="s">
        <v>1018</v>
      </c>
      <c r="E113" s="9" t="s">
        <v>310</v>
      </c>
      <c r="F113" s="12"/>
      <c r="G113" s="12"/>
      <c r="H113" s="12"/>
      <c r="I113" s="1" t="s">
        <v>1405</v>
      </c>
      <c r="J113" s="1" t="s">
        <v>1297</v>
      </c>
    </row>
    <row r="114" spans="1:10" x14ac:dyDescent="0.2">
      <c r="A114" s="1" t="s">
        <v>480</v>
      </c>
      <c r="B114" s="1" t="s">
        <v>26</v>
      </c>
      <c r="C114" s="1" t="s">
        <v>1035</v>
      </c>
      <c r="D114" s="1" t="s">
        <v>560</v>
      </c>
      <c r="E114" s="9" t="s">
        <v>311</v>
      </c>
      <c r="F114" s="12"/>
      <c r="G114" s="12"/>
      <c r="H114" s="12"/>
      <c r="J114" s="1" t="s">
        <v>1297</v>
      </c>
    </row>
    <row r="115" spans="1:10" x14ac:dyDescent="0.2">
      <c r="A115" s="1" t="s">
        <v>480</v>
      </c>
      <c r="B115" s="1" t="s">
        <v>26</v>
      </c>
      <c r="C115" s="1" t="s">
        <v>1035</v>
      </c>
      <c r="D115" s="1" t="s">
        <v>561</v>
      </c>
      <c r="E115" s="9" t="s">
        <v>205</v>
      </c>
      <c r="F115" s="12"/>
      <c r="G115" s="12"/>
      <c r="H115" s="12"/>
      <c r="J115" s="1" t="s">
        <v>1297</v>
      </c>
    </row>
    <row r="116" spans="1:10" x14ac:dyDescent="0.2">
      <c r="A116" s="1" t="s">
        <v>480</v>
      </c>
      <c r="B116" s="1" t="s">
        <v>26</v>
      </c>
      <c r="C116" s="1" t="s">
        <v>1035</v>
      </c>
      <c r="D116" s="1" t="s">
        <v>1406</v>
      </c>
      <c r="E116" s="9" t="s">
        <v>1407</v>
      </c>
      <c r="F116" s="12"/>
      <c r="G116" s="12"/>
      <c r="H116" s="12"/>
      <c r="J116" s="1" t="s">
        <v>1297</v>
      </c>
    </row>
    <row r="117" spans="1:10" x14ac:dyDescent="0.2">
      <c r="A117" s="1" t="s">
        <v>480</v>
      </c>
      <c r="B117" s="1" t="s">
        <v>26</v>
      </c>
      <c r="C117" s="1" t="s">
        <v>1035</v>
      </c>
      <c r="D117" s="1" t="s">
        <v>562</v>
      </c>
      <c r="E117" s="9" t="s">
        <v>210</v>
      </c>
      <c r="F117" s="12">
        <v>2</v>
      </c>
      <c r="G117" s="12" t="s">
        <v>759</v>
      </c>
      <c r="H117" s="12">
        <v>2</v>
      </c>
      <c r="J117" s="1" t="s">
        <v>1297</v>
      </c>
    </row>
    <row r="118" spans="1:10" x14ac:dyDescent="0.2">
      <c r="A118" s="1" t="s">
        <v>480</v>
      </c>
      <c r="B118" s="1" t="s">
        <v>26</v>
      </c>
      <c r="C118" s="1" t="s">
        <v>1035</v>
      </c>
      <c r="D118" s="1" t="s">
        <v>563</v>
      </c>
      <c r="E118" s="9" t="s">
        <v>211</v>
      </c>
      <c r="F118" s="12"/>
      <c r="G118" s="12"/>
      <c r="H118" s="12"/>
      <c r="J118" s="1" t="s">
        <v>1297</v>
      </c>
    </row>
    <row r="119" spans="1:10" x14ac:dyDescent="0.2">
      <c r="A119" s="1" t="s">
        <v>480</v>
      </c>
      <c r="B119" s="1" t="s">
        <v>26</v>
      </c>
      <c r="C119" s="1" t="s">
        <v>1035</v>
      </c>
      <c r="D119" s="1" t="s">
        <v>564</v>
      </c>
      <c r="E119" s="9" t="s">
        <v>212</v>
      </c>
      <c r="F119" s="12">
        <v>3</v>
      </c>
      <c r="G119" s="12" t="s">
        <v>758</v>
      </c>
      <c r="H119" s="12">
        <v>3</v>
      </c>
      <c r="J119" s="1" t="s">
        <v>1297</v>
      </c>
    </row>
    <row r="120" spans="1:10" x14ac:dyDescent="0.2">
      <c r="A120" s="1" t="s">
        <v>480</v>
      </c>
      <c r="B120" s="1" t="s">
        <v>26</v>
      </c>
      <c r="C120" s="1" t="s">
        <v>1035</v>
      </c>
      <c r="D120" s="1" t="s">
        <v>510</v>
      </c>
      <c r="E120" s="9" t="s">
        <v>216</v>
      </c>
      <c r="F120" s="12"/>
      <c r="G120" s="12"/>
      <c r="H120" s="12"/>
      <c r="J120" s="1" t="s">
        <v>1297</v>
      </c>
    </row>
    <row r="121" spans="1:10" x14ac:dyDescent="0.2">
      <c r="A121" s="1" t="s">
        <v>480</v>
      </c>
      <c r="B121" s="1" t="s">
        <v>26</v>
      </c>
      <c r="C121" s="1" t="s">
        <v>1035</v>
      </c>
      <c r="D121" s="1" t="s">
        <v>565</v>
      </c>
      <c r="E121" s="9" t="s">
        <v>206</v>
      </c>
      <c r="F121" s="12"/>
      <c r="G121" s="12"/>
      <c r="H121" s="12"/>
      <c r="J121" s="1" t="s">
        <v>1297</v>
      </c>
    </row>
    <row r="122" spans="1:10" x14ac:dyDescent="0.2">
      <c r="A122" s="1" t="s">
        <v>480</v>
      </c>
      <c r="B122" s="1" t="s">
        <v>26</v>
      </c>
      <c r="C122" s="1" t="s">
        <v>1035</v>
      </c>
      <c r="D122" s="1" t="s">
        <v>566</v>
      </c>
      <c r="E122" s="9" t="s">
        <v>217</v>
      </c>
      <c r="F122" s="12"/>
      <c r="G122" s="12" t="s">
        <v>762</v>
      </c>
      <c r="H122" s="12"/>
      <c r="J122" s="1" t="s">
        <v>1297</v>
      </c>
    </row>
    <row r="123" spans="1:10" x14ac:dyDescent="0.2">
      <c r="A123" s="1" t="s">
        <v>480</v>
      </c>
      <c r="B123" s="1" t="s">
        <v>26</v>
      </c>
      <c r="C123" s="1" t="s">
        <v>1035</v>
      </c>
      <c r="D123" s="1" t="s">
        <v>567</v>
      </c>
      <c r="E123" s="9" t="s">
        <v>204</v>
      </c>
      <c r="F123" s="12"/>
      <c r="G123" s="12"/>
      <c r="H123" s="12"/>
      <c r="J123" s="1" t="s">
        <v>1297</v>
      </c>
    </row>
    <row r="124" spans="1:10" x14ac:dyDescent="0.2">
      <c r="A124" s="1" t="s">
        <v>480</v>
      </c>
      <c r="B124" s="1" t="s">
        <v>26</v>
      </c>
      <c r="C124" s="1" t="s">
        <v>1035</v>
      </c>
      <c r="D124" s="1" t="s">
        <v>568</v>
      </c>
      <c r="E124" s="9" t="s">
        <v>213</v>
      </c>
      <c r="F124" s="12"/>
      <c r="G124" s="12"/>
      <c r="H124" s="12"/>
      <c r="J124" s="1" t="s">
        <v>1297</v>
      </c>
    </row>
    <row r="125" spans="1:10" x14ac:dyDescent="0.2">
      <c r="A125" s="1" t="s">
        <v>480</v>
      </c>
      <c r="B125" s="1" t="s">
        <v>26</v>
      </c>
      <c r="C125" s="1" t="s">
        <v>1035</v>
      </c>
      <c r="D125" s="1" t="s">
        <v>1018</v>
      </c>
      <c r="E125" s="9" t="s">
        <v>312</v>
      </c>
      <c r="F125" s="12"/>
      <c r="G125" s="12"/>
      <c r="H125" s="12"/>
      <c r="J125" s="1" t="s">
        <v>1298</v>
      </c>
    </row>
    <row r="126" spans="1:10" x14ac:dyDescent="0.2">
      <c r="A126" s="1" t="s">
        <v>480</v>
      </c>
      <c r="B126" s="1" t="s">
        <v>26</v>
      </c>
      <c r="C126" s="1" t="s">
        <v>1035</v>
      </c>
      <c r="D126" s="1" t="s">
        <v>1408</v>
      </c>
      <c r="E126" s="9" t="s">
        <v>1409</v>
      </c>
      <c r="F126" s="12"/>
      <c r="G126" s="12"/>
      <c r="H126" s="12"/>
      <c r="J126" s="1" t="s">
        <v>1297</v>
      </c>
    </row>
    <row r="127" spans="1:10" x14ac:dyDescent="0.2">
      <c r="A127" s="1" t="s">
        <v>480</v>
      </c>
      <c r="B127" s="1" t="s">
        <v>26</v>
      </c>
      <c r="C127" s="1" t="s">
        <v>1035</v>
      </c>
      <c r="D127" s="1" t="s">
        <v>1038</v>
      </c>
      <c r="E127" s="9" t="s">
        <v>1039</v>
      </c>
      <c r="F127" s="12"/>
      <c r="G127" s="12"/>
      <c r="H127" s="12"/>
      <c r="J127" s="1" t="s">
        <v>1297</v>
      </c>
    </row>
    <row r="128" spans="1:10" x14ac:dyDescent="0.2">
      <c r="A128" s="1" t="s">
        <v>480</v>
      </c>
      <c r="B128" s="1" t="s">
        <v>26</v>
      </c>
      <c r="C128" s="1" t="s">
        <v>1035</v>
      </c>
      <c r="D128" s="1" t="s">
        <v>1410</v>
      </c>
      <c r="E128" s="9" t="s">
        <v>1411</v>
      </c>
      <c r="F128" s="12"/>
      <c r="G128" s="12"/>
      <c r="H128" s="12"/>
      <c r="J128" s="1" t="s">
        <v>1297</v>
      </c>
    </row>
    <row r="129" spans="1:10" x14ac:dyDescent="0.2">
      <c r="A129" s="1" t="s">
        <v>480</v>
      </c>
      <c r="B129" s="1" t="s">
        <v>27</v>
      </c>
      <c r="C129" s="1" t="s">
        <v>1040</v>
      </c>
      <c r="D129" s="1" t="s">
        <v>510</v>
      </c>
      <c r="E129" s="9" t="s">
        <v>169</v>
      </c>
      <c r="F129" s="12">
        <v>3</v>
      </c>
      <c r="G129" s="12" t="s">
        <v>759</v>
      </c>
      <c r="H129" s="12">
        <v>1</v>
      </c>
      <c r="J129" s="1" t="s">
        <v>1297</v>
      </c>
    </row>
    <row r="130" spans="1:10" x14ac:dyDescent="0.2">
      <c r="A130" s="1" t="s">
        <v>480</v>
      </c>
      <c r="B130" s="1" t="s">
        <v>27</v>
      </c>
      <c r="C130" s="1" t="s">
        <v>1041</v>
      </c>
      <c r="D130" s="1" t="s">
        <v>533</v>
      </c>
      <c r="E130" s="9" t="s">
        <v>184</v>
      </c>
      <c r="F130" s="12">
        <v>4</v>
      </c>
      <c r="G130" s="12" t="s">
        <v>761</v>
      </c>
      <c r="H130" s="12">
        <v>3</v>
      </c>
      <c r="J130" s="1" t="s">
        <v>1297</v>
      </c>
    </row>
    <row r="131" spans="1:10" x14ac:dyDescent="0.2">
      <c r="A131" s="1" t="s">
        <v>480</v>
      </c>
      <c r="B131" s="1" t="s">
        <v>27</v>
      </c>
      <c r="C131" s="1" t="s">
        <v>1041</v>
      </c>
      <c r="D131" s="1" t="s">
        <v>534</v>
      </c>
      <c r="E131" s="9" t="s">
        <v>185</v>
      </c>
      <c r="F131" s="12"/>
      <c r="G131" s="12"/>
      <c r="H131" s="12"/>
      <c r="J131" s="1" t="s">
        <v>1297</v>
      </c>
    </row>
    <row r="132" spans="1:10" x14ac:dyDescent="0.2">
      <c r="A132" s="1" t="s">
        <v>480</v>
      </c>
      <c r="B132" s="1" t="s">
        <v>27</v>
      </c>
      <c r="C132" s="1" t="s">
        <v>1041</v>
      </c>
      <c r="D132" s="1" t="s">
        <v>1018</v>
      </c>
      <c r="E132" s="9" t="s">
        <v>297</v>
      </c>
      <c r="F132" s="12"/>
      <c r="G132" s="12"/>
      <c r="H132" s="12"/>
      <c r="J132" s="1" t="s">
        <v>1298</v>
      </c>
    </row>
    <row r="133" spans="1:10" x14ac:dyDescent="0.2">
      <c r="A133" s="1" t="s">
        <v>480</v>
      </c>
      <c r="B133" s="1" t="s">
        <v>27</v>
      </c>
      <c r="C133" s="1" t="s">
        <v>1042</v>
      </c>
      <c r="D133" s="1" t="s">
        <v>535</v>
      </c>
      <c r="E133" s="9" t="s">
        <v>186</v>
      </c>
      <c r="F133" s="12">
        <v>4</v>
      </c>
      <c r="G133" s="12" t="s">
        <v>757</v>
      </c>
      <c r="H133" s="12">
        <v>1</v>
      </c>
      <c r="J133" s="1" t="s">
        <v>1297</v>
      </c>
    </row>
    <row r="134" spans="1:10" x14ac:dyDescent="0.2">
      <c r="A134" s="1" t="s">
        <v>480</v>
      </c>
      <c r="B134" s="1" t="s">
        <v>27</v>
      </c>
      <c r="C134" s="1" t="s">
        <v>1042</v>
      </c>
      <c r="D134" s="1" t="s">
        <v>536</v>
      </c>
      <c r="E134" s="9" t="s">
        <v>187</v>
      </c>
      <c r="F134" s="12">
        <v>1</v>
      </c>
      <c r="G134" s="12" t="s">
        <v>756</v>
      </c>
      <c r="H134" s="12">
        <v>2</v>
      </c>
      <c r="J134" s="1" t="s">
        <v>1297</v>
      </c>
    </row>
    <row r="135" spans="1:10" x14ac:dyDescent="0.2">
      <c r="A135" s="1" t="s">
        <v>480</v>
      </c>
      <c r="B135" s="1" t="s">
        <v>27</v>
      </c>
      <c r="C135" s="1" t="s">
        <v>1042</v>
      </c>
      <c r="D135" s="1" t="s">
        <v>537</v>
      </c>
      <c r="E135" s="9" t="s">
        <v>188</v>
      </c>
      <c r="F135" s="12"/>
      <c r="G135" s="12"/>
      <c r="H135" s="12"/>
      <c r="J135" s="1" t="s">
        <v>1297</v>
      </c>
    </row>
    <row r="136" spans="1:10" x14ac:dyDescent="0.2">
      <c r="A136" s="1" t="s">
        <v>480</v>
      </c>
      <c r="B136" s="1" t="s">
        <v>27</v>
      </c>
      <c r="C136" s="1" t="s">
        <v>1042</v>
      </c>
      <c r="D136" s="1" t="s">
        <v>1018</v>
      </c>
      <c r="E136" s="9" t="s">
        <v>298</v>
      </c>
      <c r="F136" s="12"/>
      <c r="G136" s="12"/>
      <c r="H136" s="12"/>
      <c r="J136" s="1" t="s">
        <v>1298</v>
      </c>
    </row>
    <row r="137" spans="1:10" x14ac:dyDescent="0.2">
      <c r="A137" s="1" t="s">
        <v>480</v>
      </c>
      <c r="B137" s="1" t="s">
        <v>27</v>
      </c>
      <c r="C137" s="1" t="s">
        <v>1043</v>
      </c>
      <c r="D137" s="1" t="s">
        <v>542</v>
      </c>
      <c r="E137" s="9" t="s">
        <v>192</v>
      </c>
      <c r="F137" s="12">
        <v>2</v>
      </c>
      <c r="G137" s="12" t="s">
        <v>759</v>
      </c>
      <c r="H137" s="12">
        <v>2</v>
      </c>
      <c r="J137" s="1" t="s">
        <v>1297</v>
      </c>
    </row>
    <row r="138" spans="1:10" x14ac:dyDescent="0.2">
      <c r="A138" s="1" t="s">
        <v>480</v>
      </c>
      <c r="B138" s="1" t="s">
        <v>27</v>
      </c>
      <c r="C138" s="1" t="s">
        <v>1043</v>
      </c>
      <c r="D138" s="1" t="s">
        <v>1018</v>
      </c>
      <c r="E138" s="9" t="s">
        <v>301</v>
      </c>
      <c r="F138" s="12"/>
      <c r="G138" s="12"/>
      <c r="H138" s="12"/>
      <c r="J138" s="1" t="s">
        <v>1298</v>
      </c>
    </row>
    <row r="139" spans="1:10" x14ac:dyDescent="0.2">
      <c r="A139" s="1" t="s">
        <v>480</v>
      </c>
      <c r="B139" s="1" t="s">
        <v>27</v>
      </c>
      <c r="C139" s="1" t="s">
        <v>1043</v>
      </c>
      <c r="D139" s="1" t="s">
        <v>543</v>
      </c>
      <c r="E139" s="9" t="s">
        <v>193</v>
      </c>
      <c r="F139" s="12">
        <v>1</v>
      </c>
      <c r="G139" s="12" t="s">
        <v>756</v>
      </c>
      <c r="H139" s="12">
        <v>2</v>
      </c>
      <c r="J139" s="1" t="s">
        <v>1297</v>
      </c>
    </row>
    <row r="140" spans="1:10" x14ac:dyDescent="0.2">
      <c r="A140" s="1" t="s">
        <v>480</v>
      </c>
      <c r="B140" s="1" t="s">
        <v>27</v>
      </c>
      <c r="C140" s="1" t="s">
        <v>1018</v>
      </c>
      <c r="D140" s="1" t="s">
        <v>1018</v>
      </c>
      <c r="E140" s="9" t="s">
        <v>27</v>
      </c>
      <c r="F140" s="12"/>
      <c r="G140" s="12"/>
      <c r="H140" s="12"/>
      <c r="J140" s="1" t="s">
        <v>1298</v>
      </c>
    </row>
    <row r="141" spans="1:10" x14ac:dyDescent="0.2">
      <c r="A141" s="1" t="s">
        <v>480</v>
      </c>
      <c r="B141" s="1" t="s">
        <v>27</v>
      </c>
      <c r="C141" s="1" t="s">
        <v>1044</v>
      </c>
      <c r="D141" s="1" t="s">
        <v>547</v>
      </c>
      <c r="E141" s="9" t="s">
        <v>197</v>
      </c>
      <c r="F141" s="12"/>
      <c r="G141" s="12"/>
      <c r="H141" s="12"/>
      <c r="J141" s="1" t="s">
        <v>1297</v>
      </c>
    </row>
    <row r="142" spans="1:10" x14ac:dyDescent="0.2">
      <c r="A142" s="1" t="s">
        <v>480</v>
      </c>
      <c r="B142" s="1" t="s">
        <v>28</v>
      </c>
      <c r="C142" s="1" t="s">
        <v>1045</v>
      </c>
      <c r="D142" s="1" t="s">
        <v>546</v>
      </c>
      <c r="E142" s="9" t="s">
        <v>196</v>
      </c>
      <c r="F142" s="12">
        <v>1</v>
      </c>
      <c r="G142" s="12" t="s">
        <v>756</v>
      </c>
      <c r="H142" s="12">
        <v>2</v>
      </c>
      <c r="J142" s="1" t="s">
        <v>1297</v>
      </c>
    </row>
    <row r="143" spans="1:10" x14ac:dyDescent="0.2">
      <c r="A143" s="1" t="s">
        <v>480</v>
      </c>
      <c r="B143" s="1" t="s">
        <v>29</v>
      </c>
      <c r="C143" s="1" t="s">
        <v>1046</v>
      </c>
      <c r="D143" s="1" t="s">
        <v>532</v>
      </c>
      <c r="E143" s="9" t="s">
        <v>183</v>
      </c>
      <c r="F143" s="12">
        <v>2</v>
      </c>
      <c r="G143" s="12" t="s">
        <v>760</v>
      </c>
      <c r="H143" s="12">
        <v>1</v>
      </c>
      <c r="J143" s="1" t="s">
        <v>1297</v>
      </c>
    </row>
    <row r="144" spans="1:10" x14ac:dyDescent="0.2">
      <c r="A144" s="1" t="s">
        <v>480</v>
      </c>
      <c r="B144" s="1" t="s">
        <v>30</v>
      </c>
      <c r="C144" s="1" t="s">
        <v>1047</v>
      </c>
      <c r="D144" s="1" t="s">
        <v>548</v>
      </c>
      <c r="E144" s="9" t="s">
        <v>198</v>
      </c>
      <c r="F144" s="12"/>
      <c r="G144" s="12" t="s">
        <v>758</v>
      </c>
      <c r="H144" s="12"/>
      <c r="J144" s="1" t="s">
        <v>1297</v>
      </c>
    </row>
    <row r="145" spans="1:12" x14ac:dyDescent="0.2">
      <c r="A145" s="1" t="s">
        <v>480</v>
      </c>
      <c r="B145" s="1" t="s">
        <v>31</v>
      </c>
      <c r="C145" s="1" t="s">
        <v>1048</v>
      </c>
      <c r="D145" s="1" t="s">
        <v>570</v>
      </c>
      <c r="E145" s="9" t="s">
        <v>220</v>
      </c>
      <c r="F145" s="12">
        <v>2</v>
      </c>
      <c r="G145" s="12" t="s">
        <v>759</v>
      </c>
      <c r="H145" s="12">
        <v>2</v>
      </c>
      <c r="J145" s="1" t="s">
        <v>1297</v>
      </c>
    </row>
    <row r="146" spans="1:12" x14ac:dyDescent="0.2">
      <c r="A146" s="1" t="s">
        <v>480</v>
      </c>
      <c r="B146" s="1" t="s">
        <v>31</v>
      </c>
      <c r="C146" s="1" t="s">
        <v>1048</v>
      </c>
      <c r="D146" s="1" t="s">
        <v>571</v>
      </c>
      <c r="E146" s="9" t="s">
        <v>221</v>
      </c>
      <c r="F146" s="12"/>
      <c r="G146" s="12" t="s">
        <v>758</v>
      </c>
      <c r="H146" s="12"/>
      <c r="J146" s="1" t="s">
        <v>1297</v>
      </c>
    </row>
    <row r="147" spans="1:12" x14ac:dyDescent="0.2">
      <c r="A147" s="1" t="s">
        <v>480</v>
      </c>
      <c r="B147" s="1" t="s">
        <v>31</v>
      </c>
      <c r="C147" s="1" t="s">
        <v>1048</v>
      </c>
      <c r="D147" s="1" t="s">
        <v>1018</v>
      </c>
      <c r="E147" s="9" t="s">
        <v>313</v>
      </c>
      <c r="F147" s="12"/>
      <c r="G147" s="12"/>
      <c r="H147" s="12"/>
      <c r="J147" s="1" t="s">
        <v>1298</v>
      </c>
    </row>
    <row r="148" spans="1:12" x14ac:dyDescent="0.2">
      <c r="A148" s="364" t="s">
        <v>481</v>
      </c>
      <c r="B148" s="364"/>
      <c r="C148" s="364" t="s">
        <v>1018</v>
      </c>
      <c r="D148" s="364" t="s">
        <v>1018</v>
      </c>
      <c r="E148" s="365" t="s">
        <v>32</v>
      </c>
      <c r="F148" s="366"/>
      <c r="G148" s="366"/>
      <c r="H148" s="366"/>
      <c r="I148" s="364"/>
      <c r="J148" s="364" t="s">
        <v>1298</v>
      </c>
    </row>
    <row r="149" spans="1:12" x14ac:dyDescent="0.2">
      <c r="A149" s="1" t="s">
        <v>481</v>
      </c>
      <c r="B149" s="1" t="s">
        <v>33</v>
      </c>
      <c r="C149" s="1" t="s">
        <v>1049</v>
      </c>
      <c r="D149" s="1" t="s">
        <v>583</v>
      </c>
      <c r="E149" s="33" t="s">
        <v>231</v>
      </c>
      <c r="F149" s="34"/>
      <c r="G149" s="34"/>
      <c r="H149" s="34"/>
      <c r="I149" s="31"/>
      <c r="J149" s="1" t="s">
        <v>1297</v>
      </c>
      <c r="L149" s="33"/>
    </row>
    <row r="150" spans="1:12" x14ac:dyDescent="0.2">
      <c r="A150" s="1" t="s">
        <v>481</v>
      </c>
      <c r="B150" s="1" t="s">
        <v>33</v>
      </c>
      <c r="C150" s="1" t="s">
        <v>1049</v>
      </c>
      <c r="D150" s="1" t="s">
        <v>1018</v>
      </c>
      <c r="E150" s="33" t="s">
        <v>334</v>
      </c>
      <c r="F150" s="34"/>
      <c r="G150" s="34"/>
      <c r="H150" s="34"/>
      <c r="I150" s="395"/>
      <c r="J150" s="1" t="s">
        <v>1298</v>
      </c>
      <c r="L150" s="33"/>
    </row>
    <row r="151" spans="1:12" x14ac:dyDescent="0.2">
      <c r="A151" s="1" t="s">
        <v>481</v>
      </c>
      <c r="B151" s="1" t="s">
        <v>33</v>
      </c>
      <c r="C151" s="1" t="s">
        <v>1049</v>
      </c>
      <c r="D151" s="1" t="s">
        <v>584</v>
      </c>
      <c r="E151" s="33" t="s">
        <v>232</v>
      </c>
      <c r="F151" s="34"/>
      <c r="G151" s="34" t="s">
        <v>758</v>
      </c>
      <c r="H151" s="34"/>
      <c r="I151" s="31"/>
      <c r="J151" s="1" t="s">
        <v>1297</v>
      </c>
      <c r="L151" s="33"/>
    </row>
    <row r="152" spans="1:12" x14ac:dyDescent="0.2">
      <c r="A152" s="1" t="s">
        <v>481</v>
      </c>
      <c r="B152" s="1" t="s">
        <v>33</v>
      </c>
      <c r="C152" s="1" t="s">
        <v>1018</v>
      </c>
      <c r="D152" s="1" t="s">
        <v>1018</v>
      </c>
      <c r="E152" s="33" t="s">
        <v>33</v>
      </c>
      <c r="F152" s="34"/>
      <c r="G152" s="34"/>
      <c r="H152" s="34"/>
      <c r="I152" s="31"/>
      <c r="J152" s="1" t="s">
        <v>1298</v>
      </c>
      <c r="L152" s="33"/>
    </row>
    <row r="153" spans="1:12" x14ac:dyDescent="0.2">
      <c r="A153" s="1" t="s">
        <v>481</v>
      </c>
      <c r="B153" s="1" t="s">
        <v>33</v>
      </c>
      <c r="C153" s="1" t="s">
        <v>1050</v>
      </c>
      <c r="D153" s="1" t="s">
        <v>585</v>
      </c>
      <c r="E153" s="33" t="s">
        <v>233</v>
      </c>
      <c r="F153" s="34"/>
      <c r="G153" s="34"/>
      <c r="H153" s="34"/>
      <c r="I153" s="31"/>
      <c r="J153" s="1" t="s">
        <v>1297</v>
      </c>
      <c r="L153" s="33"/>
    </row>
    <row r="154" spans="1:12" x14ac:dyDescent="0.2">
      <c r="A154" s="1" t="s">
        <v>481</v>
      </c>
      <c r="B154" s="1" t="s">
        <v>33</v>
      </c>
      <c r="C154" s="1" t="s">
        <v>1053</v>
      </c>
      <c r="D154" s="1" t="s">
        <v>1054</v>
      </c>
      <c r="E154" s="33" t="s">
        <v>1055</v>
      </c>
      <c r="F154" s="34"/>
      <c r="G154" s="34"/>
      <c r="H154" s="34"/>
      <c r="I154" s="31"/>
      <c r="J154" s="1" t="s">
        <v>1297</v>
      </c>
      <c r="L154" s="33"/>
    </row>
    <row r="155" spans="1:12" x14ac:dyDescent="0.2">
      <c r="A155" s="1" t="s">
        <v>481</v>
      </c>
      <c r="B155" s="1" t="s">
        <v>33</v>
      </c>
      <c r="C155" s="1" t="s">
        <v>1051</v>
      </c>
      <c r="D155" s="31" t="s">
        <v>1412</v>
      </c>
      <c r="E155" s="31" t="s">
        <v>1413</v>
      </c>
      <c r="F155" s="34"/>
      <c r="G155" s="34"/>
      <c r="H155" s="34"/>
      <c r="I155" s="31" t="s">
        <v>476</v>
      </c>
      <c r="J155" s="1" t="s">
        <v>1297</v>
      </c>
      <c r="L155" s="31"/>
    </row>
    <row r="156" spans="1:12" x14ac:dyDescent="0.2">
      <c r="A156" s="1" t="s">
        <v>481</v>
      </c>
      <c r="B156" s="1" t="s">
        <v>33</v>
      </c>
      <c r="C156" s="1" t="s">
        <v>1051</v>
      </c>
      <c r="D156" s="31" t="s">
        <v>1414</v>
      </c>
      <c r="E156" s="31" t="s">
        <v>1415</v>
      </c>
      <c r="F156" s="34"/>
      <c r="G156" s="34"/>
      <c r="H156" s="34"/>
      <c r="I156" s="31" t="s">
        <v>476</v>
      </c>
      <c r="J156" s="1" t="s">
        <v>1297</v>
      </c>
      <c r="L156" s="31"/>
    </row>
    <row r="157" spans="1:12" x14ac:dyDescent="0.2">
      <c r="A157" s="1" t="s">
        <v>481</v>
      </c>
      <c r="B157" s="1" t="s">
        <v>33</v>
      </c>
      <c r="C157" s="1" t="s">
        <v>1051</v>
      </c>
      <c r="D157" s="31" t="s">
        <v>1416</v>
      </c>
      <c r="E157" s="31" t="s">
        <v>1417</v>
      </c>
      <c r="F157" s="34"/>
      <c r="G157" s="34"/>
      <c r="H157" s="34"/>
      <c r="I157" s="31" t="s">
        <v>476</v>
      </c>
      <c r="J157" s="1" t="s">
        <v>1297</v>
      </c>
      <c r="L157" s="31"/>
    </row>
    <row r="158" spans="1:12" x14ac:dyDescent="0.2">
      <c r="A158" s="1" t="s">
        <v>481</v>
      </c>
      <c r="B158" s="1" t="s">
        <v>33</v>
      </c>
      <c r="C158" s="1" t="s">
        <v>1051</v>
      </c>
      <c r="D158" s="1" t="s">
        <v>1018</v>
      </c>
      <c r="E158" s="33" t="s">
        <v>366</v>
      </c>
      <c r="F158" s="34"/>
      <c r="G158" s="34"/>
      <c r="H158" s="34"/>
      <c r="I158" s="31" t="s">
        <v>1052</v>
      </c>
      <c r="J158" s="1" t="s">
        <v>1298</v>
      </c>
      <c r="L158" s="33"/>
    </row>
    <row r="159" spans="1:12" x14ac:dyDescent="0.2">
      <c r="A159" s="1" t="s">
        <v>481</v>
      </c>
      <c r="B159" s="1" t="s">
        <v>33</v>
      </c>
      <c r="C159" s="1" t="s">
        <v>1051</v>
      </c>
      <c r="D159" s="31" t="s">
        <v>1418</v>
      </c>
      <c r="E159" s="31" t="s">
        <v>1419</v>
      </c>
      <c r="F159" s="34"/>
      <c r="G159" s="34"/>
      <c r="H159" s="34"/>
      <c r="I159" s="31" t="s">
        <v>476</v>
      </c>
      <c r="J159" s="1" t="s">
        <v>1297</v>
      </c>
      <c r="L159" s="31"/>
    </row>
    <row r="160" spans="1:12" x14ac:dyDescent="0.2">
      <c r="A160" s="1" t="s">
        <v>481</v>
      </c>
      <c r="B160" s="1" t="s">
        <v>34</v>
      </c>
      <c r="C160" s="1" t="s">
        <v>1056</v>
      </c>
      <c r="D160" s="1" t="s">
        <v>1018</v>
      </c>
      <c r="E160" s="33" t="s">
        <v>335</v>
      </c>
      <c r="F160" s="34"/>
      <c r="G160" s="34"/>
      <c r="H160" s="34"/>
      <c r="I160" s="31"/>
      <c r="J160" s="1" t="s">
        <v>1298</v>
      </c>
      <c r="L160" s="33"/>
    </row>
    <row r="161" spans="1:12" x14ac:dyDescent="0.2">
      <c r="A161" s="1" t="s">
        <v>481</v>
      </c>
      <c r="B161" s="1" t="s">
        <v>34</v>
      </c>
      <c r="C161" s="1" t="s">
        <v>1056</v>
      </c>
      <c r="D161" s="1" t="s">
        <v>586</v>
      </c>
      <c r="E161" s="33" t="s">
        <v>234</v>
      </c>
      <c r="F161" s="34"/>
      <c r="G161" s="34"/>
      <c r="H161" s="34"/>
      <c r="I161" s="31"/>
      <c r="J161" s="1" t="s">
        <v>1297</v>
      </c>
      <c r="L161" s="33"/>
    </row>
    <row r="162" spans="1:12" x14ac:dyDescent="0.2">
      <c r="A162" s="1" t="s">
        <v>481</v>
      </c>
      <c r="B162" s="1" t="s">
        <v>34</v>
      </c>
      <c r="C162" s="1" t="s">
        <v>1056</v>
      </c>
      <c r="D162" s="1" t="s">
        <v>587</v>
      </c>
      <c r="E162" s="33" t="s">
        <v>235</v>
      </c>
      <c r="F162" s="34"/>
      <c r="G162" s="34"/>
      <c r="H162" s="34"/>
      <c r="I162" s="31"/>
      <c r="J162" s="1" t="s">
        <v>1297</v>
      </c>
      <c r="L162" s="33"/>
    </row>
    <row r="163" spans="1:12" x14ac:dyDescent="0.2">
      <c r="A163" s="1" t="s">
        <v>481</v>
      </c>
      <c r="B163" s="1" t="s">
        <v>34</v>
      </c>
      <c r="C163" s="1" t="s">
        <v>1018</v>
      </c>
      <c r="D163" s="1" t="s">
        <v>1018</v>
      </c>
      <c r="E163" s="33" t="s">
        <v>34</v>
      </c>
      <c r="F163" s="34"/>
      <c r="G163" s="34"/>
      <c r="H163" s="34"/>
      <c r="I163" s="31"/>
      <c r="J163" s="1" t="s">
        <v>1298</v>
      </c>
      <c r="L163" s="33"/>
    </row>
    <row r="164" spans="1:12" x14ac:dyDescent="0.2">
      <c r="A164" s="1" t="s">
        <v>481</v>
      </c>
      <c r="B164" s="1" t="s">
        <v>34</v>
      </c>
      <c r="C164" s="1" t="s">
        <v>1057</v>
      </c>
      <c r="D164" s="1" t="s">
        <v>1018</v>
      </c>
      <c r="E164" s="33" t="s">
        <v>364</v>
      </c>
      <c r="F164" s="34"/>
      <c r="G164" s="34"/>
      <c r="H164" s="34"/>
      <c r="I164" s="31" t="s">
        <v>769</v>
      </c>
      <c r="J164" s="1" t="s">
        <v>1298</v>
      </c>
      <c r="L164" s="33"/>
    </row>
    <row r="165" spans="1:12" x14ac:dyDescent="0.2">
      <c r="A165" s="1" t="s">
        <v>481</v>
      </c>
      <c r="B165" s="1" t="s">
        <v>34</v>
      </c>
      <c r="C165" s="1" t="s">
        <v>1057</v>
      </c>
      <c r="D165" s="1" t="s">
        <v>1420</v>
      </c>
      <c r="E165" s="33" t="s">
        <v>1421</v>
      </c>
      <c r="F165" s="34"/>
      <c r="G165" s="34"/>
      <c r="H165" s="34"/>
      <c r="I165" s="31" t="s">
        <v>476</v>
      </c>
      <c r="J165" s="1" t="s">
        <v>1297</v>
      </c>
      <c r="L165" s="33"/>
    </row>
    <row r="166" spans="1:12" x14ac:dyDescent="0.2">
      <c r="A166" s="1" t="s">
        <v>481</v>
      </c>
      <c r="B166" s="1" t="s">
        <v>34</v>
      </c>
      <c r="C166" s="1" t="s">
        <v>1057</v>
      </c>
      <c r="D166" s="1" t="s">
        <v>618</v>
      </c>
      <c r="E166" s="33" t="s">
        <v>262</v>
      </c>
      <c r="F166" s="34"/>
      <c r="G166" s="34" t="s">
        <v>758</v>
      </c>
      <c r="H166" s="34"/>
      <c r="I166" s="31"/>
      <c r="J166" s="1" t="s">
        <v>1297</v>
      </c>
      <c r="L166" s="33"/>
    </row>
    <row r="167" spans="1:12" x14ac:dyDescent="0.2">
      <c r="A167" s="1" t="s">
        <v>481</v>
      </c>
      <c r="B167" s="1" t="s">
        <v>34</v>
      </c>
      <c r="C167" s="1" t="s">
        <v>1057</v>
      </c>
      <c r="E167" s="33" t="s">
        <v>1595</v>
      </c>
      <c r="F167" s="34"/>
      <c r="G167" s="34"/>
      <c r="H167" s="34"/>
      <c r="I167" s="31"/>
      <c r="J167" s="1" t="s">
        <v>1298</v>
      </c>
      <c r="L167" s="33"/>
    </row>
    <row r="168" spans="1:12" x14ac:dyDescent="0.2">
      <c r="A168" s="1" t="s">
        <v>481</v>
      </c>
      <c r="B168" s="1" t="s">
        <v>34</v>
      </c>
      <c r="C168" s="1" t="s">
        <v>1057</v>
      </c>
      <c r="D168" s="1" t="s">
        <v>1422</v>
      </c>
      <c r="E168" s="33" t="s">
        <v>1423</v>
      </c>
      <c r="F168" s="34"/>
      <c r="G168" s="34"/>
      <c r="H168" s="34"/>
      <c r="I168" s="31" t="s">
        <v>476</v>
      </c>
      <c r="J168" s="1" t="s">
        <v>1297</v>
      </c>
      <c r="L168" s="33"/>
    </row>
    <row r="169" spans="1:12" x14ac:dyDescent="0.2">
      <c r="A169" s="1" t="s">
        <v>481</v>
      </c>
      <c r="B169" s="1" t="s">
        <v>34</v>
      </c>
      <c r="C169" s="1" t="s">
        <v>1058</v>
      </c>
      <c r="D169" s="1" t="s">
        <v>623</v>
      </c>
      <c r="E169" s="33" t="s">
        <v>267</v>
      </c>
      <c r="F169" s="34">
        <v>2</v>
      </c>
      <c r="G169" s="34" t="s">
        <v>760</v>
      </c>
      <c r="H169" s="34">
        <v>1</v>
      </c>
      <c r="I169" s="31"/>
      <c r="J169" s="1" t="s">
        <v>1297</v>
      </c>
      <c r="L169" s="33"/>
    </row>
    <row r="170" spans="1:12" x14ac:dyDescent="0.2">
      <c r="A170" s="1" t="s">
        <v>481</v>
      </c>
      <c r="B170" s="1" t="s">
        <v>35</v>
      </c>
      <c r="C170" s="1" t="s">
        <v>1059</v>
      </c>
      <c r="D170" s="33" t="s">
        <v>1424</v>
      </c>
      <c r="E170" s="33" t="s">
        <v>1425</v>
      </c>
      <c r="F170" s="34"/>
      <c r="G170" s="34"/>
      <c r="H170" s="34"/>
      <c r="I170" s="31" t="s">
        <v>476</v>
      </c>
      <c r="J170" s="1" t="s">
        <v>1297</v>
      </c>
      <c r="L170" s="33"/>
    </row>
    <row r="171" spans="1:12" x14ac:dyDescent="0.2">
      <c r="A171" s="1" t="s">
        <v>481</v>
      </c>
      <c r="B171" s="1" t="s">
        <v>35</v>
      </c>
      <c r="C171" s="1" t="s">
        <v>1059</v>
      </c>
      <c r="D171" s="33" t="s">
        <v>1426</v>
      </c>
      <c r="E171" s="33" t="s">
        <v>1427</v>
      </c>
      <c r="F171" s="34"/>
      <c r="G171" s="34"/>
      <c r="H171" s="34"/>
      <c r="I171" s="31" t="s">
        <v>476</v>
      </c>
      <c r="J171" s="1" t="s">
        <v>1297</v>
      </c>
      <c r="L171" s="33"/>
    </row>
    <row r="172" spans="1:12" x14ac:dyDescent="0.2">
      <c r="A172" s="1" t="s">
        <v>481</v>
      </c>
      <c r="B172" s="1" t="s">
        <v>35</v>
      </c>
      <c r="C172" s="1" t="s">
        <v>1059</v>
      </c>
      <c r="D172" s="33" t="s">
        <v>1428</v>
      </c>
      <c r="E172" s="33" t="s">
        <v>1429</v>
      </c>
      <c r="F172" s="34">
        <v>2</v>
      </c>
      <c r="G172" s="34" t="s">
        <v>759</v>
      </c>
      <c r="H172" s="34">
        <v>2</v>
      </c>
      <c r="I172" s="31" t="s">
        <v>476</v>
      </c>
      <c r="J172" s="1" t="s">
        <v>1297</v>
      </c>
      <c r="L172" s="33"/>
    </row>
    <row r="173" spans="1:12" x14ac:dyDescent="0.2">
      <c r="A173" s="1" t="s">
        <v>481</v>
      </c>
      <c r="B173" s="1" t="s">
        <v>35</v>
      </c>
      <c r="C173" s="1" t="s">
        <v>1059</v>
      </c>
      <c r="D173" s="33" t="s">
        <v>1430</v>
      </c>
      <c r="E173" s="33" t="s">
        <v>1431</v>
      </c>
      <c r="F173" s="34">
        <v>4</v>
      </c>
      <c r="G173" s="34" t="s">
        <v>758</v>
      </c>
      <c r="H173" s="34">
        <v>2</v>
      </c>
      <c r="I173" s="31" t="s">
        <v>476</v>
      </c>
      <c r="J173" s="1" t="s">
        <v>1297</v>
      </c>
      <c r="L173" s="33"/>
    </row>
    <row r="174" spans="1:12" x14ac:dyDescent="0.2">
      <c r="A174" s="1" t="s">
        <v>481</v>
      </c>
      <c r="B174" s="1" t="s">
        <v>35</v>
      </c>
      <c r="C174" s="1" t="s">
        <v>1059</v>
      </c>
      <c r="D174" s="33" t="s">
        <v>1432</v>
      </c>
      <c r="E174" s="33" t="s">
        <v>1433</v>
      </c>
      <c r="F174" s="34"/>
      <c r="G174" s="34" t="s">
        <v>758</v>
      </c>
      <c r="H174" s="34"/>
      <c r="I174" s="31" t="s">
        <v>476</v>
      </c>
      <c r="J174" s="1" t="s">
        <v>1297</v>
      </c>
      <c r="L174" s="33"/>
    </row>
    <row r="175" spans="1:12" x14ac:dyDescent="0.2">
      <c r="A175" s="1" t="s">
        <v>481</v>
      </c>
      <c r="B175" s="1" t="s">
        <v>35</v>
      </c>
      <c r="C175" s="1" t="s">
        <v>1059</v>
      </c>
      <c r="D175" s="33" t="s">
        <v>1434</v>
      </c>
      <c r="E175" s="33" t="s">
        <v>1435</v>
      </c>
      <c r="F175" s="34">
        <v>4</v>
      </c>
      <c r="G175" s="34" t="s">
        <v>757</v>
      </c>
      <c r="H175" s="34">
        <v>1</v>
      </c>
      <c r="I175" s="31" t="s">
        <v>476</v>
      </c>
      <c r="J175" s="1" t="s">
        <v>1297</v>
      </c>
      <c r="L175" s="33"/>
    </row>
    <row r="176" spans="1:12" x14ac:dyDescent="0.2">
      <c r="A176" s="1" t="s">
        <v>481</v>
      </c>
      <c r="B176" s="1" t="s">
        <v>35</v>
      </c>
      <c r="C176" s="1" t="s">
        <v>1059</v>
      </c>
      <c r="D176" s="33" t="s">
        <v>1436</v>
      </c>
      <c r="E176" s="33" t="s">
        <v>1437</v>
      </c>
      <c r="F176" s="34"/>
      <c r="G176" s="34"/>
      <c r="H176" s="34"/>
      <c r="I176" s="31" t="s">
        <v>476</v>
      </c>
      <c r="J176" s="1" t="s">
        <v>1297</v>
      </c>
      <c r="L176" s="33"/>
    </row>
    <row r="177" spans="1:12" x14ac:dyDescent="0.2">
      <c r="A177" s="1" t="s">
        <v>481</v>
      </c>
      <c r="B177" s="1" t="s">
        <v>35</v>
      </c>
      <c r="C177" s="1" t="s">
        <v>1059</v>
      </c>
      <c r="D177" s="1" t="s">
        <v>578</v>
      </c>
      <c r="E177" s="33" t="s">
        <v>764</v>
      </c>
      <c r="F177" s="34"/>
      <c r="G177" s="34"/>
      <c r="H177" s="34"/>
      <c r="I177" s="31"/>
      <c r="J177" s="1" t="s">
        <v>1297</v>
      </c>
      <c r="L177" s="33"/>
    </row>
    <row r="178" spans="1:12" x14ac:dyDescent="0.2">
      <c r="A178" s="1" t="s">
        <v>481</v>
      </c>
      <c r="B178" s="1" t="s">
        <v>35</v>
      </c>
      <c r="C178" s="1" t="s">
        <v>1059</v>
      </c>
      <c r="D178" s="33" t="s">
        <v>1438</v>
      </c>
      <c r="E178" s="33" t="s">
        <v>1439</v>
      </c>
      <c r="F178" s="34"/>
      <c r="G178" s="34"/>
      <c r="H178" s="34"/>
      <c r="I178" s="31" t="s">
        <v>476</v>
      </c>
      <c r="J178" s="1" t="s">
        <v>1297</v>
      </c>
      <c r="L178" s="33"/>
    </row>
    <row r="179" spans="1:12" x14ac:dyDescent="0.2">
      <c r="A179" s="1" t="s">
        <v>481</v>
      </c>
      <c r="B179" s="1" t="s">
        <v>35</v>
      </c>
      <c r="C179" s="1" t="s">
        <v>1059</v>
      </c>
      <c r="D179" s="33" t="s">
        <v>1440</v>
      </c>
      <c r="E179" s="33" t="s">
        <v>1441</v>
      </c>
      <c r="F179" s="34"/>
      <c r="G179" s="34"/>
      <c r="H179" s="34"/>
      <c r="I179" s="31" t="s">
        <v>476</v>
      </c>
      <c r="J179" s="1" t="s">
        <v>1297</v>
      </c>
      <c r="L179" s="33"/>
    </row>
    <row r="180" spans="1:12" x14ac:dyDescent="0.2">
      <c r="A180" s="1" t="s">
        <v>481</v>
      </c>
      <c r="B180" s="1" t="s">
        <v>35</v>
      </c>
      <c r="C180" s="1" t="s">
        <v>1059</v>
      </c>
      <c r="D180" s="1" t="s">
        <v>1018</v>
      </c>
      <c r="E180" s="33" t="s">
        <v>343</v>
      </c>
      <c r="F180" s="34"/>
      <c r="G180" s="34"/>
      <c r="H180" s="34"/>
      <c r="I180" s="31" t="s">
        <v>368</v>
      </c>
      <c r="J180" s="1" t="s">
        <v>1298</v>
      </c>
      <c r="L180" s="33"/>
    </row>
    <row r="181" spans="1:12" x14ac:dyDescent="0.2">
      <c r="A181" s="1" t="s">
        <v>481</v>
      </c>
      <c r="B181" s="1" t="s">
        <v>35</v>
      </c>
      <c r="C181" s="1" t="s">
        <v>1059</v>
      </c>
      <c r="E181" s="33" t="s">
        <v>1060</v>
      </c>
      <c r="F181" s="34"/>
      <c r="G181" s="34"/>
      <c r="H181" s="34"/>
      <c r="I181" s="31" t="s">
        <v>1061</v>
      </c>
      <c r="J181" s="1" t="s">
        <v>1298</v>
      </c>
      <c r="L181" s="33"/>
    </row>
    <row r="182" spans="1:12" x14ac:dyDescent="0.2">
      <c r="A182" s="1" t="s">
        <v>481</v>
      </c>
      <c r="B182" s="1" t="s">
        <v>35</v>
      </c>
      <c r="C182" s="1" t="s">
        <v>1059</v>
      </c>
      <c r="D182" s="33" t="s">
        <v>1442</v>
      </c>
      <c r="E182" s="33" t="s">
        <v>1443</v>
      </c>
      <c r="F182" s="34">
        <v>3</v>
      </c>
      <c r="G182" s="34" t="s">
        <v>757</v>
      </c>
      <c r="H182" s="34">
        <v>2</v>
      </c>
      <c r="I182" s="31" t="s">
        <v>476</v>
      </c>
      <c r="J182" s="1" t="s">
        <v>1297</v>
      </c>
      <c r="L182" s="33"/>
    </row>
    <row r="183" spans="1:12" x14ac:dyDescent="0.2">
      <c r="A183" s="1" t="s">
        <v>481</v>
      </c>
      <c r="B183" s="1" t="s">
        <v>35</v>
      </c>
      <c r="C183" s="1" t="s">
        <v>1059</v>
      </c>
      <c r="D183" s="33" t="s">
        <v>1444</v>
      </c>
      <c r="E183" s="33" t="s">
        <v>1445</v>
      </c>
      <c r="F183" s="34">
        <v>2</v>
      </c>
      <c r="G183" s="34" t="s">
        <v>759</v>
      </c>
      <c r="H183" s="34">
        <v>2</v>
      </c>
      <c r="I183" s="31" t="s">
        <v>476</v>
      </c>
      <c r="J183" s="1" t="s">
        <v>1297</v>
      </c>
      <c r="L183" s="33"/>
    </row>
    <row r="184" spans="1:12" x14ac:dyDescent="0.2">
      <c r="A184" s="1" t="s">
        <v>481</v>
      </c>
      <c r="B184" s="1" t="s">
        <v>35</v>
      </c>
      <c r="C184" s="1" t="s">
        <v>1059</v>
      </c>
      <c r="D184" s="33" t="s">
        <v>1446</v>
      </c>
      <c r="E184" s="33" t="s">
        <v>1447</v>
      </c>
      <c r="F184" s="34">
        <v>4</v>
      </c>
      <c r="G184" s="34"/>
      <c r="H184" s="34">
        <v>3</v>
      </c>
      <c r="I184" s="31" t="s">
        <v>476</v>
      </c>
      <c r="J184" s="1" t="s">
        <v>1297</v>
      </c>
      <c r="L184" s="33"/>
    </row>
    <row r="185" spans="1:12" x14ac:dyDescent="0.2">
      <c r="A185" s="1" t="s">
        <v>481</v>
      </c>
      <c r="B185" s="1" t="s">
        <v>35</v>
      </c>
      <c r="C185" s="1" t="s">
        <v>1059</v>
      </c>
      <c r="D185" s="33" t="s">
        <v>536</v>
      </c>
      <c r="E185" s="33" t="s">
        <v>1448</v>
      </c>
      <c r="F185" s="34"/>
      <c r="G185" s="34"/>
      <c r="H185" s="34"/>
      <c r="I185" s="31" t="s">
        <v>476</v>
      </c>
      <c r="J185" s="1" t="s">
        <v>1297</v>
      </c>
      <c r="L185" s="33"/>
    </row>
    <row r="186" spans="1:12" x14ac:dyDescent="0.2">
      <c r="A186" s="1" t="s">
        <v>481</v>
      </c>
      <c r="B186" s="1" t="s">
        <v>35</v>
      </c>
      <c r="C186" s="1" t="s">
        <v>1059</v>
      </c>
      <c r="D186" s="1" t="s">
        <v>594</v>
      </c>
      <c r="E186" s="33" t="s">
        <v>240</v>
      </c>
      <c r="F186" s="34"/>
      <c r="G186" s="34"/>
      <c r="H186" s="34"/>
      <c r="I186" s="31"/>
      <c r="J186" s="1" t="s">
        <v>1297</v>
      </c>
      <c r="L186" s="33"/>
    </row>
    <row r="187" spans="1:12" x14ac:dyDescent="0.2">
      <c r="A187" s="1" t="s">
        <v>481</v>
      </c>
      <c r="B187" s="1" t="s">
        <v>35</v>
      </c>
      <c r="C187" s="1" t="s">
        <v>1059</v>
      </c>
      <c r="D187" s="1" t="s">
        <v>1018</v>
      </c>
      <c r="E187" s="33" t="s">
        <v>344</v>
      </c>
      <c r="F187" s="34"/>
      <c r="G187" s="34"/>
      <c r="H187" s="34"/>
      <c r="I187" s="31" t="s">
        <v>1449</v>
      </c>
      <c r="J187" s="1" t="s">
        <v>1298</v>
      </c>
      <c r="L187" s="33"/>
    </row>
    <row r="188" spans="1:12" x14ac:dyDescent="0.2">
      <c r="A188" s="1" t="s">
        <v>481</v>
      </c>
      <c r="B188" s="1" t="s">
        <v>35</v>
      </c>
      <c r="C188" s="1" t="s">
        <v>1059</v>
      </c>
      <c r="D188" s="33" t="s">
        <v>1450</v>
      </c>
      <c r="E188" s="33" t="s">
        <v>1451</v>
      </c>
      <c r="F188" s="34"/>
      <c r="G188" s="34"/>
      <c r="H188" s="34"/>
      <c r="I188" s="31" t="s">
        <v>476</v>
      </c>
      <c r="J188" s="1" t="s">
        <v>1297</v>
      </c>
      <c r="L188" s="33"/>
    </row>
    <row r="189" spans="1:12" x14ac:dyDescent="0.2">
      <c r="A189" s="1" t="s">
        <v>481</v>
      </c>
      <c r="B189" s="1" t="s">
        <v>35</v>
      </c>
      <c r="C189" s="1" t="s">
        <v>1059</v>
      </c>
      <c r="D189" s="33" t="s">
        <v>1452</v>
      </c>
      <c r="E189" s="33" t="s">
        <v>1453</v>
      </c>
      <c r="F189" s="34">
        <v>2</v>
      </c>
      <c r="G189" s="34" t="s">
        <v>759</v>
      </c>
      <c r="H189" s="34">
        <v>2</v>
      </c>
      <c r="I189" s="31" t="s">
        <v>476</v>
      </c>
      <c r="J189" s="1" t="s">
        <v>1297</v>
      </c>
      <c r="L189" s="33"/>
    </row>
    <row r="190" spans="1:12" x14ac:dyDescent="0.2">
      <c r="A190" s="1" t="s">
        <v>481</v>
      </c>
      <c r="B190" s="1" t="s">
        <v>35</v>
      </c>
      <c r="C190" s="1" t="s">
        <v>1059</v>
      </c>
      <c r="D190" s="33" t="s">
        <v>1454</v>
      </c>
      <c r="E190" s="33" t="s">
        <v>1455</v>
      </c>
      <c r="F190" s="34">
        <v>4</v>
      </c>
      <c r="G190" s="34" t="s">
        <v>757</v>
      </c>
      <c r="H190" s="34">
        <v>1</v>
      </c>
      <c r="I190" s="31" t="s">
        <v>476</v>
      </c>
      <c r="J190" s="1" t="s">
        <v>1297</v>
      </c>
      <c r="L190" s="33"/>
    </row>
    <row r="191" spans="1:12" x14ac:dyDescent="0.2">
      <c r="A191" s="1" t="s">
        <v>481</v>
      </c>
      <c r="B191" s="1" t="s">
        <v>35</v>
      </c>
      <c r="C191" s="1" t="s">
        <v>1059</v>
      </c>
      <c r="D191" s="33" t="s">
        <v>1456</v>
      </c>
      <c r="E191" s="33" t="s">
        <v>1457</v>
      </c>
      <c r="F191" s="34"/>
      <c r="G191" s="34"/>
      <c r="H191" s="34"/>
      <c r="I191" s="31" t="s">
        <v>476</v>
      </c>
      <c r="J191" s="1" t="s">
        <v>1297</v>
      </c>
      <c r="L191" s="33"/>
    </row>
    <row r="192" spans="1:12" x14ac:dyDescent="0.2">
      <c r="A192" s="1" t="s">
        <v>481</v>
      </c>
      <c r="B192" s="1" t="s">
        <v>35</v>
      </c>
      <c r="C192" s="1" t="s">
        <v>1059</v>
      </c>
      <c r="D192" s="33" t="s">
        <v>1458</v>
      </c>
      <c r="E192" s="33" t="s">
        <v>1459</v>
      </c>
      <c r="F192" s="34"/>
      <c r="G192" s="34"/>
      <c r="H192" s="34"/>
      <c r="I192" s="31" t="s">
        <v>476</v>
      </c>
      <c r="J192" s="1" t="s">
        <v>1297</v>
      </c>
      <c r="L192" s="33"/>
    </row>
    <row r="193" spans="1:12" x14ac:dyDescent="0.2">
      <c r="A193" s="1" t="s">
        <v>481</v>
      </c>
      <c r="B193" s="1" t="s">
        <v>35</v>
      </c>
      <c r="C193" s="1" t="s">
        <v>1059</v>
      </c>
      <c r="D193" s="33" t="s">
        <v>1460</v>
      </c>
      <c r="E193" s="33" t="s">
        <v>1461</v>
      </c>
      <c r="F193" s="34">
        <v>2</v>
      </c>
      <c r="G193" s="34" t="s">
        <v>757</v>
      </c>
      <c r="H193" s="34">
        <v>3</v>
      </c>
      <c r="I193" s="31" t="s">
        <v>476</v>
      </c>
      <c r="J193" s="1" t="s">
        <v>1297</v>
      </c>
      <c r="L193" s="33"/>
    </row>
    <row r="194" spans="1:12" x14ac:dyDescent="0.2">
      <c r="A194" s="1" t="s">
        <v>481</v>
      </c>
      <c r="B194" s="1" t="s">
        <v>35</v>
      </c>
      <c r="C194" s="1" t="s">
        <v>1059</v>
      </c>
      <c r="D194" s="33" t="s">
        <v>1462</v>
      </c>
      <c r="E194" s="33" t="s">
        <v>1463</v>
      </c>
      <c r="F194" s="34"/>
      <c r="G194" s="34"/>
      <c r="H194" s="34"/>
      <c r="I194" s="31" t="s">
        <v>476</v>
      </c>
      <c r="J194" s="1" t="s">
        <v>1297</v>
      </c>
      <c r="L194" s="33"/>
    </row>
    <row r="195" spans="1:12" x14ac:dyDescent="0.2">
      <c r="A195" s="1" t="s">
        <v>481</v>
      </c>
      <c r="B195" s="1" t="s">
        <v>35</v>
      </c>
      <c r="C195" s="1" t="s">
        <v>1059</v>
      </c>
      <c r="D195" s="1" t="s">
        <v>572</v>
      </c>
      <c r="E195" s="33" t="s">
        <v>241</v>
      </c>
      <c r="F195" s="34"/>
      <c r="G195" s="34"/>
      <c r="H195" s="34"/>
      <c r="I195" s="31"/>
      <c r="J195" s="1" t="s">
        <v>1297</v>
      </c>
      <c r="L195" s="33"/>
    </row>
    <row r="196" spans="1:12" x14ac:dyDescent="0.2">
      <c r="A196" s="1" t="s">
        <v>481</v>
      </c>
      <c r="B196" s="1" t="s">
        <v>35</v>
      </c>
      <c r="C196" s="1" t="s">
        <v>1059</v>
      </c>
      <c r="D196" s="33" t="s">
        <v>1464</v>
      </c>
      <c r="E196" s="33" t="s">
        <v>1465</v>
      </c>
      <c r="F196" s="34">
        <v>3</v>
      </c>
      <c r="G196" s="34" t="s">
        <v>758</v>
      </c>
      <c r="H196" s="34">
        <v>3</v>
      </c>
      <c r="I196" s="31" t="s">
        <v>476</v>
      </c>
      <c r="J196" s="1" t="s">
        <v>1297</v>
      </c>
      <c r="L196" s="33"/>
    </row>
    <row r="197" spans="1:12" x14ac:dyDescent="0.2">
      <c r="A197" s="1" t="s">
        <v>481</v>
      </c>
      <c r="B197" s="1" t="s">
        <v>35</v>
      </c>
      <c r="C197" s="1" t="s">
        <v>1059</v>
      </c>
      <c r="D197" s="33" t="s">
        <v>597</v>
      </c>
      <c r="E197" s="33" t="s">
        <v>1466</v>
      </c>
      <c r="F197" s="34"/>
      <c r="G197" s="34"/>
      <c r="H197" s="34"/>
      <c r="I197" s="31" t="s">
        <v>476</v>
      </c>
      <c r="J197" s="1" t="s">
        <v>1297</v>
      </c>
      <c r="L197" s="33"/>
    </row>
    <row r="198" spans="1:12" x14ac:dyDescent="0.2">
      <c r="A198" s="1" t="s">
        <v>481</v>
      </c>
      <c r="B198" s="1" t="s">
        <v>35</v>
      </c>
      <c r="C198" s="1" t="s">
        <v>1059</v>
      </c>
      <c r="D198" s="33" t="s">
        <v>1467</v>
      </c>
      <c r="E198" s="33" t="s">
        <v>1468</v>
      </c>
      <c r="F198" s="34"/>
      <c r="G198" s="34"/>
      <c r="H198" s="34"/>
      <c r="I198" s="31" t="s">
        <v>476</v>
      </c>
      <c r="J198" s="1" t="s">
        <v>1297</v>
      </c>
      <c r="L198" s="33"/>
    </row>
    <row r="199" spans="1:12" x14ac:dyDescent="0.2">
      <c r="A199" s="1" t="s">
        <v>481</v>
      </c>
      <c r="B199" s="1" t="s">
        <v>35</v>
      </c>
      <c r="C199" s="1" t="s">
        <v>1059</v>
      </c>
      <c r="D199" s="1" t="s">
        <v>1469</v>
      </c>
      <c r="E199" s="33" t="s">
        <v>1470</v>
      </c>
      <c r="F199" s="34"/>
      <c r="G199" s="34"/>
      <c r="H199" s="34"/>
      <c r="I199" s="31" t="s">
        <v>476</v>
      </c>
      <c r="J199" s="1" t="s">
        <v>1297</v>
      </c>
      <c r="L199" s="33"/>
    </row>
    <row r="200" spans="1:12" x14ac:dyDescent="0.2">
      <c r="A200" s="1" t="s">
        <v>481</v>
      </c>
      <c r="B200" s="1" t="s">
        <v>35</v>
      </c>
      <c r="C200" s="1" t="s">
        <v>1059</v>
      </c>
      <c r="D200" s="1" t="s">
        <v>583</v>
      </c>
      <c r="E200" s="33" t="s">
        <v>242</v>
      </c>
      <c r="F200" s="34"/>
      <c r="G200" s="34"/>
      <c r="H200" s="34"/>
      <c r="I200" s="31"/>
      <c r="J200" s="1" t="s">
        <v>1297</v>
      </c>
      <c r="K200" s="396"/>
      <c r="L200" s="33"/>
    </row>
    <row r="201" spans="1:12" x14ac:dyDescent="0.2">
      <c r="A201" s="1" t="s">
        <v>481</v>
      </c>
      <c r="B201" s="1" t="s">
        <v>35</v>
      </c>
      <c r="C201" s="1" t="s">
        <v>1059</v>
      </c>
      <c r="D201" s="33" t="s">
        <v>1471</v>
      </c>
      <c r="E201" s="33" t="s">
        <v>1472</v>
      </c>
      <c r="F201" s="34">
        <v>4</v>
      </c>
      <c r="G201" s="34" t="s">
        <v>757</v>
      </c>
      <c r="H201" s="34">
        <v>1</v>
      </c>
      <c r="I201" s="31" t="s">
        <v>476</v>
      </c>
      <c r="J201" s="1" t="s">
        <v>1297</v>
      </c>
      <c r="L201" s="33"/>
    </row>
    <row r="202" spans="1:12" x14ac:dyDescent="0.2">
      <c r="A202" s="1" t="s">
        <v>481</v>
      </c>
      <c r="B202" s="1" t="s">
        <v>35</v>
      </c>
      <c r="C202" s="1" t="s">
        <v>1059</v>
      </c>
      <c r="D202" s="33" t="s">
        <v>1473</v>
      </c>
      <c r="E202" s="33" t="s">
        <v>1474</v>
      </c>
      <c r="F202" s="34"/>
      <c r="G202" s="34"/>
      <c r="H202" s="34"/>
      <c r="I202" s="31" t="s">
        <v>476</v>
      </c>
      <c r="J202" s="1" t="s">
        <v>1297</v>
      </c>
      <c r="L202" s="33"/>
    </row>
    <row r="203" spans="1:12" x14ac:dyDescent="0.2">
      <c r="A203" s="1" t="s">
        <v>481</v>
      </c>
      <c r="B203" s="1" t="s">
        <v>35</v>
      </c>
      <c r="C203" s="1" t="s">
        <v>1059</v>
      </c>
      <c r="D203" s="33" t="s">
        <v>1475</v>
      </c>
      <c r="E203" s="33" t="s">
        <v>1476</v>
      </c>
      <c r="F203" s="34">
        <v>2</v>
      </c>
      <c r="G203" s="34" t="s">
        <v>759</v>
      </c>
      <c r="H203" s="34">
        <v>2</v>
      </c>
      <c r="I203" s="31" t="s">
        <v>476</v>
      </c>
      <c r="J203" s="1" t="s">
        <v>1297</v>
      </c>
      <c r="L203" s="33"/>
    </row>
    <row r="204" spans="1:12" x14ac:dyDescent="0.2">
      <c r="A204" s="1" t="s">
        <v>481</v>
      </c>
      <c r="B204" s="1" t="s">
        <v>35</v>
      </c>
      <c r="C204" s="1" t="s">
        <v>1059</v>
      </c>
      <c r="D204" s="33" t="s">
        <v>1477</v>
      </c>
      <c r="E204" s="33" t="s">
        <v>1478</v>
      </c>
      <c r="F204" s="34"/>
      <c r="G204" s="34" t="s">
        <v>758</v>
      </c>
      <c r="H204" s="34"/>
      <c r="I204" s="31" t="s">
        <v>476</v>
      </c>
      <c r="J204" s="1" t="s">
        <v>1297</v>
      </c>
      <c r="L204" s="33"/>
    </row>
    <row r="205" spans="1:12" x14ac:dyDescent="0.2">
      <c r="A205" s="1" t="s">
        <v>481</v>
      </c>
      <c r="B205" s="1" t="s">
        <v>35</v>
      </c>
      <c r="C205" s="1" t="s">
        <v>1059</v>
      </c>
      <c r="D205" s="33" t="s">
        <v>1479</v>
      </c>
      <c r="E205" s="33" t="s">
        <v>1480</v>
      </c>
      <c r="F205" s="34"/>
      <c r="G205" s="34" t="s">
        <v>758</v>
      </c>
      <c r="H205" s="34"/>
      <c r="I205" s="31" t="s">
        <v>476</v>
      </c>
      <c r="J205" s="1" t="s">
        <v>1297</v>
      </c>
      <c r="L205" s="33"/>
    </row>
    <row r="206" spans="1:12" x14ac:dyDescent="0.2">
      <c r="A206" s="1" t="s">
        <v>481</v>
      </c>
      <c r="B206" s="1" t="s">
        <v>35</v>
      </c>
      <c r="C206" s="1" t="s">
        <v>1059</v>
      </c>
      <c r="D206" s="33" t="s">
        <v>1481</v>
      </c>
      <c r="E206" s="33" t="s">
        <v>1482</v>
      </c>
      <c r="F206" s="34">
        <v>1</v>
      </c>
      <c r="G206" s="34" t="s">
        <v>756</v>
      </c>
      <c r="H206" s="34">
        <v>3</v>
      </c>
      <c r="I206" s="31" t="s">
        <v>476</v>
      </c>
      <c r="J206" s="1" t="s">
        <v>1297</v>
      </c>
      <c r="L206" s="33"/>
    </row>
    <row r="207" spans="1:12" x14ac:dyDescent="0.2">
      <c r="A207" s="1" t="s">
        <v>481</v>
      </c>
      <c r="B207" s="1" t="s">
        <v>35</v>
      </c>
      <c r="C207" s="1" t="s">
        <v>1059</v>
      </c>
      <c r="D207" s="33" t="s">
        <v>1483</v>
      </c>
      <c r="E207" s="33" t="s">
        <v>1484</v>
      </c>
      <c r="F207" s="34"/>
      <c r="G207" s="34"/>
      <c r="H207" s="34"/>
      <c r="I207" s="31" t="s">
        <v>476</v>
      </c>
      <c r="J207" s="1" t="s">
        <v>1297</v>
      </c>
      <c r="L207" s="33"/>
    </row>
    <row r="208" spans="1:12" x14ac:dyDescent="0.2">
      <c r="A208" s="1" t="s">
        <v>481</v>
      </c>
      <c r="B208" s="1" t="s">
        <v>35</v>
      </c>
      <c r="C208" s="1" t="s">
        <v>1059</v>
      </c>
      <c r="D208" s="1" t="s">
        <v>595</v>
      </c>
      <c r="E208" s="33" t="s">
        <v>243</v>
      </c>
      <c r="F208" s="34">
        <v>2</v>
      </c>
      <c r="G208" s="34" t="s">
        <v>759</v>
      </c>
      <c r="H208" s="34">
        <v>2</v>
      </c>
      <c r="I208" s="31"/>
      <c r="J208" s="1" t="s">
        <v>1297</v>
      </c>
      <c r="L208" s="33"/>
    </row>
    <row r="209" spans="1:12" x14ac:dyDescent="0.2">
      <c r="A209" s="1" t="s">
        <v>481</v>
      </c>
      <c r="B209" s="1" t="s">
        <v>35</v>
      </c>
      <c r="C209" s="1" t="s">
        <v>1059</v>
      </c>
      <c r="D209" s="33" t="s">
        <v>1485</v>
      </c>
      <c r="E209" s="33" t="s">
        <v>1486</v>
      </c>
      <c r="F209" s="34">
        <v>1</v>
      </c>
      <c r="G209" s="34" t="s">
        <v>756</v>
      </c>
      <c r="H209" s="34">
        <v>3</v>
      </c>
      <c r="I209" s="31" t="s">
        <v>476</v>
      </c>
      <c r="J209" s="1" t="s">
        <v>1297</v>
      </c>
      <c r="L209" s="33"/>
    </row>
    <row r="210" spans="1:12" x14ac:dyDescent="0.2">
      <c r="A210" s="1" t="s">
        <v>481</v>
      </c>
      <c r="B210" s="1" t="s">
        <v>35</v>
      </c>
      <c r="C210" s="1" t="s">
        <v>1059</v>
      </c>
      <c r="D210" s="1" t="s">
        <v>1018</v>
      </c>
      <c r="E210" s="33" t="s">
        <v>342</v>
      </c>
      <c r="F210" s="34"/>
      <c r="G210" s="34"/>
      <c r="H210" s="34"/>
      <c r="I210" s="31"/>
      <c r="J210" s="1" t="s">
        <v>1298</v>
      </c>
      <c r="L210" s="33"/>
    </row>
    <row r="211" spans="1:12" x14ac:dyDescent="0.2">
      <c r="A211" s="1" t="s">
        <v>481</v>
      </c>
      <c r="B211" s="1" t="s">
        <v>35</v>
      </c>
      <c r="C211" s="1" t="s">
        <v>1059</v>
      </c>
      <c r="D211" s="33" t="s">
        <v>1487</v>
      </c>
      <c r="E211" s="33" t="s">
        <v>1488</v>
      </c>
      <c r="F211" s="34">
        <v>4</v>
      </c>
      <c r="G211" s="34" t="s">
        <v>758</v>
      </c>
      <c r="H211" s="34">
        <v>2</v>
      </c>
      <c r="I211" s="31" t="s">
        <v>476</v>
      </c>
      <c r="J211" s="1" t="s">
        <v>1297</v>
      </c>
      <c r="L211" s="33"/>
    </row>
    <row r="212" spans="1:12" x14ac:dyDescent="0.2">
      <c r="A212" s="1" t="s">
        <v>481</v>
      </c>
      <c r="B212" s="1" t="s">
        <v>35</v>
      </c>
      <c r="C212" s="1" t="s">
        <v>1059</v>
      </c>
      <c r="D212" s="33" t="s">
        <v>1489</v>
      </c>
      <c r="E212" s="33" t="s">
        <v>1490</v>
      </c>
      <c r="F212" s="34"/>
      <c r="G212" s="34"/>
      <c r="H212" s="34"/>
      <c r="I212" s="31" t="s">
        <v>476</v>
      </c>
      <c r="J212" s="1" t="s">
        <v>1297</v>
      </c>
      <c r="L212" s="33"/>
    </row>
    <row r="213" spans="1:12" x14ac:dyDescent="0.2">
      <c r="A213" s="1" t="s">
        <v>481</v>
      </c>
      <c r="B213" s="1" t="s">
        <v>35</v>
      </c>
      <c r="C213" s="1" t="s">
        <v>1059</v>
      </c>
      <c r="D213" s="33" t="s">
        <v>1491</v>
      </c>
      <c r="E213" s="33" t="s">
        <v>1492</v>
      </c>
      <c r="F213" s="34">
        <v>1</v>
      </c>
      <c r="G213" s="34" t="s">
        <v>756</v>
      </c>
      <c r="H213" s="34">
        <v>4</v>
      </c>
      <c r="I213" s="31" t="s">
        <v>476</v>
      </c>
      <c r="J213" s="1" t="s">
        <v>1297</v>
      </c>
      <c r="L213" s="33"/>
    </row>
    <row r="214" spans="1:12" x14ac:dyDescent="0.2">
      <c r="A214" s="1" t="s">
        <v>481</v>
      </c>
      <c r="B214" s="1" t="s">
        <v>35</v>
      </c>
      <c r="C214" s="1" t="s">
        <v>1059</v>
      </c>
      <c r="D214" s="33" t="s">
        <v>1493</v>
      </c>
      <c r="E214" s="33" t="s">
        <v>1494</v>
      </c>
      <c r="F214" s="34">
        <v>1</v>
      </c>
      <c r="G214" s="34" t="s">
        <v>756</v>
      </c>
      <c r="H214" s="34">
        <v>3</v>
      </c>
      <c r="I214" s="31" t="s">
        <v>476</v>
      </c>
      <c r="J214" s="1" t="s">
        <v>1297</v>
      </c>
      <c r="L214" s="33"/>
    </row>
    <row r="215" spans="1:12" x14ac:dyDescent="0.2">
      <c r="A215" s="1" t="s">
        <v>481</v>
      </c>
      <c r="B215" s="1" t="s">
        <v>36</v>
      </c>
      <c r="C215" s="1" t="s">
        <v>1062</v>
      </c>
      <c r="D215" s="1" t="s">
        <v>1018</v>
      </c>
      <c r="E215" s="33" t="s">
        <v>329</v>
      </c>
      <c r="F215" s="34"/>
      <c r="G215" s="34"/>
      <c r="H215" s="34"/>
      <c r="I215" s="31" t="s">
        <v>367</v>
      </c>
      <c r="J215" s="1" t="s">
        <v>1298</v>
      </c>
      <c r="L215" s="33"/>
    </row>
    <row r="216" spans="1:12" x14ac:dyDescent="0.2">
      <c r="A216" s="1" t="s">
        <v>481</v>
      </c>
      <c r="B216" s="1" t="s">
        <v>36</v>
      </c>
      <c r="C216" s="1" t="s">
        <v>1062</v>
      </c>
      <c r="D216" s="1" t="s">
        <v>1018</v>
      </c>
      <c r="E216" s="31" t="s">
        <v>328</v>
      </c>
      <c r="F216" s="32"/>
      <c r="G216" s="32"/>
      <c r="H216" s="32"/>
      <c r="I216" s="31"/>
      <c r="J216" s="1" t="s">
        <v>1298</v>
      </c>
      <c r="L216" s="31"/>
    </row>
    <row r="217" spans="1:12" x14ac:dyDescent="0.2">
      <c r="A217" s="1" t="s">
        <v>481</v>
      </c>
      <c r="B217" s="1" t="s">
        <v>36</v>
      </c>
      <c r="C217" s="1" t="s">
        <v>1062</v>
      </c>
      <c r="D217" s="1" t="s">
        <v>573</v>
      </c>
      <c r="E217" s="33" t="s">
        <v>223</v>
      </c>
      <c r="F217" s="34"/>
      <c r="G217" s="34" t="s">
        <v>758</v>
      </c>
      <c r="H217" s="34"/>
      <c r="I217" s="31"/>
      <c r="J217" s="1" t="s">
        <v>1297</v>
      </c>
      <c r="L217" s="33"/>
    </row>
    <row r="218" spans="1:12" x14ac:dyDescent="0.2">
      <c r="A218" s="1" t="s">
        <v>481</v>
      </c>
      <c r="B218" s="1" t="s">
        <v>36</v>
      </c>
      <c r="C218" s="1" t="s">
        <v>1062</v>
      </c>
      <c r="D218" s="1" t="s">
        <v>574</v>
      </c>
      <c r="E218" s="33" t="s">
        <v>330</v>
      </c>
      <c r="F218" s="34"/>
      <c r="G218" s="34"/>
      <c r="H218" s="34"/>
      <c r="I218" s="31"/>
      <c r="J218" s="1" t="s">
        <v>1297</v>
      </c>
      <c r="L218" s="33"/>
    </row>
    <row r="219" spans="1:12" x14ac:dyDescent="0.2">
      <c r="A219" s="1" t="s">
        <v>481</v>
      </c>
      <c r="B219" s="1" t="s">
        <v>36</v>
      </c>
      <c r="C219" s="1" t="s">
        <v>1062</v>
      </c>
      <c r="D219" s="1" t="s">
        <v>575</v>
      </c>
      <c r="E219" s="33" t="s">
        <v>331</v>
      </c>
      <c r="F219" s="34"/>
      <c r="G219" s="34"/>
      <c r="H219" s="34"/>
      <c r="I219" s="31"/>
      <c r="J219" s="1" t="s">
        <v>1297</v>
      </c>
      <c r="L219" s="33"/>
    </row>
    <row r="220" spans="1:12" x14ac:dyDescent="0.2">
      <c r="A220" s="1" t="s">
        <v>481</v>
      </c>
      <c r="B220" s="1" t="s">
        <v>36</v>
      </c>
      <c r="C220" s="1" t="s">
        <v>1063</v>
      </c>
      <c r="D220" s="1" t="s">
        <v>598</v>
      </c>
      <c r="E220" s="33" t="s">
        <v>347</v>
      </c>
      <c r="F220" s="34">
        <v>3</v>
      </c>
      <c r="G220" s="34" t="s">
        <v>759</v>
      </c>
      <c r="H220" s="34">
        <v>1</v>
      </c>
      <c r="I220" s="31"/>
      <c r="J220" s="1" t="s">
        <v>1297</v>
      </c>
      <c r="L220" s="33"/>
    </row>
    <row r="221" spans="1:12" x14ac:dyDescent="0.2">
      <c r="A221" s="1" t="s">
        <v>481</v>
      </c>
      <c r="B221" s="1" t="s">
        <v>36</v>
      </c>
      <c r="C221" s="1" t="s">
        <v>1063</v>
      </c>
      <c r="D221" s="31" t="s">
        <v>1495</v>
      </c>
      <c r="E221" s="31" t="s">
        <v>1496</v>
      </c>
      <c r="F221" s="34"/>
      <c r="G221" s="34" t="s">
        <v>758</v>
      </c>
      <c r="H221" s="34"/>
      <c r="I221" s="31" t="s">
        <v>476</v>
      </c>
      <c r="J221" s="1" t="s">
        <v>1297</v>
      </c>
      <c r="L221" s="31"/>
    </row>
    <row r="222" spans="1:12" x14ac:dyDescent="0.2">
      <c r="A222" s="1" t="s">
        <v>481</v>
      </c>
      <c r="B222" s="1" t="s">
        <v>36</v>
      </c>
      <c r="C222" s="1" t="s">
        <v>1063</v>
      </c>
      <c r="D222" s="1" t="s">
        <v>765</v>
      </c>
      <c r="E222" s="33" t="s">
        <v>766</v>
      </c>
      <c r="F222" s="34"/>
      <c r="G222" s="34"/>
      <c r="H222" s="34"/>
      <c r="J222" s="1" t="s">
        <v>1297</v>
      </c>
      <c r="L222" s="33"/>
    </row>
    <row r="223" spans="1:12" x14ac:dyDescent="0.2">
      <c r="A223" s="1" t="s">
        <v>481</v>
      </c>
      <c r="B223" s="1" t="s">
        <v>36</v>
      </c>
      <c r="C223" s="1" t="s">
        <v>1063</v>
      </c>
      <c r="D223" s="1" t="s">
        <v>1018</v>
      </c>
      <c r="E223" s="33" t="s">
        <v>350</v>
      </c>
      <c r="F223" s="34"/>
      <c r="G223" s="34"/>
      <c r="H223" s="34"/>
      <c r="I223" s="31" t="s">
        <v>369</v>
      </c>
      <c r="J223" s="1" t="s">
        <v>1298</v>
      </c>
      <c r="L223" s="33"/>
    </row>
    <row r="224" spans="1:12" x14ac:dyDescent="0.2">
      <c r="A224" s="1" t="s">
        <v>481</v>
      </c>
      <c r="B224" s="1" t="s">
        <v>36</v>
      </c>
      <c r="C224" s="1" t="s">
        <v>1063</v>
      </c>
      <c r="D224" s="1" t="s">
        <v>599</v>
      </c>
      <c r="E224" s="33" t="s">
        <v>348</v>
      </c>
      <c r="F224" s="34">
        <v>2</v>
      </c>
      <c r="G224" s="34" t="s">
        <v>756</v>
      </c>
      <c r="H224" s="34">
        <v>1</v>
      </c>
      <c r="I224" s="31"/>
      <c r="J224" s="1" t="s">
        <v>1297</v>
      </c>
      <c r="L224" s="33"/>
    </row>
    <row r="225" spans="1:12" x14ac:dyDescent="0.2">
      <c r="A225" s="1" t="s">
        <v>481</v>
      </c>
      <c r="B225" s="1" t="s">
        <v>36</v>
      </c>
      <c r="C225" s="1" t="s">
        <v>1063</v>
      </c>
      <c r="D225" s="1" t="s">
        <v>600</v>
      </c>
      <c r="E225" s="33" t="s">
        <v>349</v>
      </c>
      <c r="F225" s="34"/>
      <c r="G225" s="34"/>
      <c r="H225" s="34"/>
      <c r="I225" s="31"/>
      <c r="J225" s="1" t="s">
        <v>1297</v>
      </c>
      <c r="L225" s="33"/>
    </row>
    <row r="226" spans="1:12" x14ac:dyDescent="0.2">
      <c r="A226" s="1" t="s">
        <v>481</v>
      </c>
      <c r="B226" s="1" t="s">
        <v>36</v>
      </c>
      <c r="C226" s="1" t="s">
        <v>1063</v>
      </c>
      <c r="D226" s="1" t="s">
        <v>1018</v>
      </c>
      <c r="E226" s="33" t="s">
        <v>346</v>
      </c>
      <c r="F226" s="34"/>
      <c r="G226" s="34"/>
      <c r="H226" s="34"/>
      <c r="I226" s="31" t="s">
        <v>1497</v>
      </c>
      <c r="J226" s="1" t="s">
        <v>1298</v>
      </c>
      <c r="L226" s="33"/>
    </row>
    <row r="227" spans="1:12" x14ac:dyDescent="0.2">
      <c r="A227" s="1" t="s">
        <v>481</v>
      </c>
      <c r="B227" s="1" t="s">
        <v>36</v>
      </c>
      <c r="C227" s="1" t="s">
        <v>1063</v>
      </c>
      <c r="E227" s="33" t="s">
        <v>1498</v>
      </c>
      <c r="F227" s="34"/>
      <c r="G227" s="34"/>
      <c r="H227" s="34"/>
      <c r="I227" s="31" t="s">
        <v>1499</v>
      </c>
      <c r="J227" s="1" t="s">
        <v>1298</v>
      </c>
      <c r="L227" s="33"/>
    </row>
    <row r="228" spans="1:12" x14ac:dyDescent="0.2">
      <c r="A228" s="1" t="s">
        <v>481</v>
      </c>
      <c r="B228" s="1" t="s">
        <v>36</v>
      </c>
      <c r="C228" s="1" t="s">
        <v>1063</v>
      </c>
      <c r="D228" s="1" t="s">
        <v>542</v>
      </c>
      <c r="E228" s="33" t="s">
        <v>1064</v>
      </c>
      <c r="F228" s="34"/>
      <c r="G228" s="34"/>
      <c r="H228" s="34"/>
      <c r="J228" s="1" t="s">
        <v>1297</v>
      </c>
      <c r="K228" s="31"/>
      <c r="L228" s="33"/>
    </row>
    <row r="229" spans="1:12" x14ac:dyDescent="0.2">
      <c r="A229" s="1" t="s">
        <v>481</v>
      </c>
      <c r="B229" s="1" t="s">
        <v>36</v>
      </c>
      <c r="C229" s="1" t="s">
        <v>1063</v>
      </c>
      <c r="D229" s="1" t="s">
        <v>596</v>
      </c>
      <c r="E229" s="33" t="s">
        <v>244</v>
      </c>
      <c r="F229" s="34"/>
      <c r="G229" s="34" t="s">
        <v>758</v>
      </c>
      <c r="H229" s="34"/>
      <c r="I229" s="31"/>
      <c r="J229" s="1" t="s">
        <v>1297</v>
      </c>
      <c r="L229" s="33"/>
    </row>
    <row r="230" spans="1:12" x14ac:dyDescent="0.2">
      <c r="A230" s="1" t="s">
        <v>481</v>
      </c>
      <c r="B230" s="1" t="s">
        <v>36</v>
      </c>
      <c r="C230" s="1" t="s">
        <v>1063</v>
      </c>
      <c r="D230" s="1" t="s">
        <v>597</v>
      </c>
      <c r="E230" s="33" t="s">
        <v>245</v>
      </c>
      <c r="F230" s="34"/>
      <c r="G230" s="34"/>
      <c r="H230" s="34"/>
      <c r="I230" s="31"/>
      <c r="J230" s="1" t="s">
        <v>1297</v>
      </c>
      <c r="L230" s="33"/>
    </row>
    <row r="231" spans="1:12" x14ac:dyDescent="0.2">
      <c r="A231" s="1" t="s">
        <v>481</v>
      </c>
      <c r="B231" s="1" t="s">
        <v>36</v>
      </c>
      <c r="C231" s="1" t="s">
        <v>1063</v>
      </c>
      <c r="D231" s="31" t="s">
        <v>1500</v>
      </c>
      <c r="E231" s="31" t="s">
        <v>1501</v>
      </c>
      <c r="F231" s="34"/>
      <c r="G231" s="34" t="s">
        <v>758</v>
      </c>
      <c r="H231" s="34"/>
      <c r="I231" s="31" t="s">
        <v>476</v>
      </c>
      <c r="J231" s="1" t="s">
        <v>1297</v>
      </c>
      <c r="L231" s="31"/>
    </row>
    <row r="232" spans="1:12" x14ac:dyDescent="0.2">
      <c r="A232" s="1" t="s">
        <v>481</v>
      </c>
      <c r="B232" s="1" t="s">
        <v>36</v>
      </c>
      <c r="C232" s="1" t="s">
        <v>1063</v>
      </c>
      <c r="D232" s="31" t="s">
        <v>1502</v>
      </c>
      <c r="E232" s="31" t="s">
        <v>1503</v>
      </c>
      <c r="F232" s="34">
        <v>4</v>
      </c>
      <c r="G232" s="34"/>
      <c r="H232" s="34">
        <v>3</v>
      </c>
      <c r="I232" s="31" t="s">
        <v>476</v>
      </c>
      <c r="J232" s="1" t="s">
        <v>1297</v>
      </c>
      <c r="L232" s="31"/>
    </row>
    <row r="233" spans="1:12" x14ac:dyDescent="0.2">
      <c r="A233" s="1" t="s">
        <v>481</v>
      </c>
      <c r="B233" s="1" t="s">
        <v>36</v>
      </c>
      <c r="C233" s="1" t="s">
        <v>1063</v>
      </c>
      <c r="D233" s="1" t="s">
        <v>601</v>
      </c>
      <c r="E233" s="33" t="s">
        <v>351</v>
      </c>
      <c r="F233" s="34">
        <v>2</v>
      </c>
      <c r="G233" s="34" t="s">
        <v>756</v>
      </c>
      <c r="H233" s="34">
        <v>1</v>
      </c>
      <c r="I233" s="31"/>
      <c r="J233" s="1" t="s">
        <v>1297</v>
      </c>
      <c r="L233" s="33"/>
    </row>
    <row r="234" spans="1:12" x14ac:dyDescent="0.2">
      <c r="A234" s="1" t="s">
        <v>481</v>
      </c>
      <c r="B234" s="1" t="s">
        <v>36</v>
      </c>
      <c r="C234" s="1" t="s">
        <v>484</v>
      </c>
      <c r="D234" s="1" t="s">
        <v>1066</v>
      </c>
      <c r="E234" s="33" t="s">
        <v>1067</v>
      </c>
      <c r="F234" s="34"/>
      <c r="G234" s="34" t="s">
        <v>758</v>
      </c>
      <c r="H234" s="34"/>
      <c r="J234" s="1" t="s">
        <v>1297</v>
      </c>
      <c r="K234" s="31"/>
      <c r="L234" s="33"/>
    </row>
    <row r="235" spans="1:12" x14ac:dyDescent="0.2">
      <c r="A235" s="1" t="s">
        <v>481</v>
      </c>
      <c r="B235" s="1" t="s">
        <v>36</v>
      </c>
      <c r="C235" s="1" t="s">
        <v>1063</v>
      </c>
      <c r="D235" s="1" t="s">
        <v>1018</v>
      </c>
      <c r="E235" s="33" t="s">
        <v>345</v>
      </c>
      <c r="F235" s="34"/>
      <c r="G235" s="34"/>
      <c r="H235" s="34"/>
      <c r="I235" s="31" t="s">
        <v>1065</v>
      </c>
      <c r="J235" s="1" t="s">
        <v>1298</v>
      </c>
      <c r="L235" s="33"/>
    </row>
    <row r="236" spans="1:12" x14ac:dyDescent="0.2">
      <c r="A236" s="1" t="s">
        <v>481</v>
      </c>
      <c r="B236" s="1" t="s">
        <v>36</v>
      </c>
      <c r="C236" s="1" t="s">
        <v>1063</v>
      </c>
      <c r="D236" s="31" t="s">
        <v>1504</v>
      </c>
      <c r="E236" s="31" t="s">
        <v>1505</v>
      </c>
      <c r="F236" s="34"/>
      <c r="G236" s="34"/>
      <c r="H236" s="34"/>
      <c r="I236" s="31" t="s">
        <v>476</v>
      </c>
      <c r="J236" s="1" t="s">
        <v>1297</v>
      </c>
      <c r="L236" s="31"/>
    </row>
    <row r="237" spans="1:12" x14ac:dyDescent="0.2">
      <c r="A237" s="1" t="s">
        <v>481</v>
      </c>
      <c r="B237" s="1" t="s">
        <v>36</v>
      </c>
      <c r="C237" s="1" t="s">
        <v>1063</v>
      </c>
      <c r="D237" s="1" t="s">
        <v>602</v>
      </c>
      <c r="E237" s="33" t="s">
        <v>352</v>
      </c>
      <c r="F237" s="34">
        <v>1</v>
      </c>
      <c r="G237" s="34" t="s">
        <v>756</v>
      </c>
      <c r="H237" s="34">
        <v>2</v>
      </c>
      <c r="I237" s="31"/>
      <c r="J237" s="1" t="s">
        <v>1297</v>
      </c>
      <c r="L237" s="33"/>
    </row>
    <row r="238" spans="1:12" x14ac:dyDescent="0.2">
      <c r="A238" s="1" t="s">
        <v>481</v>
      </c>
      <c r="B238" s="1" t="s">
        <v>36</v>
      </c>
      <c r="C238" s="1" t="s">
        <v>1018</v>
      </c>
      <c r="D238" s="1" t="s">
        <v>1018</v>
      </c>
      <c r="E238" s="33" t="s">
        <v>36</v>
      </c>
      <c r="F238" s="34"/>
      <c r="G238" s="34"/>
      <c r="H238" s="34"/>
      <c r="I238" s="31"/>
      <c r="J238" s="1" t="s">
        <v>1298</v>
      </c>
      <c r="L238" s="33"/>
    </row>
    <row r="239" spans="1:12" x14ac:dyDescent="0.2">
      <c r="A239" s="1" t="s">
        <v>481</v>
      </c>
      <c r="B239" s="1" t="s">
        <v>36</v>
      </c>
      <c r="C239" s="1" t="s">
        <v>1068</v>
      </c>
      <c r="D239" s="1" t="s">
        <v>603</v>
      </c>
      <c r="E239" s="33" t="s">
        <v>246</v>
      </c>
      <c r="F239" s="34"/>
      <c r="G239" s="34"/>
      <c r="H239" s="34"/>
      <c r="I239" s="31"/>
      <c r="J239" s="1" t="s">
        <v>1297</v>
      </c>
      <c r="L239" s="33"/>
    </row>
    <row r="240" spans="1:12" x14ac:dyDescent="0.2">
      <c r="A240" s="1" t="s">
        <v>481</v>
      </c>
      <c r="B240" s="1" t="s">
        <v>36</v>
      </c>
      <c r="C240" s="1" t="s">
        <v>1069</v>
      </c>
      <c r="D240" s="1" t="s">
        <v>609</v>
      </c>
      <c r="E240" s="33" t="s">
        <v>357</v>
      </c>
      <c r="F240" s="34">
        <v>3</v>
      </c>
      <c r="G240" s="34" t="s">
        <v>757</v>
      </c>
      <c r="H240" s="34">
        <v>2</v>
      </c>
      <c r="I240" s="31"/>
      <c r="J240" s="1" t="s">
        <v>1297</v>
      </c>
      <c r="L240" s="33"/>
    </row>
    <row r="241" spans="1:12" x14ac:dyDescent="0.2">
      <c r="A241" s="1" t="s">
        <v>481</v>
      </c>
      <c r="B241" s="1" t="s">
        <v>36</v>
      </c>
      <c r="C241" s="1" t="s">
        <v>1069</v>
      </c>
      <c r="D241" s="1" t="s">
        <v>533</v>
      </c>
      <c r="E241" s="33" t="s">
        <v>359</v>
      </c>
      <c r="F241" s="34"/>
      <c r="G241" s="34" t="s">
        <v>758</v>
      </c>
      <c r="H241" s="34"/>
      <c r="I241" s="31"/>
      <c r="J241" s="1" t="s">
        <v>1297</v>
      </c>
      <c r="L241" s="33"/>
    </row>
    <row r="242" spans="1:12" x14ac:dyDescent="0.2">
      <c r="A242" s="1" t="s">
        <v>481</v>
      </c>
      <c r="B242" s="1" t="s">
        <v>36</v>
      </c>
      <c r="C242" s="1" t="s">
        <v>1069</v>
      </c>
      <c r="D242" s="33" t="s">
        <v>1506</v>
      </c>
      <c r="E242" s="33" t="s">
        <v>1507</v>
      </c>
      <c r="F242" s="34"/>
      <c r="G242" s="34"/>
      <c r="H242" s="34"/>
      <c r="I242" s="31" t="s">
        <v>1508</v>
      </c>
      <c r="J242" s="1" t="s">
        <v>1297</v>
      </c>
      <c r="L242" s="33"/>
    </row>
    <row r="243" spans="1:12" x14ac:dyDescent="0.2">
      <c r="A243" s="1" t="s">
        <v>481</v>
      </c>
      <c r="B243" s="1" t="s">
        <v>36</v>
      </c>
      <c r="C243" s="1" t="s">
        <v>1069</v>
      </c>
      <c r="D243" s="1" t="s">
        <v>610</v>
      </c>
      <c r="E243" s="33" t="s">
        <v>254</v>
      </c>
      <c r="F243" s="34"/>
      <c r="G243" s="34"/>
      <c r="H243" s="34"/>
      <c r="I243" s="31"/>
      <c r="J243" s="1" t="s">
        <v>1297</v>
      </c>
      <c r="L243" s="33"/>
    </row>
    <row r="244" spans="1:12" x14ac:dyDescent="0.2">
      <c r="A244" s="1" t="s">
        <v>481</v>
      </c>
      <c r="B244" s="1" t="s">
        <v>36</v>
      </c>
      <c r="C244" s="1" t="s">
        <v>1069</v>
      </c>
      <c r="D244" s="1" t="s">
        <v>1018</v>
      </c>
      <c r="E244" s="33" t="s">
        <v>356</v>
      </c>
      <c r="F244" s="34"/>
      <c r="G244" s="34"/>
      <c r="H244" s="34"/>
      <c r="I244" s="31" t="s">
        <v>370</v>
      </c>
      <c r="J244" s="1" t="s">
        <v>1298</v>
      </c>
      <c r="L244" s="33"/>
    </row>
    <row r="245" spans="1:12" x14ac:dyDescent="0.2">
      <c r="A245" s="1" t="s">
        <v>481</v>
      </c>
      <c r="B245" s="1" t="s">
        <v>36</v>
      </c>
      <c r="C245" s="1" t="s">
        <v>1069</v>
      </c>
      <c r="D245" s="1" t="s">
        <v>1018</v>
      </c>
      <c r="E245" s="33" t="s">
        <v>358</v>
      </c>
      <c r="F245" s="34"/>
      <c r="G245" s="34"/>
      <c r="H245" s="34"/>
      <c r="I245" s="31" t="s">
        <v>371</v>
      </c>
      <c r="J245" s="1" t="s">
        <v>1298</v>
      </c>
      <c r="L245" s="33"/>
    </row>
    <row r="246" spans="1:12" x14ac:dyDescent="0.2">
      <c r="A246" s="1" t="s">
        <v>481</v>
      </c>
      <c r="B246" s="1" t="s">
        <v>36</v>
      </c>
      <c r="C246" s="1" t="s">
        <v>1069</v>
      </c>
      <c r="D246" s="1" t="s">
        <v>611</v>
      </c>
      <c r="E246" s="33" t="s">
        <v>255</v>
      </c>
      <c r="F246" s="34"/>
      <c r="G246" s="34"/>
      <c r="H246" s="34"/>
      <c r="I246" s="31"/>
      <c r="J246" s="1" t="s">
        <v>1297</v>
      </c>
      <c r="L246" s="33"/>
    </row>
    <row r="247" spans="1:12" x14ac:dyDescent="0.2">
      <c r="A247" s="1" t="s">
        <v>481</v>
      </c>
      <c r="B247" s="1" t="s">
        <v>36</v>
      </c>
      <c r="C247" s="1" t="s">
        <v>1069</v>
      </c>
      <c r="D247" s="1" t="s">
        <v>612</v>
      </c>
      <c r="E247" s="33" t="s">
        <v>256</v>
      </c>
      <c r="F247" s="34"/>
      <c r="G247" s="34"/>
      <c r="H247" s="34"/>
      <c r="I247" s="31"/>
      <c r="J247" s="1" t="s">
        <v>1297</v>
      </c>
      <c r="L247" s="33"/>
    </row>
    <row r="248" spans="1:12" x14ac:dyDescent="0.2">
      <c r="A248" s="1" t="s">
        <v>481</v>
      </c>
      <c r="B248" s="1" t="s">
        <v>36</v>
      </c>
      <c r="C248" s="1" t="s">
        <v>1069</v>
      </c>
      <c r="D248" s="1" t="s">
        <v>522</v>
      </c>
      <c r="E248" s="33" t="s">
        <v>257</v>
      </c>
      <c r="F248" s="34"/>
      <c r="G248" s="34"/>
      <c r="H248" s="34"/>
      <c r="I248" s="31"/>
      <c r="J248" s="1" t="s">
        <v>1297</v>
      </c>
      <c r="L248" s="33"/>
    </row>
    <row r="249" spans="1:12" x14ac:dyDescent="0.2">
      <c r="A249" s="1" t="s">
        <v>481</v>
      </c>
      <c r="B249" s="1" t="s">
        <v>36</v>
      </c>
      <c r="C249" s="1" t="s">
        <v>1069</v>
      </c>
      <c r="D249" s="1" t="s">
        <v>613</v>
      </c>
      <c r="E249" s="33" t="s">
        <v>258</v>
      </c>
      <c r="F249" s="34">
        <v>4</v>
      </c>
      <c r="G249" s="34" t="s">
        <v>757</v>
      </c>
      <c r="H249" s="34">
        <v>1</v>
      </c>
      <c r="I249" s="31"/>
      <c r="J249" s="1" t="s">
        <v>1297</v>
      </c>
      <c r="L249" s="33"/>
    </row>
    <row r="250" spans="1:12" x14ac:dyDescent="0.2">
      <c r="A250" s="1" t="s">
        <v>481</v>
      </c>
      <c r="B250" s="1" t="s">
        <v>36</v>
      </c>
      <c r="C250" s="1" t="s">
        <v>1069</v>
      </c>
      <c r="D250" s="1" t="s">
        <v>1070</v>
      </c>
      <c r="E250" s="33" t="s">
        <v>767</v>
      </c>
      <c r="F250" s="34">
        <v>3</v>
      </c>
      <c r="G250" s="34" t="s">
        <v>757</v>
      </c>
      <c r="H250" s="34">
        <v>2</v>
      </c>
      <c r="I250" s="31"/>
      <c r="J250" s="1" t="s">
        <v>1297</v>
      </c>
      <c r="L250" s="33"/>
    </row>
    <row r="251" spans="1:12" x14ac:dyDescent="0.2">
      <c r="A251" s="1" t="s">
        <v>481</v>
      </c>
      <c r="B251" s="1" t="s">
        <v>36</v>
      </c>
      <c r="C251" s="1" t="s">
        <v>1069</v>
      </c>
      <c r="D251" s="1" t="s">
        <v>614</v>
      </c>
      <c r="E251" s="33" t="s">
        <v>259</v>
      </c>
      <c r="F251" s="34"/>
      <c r="G251" s="34"/>
      <c r="H251" s="34"/>
      <c r="I251" s="31"/>
      <c r="J251" s="1" t="s">
        <v>1297</v>
      </c>
      <c r="L251" s="33"/>
    </row>
    <row r="252" spans="1:12" x14ac:dyDescent="0.2">
      <c r="A252" s="1" t="s">
        <v>481</v>
      </c>
      <c r="B252" s="1" t="s">
        <v>36</v>
      </c>
      <c r="C252" s="1" t="s">
        <v>1069</v>
      </c>
      <c r="D252" s="1" t="s">
        <v>615</v>
      </c>
      <c r="E252" s="33" t="s">
        <v>260</v>
      </c>
      <c r="F252" s="34"/>
      <c r="G252" s="34"/>
      <c r="H252" s="34"/>
      <c r="I252" s="31"/>
      <c r="J252" s="1" t="s">
        <v>1297</v>
      </c>
      <c r="L252" s="33"/>
    </row>
    <row r="253" spans="1:12" x14ac:dyDescent="0.2">
      <c r="A253" s="1" t="s">
        <v>481</v>
      </c>
      <c r="B253" s="1" t="s">
        <v>36</v>
      </c>
      <c r="C253" s="1" t="s">
        <v>1069</v>
      </c>
      <c r="D253" s="1" t="s">
        <v>616</v>
      </c>
      <c r="E253" s="33" t="s">
        <v>261</v>
      </c>
      <c r="F253" s="34"/>
      <c r="G253" s="34"/>
      <c r="H253" s="34"/>
      <c r="I253" s="31"/>
      <c r="J253" s="1" t="s">
        <v>1297</v>
      </c>
      <c r="L253" s="33"/>
    </row>
    <row r="254" spans="1:12" x14ac:dyDescent="0.2">
      <c r="A254" s="1" t="s">
        <v>481</v>
      </c>
      <c r="B254" s="1" t="s">
        <v>36</v>
      </c>
      <c r="C254" s="1" t="s">
        <v>1069</v>
      </c>
      <c r="D254" s="1" t="s">
        <v>580</v>
      </c>
      <c r="E254" s="33" t="s">
        <v>360</v>
      </c>
      <c r="F254" s="34"/>
      <c r="G254" s="34"/>
      <c r="H254" s="34"/>
      <c r="I254" s="31"/>
      <c r="J254" s="1" t="s">
        <v>1297</v>
      </c>
      <c r="L254" s="33"/>
    </row>
    <row r="255" spans="1:12" x14ac:dyDescent="0.2">
      <c r="A255" s="1" t="s">
        <v>481</v>
      </c>
      <c r="B255" s="1" t="s">
        <v>36</v>
      </c>
      <c r="C255" s="1" t="s">
        <v>1069</v>
      </c>
      <c r="D255" s="1" t="s">
        <v>1018</v>
      </c>
      <c r="E255" s="33" t="s">
        <v>355</v>
      </c>
      <c r="F255" s="34"/>
      <c r="G255" s="34"/>
      <c r="H255" s="34"/>
      <c r="I255" s="31" t="s">
        <v>1065</v>
      </c>
      <c r="J255" s="1" t="s">
        <v>1298</v>
      </c>
      <c r="L255" s="33"/>
    </row>
    <row r="256" spans="1:12" x14ac:dyDescent="0.2">
      <c r="A256" s="1" t="s">
        <v>481</v>
      </c>
      <c r="B256" s="1" t="s">
        <v>37</v>
      </c>
      <c r="C256" s="1" t="s">
        <v>1071</v>
      </c>
      <c r="D256" s="1" t="s">
        <v>590</v>
      </c>
      <c r="E256" s="33" t="s">
        <v>236</v>
      </c>
      <c r="F256" s="34"/>
      <c r="G256" s="34"/>
      <c r="H256" s="34"/>
      <c r="I256" s="31"/>
      <c r="J256" s="1" t="s">
        <v>1297</v>
      </c>
      <c r="L256" s="33"/>
    </row>
    <row r="257" spans="1:12" x14ac:dyDescent="0.2">
      <c r="A257" s="1" t="s">
        <v>481</v>
      </c>
      <c r="B257" s="1" t="s">
        <v>37</v>
      </c>
      <c r="C257" s="1" t="s">
        <v>1071</v>
      </c>
      <c r="D257" s="1" t="s">
        <v>591</v>
      </c>
      <c r="E257" s="33" t="s">
        <v>237</v>
      </c>
      <c r="F257" s="34">
        <v>2</v>
      </c>
      <c r="G257" s="34" t="s">
        <v>759</v>
      </c>
      <c r="H257" s="34">
        <v>2</v>
      </c>
      <c r="I257" s="31"/>
      <c r="J257" s="1" t="s">
        <v>1297</v>
      </c>
      <c r="L257" s="33"/>
    </row>
    <row r="258" spans="1:12" x14ac:dyDescent="0.2">
      <c r="A258" s="1" t="s">
        <v>481</v>
      </c>
      <c r="B258" s="1" t="s">
        <v>37</v>
      </c>
      <c r="C258" s="1" t="s">
        <v>1071</v>
      </c>
      <c r="D258" s="1" t="s">
        <v>592</v>
      </c>
      <c r="E258" s="33" t="s">
        <v>238</v>
      </c>
      <c r="F258" s="34">
        <v>4</v>
      </c>
      <c r="G258" s="34" t="s">
        <v>757</v>
      </c>
      <c r="H258" s="34">
        <v>1</v>
      </c>
      <c r="I258" s="31"/>
      <c r="J258" s="1" t="s">
        <v>1297</v>
      </c>
      <c r="L258" s="33"/>
    </row>
    <row r="259" spans="1:12" x14ac:dyDescent="0.2">
      <c r="A259" s="1" t="s">
        <v>481</v>
      </c>
      <c r="B259" s="1" t="s">
        <v>37</v>
      </c>
      <c r="C259" s="1" t="s">
        <v>1071</v>
      </c>
      <c r="D259" s="1" t="s">
        <v>1018</v>
      </c>
      <c r="E259" s="33" t="s">
        <v>340</v>
      </c>
      <c r="F259" s="34"/>
      <c r="G259" s="34"/>
      <c r="H259" s="34"/>
      <c r="I259" s="31"/>
      <c r="J259" s="1" t="s">
        <v>1298</v>
      </c>
      <c r="L259" s="33"/>
    </row>
    <row r="260" spans="1:12" x14ac:dyDescent="0.2">
      <c r="A260" s="1" t="s">
        <v>481</v>
      </c>
      <c r="B260" s="1" t="s">
        <v>37</v>
      </c>
      <c r="C260" s="1" t="s">
        <v>1072</v>
      </c>
      <c r="D260" s="1" t="s">
        <v>604</v>
      </c>
      <c r="E260" s="33" t="s">
        <v>247</v>
      </c>
      <c r="F260" s="34">
        <v>2</v>
      </c>
      <c r="G260" s="34" t="s">
        <v>756</v>
      </c>
      <c r="H260" s="34">
        <v>1</v>
      </c>
      <c r="I260" s="31"/>
      <c r="J260" s="1" t="s">
        <v>1297</v>
      </c>
      <c r="L260" s="33"/>
    </row>
    <row r="261" spans="1:12" x14ac:dyDescent="0.2">
      <c r="A261" s="1" t="s">
        <v>481</v>
      </c>
      <c r="B261" s="1" t="s">
        <v>37</v>
      </c>
      <c r="C261" s="1" t="s">
        <v>1072</v>
      </c>
      <c r="D261" s="1" t="s">
        <v>724</v>
      </c>
      <c r="E261" s="33" t="s">
        <v>1509</v>
      </c>
      <c r="F261" s="34"/>
      <c r="G261" s="34"/>
      <c r="H261" s="34"/>
      <c r="I261" s="31" t="s">
        <v>476</v>
      </c>
      <c r="J261" s="1" t="s">
        <v>1297</v>
      </c>
      <c r="L261" s="33"/>
    </row>
    <row r="262" spans="1:12" x14ac:dyDescent="0.2">
      <c r="A262" s="1" t="s">
        <v>481</v>
      </c>
      <c r="B262" s="1" t="s">
        <v>37</v>
      </c>
      <c r="C262" s="1" t="s">
        <v>1072</v>
      </c>
      <c r="E262" s="33" t="s">
        <v>1603</v>
      </c>
      <c r="F262" s="34"/>
      <c r="G262" s="34"/>
      <c r="H262" s="34"/>
      <c r="I262" s="31" t="s">
        <v>1604</v>
      </c>
      <c r="J262" s="1" t="s">
        <v>1298</v>
      </c>
      <c r="L262" s="33"/>
    </row>
    <row r="263" spans="1:12" x14ac:dyDescent="0.2">
      <c r="A263" s="1" t="s">
        <v>481</v>
      </c>
      <c r="B263" s="1" t="s">
        <v>37</v>
      </c>
      <c r="C263" s="1" t="s">
        <v>1072</v>
      </c>
      <c r="D263" s="1" t="s">
        <v>605</v>
      </c>
      <c r="E263" s="33" t="s">
        <v>248</v>
      </c>
      <c r="F263" s="34"/>
      <c r="G263" s="34"/>
      <c r="H263" s="34"/>
      <c r="I263" s="31" t="s">
        <v>476</v>
      </c>
      <c r="J263" s="1" t="s">
        <v>1297</v>
      </c>
      <c r="L263" s="33"/>
    </row>
    <row r="264" spans="1:12" x14ac:dyDescent="0.2">
      <c r="A264" s="1" t="s">
        <v>481</v>
      </c>
      <c r="B264" s="1" t="s">
        <v>37</v>
      </c>
      <c r="C264" s="1" t="s">
        <v>1072</v>
      </c>
      <c r="D264" s="1" t="s">
        <v>542</v>
      </c>
      <c r="E264" s="33" t="s">
        <v>249</v>
      </c>
      <c r="F264" s="34"/>
      <c r="G264" s="34" t="s">
        <v>758</v>
      </c>
      <c r="H264" s="34"/>
      <c r="I264" s="31"/>
      <c r="J264" s="1" t="s">
        <v>1297</v>
      </c>
      <c r="L264" s="33"/>
    </row>
    <row r="265" spans="1:12" x14ac:dyDescent="0.2">
      <c r="A265" s="1" t="s">
        <v>481</v>
      </c>
      <c r="B265" s="1" t="s">
        <v>37</v>
      </c>
      <c r="C265" s="1" t="s">
        <v>1072</v>
      </c>
      <c r="D265" s="1" t="s">
        <v>1596</v>
      </c>
      <c r="E265" s="33" t="s">
        <v>1510</v>
      </c>
      <c r="F265" s="34"/>
      <c r="G265" s="34"/>
      <c r="H265" s="34"/>
      <c r="I265" s="31" t="s">
        <v>476</v>
      </c>
      <c r="J265" s="1" t="s">
        <v>1297</v>
      </c>
      <c r="L265" s="33"/>
    </row>
    <row r="266" spans="1:12" x14ac:dyDescent="0.2">
      <c r="A266" s="1" t="s">
        <v>481</v>
      </c>
      <c r="B266" s="1" t="s">
        <v>37</v>
      </c>
      <c r="C266" s="1" t="s">
        <v>1072</v>
      </c>
      <c r="D266" s="1" t="s">
        <v>1018</v>
      </c>
      <c r="E266" s="33" t="s">
        <v>353</v>
      </c>
      <c r="F266" s="34"/>
      <c r="G266" s="34"/>
      <c r="H266" s="34"/>
      <c r="I266" s="31"/>
      <c r="J266" s="1" t="s">
        <v>1298</v>
      </c>
      <c r="L266" s="33"/>
    </row>
    <row r="267" spans="1:12" x14ac:dyDescent="0.2">
      <c r="A267" s="1" t="s">
        <v>481</v>
      </c>
      <c r="B267" s="1" t="s">
        <v>37</v>
      </c>
      <c r="C267" s="1" t="s">
        <v>1018</v>
      </c>
      <c r="D267" s="1" t="s">
        <v>1018</v>
      </c>
      <c r="E267" s="33" t="s">
        <v>37</v>
      </c>
      <c r="F267" s="34"/>
      <c r="G267" s="34"/>
      <c r="H267" s="34"/>
      <c r="I267" s="31"/>
      <c r="J267" s="1" t="s">
        <v>1298</v>
      </c>
      <c r="L267" s="33"/>
    </row>
    <row r="268" spans="1:12" x14ac:dyDescent="0.2">
      <c r="A268" s="1" t="s">
        <v>481</v>
      </c>
      <c r="B268" s="1" t="s">
        <v>38</v>
      </c>
      <c r="C268" s="1" t="s">
        <v>1073</v>
      </c>
      <c r="D268" s="1" t="s">
        <v>576</v>
      </c>
      <c r="E268" s="33" t="s">
        <v>224</v>
      </c>
      <c r="F268" s="34">
        <v>3</v>
      </c>
      <c r="G268" s="34" t="s">
        <v>759</v>
      </c>
      <c r="H268" s="34">
        <v>1</v>
      </c>
      <c r="I268" s="31"/>
      <c r="J268" s="1" t="s">
        <v>1297</v>
      </c>
      <c r="L268" s="33"/>
    </row>
    <row r="269" spans="1:12" x14ac:dyDescent="0.2">
      <c r="A269" s="1" t="s">
        <v>481</v>
      </c>
      <c r="B269" s="1" t="s">
        <v>38</v>
      </c>
      <c r="C269" s="1" t="s">
        <v>1073</v>
      </c>
      <c r="D269" s="1" t="s">
        <v>1018</v>
      </c>
      <c r="E269" s="33" t="s">
        <v>332</v>
      </c>
      <c r="F269" s="34"/>
      <c r="G269" s="34"/>
      <c r="H269" s="34"/>
      <c r="I269" s="31"/>
      <c r="J269" s="1" t="s">
        <v>1298</v>
      </c>
      <c r="L269" s="33"/>
    </row>
    <row r="270" spans="1:12" x14ac:dyDescent="0.2">
      <c r="A270" s="1" t="s">
        <v>481</v>
      </c>
      <c r="B270" s="1" t="s">
        <v>38</v>
      </c>
      <c r="C270" s="1" t="s">
        <v>1073</v>
      </c>
      <c r="D270" s="1" t="s">
        <v>577</v>
      </c>
      <c r="E270" s="33" t="s">
        <v>225</v>
      </c>
      <c r="F270" s="34">
        <v>2</v>
      </c>
      <c r="G270" s="34" t="s">
        <v>760</v>
      </c>
      <c r="H270" s="34">
        <v>1</v>
      </c>
      <c r="I270" s="31"/>
      <c r="J270" s="1" t="s">
        <v>1297</v>
      </c>
      <c r="L270" s="33"/>
    </row>
    <row r="271" spans="1:12" x14ac:dyDescent="0.2">
      <c r="A271" s="1" t="s">
        <v>481</v>
      </c>
      <c r="B271" s="1" t="s">
        <v>38</v>
      </c>
      <c r="C271" s="1" t="s">
        <v>1074</v>
      </c>
      <c r="D271" s="1" t="s">
        <v>489</v>
      </c>
      <c r="E271" s="33" t="s">
        <v>337</v>
      </c>
      <c r="F271" s="34"/>
      <c r="G271" s="34"/>
      <c r="H271" s="34"/>
      <c r="I271" s="31"/>
      <c r="J271" s="1" t="s">
        <v>1297</v>
      </c>
      <c r="L271" s="33"/>
    </row>
    <row r="272" spans="1:12" x14ac:dyDescent="0.2">
      <c r="A272" s="1" t="s">
        <v>481</v>
      </c>
      <c r="B272" s="1" t="s">
        <v>38</v>
      </c>
      <c r="C272" s="1" t="s">
        <v>1074</v>
      </c>
      <c r="D272" s="1" t="s">
        <v>1018</v>
      </c>
      <c r="E272" s="33" t="s">
        <v>1605</v>
      </c>
      <c r="F272" s="34"/>
      <c r="G272" s="34"/>
      <c r="H272" s="34"/>
      <c r="I272" s="31" t="s">
        <v>1606</v>
      </c>
      <c r="J272" s="1" t="s">
        <v>1298</v>
      </c>
      <c r="L272" s="33"/>
    </row>
    <row r="273" spans="1:12" x14ac:dyDescent="0.2">
      <c r="A273" s="1" t="s">
        <v>481</v>
      </c>
      <c r="B273" s="1" t="s">
        <v>38</v>
      </c>
      <c r="C273" s="1" t="s">
        <v>1074</v>
      </c>
      <c r="D273" s="1" t="s">
        <v>588</v>
      </c>
      <c r="E273" s="33" t="s">
        <v>338</v>
      </c>
      <c r="F273" s="34"/>
      <c r="G273" s="34"/>
      <c r="H273" s="34"/>
      <c r="I273" s="31"/>
      <c r="J273" s="1" t="s">
        <v>1297</v>
      </c>
      <c r="L273" s="33"/>
    </row>
    <row r="274" spans="1:12" x14ac:dyDescent="0.2">
      <c r="A274" s="1" t="s">
        <v>481</v>
      </c>
      <c r="B274" s="1" t="s">
        <v>38</v>
      </c>
      <c r="C274" s="1" t="s">
        <v>1074</v>
      </c>
      <c r="D274" s="1" t="s">
        <v>589</v>
      </c>
      <c r="E274" s="33" t="s">
        <v>339</v>
      </c>
      <c r="F274" s="34"/>
      <c r="G274" s="34"/>
      <c r="H274" s="34"/>
      <c r="I274" s="31"/>
      <c r="J274" s="1" t="s">
        <v>1297</v>
      </c>
    </row>
    <row r="275" spans="1:12" x14ac:dyDescent="0.2">
      <c r="A275" s="1" t="s">
        <v>481</v>
      </c>
      <c r="B275" s="1" t="s">
        <v>38</v>
      </c>
      <c r="C275" s="1" t="s">
        <v>1074</v>
      </c>
      <c r="D275" s="1" t="s">
        <v>1597</v>
      </c>
      <c r="E275" s="1" t="s">
        <v>1598</v>
      </c>
      <c r="F275" s="34"/>
      <c r="G275" s="34"/>
      <c r="H275" s="34"/>
      <c r="I275" s="31"/>
      <c r="J275" s="1" t="s">
        <v>1297</v>
      </c>
    </row>
    <row r="276" spans="1:12" x14ac:dyDescent="0.2">
      <c r="A276" s="1" t="s">
        <v>481</v>
      </c>
      <c r="B276" s="1" t="s">
        <v>38</v>
      </c>
      <c r="C276" s="1" t="s">
        <v>1074</v>
      </c>
      <c r="D276" s="1" t="s">
        <v>1599</v>
      </c>
      <c r="E276" s="1" t="s">
        <v>1600</v>
      </c>
      <c r="F276" s="34"/>
      <c r="G276" s="34"/>
      <c r="H276" s="34"/>
      <c r="I276" s="31"/>
      <c r="J276" s="1" t="s">
        <v>1297</v>
      </c>
      <c r="L276" s="33"/>
    </row>
    <row r="277" spans="1:12" x14ac:dyDescent="0.2">
      <c r="A277" s="1" t="s">
        <v>481</v>
      </c>
      <c r="B277" s="1" t="s">
        <v>38</v>
      </c>
      <c r="C277" s="1" t="s">
        <v>1074</v>
      </c>
      <c r="D277" s="1" t="s">
        <v>1018</v>
      </c>
      <c r="E277" s="33" t="s">
        <v>336</v>
      </c>
      <c r="F277" s="34"/>
      <c r="G277" s="34"/>
      <c r="H277" s="34"/>
      <c r="I277" s="31"/>
      <c r="J277" s="1" t="s">
        <v>1298</v>
      </c>
      <c r="L277" s="33"/>
    </row>
    <row r="278" spans="1:12" x14ac:dyDescent="0.2">
      <c r="A278" s="1" t="s">
        <v>481</v>
      </c>
      <c r="B278" s="1" t="s">
        <v>38</v>
      </c>
      <c r="C278" s="1" t="s">
        <v>1075</v>
      </c>
      <c r="D278" s="1" t="s">
        <v>593</v>
      </c>
      <c r="E278" s="33" t="s">
        <v>239</v>
      </c>
      <c r="F278" s="34">
        <v>2</v>
      </c>
      <c r="G278" s="34" t="s">
        <v>760</v>
      </c>
      <c r="H278" s="34">
        <v>1</v>
      </c>
      <c r="I278" s="31"/>
      <c r="J278" s="1" t="s">
        <v>1297</v>
      </c>
      <c r="L278" s="33"/>
    </row>
    <row r="279" spans="1:12" x14ac:dyDescent="0.2">
      <c r="A279" s="1" t="s">
        <v>481</v>
      </c>
      <c r="B279" s="1" t="s">
        <v>38</v>
      </c>
      <c r="C279" s="1" t="s">
        <v>1076</v>
      </c>
      <c r="D279" s="1" t="s">
        <v>1077</v>
      </c>
      <c r="E279" s="35" t="s">
        <v>1078</v>
      </c>
      <c r="F279" s="36">
        <v>4</v>
      </c>
      <c r="G279" s="36" t="s">
        <v>758</v>
      </c>
      <c r="H279" s="36">
        <v>2</v>
      </c>
      <c r="I279" s="31" t="s">
        <v>1079</v>
      </c>
      <c r="J279" s="1" t="s">
        <v>1297</v>
      </c>
      <c r="L279" s="35"/>
    </row>
    <row r="280" spans="1:12" x14ac:dyDescent="0.2">
      <c r="A280" s="1" t="s">
        <v>481</v>
      </c>
      <c r="B280" s="1" t="s">
        <v>38</v>
      </c>
      <c r="C280" s="1" t="s">
        <v>1076</v>
      </c>
      <c r="D280" s="1" t="s">
        <v>1511</v>
      </c>
      <c r="E280" s="35" t="s">
        <v>1512</v>
      </c>
      <c r="F280" s="36"/>
      <c r="G280" s="36"/>
      <c r="H280" s="36"/>
      <c r="I280" s="31" t="s">
        <v>1513</v>
      </c>
      <c r="J280" s="1" t="s">
        <v>1297</v>
      </c>
      <c r="L280" s="35"/>
    </row>
    <row r="281" spans="1:12" x14ac:dyDescent="0.2">
      <c r="A281" s="1" t="s">
        <v>481</v>
      </c>
      <c r="B281" s="1" t="s">
        <v>38</v>
      </c>
      <c r="C281" s="1" t="s">
        <v>1076</v>
      </c>
      <c r="D281" s="1" t="s">
        <v>1080</v>
      </c>
      <c r="E281" s="35" t="s">
        <v>1081</v>
      </c>
      <c r="F281" s="36"/>
      <c r="G281" s="36"/>
      <c r="H281" s="36"/>
      <c r="I281" s="31" t="s">
        <v>1079</v>
      </c>
      <c r="J281" s="1" t="s">
        <v>1297</v>
      </c>
      <c r="L281" s="35"/>
    </row>
    <row r="282" spans="1:12" x14ac:dyDescent="0.2">
      <c r="A282" s="1" t="s">
        <v>481</v>
      </c>
      <c r="B282" s="1" t="s">
        <v>38</v>
      </c>
      <c r="C282" s="1" t="s">
        <v>1076</v>
      </c>
      <c r="D282" s="1" t="s">
        <v>1082</v>
      </c>
      <c r="E282" s="35" t="s">
        <v>1083</v>
      </c>
      <c r="F282" s="36">
        <v>1</v>
      </c>
      <c r="G282" s="36" t="s">
        <v>756</v>
      </c>
      <c r="H282" s="36">
        <v>2</v>
      </c>
      <c r="I282" s="31" t="s">
        <v>1079</v>
      </c>
      <c r="J282" s="1" t="s">
        <v>1297</v>
      </c>
      <c r="L282" s="35"/>
    </row>
    <row r="283" spans="1:12" x14ac:dyDescent="0.2">
      <c r="A283" s="1" t="s">
        <v>481</v>
      </c>
      <c r="B283" s="1" t="s">
        <v>38</v>
      </c>
      <c r="C283" s="1" t="s">
        <v>1076</v>
      </c>
      <c r="D283" s="1" t="s">
        <v>1084</v>
      </c>
      <c r="E283" s="35" t="s">
        <v>1085</v>
      </c>
      <c r="F283" s="36">
        <v>3</v>
      </c>
      <c r="G283" s="36" t="s">
        <v>759</v>
      </c>
      <c r="H283" s="36">
        <v>1</v>
      </c>
      <c r="I283" s="31" t="s">
        <v>1079</v>
      </c>
      <c r="J283" s="1" t="s">
        <v>1297</v>
      </c>
      <c r="L283" s="35"/>
    </row>
    <row r="284" spans="1:12" x14ac:dyDescent="0.2">
      <c r="A284" s="1" t="s">
        <v>481</v>
      </c>
      <c r="B284" s="1" t="s">
        <v>38</v>
      </c>
      <c r="C284" s="1" t="s">
        <v>1076</v>
      </c>
      <c r="D284" s="1" t="s">
        <v>1514</v>
      </c>
      <c r="E284" s="35" t="s">
        <v>1515</v>
      </c>
      <c r="F284" s="36">
        <v>1</v>
      </c>
      <c r="G284" s="36" t="s">
        <v>759</v>
      </c>
      <c r="H284" s="36">
        <v>3</v>
      </c>
      <c r="I284" s="31" t="s">
        <v>1079</v>
      </c>
      <c r="J284" s="1" t="s">
        <v>1297</v>
      </c>
      <c r="K284" s="31"/>
      <c r="L284" s="35"/>
    </row>
    <row r="285" spans="1:12" x14ac:dyDescent="0.2">
      <c r="A285" s="1" t="s">
        <v>481</v>
      </c>
      <c r="B285" s="1" t="s">
        <v>38</v>
      </c>
      <c r="C285" s="1" t="s">
        <v>1076</v>
      </c>
      <c r="D285" s="1" t="s">
        <v>1601</v>
      </c>
      <c r="E285" s="35" t="s">
        <v>1602</v>
      </c>
      <c r="F285" s="36">
        <v>3</v>
      </c>
      <c r="G285" s="36" t="s">
        <v>759</v>
      </c>
      <c r="H285" s="36">
        <v>1</v>
      </c>
      <c r="I285" s="31" t="s">
        <v>1079</v>
      </c>
      <c r="J285" s="1" t="s">
        <v>1297</v>
      </c>
      <c r="K285" s="31"/>
      <c r="L285" s="35"/>
    </row>
    <row r="286" spans="1:12" x14ac:dyDescent="0.2">
      <c r="A286" s="1" t="s">
        <v>481</v>
      </c>
      <c r="B286" s="1" t="s">
        <v>38</v>
      </c>
      <c r="C286" s="1" t="s">
        <v>1076</v>
      </c>
      <c r="D286" s="1" t="s">
        <v>507</v>
      </c>
      <c r="E286" s="35" t="s">
        <v>1086</v>
      </c>
      <c r="F286" s="36"/>
      <c r="G286" s="36"/>
      <c r="H286" s="36"/>
      <c r="I286" s="31" t="s">
        <v>1079</v>
      </c>
      <c r="J286" s="1" t="s">
        <v>1297</v>
      </c>
      <c r="L286" s="35"/>
    </row>
    <row r="287" spans="1:12" x14ac:dyDescent="0.2">
      <c r="A287" s="1" t="s">
        <v>481</v>
      </c>
      <c r="B287" s="1" t="s">
        <v>38</v>
      </c>
      <c r="C287" s="1" t="s">
        <v>1076</v>
      </c>
      <c r="D287" s="1" t="s">
        <v>1018</v>
      </c>
      <c r="E287" s="35" t="s">
        <v>341</v>
      </c>
      <c r="F287" s="36"/>
      <c r="G287" s="36"/>
      <c r="H287" s="36"/>
      <c r="I287" s="31" t="s">
        <v>1516</v>
      </c>
      <c r="J287" s="1" t="s">
        <v>1298</v>
      </c>
      <c r="K287" s="31"/>
      <c r="L287" s="35"/>
    </row>
    <row r="288" spans="1:12" x14ac:dyDescent="0.2">
      <c r="A288" s="1" t="s">
        <v>481</v>
      </c>
      <c r="B288" s="1" t="s">
        <v>38</v>
      </c>
      <c r="C288" s="1" t="s">
        <v>1087</v>
      </c>
      <c r="D288" s="1" t="s">
        <v>513</v>
      </c>
      <c r="E288" s="33" t="s">
        <v>250</v>
      </c>
      <c r="F288" s="34">
        <v>3</v>
      </c>
      <c r="G288" s="34" t="s">
        <v>759</v>
      </c>
      <c r="H288" s="34">
        <v>1</v>
      </c>
      <c r="I288" s="31"/>
      <c r="J288" s="1" t="s">
        <v>1297</v>
      </c>
      <c r="L288" s="33"/>
    </row>
    <row r="289" spans="1:12" x14ac:dyDescent="0.2">
      <c r="A289" s="1" t="s">
        <v>481</v>
      </c>
      <c r="B289" s="1" t="s">
        <v>38</v>
      </c>
      <c r="C289" s="1" t="s">
        <v>1087</v>
      </c>
      <c r="D289" s="1" t="s">
        <v>606</v>
      </c>
      <c r="E289" s="33" t="s">
        <v>251</v>
      </c>
      <c r="F289" s="34"/>
      <c r="G289" s="34"/>
      <c r="H289" s="34"/>
      <c r="I289" s="31"/>
      <c r="J289" s="1" t="s">
        <v>1297</v>
      </c>
      <c r="L289" s="33"/>
    </row>
    <row r="290" spans="1:12" x14ac:dyDescent="0.2">
      <c r="A290" s="1" t="s">
        <v>481</v>
      </c>
      <c r="B290" s="1" t="s">
        <v>38</v>
      </c>
      <c r="C290" s="1" t="s">
        <v>1087</v>
      </c>
      <c r="D290" s="1" t="s">
        <v>607</v>
      </c>
      <c r="E290" s="33" t="s">
        <v>252</v>
      </c>
      <c r="F290" s="34">
        <v>3</v>
      </c>
      <c r="G290" s="34" t="s">
        <v>758</v>
      </c>
      <c r="H290" s="34">
        <v>3</v>
      </c>
      <c r="I290" s="31"/>
      <c r="J290" s="1" t="s">
        <v>1297</v>
      </c>
      <c r="L290" s="33"/>
    </row>
    <row r="291" spans="1:12" x14ac:dyDescent="0.2">
      <c r="A291" s="1" t="s">
        <v>481</v>
      </c>
      <c r="B291" s="1" t="s">
        <v>38</v>
      </c>
      <c r="C291" s="1" t="s">
        <v>1087</v>
      </c>
      <c r="D291" s="1" t="s">
        <v>608</v>
      </c>
      <c r="E291" s="33" t="s">
        <v>253</v>
      </c>
      <c r="F291" s="34"/>
      <c r="G291" s="34"/>
      <c r="H291" s="34"/>
      <c r="I291" s="31"/>
      <c r="J291" s="1" t="s">
        <v>1297</v>
      </c>
      <c r="L291" s="33"/>
    </row>
    <row r="292" spans="1:12" x14ac:dyDescent="0.2">
      <c r="A292" s="1" t="s">
        <v>481</v>
      </c>
      <c r="B292" s="1" t="s">
        <v>38</v>
      </c>
      <c r="C292" s="1" t="s">
        <v>1087</v>
      </c>
      <c r="D292" s="1" t="s">
        <v>1018</v>
      </c>
      <c r="E292" s="33" t="s">
        <v>354</v>
      </c>
      <c r="F292" s="34"/>
      <c r="G292" s="34"/>
      <c r="H292" s="34"/>
      <c r="I292" s="31"/>
      <c r="J292" s="1" t="s">
        <v>1298</v>
      </c>
      <c r="L292" s="33"/>
    </row>
    <row r="293" spans="1:12" x14ac:dyDescent="0.2">
      <c r="A293" s="1" t="s">
        <v>481</v>
      </c>
      <c r="B293" s="1" t="s">
        <v>38</v>
      </c>
      <c r="C293" s="1" t="s">
        <v>1018</v>
      </c>
      <c r="D293" s="1" t="s">
        <v>1018</v>
      </c>
      <c r="E293" s="33" t="s">
        <v>38</v>
      </c>
      <c r="F293" s="34"/>
      <c r="G293" s="34"/>
      <c r="H293" s="34"/>
      <c r="I293" s="31"/>
      <c r="J293" s="1" t="s">
        <v>1298</v>
      </c>
      <c r="L293" s="33"/>
    </row>
    <row r="294" spans="1:12" x14ac:dyDescent="0.2">
      <c r="A294" s="1" t="s">
        <v>481</v>
      </c>
      <c r="B294" s="33" t="s">
        <v>39</v>
      </c>
      <c r="C294" s="1" t="s">
        <v>1088</v>
      </c>
      <c r="D294" s="1" t="s">
        <v>578</v>
      </c>
      <c r="E294" s="33" t="s">
        <v>226</v>
      </c>
      <c r="F294" s="34">
        <v>2</v>
      </c>
      <c r="G294" s="34" t="s">
        <v>760</v>
      </c>
      <c r="H294" s="34">
        <v>1</v>
      </c>
      <c r="I294" s="31"/>
      <c r="J294" s="1" t="s">
        <v>1297</v>
      </c>
      <c r="L294" s="33"/>
    </row>
    <row r="295" spans="1:12" x14ac:dyDescent="0.2">
      <c r="A295" s="1" t="s">
        <v>481</v>
      </c>
      <c r="B295" s="33" t="s">
        <v>39</v>
      </c>
      <c r="C295" s="1" t="s">
        <v>1088</v>
      </c>
      <c r="D295" s="1" t="s">
        <v>579</v>
      </c>
      <c r="E295" s="33" t="s">
        <v>227</v>
      </c>
      <c r="F295" s="34">
        <v>2</v>
      </c>
      <c r="G295" s="34" t="s">
        <v>760</v>
      </c>
      <c r="H295" s="34">
        <v>1</v>
      </c>
      <c r="I295" s="31"/>
      <c r="J295" s="1" t="s">
        <v>1297</v>
      </c>
      <c r="L295" s="33"/>
    </row>
    <row r="296" spans="1:12" x14ac:dyDescent="0.2">
      <c r="A296" s="1" t="s">
        <v>481</v>
      </c>
      <c r="B296" s="33" t="s">
        <v>39</v>
      </c>
      <c r="C296" s="1" t="s">
        <v>1088</v>
      </c>
      <c r="D296" s="1" t="s">
        <v>580</v>
      </c>
      <c r="E296" s="33" t="s">
        <v>228</v>
      </c>
      <c r="F296" s="34"/>
      <c r="G296" s="34"/>
      <c r="H296" s="34"/>
      <c r="I296" s="31"/>
      <c r="J296" s="1" t="s">
        <v>1297</v>
      </c>
      <c r="L296" s="33"/>
    </row>
    <row r="297" spans="1:12" x14ac:dyDescent="0.2">
      <c r="A297" s="1" t="s">
        <v>481</v>
      </c>
      <c r="B297" s="33" t="s">
        <v>39</v>
      </c>
      <c r="C297" s="1" t="s">
        <v>1088</v>
      </c>
      <c r="D297" s="1" t="s">
        <v>581</v>
      </c>
      <c r="E297" s="33" t="s">
        <v>229</v>
      </c>
      <c r="F297" s="34">
        <v>4</v>
      </c>
      <c r="G297" s="34" t="s">
        <v>757</v>
      </c>
      <c r="H297" s="34">
        <v>1</v>
      </c>
      <c r="I297" s="31"/>
      <c r="J297" s="1" t="s">
        <v>1297</v>
      </c>
      <c r="L297" s="33"/>
    </row>
    <row r="298" spans="1:12" x14ac:dyDescent="0.2">
      <c r="A298" s="1" t="s">
        <v>481</v>
      </c>
      <c r="B298" s="33" t="s">
        <v>39</v>
      </c>
      <c r="C298" s="1" t="s">
        <v>1088</v>
      </c>
      <c r="D298" s="1" t="s">
        <v>1018</v>
      </c>
      <c r="E298" s="33" t="s">
        <v>333</v>
      </c>
      <c r="F298" s="34"/>
      <c r="G298" s="34"/>
      <c r="H298" s="34"/>
      <c r="I298" s="31"/>
      <c r="J298" s="1" t="s">
        <v>1298</v>
      </c>
      <c r="L298" s="33"/>
    </row>
    <row r="299" spans="1:12" x14ac:dyDescent="0.2">
      <c r="A299" s="1" t="s">
        <v>481</v>
      </c>
      <c r="B299" s="33" t="s">
        <v>39</v>
      </c>
      <c r="C299" s="1" t="s">
        <v>1088</v>
      </c>
      <c r="D299" s="1" t="s">
        <v>582</v>
      </c>
      <c r="E299" s="33" t="s">
        <v>230</v>
      </c>
      <c r="F299" s="34">
        <v>2</v>
      </c>
      <c r="G299" s="34" t="s">
        <v>756</v>
      </c>
      <c r="H299" s="34">
        <v>1</v>
      </c>
      <c r="I299" s="31"/>
      <c r="J299" s="1" t="s">
        <v>1297</v>
      </c>
      <c r="L299" s="33"/>
    </row>
    <row r="300" spans="1:12" x14ac:dyDescent="0.2">
      <c r="A300" s="1" t="s">
        <v>481</v>
      </c>
      <c r="B300" s="33" t="s">
        <v>39</v>
      </c>
      <c r="C300" s="1" t="s">
        <v>1089</v>
      </c>
      <c r="E300" s="33" t="s">
        <v>1517</v>
      </c>
      <c r="F300" s="34">
        <v>4</v>
      </c>
      <c r="G300" s="34" t="s">
        <v>758</v>
      </c>
      <c r="H300" s="34">
        <v>2</v>
      </c>
      <c r="I300" s="31" t="s">
        <v>476</v>
      </c>
      <c r="J300" s="1" t="s">
        <v>1297</v>
      </c>
      <c r="L300" s="33"/>
    </row>
    <row r="301" spans="1:12" x14ac:dyDescent="0.2">
      <c r="A301" s="1" t="s">
        <v>481</v>
      </c>
      <c r="B301" s="33" t="s">
        <v>39</v>
      </c>
      <c r="C301" s="1" t="s">
        <v>1089</v>
      </c>
      <c r="D301" s="1" t="s">
        <v>1018</v>
      </c>
      <c r="E301" s="33" t="s">
        <v>362</v>
      </c>
      <c r="F301" s="34"/>
      <c r="G301" s="34"/>
      <c r="H301" s="34"/>
      <c r="I301" s="31" t="s">
        <v>768</v>
      </c>
      <c r="J301" s="1" t="s">
        <v>1298</v>
      </c>
      <c r="L301" s="33"/>
    </row>
    <row r="302" spans="1:12" x14ac:dyDescent="0.2">
      <c r="A302" s="1" t="s">
        <v>481</v>
      </c>
      <c r="B302" s="33" t="s">
        <v>39</v>
      </c>
      <c r="C302" s="1" t="s">
        <v>1089</v>
      </c>
      <c r="E302" s="33" t="s">
        <v>1518</v>
      </c>
      <c r="F302" s="34"/>
      <c r="G302" s="34"/>
      <c r="H302" s="34"/>
      <c r="I302" s="31" t="s">
        <v>476</v>
      </c>
      <c r="J302" s="1" t="s">
        <v>1297</v>
      </c>
      <c r="L302" s="33"/>
    </row>
    <row r="303" spans="1:12" x14ac:dyDescent="0.2">
      <c r="A303" s="1" t="s">
        <v>481</v>
      </c>
      <c r="B303" s="33" t="s">
        <v>39</v>
      </c>
      <c r="C303" s="1" t="s">
        <v>1089</v>
      </c>
      <c r="D303" s="1" t="s">
        <v>617</v>
      </c>
      <c r="E303" s="33" t="s">
        <v>363</v>
      </c>
      <c r="F303" s="34"/>
      <c r="G303" s="34"/>
      <c r="H303" s="34"/>
      <c r="I303" s="31"/>
      <c r="J303" s="1" t="s">
        <v>1297</v>
      </c>
      <c r="L303" s="33"/>
    </row>
    <row r="304" spans="1:12" x14ac:dyDescent="0.2">
      <c r="A304" s="1" t="s">
        <v>481</v>
      </c>
      <c r="B304" s="33" t="s">
        <v>39</v>
      </c>
      <c r="C304" s="1" t="s">
        <v>1089</v>
      </c>
      <c r="D304" s="1" t="s">
        <v>1018</v>
      </c>
      <c r="E304" s="33" t="s">
        <v>361</v>
      </c>
      <c r="F304" s="34"/>
      <c r="G304" s="34"/>
      <c r="H304" s="34"/>
      <c r="I304" s="31"/>
      <c r="J304" s="1" t="s">
        <v>1298</v>
      </c>
      <c r="L304" s="33"/>
    </row>
    <row r="305" spans="1:12" x14ac:dyDescent="0.2">
      <c r="A305" s="1" t="s">
        <v>481</v>
      </c>
      <c r="B305" s="33" t="s">
        <v>39</v>
      </c>
      <c r="C305" s="1" t="s">
        <v>1018</v>
      </c>
      <c r="D305" s="1" t="s">
        <v>1018</v>
      </c>
      <c r="E305" s="33" t="s">
        <v>39</v>
      </c>
      <c r="F305" s="34"/>
      <c r="G305" s="34"/>
      <c r="H305" s="34"/>
      <c r="I305" s="31"/>
      <c r="J305" s="1" t="s">
        <v>1298</v>
      </c>
      <c r="L305" s="33"/>
    </row>
    <row r="306" spans="1:12" x14ac:dyDescent="0.2">
      <c r="A306" s="1" t="s">
        <v>481</v>
      </c>
      <c r="B306" s="33" t="s">
        <v>39</v>
      </c>
      <c r="C306" s="1" t="s">
        <v>1090</v>
      </c>
      <c r="D306" s="1" t="s">
        <v>619</v>
      </c>
      <c r="E306" s="33" t="s">
        <v>263</v>
      </c>
      <c r="F306" s="34">
        <v>4</v>
      </c>
      <c r="G306" s="34" t="s">
        <v>757</v>
      </c>
      <c r="H306" s="34">
        <v>1</v>
      </c>
      <c r="I306" s="31"/>
      <c r="J306" s="1" t="s">
        <v>1297</v>
      </c>
      <c r="L306" s="33"/>
    </row>
    <row r="307" spans="1:12" x14ac:dyDescent="0.2">
      <c r="A307" s="1" t="s">
        <v>481</v>
      </c>
      <c r="B307" s="33" t="s">
        <v>39</v>
      </c>
      <c r="C307" s="1" t="s">
        <v>1090</v>
      </c>
      <c r="D307" s="1" t="s">
        <v>620</v>
      </c>
      <c r="E307" s="33" t="s">
        <v>264</v>
      </c>
      <c r="F307" s="34"/>
      <c r="G307" s="34"/>
      <c r="H307" s="34"/>
      <c r="I307" s="31"/>
      <c r="J307" s="1" t="s">
        <v>1297</v>
      </c>
      <c r="L307" s="33"/>
    </row>
    <row r="308" spans="1:12" x14ac:dyDescent="0.2">
      <c r="A308" s="1" t="s">
        <v>481</v>
      </c>
      <c r="B308" s="33" t="s">
        <v>39</v>
      </c>
      <c r="C308" s="1" t="s">
        <v>1090</v>
      </c>
      <c r="D308" s="1" t="s">
        <v>621</v>
      </c>
      <c r="E308" s="33" t="s">
        <v>265</v>
      </c>
      <c r="F308" s="34">
        <v>2</v>
      </c>
      <c r="G308" s="34" t="s">
        <v>760</v>
      </c>
      <c r="H308" s="34">
        <v>1</v>
      </c>
      <c r="I308" s="31"/>
      <c r="J308" s="1" t="s">
        <v>1297</v>
      </c>
      <c r="L308" s="33"/>
    </row>
    <row r="309" spans="1:12" x14ac:dyDescent="0.2">
      <c r="A309" s="1" t="s">
        <v>481</v>
      </c>
      <c r="B309" s="33" t="s">
        <v>39</v>
      </c>
      <c r="C309" s="1" t="s">
        <v>1090</v>
      </c>
      <c r="D309" s="1" t="s">
        <v>622</v>
      </c>
      <c r="E309" s="33" t="s">
        <v>266</v>
      </c>
      <c r="F309" s="34">
        <v>2</v>
      </c>
      <c r="G309" s="34" t="s">
        <v>760</v>
      </c>
      <c r="H309" s="34">
        <v>1</v>
      </c>
      <c r="I309" s="31"/>
      <c r="J309" s="1" t="s">
        <v>1297</v>
      </c>
      <c r="L309" s="33"/>
    </row>
    <row r="310" spans="1:12" x14ac:dyDescent="0.2">
      <c r="A310" s="1" t="s">
        <v>481</v>
      </c>
      <c r="B310" s="33" t="s">
        <v>39</v>
      </c>
      <c r="C310" s="1" t="s">
        <v>1090</v>
      </c>
      <c r="D310" s="1" t="s">
        <v>1018</v>
      </c>
      <c r="E310" s="33" t="s">
        <v>365</v>
      </c>
      <c r="F310" s="34"/>
      <c r="G310" s="34"/>
      <c r="H310" s="34"/>
      <c r="I310" s="31"/>
      <c r="J310" s="1" t="s">
        <v>1298</v>
      </c>
      <c r="L310" s="33"/>
    </row>
    <row r="311" spans="1:12" x14ac:dyDescent="0.2">
      <c r="A311" s="364" t="s">
        <v>482</v>
      </c>
      <c r="B311" s="364"/>
      <c r="C311" s="364" t="s">
        <v>1018</v>
      </c>
      <c r="D311" s="364" t="s">
        <v>1018</v>
      </c>
      <c r="E311" s="365" t="s">
        <v>8</v>
      </c>
      <c r="F311" s="366"/>
      <c r="G311" s="366"/>
      <c r="H311" s="366"/>
      <c r="I311" s="364"/>
      <c r="J311" s="364" t="s">
        <v>1298</v>
      </c>
    </row>
    <row r="312" spans="1:12" x14ac:dyDescent="0.2">
      <c r="A312" s="1" t="s">
        <v>482</v>
      </c>
      <c r="B312" s="1" t="s">
        <v>10</v>
      </c>
      <c r="C312" s="1" t="s">
        <v>1091</v>
      </c>
      <c r="D312" s="1" t="s">
        <v>624</v>
      </c>
      <c r="E312" s="9" t="s">
        <v>373</v>
      </c>
      <c r="F312" s="12"/>
      <c r="G312" s="12" t="s">
        <v>758</v>
      </c>
      <c r="H312" s="12"/>
      <c r="J312" s="1" t="s">
        <v>1297</v>
      </c>
    </row>
    <row r="313" spans="1:12" x14ac:dyDescent="0.2">
      <c r="A313" s="1" t="s">
        <v>482</v>
      </c>
      <c r="B313" s="1" t="s">
        <v>10</v>
      </c>
      <c r="C313" s="1" t="s">
        <v>1091</v>
      </c>
      <c r="D313" s="1" t="s">
        <v>1092</v>
      </c>
      <c r="E313" s="9" t="s">
        <v>1093</v>
      </c>
      <c r="F313" s="12"/>
      <c r="G313" s="12" t="s">
        <v>758</v>
      </c>
      <c r="H313" s="12"/>
      <c r="J313" s="1" t="s">
        <v>1297</v>
      </c>
    </row>
    <row r="314" spans="1:12" x14ac:dyDescent="0.2">
      <c r="A314" s="1" t="s">
        <v>482</v>
      </c>
      <c r="B314" s="1" t="s">
        <v>10</v>
      </c>
      <c r="C314" s="1" t="s">
        <v>1091</v>
      </c>
      <c r="D314" s="1" t="s">
        <v>1018</v>
      </c>
      <c r="E314" s="9" t="s">
        <v>372</v>
      </c>
      <c r="F314" s="12"/>
      <c r="G314" s="12"/>
      <c r="H314" s="12"/>
      <c r="J314" s="1" t="s">
        <v>1298</v>
      </c>
    </row>
    <row r="315" spans="1:12" x14ac:dyDescent="0.2">
      <c r="A315" s="1" t="s">
        <v>482</v>
      </c>
      <c r="B315" s="1" t="s">
        <v>10</v>
      </c>
      <c r="C315" s="1" t="s">
        <v>1094</v>
      </c>
      <c r="D315" s="1" t="s">
        <v>625</v>
      </c>
      <c r="E315" s="9" t="s">
        <v>42</v>
      </c>
      <c r="F315" s="12">
        <v>3</v>
      </c>
      <c r="G315" s="12" t="s">
        <v>759</v>
      </c>
      <c r="H315" s="12">
        <v>1</v>
      </c>
      <c r="J315" s="1" t="s">
        <v>1297</v>
      </c>
    </row>
    <row r="316" spans="1:12" x14ac:dyDescent="0.2">
      <c r="A316" s="1" t="s">
        <v>482</v>
      </c>
      <c r="B316" s="1" t="s">
        <v>10</v>
      </c>
      <c r="C316" s="1" t="s">
        <v>1018</v>
      </c>
      <c r="D316" s="1" t="s">
        <v>1018</v>
      </c>
      <c r="E316" s="1" t="s">
        <v>10</v>
      </c>
      <c r="J316" s="1" t="s">
        <v>1298</v>
      </c>
    </row>
    <row r="317" spans="1:12" x14ac:dyDescent="0.2">
      <c r="A317" s="1" t="s">
        <v>482</v>
      </c>
      <c r="B317" s="1" t="s">
        <v>10</v>
      </c>
      <c r="C317" s="1" t="s">
        <v>1095</v>
      </c>
      <c r="D317" s="1" t="s">
        <v>626</v>
      </c>
      <c r="E317" s="9" t="s">
        <v>43</v>
      </c>
      <c r="F317" s="12">
        <v>4</v>
      </c>
      <c r="G317" s="12" t="s">
        <v>757</v>
      </c>
      <c r="H317" s="12">
        <v>1</v>
      </c>
      <c r="J317" s="1" t="s">
        <v>1297</v>
      </c>
    </row>
    <row r="318" spans="1:12" x14ac:dyDescent="0.2">
      <c r="A318" s="1" t="s">
        <v>482</v>
      </c>
      <c r="B318" s="1" t="s">
        <v>10</v>
      </c>
      <c r="C318" s="1" t="s">
        <v>1096</v>
      </c>
      <c r="D318" s="1" t="s">
        <v>627</v>
      </c>
      <c r="E318" s="9" t="s">
        <v>44</v>
      </c>
      <c r="F318" s="12">
        <v>4</v>
      </c>
      <c r="G318" s="12" t="s">
        <v>757</v>
      </c>
      <c r="H318" s="12">
        <v>1</v>
      </c>
      <c r="J318" s="1" t="s">
        <v>1297</v>
      </c>
    </row>
    <row r="319" spans="1:12" x14ac:dyDescent="0.2">
      <c r="A319" s="1" t="s">
        <v>482</v>
      </c>
      <c r="B319" s="1" t="s">
        <v>10</v>
      </c>
      <c r="C319" s="1" t="s">
        <v>1096</v>
      </c>
      <c r="D319" s="1" t="s">
        <v>1018</v>
      </c>
      <c r="E319" s="9" t="s">
        <v>374</v>
      </c>
      <c r="F319" s="12"/>
      <c r="G319" s="12"/>
      <c r="H319" s="12"/>
      <c r="J319" s="1" t="s">
        <v>1298</v>
      </c>
    </row>
    <row r="320" spans="1:12" x14ac:dyDescent="0.2">
      <c r="A320" s="1" t="s">
        <v>482</v>
      </c>
      <c r="B320" s="1" t="s">
        <v>10</v>
      </c>
      <c r="C320" s="1" t="s">
        <v>1096</v>
      </c>
      <c r="D320" s="1" t="s">
        <v>628</v>
      </c>
      <c r="E320" s="9" t="s">
        <v>45</v>
      </c>
      <c r="F320" s="12"/>
      <c r="G320" s="12" t="s">
        <v>758</v>
      </c>
      <c r="H320" s="12"/>
      <c r="J320" s="1" t="s">
        <v>1297</v>
      </c>
    </row>
    <row r="321" spans="1:10" x14ac:dyDescent="0.2">
      <c r="A321" s="1" t="s">
        <v>482</v>
      </c>
      <c r="B321" s="1" t="s">
        <v>12</v>
      </c>
      <c r="C321" s="1" t="s">
        <v>1018</v>
      </c>
      <c r="D321" s="1" t="s">
        <v>1018</v>
      </c>
      <c r="E321" s="1" t="s">
        <v>12</v>
      </c>
      <c r="J321" s="1" t="s">
        <v>1298</v>
      </c>
    </row>
    <row r="322" spans="1:10" x14ac:dyDescent="0.2">
      <c r="A322" s="1" t="s">
        <v>482</v>
      </c>
      <c r="B322" s="1" t="s">
        <v>12</v>
      </c>
      <c r="C322" s="1" t="s">
        <v>1097</v>
      </c>
      <c r="D322" s="1" t="s">
        <v>629</v>
      </c>
      <c r="E322" s="9" t="s">
        <v>46</v>
      </c>
      <c r="F322" s="14">
        <v>2</v>
      </c>
      <c r="G322" s="14" t="s">
        <v>756</v>
      </c>
      <c r="H322" s="14">
        <v>1</v>
      </c>
      <c r="J322" s="1" t="s">
        <v>1297</v>
      </c>
    </row>
    <row r="323" spans="1:10" x14ac:dyDescent="0.2">
      <c r="A323" s="1" t="s">
        <v>482</v>
      </c>
      <c r="B323" s="1" t="s">
        <v>12</v>
      </c>
      <c r="C323" s="1" t="s">
        <v>1097</v>
      </c>
      <c r="D323" s="1" t="s">
        <v>630</v>
      </c>
      <c r="E323" s="9" t="s">
        <v>47</v>
      </c>
      <c r="F323" s="12">
        <v>2</v>
      </c>
      <c r="G323" s="12" t="s">
        <v>760</v>
      </c>
      <c r="H323" s="12">
        <v>1</v>
      </c>
      <c r="J323" s="1" t="s">
        <v>1297</v>
      </c>
    </row>
    <row r="324" spans="1:10" x14ac:dyDescent="0.2">
      <c r="A324" s="1" t="s">
        <v>482</v>
      </c>
      <c r="B324" s="1" t="s">
        <v>12</v>
      </c>
      <c r="C324" s="1" t="s">
        <v>1097</v>
      </c>
      <c r="D324" s="1" t="s">
        <v>1018</v>
      </c>
      <c r="E324" s="9" t="s">
        <v>375</v>
      </c>
      <c r="F324" s="12"/>
      <c r="G324" s="12"/>
      <c r="H324" s="12"/>
      <c r="J324" s="1" t="s">
        <v>1298</v>
      </c>
    </row>
    <row r="325" spans="1:10" x14ac:dyDescent="0.2">
      <c r="A325" s="1" t="s">
        <v>482</v>
      </c>
      <c r="B325" s="1" t="s">
        <v>12</v>
      </c>
      <c r="C325" s="1" t="s">
        <v>1097</v>
      </c>
      <c r="D325" s="1" t="s">
        <v>631</v>
      </c>
      <c r="E325" s="9" t="s">
        <v>48</v>
      </c>
      <c r="F325" s="12">
        <v>2</v>
      </c>
      <c r="G325" s="12" t="s">
        <v>760</v>
      </c>
      <c r="H325" s="12">
        <v>1</v>
      </c>
      <c r="J325" s="1" t="s">
        <v>1297</v>
      </c>
    </row>
    <row r="326" spans="1:10" x14ac:dyDescent="0.2">
      <c r="A326" s="1" t="s">
        <v>482</v>
      </c>
      <c r="B326" s="1" t="s">
        <v>12</v>
      </c>
      <c r="C326" s="1" t="s">
        <v>1098</v>
      </c>
      <c r="D326" s="1" t="s">
        <v>632</v>
      </c>
      <c r="E326" s="9" t="s">
        <v>49</v>
      </c>
      <c r="F326" s="12"/>
      <c r="G326" s="12"/>
      <c r="H326" s="12"/>
      <c r="J326" s="1" t="s">
        <v>1297</v>
      </c>
    </row>
    <row r="327" spans="1:10" x14ac:dyDescent="0.2">
      <c r="A327" s="1" t="s">
        <v>482</v>
      </c>
      <c r="B327" s="1" t="s">
        <v>12</v>
      </c>
      <c r="C327" s="1" t="s">
        <v>1098</v>
      </c>
      <c r="D327" s="1" t="s">
        <v>633</v>
      </c>
      <c r="E327" s="9" t="s">
        <v>50</v>
      </c>
      <c r="F327" s="12">
        <v>2</v>
      </c>
      <c r="G327" s="12" t="s">
        <v>760</v>
      </c>
      <c r="H327" s="12">
        <v>1</v>
      </c>
      <c r="J327" s="1" t="s">
        <v>1297</v>
      </c>
    </row>
    <row r="328" spans="1:10" x14ac:dyDescent="0.2">
      <c r="A328" s="1" t="s">
        <v>482</v>
      </c>
      <c r="B328" s="1" t="s">
        <v>12</v>
      </c>
      <c r="C328" s="1" t="s">
        <v>1098</v>
      </c>
      <c r="D328" s="1" t="s">
        <v>1099</v>
      </c>
      <c r="E328" s="9" t="s">
        <v>1100</v>
      </c>
      <c r="F328" s="12">
        <v>4</v>
      </c>
      <c r="G328" s="12" t="s">
        <v>758</v>
      </c>
      <c r="H328" s="12">
        <v>2</v>
      </c>
      <c r="J328" s="1" t="s">
        <v>1297</v>
      </c>
    </row>
    <row r="329" spans="1:10" x14ac:dyDescent="0.2">
      <c r="A329" s="1" t="s">
        <v>482</v>
      </c>
      <c r="B329" s="1" t="s">
        <v>12</v>
      </c>
      <c r="C329" s="1" t="s">
        <v>1098</v>
      </c>
      <c r="D329" s="1" t="s">
        <v>634</v>
      </c>
      <c r="E329" s="9" t="s">
        <v>51</v>
      </c>
      <c r="F329" s="12">
        <v>3</v>
      </c>
      <c r="G329" s="12" t="s">
        <v>759</v>
      </c>
      <c r="H329" s="12">
        <v>1</v>
      </c>
      <c r="J329" s="1" t="s">
        <v>1297</v>
      </c>
    </row>
    <row r="330" spans="1:10" x14ac:dyDescent="0.2">
      <c r="A330" s="1" t="s">
        <v>482</v>
      </c>
      <c r="B330" s="1" t="s">
        <v>12</v>
      </c>
      <c r="C330" s="1" t="s">
        <v>1098</v>
      </c>
      <c r="D330" s="1" t="s">
        <v>1018</v>
      </c>
      <c r="E330" s="9" t="s">
        <v>376</v>
      </c>
      <c r="F330" s="12"/>
      <c r="G330" s="12"/>
      <c r="H330" s="12"/>
      <c r="J330" s="1" t="s">
        <v>1298</v>
      </c>
    </row>
    <row r="331" spans="1:10" x14ac:dyDescent="0.2">
      <c r="A331" s="1" t="s">
        <v>482</v>
      </c>
      <c r="B331" s="1" t="s">
        <v>13</v>
      </c>
      <c r="C331" s="1" t="s">
        <v>1101</v>
      </c>
      <c r="D331" s="1" t="s">
        <v>635</v>
      </c>
      <c r="E331" s="9" t="s">
        <v>52</v>
      </c>
      <c r="F331" s="12"/>
      <c r="G331" s="12"/>
      <c r="H331" s="12"/>
      <c r="J331" s="1" t="s">
        <v>1297</v>
      </c>
    </row>
    <row r="332" spans="1:10" x14ac:dyDescent="0.2">
      <c r="A332" s="1" t="s">
        <v>482</v>
      </c>
      <c r="B332" s="1" t="s">
        <v>14</v>
      </c>
      <c r="C332" s="1" t="s">
        <v>1018</v>
      </c>
      <c r="D332" s="1" t="s">
        <v>1018</v>
      </c>
      <c r="E332" s="9" t="s">
        <v>377</v>
      </c>
      <c r="F332" s="12"/>
      <c r="G332" s="12"/>
      <c r="H332" s="12"/>
      <c r="J332" s="1" t="s">
        <v>1298</v>
      </c>
    </row>
    <row r="333" spans="1:10" x14ac:dyDescent="0.2">
      <c r="A333" s="1" t="s">
        <v>482</v>
      </c>
      <c r="B333" s="1" t="s">
        <v>14</v>
      </c>
      <c r="C333" s="1" t="s">
        <v>1102</v>
      </c>
      <c r="D333" s="1" t="s">
        <v>639</v>
      </c>
      <c r="E333" s="9" t="s">
        <v>378</v>
      </c>
      <c r="F333" s="12"/>
      <c r="G333" s="12"/>
      <c r="H333" s="12"/>
      <c r="J333" s="1" t="s">
        <v>1297</v>
      </c>
    </row>
    <row r="334" spans="1:10" x14ac:dyDescent="0.2">
      <c r="A334" s="1" t="s">
        <v>482</v>
      </c>
      <c r="B334" s="1" t="s">
        <v>14</v>
      </c>
      <c r="C334" s="1" t="s">
        <v>1102</v>
      </c>
      <c r="D334" s="1" t="s">
        <v>636</v>
      </c>
      <c r="E334" s="9" t="s">
        <v>53</v>
      </c>
      <c r="F334" s="12">
        <v>4</v>
      </c>
      <c r="G334" s="12" t="s">
        <v>757</v>
      </c>
      <c r="H334" s="12">
        <v>1</v>
      </c>
      <c r="J334" s="1" t="s">
        <v>1297</v>
      </c>
    </row>
    <row r="335" spans="1:10" x14ac:dyDescent="0.2">
      <c r="A335" s="1" t="s">
        <v>482</v>
      </c>
      <c r="B335" s="1" t="s">
        <v>14</v>
      </c>
      <c r="C335" s="1" t="s">
        <v>1102</v>
      </c>
      <c r="D335" s="1" t="s">
        <v>637</v>
      </c>
      <c r="E335" s="9" t="s">
        <v>54</v>
      </c>
      <c r="F335" s="12">
        <v>4</v>
      </c>
      <c r="G335" s="12" t="s">
        <v>757</v>
      </c>
      <c r="H335" s="12">
        <v>1</v>
      </c>
      <c r="J335" s="1" t="s">
        <v>1297</v>
      </c>
    </row>
    <row r="336" spans="1:10" x14ac:dyDescent="0.2">
      <c r="A336" s="1" t="s">
        <v>482</v>
      </c>
      <c r="B336" s="1" t="s">
        <v>14</v>
      </c>
      <c r="C336" s="1" t="s">
        <v>1102</v>
      </c>
      <c r="D336" s="1" t="s">
        <v>638</v>
      </c>
      <c r="E336" s="9" t="s">
        <v>55</v>
      </c>
      <c r="F336" s="12"/>
      <c r="G336" s="12"/>
      <c r="H336" s="12"/>
      <c r="J336" s="1" t="s">
        <v>1297</v>
      </c>
    </row>
    <row r="337" spans="1:10" x14ac:dyDescent="0.2">
      <c r="A337" s="1" t="s">
        <v>482</v>
      </c>
      <c r="B337" s="1" t="s">
        <v>14</v>
      </c>
      <c r="C337" s="1" t="s">
        <v>1103</v>
      </c>
      <c r="D337" s="1" t="s">
        <v>640</v>
      </c>
      <c r="E337" s="9" t="s">
        <v>56</v>
      </c>
      <c r="F337" s="12">
        <v>2</v>
      </c>
      <c r="G337" s="12" t="s">
        <v>759</v>
      </c>
      <c r="H337" s="12">
        <v>2</v>
      </c>
      <c r="J337" s="1" t="s">
        <v>1297</v>
      </c>
    </row>
    <row r="338" spans="1:10" x14ac:dyDescent="0.2">
      <c r="A338" s="1" t="s">
        <v>482</v>
      </c>
      <c r="B338" s="1" t="s">
        <v>14</v>
      </c>
      <c r="C338" s="1" t="s">
        <v>1104</v>
      </c>
      <c r="D338" s="1" t="s">
        <v>549</v>
      </c>
      <c r="E338" s="9" t="s">
        <v>57</v>
      </c>
      <c r="F338" s="12">
        <v>2</v>
      </c>
      <c r="G338" s="12" t="s">
        <v>756</v>
      </c>
      <c r="H338" s="12">
        <v>1</v>
      </c>
      <c r="J338" s="1" t="s">
        <v>1297</v>
      </c>
    </row>
    <row r="339" spans="1:10" x14ac:dyDescent="0.2">
      <c r="A339" s="1" t="s">
        <v>482</v>
      </c>
      <c r="B339" s="1" t="s">
        <v>14</v>
      </c>
      <c r="C339" s="1" t="s">
        <v>1104</v>
      </c>
      <c r="D339" s="1" t="s">
        <v>1018</v>
      </c>
      <c r="E339" s="9" t="s">
        <v>379</v>
      </c>
      <c r="F339" s="12"/>
      <c r="G339" s="12"/>
      <c r="H339" s="12"/>
      <c r="I339" s="1" t="s">
        <v>463</v>
      </c>
      <c r="J339" s="1" t="s">
        <v>1297</v>
      </c>
    </row>
    <row r="340" spans="1:10" x14ac:dyDescent="0.2">
      <c r="A340" s="1" t="s">
        <v>482</v>
      </c>
      <c r="B340" s="1" t="s">
        <v>14</v>
      </c>
      <c r="C340" s="1" t="s">
        <v>1018</v>
      </c>
      <c r="D340" s="1" t="s">
        <v>1018</v>
      </c>
      <c r="E340" s="9" t="s">
        <v>14</v>
      </c>
      <c r="F340" s="12"/>
      <c r="G340" s="12"/>
      <c r="H340" s="12"/>
      <c r="J340" s="1" t="s">
        <v>1298</v>
      </c>
    </row>
    <row r="341" spans="1:10" x14ac:dyDescent="0.2">
      <c r="A341" s="1" t="s">
        <v>482</v>
      </c>
      <c r="B341" s="1" t="s">
        <v>14</v>
      </c>
      <c r="C341" s="1" t="s">
        <v>1105</v>
      </c>
      <c r="D341" s="1" t="s">
        <v>599</v>
      </c>
      <c r="E341" s="9" t="s">
        <v>58</v>
      </c>
      <c r="F341" s="12"/>
      <c r="G341" s="12" t="s">
        <v>758</v>
      </c>
      <c r="H341" s="12"/>
      <c r="J341" s="1" t="s">
        <v>1297</v>
      </c>
    </row>
    <row r="342" spans="1:10" x14ac:dyDescent="0.2">
      <c r="A342" s="1" t="s">
        <v>482</v>
      </c>
      <c r="B342" s="1" t="s">
        <v>14</v>
      </c>
      <c r="C342" s="1" t="s">
        <v>1105</v>
      </c>
      <c r="D342" s="1" t="s">
        <v>641</v>
      </c>
      <c r="E342" s="9" t="s">
        <v>59</v>
      </c>
      <c r="F342" s="12">
        <v>4</v>
      </c>
      <c r="G342" s="12" t="s">
        <v>757</v>
      </c>
      <c r="H342" s="12">
        <v>1</v>
      </c>
      <c r="J342" s="1" t="s">
        <v>1297</v>
      </c>
    </row>
    <row r="343" spans="1:10" x14ac:dyDescent="0.2">
      <c r="A343" s="1" t="s">
        <v>482</v>
      </c>
      <c r="B343" s="1" t="s">
        <v>15</v>
      </c>
      <c r="C343" s="1" t="s">
        <v>1106</v>
      </c>
      <c r="D343" s="1" t="s">
        <v>642</v>
      </c>
      <c r="E343" s="9" t="s">
        <v>60</v>
      </c>
      <c r="F343" s="12"/>
      <c r="G343" s="12"/>
      <c r="H343" s="12"/>
      <c r="J343" s="1" t="s">
        <v>1297</v>
      </c>
    </row>
    <row r="344" spans="1:10" x14ac:dyDescent="0.2">
      <c r="A344" s="1" t="s">
        <v>482</v>
      </c>
      <c r="B344" s="1" t="s">
        <v>15</v>
      </c>
      <c r="C344" s="1" t="s">
        <v>1018</v>
      </c>
      <c r="D344" s="1" t="s">
        <v>1018</v>
      </c>
      <c r="E344" s="9" t="s">
        <v>15</v>
      </c>
      <c r="F344" s="12"/>
      <c r="G344" s="12"/>
      <c r="H344" s="12"/>
      <c r="J344" s="1" t="s">
        <v>1298</v>
      </c>
    </row>
    <row r="345" spans="1:10" x14ac:dyDescent="0.2">
      <c r="A345" s="1" t="s">
        <v>482</v>
      </c>
      <c r="B345" s="1" t="s">
        <v>15</v>
      </c>
      <c r="C345" s="1" t="s">
        <v>1107</v>
      </c>
      <c r="D345" s="1" t="s">
        <v>545</v>
      </c>
      <c r="E345" s="9" t="s">
        <v>61</v>
      </c>
      <c r="F345" s="12"/>
      <c r="G345" s="12"/>
      <c r="H345" s="12"/>
      <c r="J345" s="1" t="s">
        <v>1297</v>
      </c>
    </row>
    <row r="346" spans="1:10" x14ac:dyDescent="0.2">
      <c r="A346" s="1" t="s">
        <v>482</v>
      </c>
      <c r="B346" s="1" t="s">
        <v>15</v>
      </c>
      <c r="C346" s="1" t="s">
        <v>1107</v>
      </c>
      <c r="D346" s="1" t="s">
        <v>643</v>
      </c>
      <c r="E346" s="9" t="s">
        <v>62</v>
      </c>
      <c r="F346" s="12">
        <v>2</v>
      </c>
      <c r="G346" s="12" t="s">
        <v>756</v>
      </c>
      <c r="H346" s="12">
        <v>1</v>
      </c>
      <c r="J346" s="1" t="s">
        <v>1297</v>
      </c>
    </row>
    <row r="347" spans="1:10" x14ac:dyDescent="0.2">
      <c r="A347" s="1" t="s">
        <v>482</v>
      </c>
      <c r="B347" s="1" t="s">
        <v>15</v>
      </c>
      <c r="C347" s="1" t="s">
        <v>1107</v>
      </c>
      <c r="D347" s="1" t="s">
        <v>1018</v>
      </c>
      <c r="E347" s="9" t="s">
        <v>380</v>
      </c>
      <c r="F347" s="12"/>
      <c r="G347" s="12"/>
      <c r="H347" s="12"/>
      <c r="J347" s="1" t="s">
        <v>1298</v>
      </c>
    </row>
    <row r="348" spans="1:10" x14ac:dyDescent="0.2">
      <c r="A348" s="1" t="s">
        <v>482</v>
      </c>
      <c r="B348" s="1" t="s">
        <v>15</v>
      </c>
      <c r="C348" s="1" t="s">
        <v>1108</v>
      </c>
      <c r="D348" s="1" t="s">
        <v>644</v>
      </c>
      <c r="E348" s="9" t="s">
        <v>63</v>
      </c>
      <c r="F348" s="12"/>
      <c r="G348" s="12"/>
      <c r="H348" s="12"/>
      <c r="J348" s="1" t="s">
        <v>1297</v>
      </c>
    </row>
    <row r="349" spans="1:10" x14ac:dyDescent="0.2">
      <c r="A349" s="1" t="s">
        <v>482</v>
      </c>
      <c r="B349" s="1" t="s">
        <v>15</v>
      </c>
      <c r="C349" s="1" t="s">
        <v>1108</v>
      </c>
      <c r="D349" s="1" t="s">
        <v>1109</v>
      </c>
      <c r="E349" s="9" t="s">
        <v>1110</v>
      </c>
      <c r="F349" s="12"/>
      <c r="G349" s="12"/>
      <c r="H349" s="12"/>
      <c r="J349" s="1" t="s">
        <v>1297</v>
      </c>
    </row>
    <row r="350" spans="1:10" x14ac:dyDescent="0.2">
      <c r="A350" s="1" t="s">
        <v>482</v>
      </c>
      <c r="B350" s="1" t="s">
        <v>15</v>
      </c>
      <c r="C350" s="1" t="s">
        <v>1108</v>
      </c>
      <c r="D350" s="1" t="s">
        <v>645</v>
      </c>
      <c r="E350" s="9" t="s">
        <v>64</v>
      </c>
      <c r="F350" s="12">
        <v>4</v>
      </c>
      <c r="G350" s="12" t="s">
        <v>757</v>
      </c>
      <c r="H350" s="12">
        <v>1</v>
      </c>
      <c r="J350" s="1" t="s">
        <v>1297</v>
      </c>
    </row>
    <row r="351" spans="1:10" x14ac:dyDescent="0.2">
      <c r="A351" s="1" t="s">
        <v>482</v>
      </c>
      <c r="B351" s="1" t="s">
        <v>15</v>
      </c>
      <c r="C351" s="1" t="s">
        <v>1108</v>
      </c>
      <c r="D351" s="1" t="s">
        <v>1018</v>
      </c>
      <c r="E351" s="9" t="s">
        <v>381</v>
      </c>
      <c r="F351" s="12"/>
      <c r="G351" s="12"/>
      <c r="H351" s="12"/>
      <c r="J351" s="1" t="s">
        <v>1298</v>
      </c>
    </row>
    <row r="352" spans="1:10" x14ac:dyDescent="0.2">
      <c r="A352" s="1" t="s">
        <v>482</v>
      </c>
      <c r="B352" s="1" t="s">
        <v>16</v>
      </c>
      <c r="C352" s="1" t="s">
        <v>1111</v>
      </c>
      <c r="D352" s="1" t="s">
        <v>646</v>
      </c>
      <c r="E352" s="9" t="s">
        <v>65</v>
      </c>
      <c r="F352" s="12">
        <v>2</v>
      </c>
      <c r="G352" s="12" t="s">
        <v>759</v>
      </c>
      <c r="H352" s="12">
        <v>2</v>
      </c>
      <c r="J352" s="1" t="s">
        <v>1297</v>
      </c>
    </row>
    <row r="353" spans="1:10" x14ac:dyDescent="0.2">
      <c r="A353" s="1" t="s">
        <v>482</v>
      </c>
      <c r="B353" s="1" t="s">
        <v>17</v>
      </c>
      <c r="C353" s="1" t="s">
        <v>1112</v>
      </c>
      <c r="D353" s="1" t="s">
        <v>1113</v>
      </c>
      <c r="E353" s="9" t="s">
        <v>1114</v>
      </c>
      <c r="F353" s="12"/>
      <c r="G353" s="12"/>
      <c r="H353" s="12"/>
      <c r="J353" s="1" t="s">
        <v>1297</v>
      </c>
    </row>
    <row r="354" spans="1:10" x14ac:dyDescent="0.2">
      <c r="A354" s="1" t="s">
        <v>482</v>
      </c>
      <c r="B354" s="1" t="s">
        <v>17</v>
      </c>
      <c r="C354" s="1" t="s">
        <v>1115</v>
      </c>
      <c r="D354" s="1" t="s">
        <v>1116</v>
      </c>
      <c r="E354" s="9" t="s">
        <v>1117</v>
      </c>
      <c r="F354" s="12">
        <v>2</v>
      </c>
      <c r="G354" s="12" t="s">
        <v>757</v>
      </c>
      <c r="H354" s="12">
        <v>3</v>
      </c>
      <c r="J354" s="1" t="s">
        <v>1297</v>
      </c>
    </row>
    <row r="355" spans="1:10" x14ac:dyDescent="0.2">
      <c r="A355" s="1" t="s">
        <v>482</v>
      </c>
      <c r="B355" s="1" t="s">
        <v>17</v>
      </c>
      <c r="C355" s="1" t="s">
        <v>1118</v>
      </c>
      <c r="D355" s="1" t="s">
        <v>1119</v>
      </c>
      <c r="E355" s="9" t="s">
        <v>1120</v>
      </c>
      <c r="F355" s="12"/>
      <c r="G355" s="12"/>
      <c r="H355" s="12"/>
      <c r="J355" s="1" t="s">
        <v>1297</v>
      </c>
    </row>
    <row r="356" spans="1:10" x14ac:dyDescent="0.2">
      <c r="A356" s="1" t="s">
        <v>482</v>
      </c>
      <c r="B356" s="1" t="s">
        <v>17</v>
      </c>
      <c r="C356" s="1" t="s">
        <v>1118</v>
      </c>
      <c r="D356" s="1" t="s">
        <v>1121</v>
      </c>
      <c r="E356" s="9" t="s">
        <v>1122</v>
      </c>
      <c r="F356" s="12">
        <v>2</v>
      </c>
      <c r="G356" s="12" t="s">
        <v>756</v>
      </c>
      <c r="H356" s="12">
        <v>1</v>
      </c>
      <c r="J356" s="1" t="s">
        <v>1297</v>
      </c>
    </row>
    <row r="357" spans="1:10" x14ac:dyDescent="0.2">
      <c r="A357" s="1" t="s">
        <v>482</v>
      </c>
      <c r="B357" s="1" t="s">
        <v>17</v>
      </c>
      <c r="C357" s="1" t="s">
        <v>1118</v>
      </c>
      <c r="D357" s="1" t="s">
        <v>1123</v>
      </c>
      <c r="E357" s="9" t="s">
        <v>1124</v>
      </c>
      <c r="F357" s="12"/>
      <c r="G357" s="12"/>
      <c r="H357" s="12"/>
      <c r="J357" s="1" t="s">
        <v>1297</v>
      </c>
    </row>
    <row r="358" spans="1:10" x14ac:dyDescent="0.2">
      <c r="A358" s="1" t="s">
        <v>482</v>
      </c>
      <c r="B358" s="1" t="s">
        <v>17</v>
      </c>
      <c r="C358" s="1" t="s">
        <v>1118</v>
      </c>
      <c r="D358" s="1" t="s">
        <v>1125</v>
      </c>
      <c r="E358" s="9" t="s">
        <v>1126</v>
      </c>
      <c r="F358" s="12"/>
      <c r="G358" s="12"/>
      <c r="H358" s="12"/>
      <c r="J358" s="1" t="s">
        <v>1297</v>
      </c>
    </row>
    <row r="359" spans="1:10" x14ac:dyDescent="0.2">
      <c r="A359" s="1" t="s">
        <v>482</v>
      </c>
      <c r="B359" s="1" t="s">
        <v>17</v>
      </c>
      <c r="C359" s="1" t="s">
        <v>1118</v>
      </c>
      <c r="D359" s="1" t="s">
        <v>770</v>
      </c>
      <c r="E359" s="9" t="s">
        <v>771</v>
      </c>
      <c r="F359" s="12">
        <v>2</v>
      </c>
      <c r="G359" s="12" t="s">
        <v>759</v>
      </c>
      <c r="H359" s="12">
        <v>2</v>
      </c>
      <c r="J359" s="1" t="s">
        <v>1297</v>
      </c>
    </row>
    <row r="360" spans="1:10" x14ac:dyDescent="0.2">
      <c r="A360" s="1" t="s">
        <v>482</v>
      </c>
      <c r="B360" s="1" t="s">
        <v>17</v>
      </c>
      <c r="C360" s="1" t="s">
        <v>1118</v>
      </c>
      <c r="D360" s="1" t="s">
        <v>1127</v>
      </c>
      <c r="E360" s="9" t="s">
        <v>1128</v>
      </c>
      <c r="F360" s="12">
        <v>3</v>
      </c>
      <c r="G360" s="12" t="s">
        <v>759</v>
      </c>
      <c r="H360" s="12">
        <v>1</v>
      </c>
      <c r="J360" s="1" t="s">
        <v>1297</v>
      </c>
    </row>
    <row r="361" spans="1:10" x14ac:dyDescent="0.2">
      <c r="A361" s="1" t="s">
        <v>482</v>
      </c>
      <c r="B361" s="1" t="s">
        <v>17</v>
      </c>
      <c r="C361" s="1" t="s">
        <v>1118</v>
      </c>
      <c r="D361" s="1" t="s">
        <v>1129</v>
      </c>
      <c r="E361" s="9" t="s">
        <v>1130</v>
      </c>
      <c r="F361" s="12">
        <v>4</v>
      </c>
      <c r="G361" s="12" t="s">
        <v>757</v>
      </c>
      <c r="H361" s="12">
        <v>1</v>
      </c>
      <c r="J361" s="1" t="s">
        <v>1297</v>
      </c>
    </row>
    <row r="362" spans="1:10" x14ac:dyDescent="0.2">
      <c r="A362" s="1" t="s">
        <v>482</v>
      </c>
      <c r="B362" s="1" t="s">
        <v>17</v>
      </c>
      <c r="C362" s="1" t="s">
        <v>1118</v>
      </c>
      <c r="D362" s="1" t="s">
        <v>1018</v>
      </c>
      <c r="E362" s="9" t="s">
        <v>382</v>
      </c>
      <c r="F362" s="12"/>
      <c r="G362" s="12"/>
      <c r="H362" s="12"/>
      <c r="I362" s="1" t="s">
        <v>772</v>
      </c>
      <c r="J362" s="1" t="s">
        <v>1298</v>
      </c>
    </row>
    <row r="363" spans="1:10" x14ac:dyDescent="0.2">
      <c r="A363" s="1" t="s">
        <v>482</v>
      </c>
      <c r="B363" s="1" t="s">
        <v>17</v>
      </c>
      <c r="C363" s="1" t="s">
        <v>1118</v>
      </c>
      <c r="D363" s="1" t="s">
        <v>1018</v>
      </c>
      <c r="E363" s="9" t="s">
        <v>478</v>
      </c>
      <c r="F363" s="12"/>
      <c r="G363" s="12"/>
      <c r="H363" s="12"/>
      <c r="I363" s="1" t="s">
        <v>773</v>
      </c>
      <c r="J363" s="1" t="s">
        <v>1298</v>
      </c>
    </row>
    <row r="364" spans="1:10" x14ac:dyDescent="0.2">
      <c r="A364" s="1" t="s">
        <v>482</v>
      </c>
      <c r="B364" s="1" t="s">
        <v>17</v>
      </c>
      <c r="C364" s="1" t="s">
        <v>1118</v>
      </c>
      <c r="D364" s="1" t="s">
        <v>1131</v>
      </c>
      <c r="E364" s="9" t="s">
        <v>1132</v>
      </c>
      <c r="F364" s="12">
        <v>3</v>
      </c>
      <c r="G364" s="12" t="s">
        <v>759</v>
      </c>
      <c r="H364" s="12">
        <v>1</v>
      </c>
      <c r="J364" s="1" t="s">
        <v>1297</v>
      </c>
    </row>
    <row r="365" spans="1:10" x14ac:dyDescent="0.2">
      <c r="A365" s="1" t="s">
        <v>482</v>
      </c>
      <c r="B365" s="1" t="s">
        <v>17</v>
      </c>
      <c r="C365" s="1" t="s">
        <v>1118</v>
      </c>
      <c r="D365" s="1" t="s">
        <v>1133</v>
      </c>
      <c r="E365" s="9" t="s">
        <v>1134</v>
      </c>
      <c r="F365" s="12"/>
      <c r="G365" s="12"/>
      <c r="H365" s="12"/>
      <c r="J365" s="1" t="s">
        <v>1297</v>
      </c>
    </row>
    <row r="366" spans="1:10" x14ac:dyDescent="0.2">
      <c r="A366" s="1" t="s">
        <v>482</v>
      </c>
      <c r="B366" s="1" t="s">
        <v>17</v>
      </c>
      <c r="C366" s="1" t="s">
        <v>1118</v>
      </c>
      <c r="D366" s="1" t="s">
        <v>1135</v>
      </c>
      <c r="E366" s="9" t="s">
        <v>1136</v>
      </c>
      <c r="F366" s="12"/>
      <c r="G366" s="12"/>
      <c r="H366" s="12"/>
      <c r="J366" s="1" t="s">
        <v>1297</v>
      </c>
    </row>
    <row r="367" spans="1:10" x14ac:dyDescent="0.2">
      <c r="A367" s="1" t="s">
        <v>482</v>
      </c>
      <c r="B367" s="1" t="s">
        <v>17</v>
      </c>
      <c r="C367" s="1" t="s">
        <v>1118</v>
      </c>
      <c r="D367" s="1" t="s">
        <v>1137</v>
      </c>
      <c r="E367" s="9" t="s">
        <v>1138</v>
      </c>
      <c r="F367" s="12">
        <v>3</v>
      </c>
      <c r="G367" s="12" t="s">
        <v>759</v>
      </c>
      <c r="H367" s="12">
        <v>1</v>
      </c>
      <c r="J367" s="1" t="s">
        <v>1297</v>
      </c>
    </row>
    <row r="368" spans="1:10" x14ac:dyDescent="0.2">
      <c r="A368" s="1" t="s">
        <v>482</v>
      </c>
      <c r="B368" s="1" t="s">
        <v>17</v>
      </c>
      <c r="C368" s="1" t="s">
        <v>1118</v>
      </c>
      <c r="D368" s="1" t="s">
        <v>1139</v>
      </c>
      <c r="E368" s="9" t="s">
        <v>1140</v>
      </c>
      <c r="F368" s="12"/>
      <c r="G368" s="12"/>
      <c r="H368" s="12"/>
      <c r="J368" s="1" t="s">
        <v>1297</v>
      </c>
    </row>
    <row r="369" spans="1:10" x14ac:dyDescent="0.2">
      <c r="A369" s="1" t="s">
        <v>482</v>
      </c>
      <c r="B369" s="1" t="s">
        <v>17</v>
      </c>
      <c r="C369" s="1" t="s">
        <v>1118</v>
      </c>
      <c r="D369" s="1" t="s">
        <v>1141</v>
      </c>
      <c r="E369" s="9" t="s">
        <v>1142</v>
      </c>
      <c r="F369" s="12"/>
      <c r="G369" s="12"/>
      <c r="H369" s="12"/>
      <c r="J369" s="1" t="s">
        <v>1297</v>
      </c>
    </row>
    <row r="370" spans="1:10" x14ac:dyDescent="0.2">
      <c r="A370" s="1" t="s">
        <v>482</v>
      </c>
      <c r="B370" s="1" t="s">
        <v>17</v>
      </c>
      <c r="C370" s="1" t="s">
        <v>1118</v>
      </c>
      <c r="D370" s="1" t="s">
        <v>1143</v>
      </c>
      <c r="E370" s="9" t="s">
        <v>1144</v>
      </c>
      <c r="F370" s="12">
        <v>4</v>
      </c>
      <c r="G370" s="12" t="s">
        <v>757</v>
      </c>
      <c r="H370" s="12">
        <v>1</v>
      </c>
      <c r="J370" s="1" t="s">
        <v>1297</v>
      </c>
    </row>
    <row r="371" spans="1:10" x14ac:dyDescent="0.2">
      <c r="A371" s="1" t="s">
        <v>482</v>
      </c>
      <c r="B371" s="1" t="s">
        <v>17</v>
      </c>
      <c r="C371" s="1" t="s">
        <v>1118</v>
      </c>
      <c r="D371" s="1" t="s">
        <v>647</v>
      </c>
      <c r="E371" s="9" t="s">
        <v>66</v>
      </c>
      <c r="F371" s="12"/>
      <c r="G371" s="12"/>
      <c r="H371" s="12"/>
      <c r="J371" s="1" t="s">
        <v>1297</v>
      </c>
    </row>
    <row r="372" spans="1:10" x14ac:dyDescent="0.2">
      <c r="A372" s="1" t="s">
        <v>482</v>
      </c>
      <c r="B372" s="1" t="s">
        <v>17</v>
      </c>
      <c r="C372" s="1" t="s">
        <v>1118</v>
      </c>
      <c r="D372" s="1" t="s">
        <v>1145</v>
      </c>
      <c r="E372" s="9" t="s">
        <v>1146</v>
      </c>
      <c r="F372" s="12"/>
      <c r="G372" s="12"/>
      <c r="H372" s="12"/>
      <c r="J372" s="1" t="s">
        <v>1297</v>
      </c>
    </row>
    <row r="373" spans="1:10" x14ac:dyDescent="0.2">
      <c r="A373" s="1" t="s">
        <v>482</v>
      </c>
      <c r="B373" s="1" t="s">
        <v>17</v>
      </c>
      <c r="C373" s="1" t="s">
        <v>1018</v>
      </c>
      <c r="D373" s="1" t="s">
        <v>1018</v>
      </c>
      <c r="E373" s="9" t="s">
        <v>17</v>
      </c>
      <c r="F373" s="12"/>
      <c r="G373" s="12"/>
      <c r="H373" s="12"/>
      <c r="J373" s="1" t="s">
        <v>1298</v>
      </c>
    </row>
    <row r="374" spans="1:10" x14ac:dyDescent="0.2">
      <c r="A374" s="1" t="s">
        <v>482</v>
      </c>
      <c r="B374" s="1" t="s">
        <v>18</v>
      </c>
      <c r="C374" s="1" t="s">
        <v>1147</v>
      </c>
      <c r="D374" s="1" t="s">
        <v>648</v>
      </c>
      <c r="E374" s="9" t="s">
        <v>67</v>
      </c>
      <c r="F374" s="12"/>
      <c r="G374" s="12"/>
      <c r="H374" s="12"/>
      <c r="J374" s="1" t="s">
        <v>1297</v>
      </c>
    </row>
    <row r="375" spans="1:10" x14ac:dyDescent="0.2">
      <c r="A375" s="1" t="s">
        <v>482</v>
      </c>
      <c r="B375" s="1" t="s">
        <v>18</v>
      </c>
      <c r="C375" s="1" t="s">
        <v>1147</v>
      </c>
      <c r="D375" s="1" t="s">
        <v>649</v>
      </c>
      <c r="E375" s="9" t="s">
        <v>68</v>
      </c>
      <c r="F375" s="12"/>
      <c r="G375" s="12"/>
      <c r="H375" s="12"/>
      <c r="J375" s="1" t="s">
        <v>1297</v>
      </c>
    </row>
    <row r="376" spans="1:10" x14ac:dyDescent="0.2">
      <c r="A376" s="1" t="s">
        <v>482</v>
      </c>
      <c r="B376" s="1" t="s">
        <v>18</v>
      </c>
      <c r="C376" s="1" t="s">
        <v>1147</v>
      </c>
      <c r="D376" s="1" t="s">
        <v>1018</v>
      </c>
      <c r="E376" s="9" t="s">
        <v>383</v>
      </c>
      <c r="F376" s="12"/>
      <c r="G376" s="12"/>
      <c r="H376" s="12"/>
      <c r="J376" s="1" t="s">
        <v>1298</v>
      </c>
    </row>
    <row r="377" spans="1:10" x14ac:dyDescent="0.2">
      <c r="A377" s="1" t="s">
        <v>482</v>
      </c>
      <c r="B377" s="1" t="s">
        <v>18</v>
      </c>
      <c r="C377" s="1" t="s">
        <v>1148</v>
      </c>
      <c r="D377" s="1" t="s">
        <v>650</v>
      </c>
      <c r="E377" s="9" t="s">
        <v>69</v>
      </c>
      <c r="F377" s="12"/>
      <c r="G377" s="12"/>
      <c r="H377" s="12"/>
      <c r="J377" s="1" t="s">
        <v>1297</v>
      </c>
    </row>
    <row r="378" spans="1:10" x14ac:dyDescent="0.2">
      <c r="A378" s="1" t="s">
        <v>482</v>
      </c>
      <c r="B378" s="1" t="s">
        <v>18</v>
      </c>
      <c r="C378" s="1" t="s">
        <v>1149</v>
      </c>
      <c r="D378" s="1" t="s">
        <v>1018</v>
      </c>
      <c r="E378" s="9" t="s">
        <v>384</v>
      </c>
      <c r="F378" s="12"/>
      <c r="G378" s="12"/>
      <c r="H378" s="12"/>
      <c r="I378" s="1" t="s">
        <v>1519</v>
      </c>
      <c r="J378" s="1" t="s">
        <v>1297</v>
      </c>
    </row>
    <row r="379" spans="1:10" x14ac:dyDescent="0.2">
      <c r="A379" s="1" t="s">
        <v>482</v>
      </c>
      <c r="B379" s="1" t="s">
        <v>18</v>
      </c>
      <c r="C379" s="1" t="s">
        <v>1018</v>
      </c>
      <c r="D379" s="1" t="s">
        <v>1018</v>
      </c>
      <c r="E379" s="9" t="s">
        <v>18</v>
      </c>
      <c r="F379" s="12"/>
      <c r="G379" s="12"/>
      <c r="H379" s="12"/>
      <c r="J379" s="1" t="s">
        <v>1298</v>
      </c>
    </row>
    <row r="380" spans="1:10" x14ac:dyDescent="0.2">
      <c r="A380" s="1" t="s">
        <v>482</v>
      </c>
      <c r="B380" s="1" t="s">
        <v>18</v>
      </c>
      <c r="C380" s="1" t="s">
        <v>1150</v>
      </c>
      <c r="D380" s="1" t="s">
        <v>1018</v>
      </c>
      <c r="E380" s="9" t="s">
        <v>385</v>
      </c>
      <c r="F380" s="12"/>
      <c r="G380" s="12"/>
      <c r="H380" s="12"/>
      <c r="I380" s="1" t="s">
        <v>464</v>
      </c>
      <c r="J380" s="1" t="s">
        <v>1297</v>
      </c>
    </row>
    <row r="381" spans="1:10" x14ac:dyDescent="0.2">
      <c r="A381" s="1" t="s">
        <v>482</v>
      </c>
      <c r="B381" s="1" t="s">
        <v>18</v>
      </c>
      <c r="C381" s="1" t="s">
        <v>1151</v>
      </c>
      <c r="D381" s="1" t="s">
        <v>1152</v>
      </c>
      <c r="E381" s="9" t="s">
        <v>1153</v>
      </c>
      <c r="F381" s="12">
        <v>2</v>
      </c>
      <c r="G381" s="12" t="s">
        <v>760</v>
      </c>
      <c r="H381" s="12">
        <v>1</v>
      </c>
      <c r="J381" s="1" t="s">
        <v>1297</v>
      </c>
    </row>
    <row r="382" spans="1:10" x14ac:dyDescent="0.2">
      <c r="A382" s="1" t="s">
        <v>482</v>
      </c>
      <c r="B382" s="1" t="s">
        <v>18</v>
      </c>
      <c r="C382" s="1" t="s">
        <v>1154</v>
      </c>
      <c r="D382" s="1" t="s">
        <v>1018</v>
      </c>
      <c r="E382" s="9" t="s">
        <v>386</v>
      </c>
      <c r="F382" s="12"/>
      <c r="G382" s="12"/>
      <c r="H382" s="12"/>
      <c r="I382" s="148" t="s">
        <v>1155</v>
      </c>
      <c r="J382" s="1" t="s">
        <v>1297</v>
      </c>
    </row>
    <row r="383" spans="1:10" x14ac:dyDescent="0.2">
      <c r="A383" s="1" t="s">
        <v>482</v>
      </c>
      <c r="B383" s="1" t="s">
        <v>18</v>
      </c>
      <c r="C383" s="1" t="s">
        <v>1156</v>
      </c>
      <c r="D383" s="1" t="s">
        <v>1018</v>
      </c>
      <c r="E383" s="9" t="s">
        <v>387</v>
      </c>
      <c r="F383" s="12"/>
      <c r="G383" s="12"/>
      <c r="H383" s="12"/>
      <c r="I383" s="9" t="s">
        <v>465</v>
      </c>
      <c r="J383" s="1" t="s">
        <v>1297</v>
      </c>
    </row>
    <row r="384" spans="1:10" x14ac:dyDescent="0.2">
      <c r="A384" s="1" t="s">
        <v>482</v>
      </c>
      <c r="B384" s="1" t="s">
        <v>18</v>
      </c>
      <c r="C384" s="1" t="s">
        <v>1157</v>
      </c>
      <c r="D384" s="1" t="s">
        <v>1520</v>
      </c>
      <c r="E384" s="9" t="s">
        <v>1521</v>
      </c>
      <c r="F384" s="12"/>
      <c r="G384" s="12"/>
      <c r="H384" s="12"/>
      <c r="J384" s="1" t="s">
        <v>1297</v>
      </c>
    </row>
    <row r="385" spans="1:10" x14ac:dyDescent="0.2">
      <c r="A385" s="1" t="s">
        <v>482</v>
      </c>
      <c r="B385" s="1" t="s">
        <v>18</v>
      </c>
      <c r="C385" s="1" t="s">
        <v>1157</v>
      </c>
      <c r="D385" s="1" t="s">
        <v>1467</v>
      </c>
      <c r="E385" s="9" t="s">
        <v>1522</v>
      </c>
      <c r="F385" s="12"/>
      <c r="G385" s="12"/>
      <c r="H385" s="12"/>
      <c r="J385" s="1" t="s">
        <v>1297</v>
      </c>
    </row>
    <row r="386" spans="1:10" x14ac:dyDescent="0.2">
      <c r="A386" s="1" t="s">
        <v>482</v>
      </c>
      <c r="B386" s="1" t="s">
        <v>18</v>
      </c>
      <c r="C386" s="1" t="s">
        <v>1157</v>
      </c>
      <c r="D386" s="1" t="s">
        <v>1018</v>
      </c>
      <c r="E386" s="9" t="s">
        <v>388</v>
      </c>
      <c r="F386" s="12"/>
      <c r="G386" s="12"/>
      <c r="H386" s="12"/>
      <c r="I386" s="1" t="s">
        <v>466</v>
      </c>
      <c r="J386" s="1" t="s">
        <v>1298</v>
      </c>
    </row>
    <row r="387" spans="1:10" x14ac:dyDescent="0.2">
      <c r="A387" s="1" t="s">
        <v>482</v>
      </c>
      <c r="B387" s="1" t="s">
        <v>18</v>
      </c>
      <c r="C387" s="1" t="s">
        <v>1158</v>
      </c>
      <c r="D387" s="1" t="s">
        <v>580</v>
      </c>
      <c r="E387" s="9" t="s">
        <v>70</v>
      </c>
      <c r="F387" s="12">
        <v>2</v>
      </c>
      <c r="G387" s="12" t="s">
        <v>760</v>
      </c>
      <c r="H387" s="12">
        <v>1</v>
      </c>
      <c r="J387" s="1" t="s">
        <v>1297</v>
      </c>
    </row>
    <row r="388" spans="1:10" x14ac:dyDescent="0.2">
      <c r="A388" s="1" t="s">
        <v>482</v>
      </c>
      <c r="B388" s="1" t="s">
        <v>18</v>
      </c>
      <c r="C388" s="1" t="s">
        <v>1159</v>
      </c>
      <c r="D388" s="1" t="s">
        <v>651</v>
      </c>
      <c r="E388" s="9" t="s">
        <v>71</v>
      </c>
      <c r="F388" s="12">
        <v>2</v>
      </c>
      <c r="G388" s="12" t="s">
        <v>756</v>
      </c>
      <c r="H388" s="12">
        <v>1</v>
      </c>
      <c r="J388" s="1" t="s">
        <v>1297</v>
      </c>
    </row>
    <row r="389" spans="1:10" x14ac:dyDescent="0.2">
      <c r="A389" s="1" t="s">
        <v>482</v>
      </c>
      <c r="B389" s="1" t="s">
        <v>0</v>
      </c>
      <c r="C389" s="1" t="s">
        <v>1160</v>
      </c>
      <c r="D389" s="1" t="s">
        <v>652</v>
      </c>
      <c r="E389" s="9" t="s">
        <v>72</v>
      </c>
      <c r="F389" s="12"/>
      <c r="G389" s="12"/>
      <c r="H389" s="12"/>
      <c r="J389" s="1" t="s">
        <v>1297</v>
      </c>
    </row>
    <row r="390" spans="1:10" x14ac:dyDescent="0.2">
      <c r="A390" s="1" t="s">
        <v>482</v>
      </c>
      <c r="B390" s="1" t="s">
        <v>0</v>
      </c>
      <c r="C390" s="1" t="s">
        <v>1161</v>
      </c>
      <c r="D390" s="1" t="s">
        <v>653</v>
      </c>
      <c r="E390" s="9" t="s">
        <v>73</v>
      </c>
      <c r="F390" s="12">
        <v>4</v>
      </c>
      <c r="G390" s="12" t="s">
        <v>757</v>
      </c>
      <c r="H390" s="12">
        <v>1</v>
      </c>
      <c r="J390" s="1" t="s">
        <v>1297</v>
      </c>
    </row>
    <row r="391" spans="1:10" x14ac:dyDescent="0.2">
      <c r="A391" s="1" t="s">
        <v>482</v>
      </c>
      <c r="B391" s="1" t="s">
        <v>0</v>
      </c>
      <c r="C391" s="1" t="s">
        <v>1161</v>
      </c>
      <c r="D391" s="1" t="s">
        <v>654</v>
      </c>
      <c r="E391" s="9" t="s">
        <v>74</v>
      </c>
      <c r="F391" s="12"/>
      <c r="G391" s="12"/>
      <c r="H391" s="12"/>
      <c r="J391" s="1" t="s">
        <v>1297</v>
      </c>
    </row>
    <row r="392" spans="1:10" x14ac:dyDescent="0.2">
      <c r="A392" s="1" t="s">
        <v>482</v>
      </c>
      <c r="B392" s="1" t="s">
        <v>1</v>
      </c>
      <c r="C392" s="1" t="s">
        <v>1162</v>
      </c>
      <c r="D392" s="1" t="s">
        <v>655</v>
      </c>
      <c r="E392" s="9" t="s">
        <v>75</v>
      </c>
      <c r="F392" s="12">
        <v>3</v>
      </c>
      <c r="G392" s="12" t="s">
        <v>759</v>
      </c>
      <c r="H392" s="12">
        <v>1</v>
      </c>
      <c r="J392" s="1" t="s">
        <v>1297</v>
      </c>
    </row>
    <row r="393" spans="1:10" x14ac:dyDescent="0.2">
      <c r="A393" s="1" t="s">
        <v>482</v>
      </c>
      <c r="B393" s="1" t="s">
        <v>1</v>
      </c>
      <c r="C393" s="1" t="s">
        <v>1162</v>
      </c>
      <c r="D393" s="1" t="s">
        <v>656</v>
      </c>
      <c r="E393" s="9" t="s">
        <v>76</v>
      </c>
      <c r="F393" s="12">
        <v>3</v>
      </c>
      <c r="G393" s="12" t="s">
        <v>759</v>
      </c>
      <c r="H393" s="12">
        <v>1</v>
      </c>
      <c r="J393" s="1" t="s">
        <v>1297</v>
      </c>
    </row>
    <row r="394" spans="1:10" x14ac:dyDescent="0.2">
      <c r="A394" s="1" t="s">
        <v>482</v>
      </c>
      <c r="B394" s="1" t="s">
        <v>1</v>
      </c>
      <c r="C394" s="1" t="s">
        <v>1162</v>
      </c>
      <c r="D394" s="1" t="s">
        <v>1018</v>
      </c>
      <c r="E394" s="9" t="s">
        <v>389</v>
      </c>
      <c r="F394" s="12"/>
      <c r="G394" s="12"/>
      <c r="H394" s="12"/>
      <c r="J394" s="1" t="s">
        <v>1298</v>
      </c>
    </row>
    <row r="395" spans="1:10" x14ac:dyDescent="0.2">
      <c r="A395" s="1" t="s">
        <v>482</v>
      </c>
      <c r="B395" s="1" t="s">
        <v>1</v>
      </c>
      <c r="C395" s="1" t="s">
        <v>1163</v>
      </c>
      <c r="D395" s="1" t="s">
        <v>657</v>
      </c>
      <c r="E395" s="9" t="s">
        <v>77</v>
      </c>
      <c r="F395" s="12"/>
      <c r="G395" s="12"/>
      <c r="H395" s="12"/>
      <c r="J395" s="1" t="s">
        <v>1297</v>
      </c>
    </row>
    <row r="396" spans="1:10" x14ac:dyDescent="0.2">
      <c r="A396" s="1" t="s">
        <v>482</v>
      </c>
      <c r="B396" s="1" t="s">
        <v>1</v>
      </c>
      <c r="C396" s="1" t="s">
        <v>1163</v>
      </c>
      <c r="D396" s="1" t="s">
        <v>658</v>
      </c>
      <c r="E396" s="9" t="s">
        <v>78</v>
      </c>
      <c r="F396" s="12"/>
      <c r="G396" s="12"/>
      <c r="H396" s="12"/>
      <c r="J396" s="1" t="s">
        <v>1297</v>
      </c>
    </row>
    <row r="397" spans="1:10" x14ac:dyDescent="0.2">
      <c r="A397" s="1" t="s">
        <v>482</v>
      </c>
      <c r="B397" s="1" t="s">
        <v>1</v>
      </c>
      <c r="C397" s="1" t="s">
        <v>1163</v>
      </c>
      <c r="D397" s="1" t="s">
        <v>659</v>
      </c>
      <c r="E397" s="9" t="s">
        <v>79</v>
      </c>
      <c r="F397" s="12">
        <v>4</v>
      </c>
      <c r="G397" s="12" t="s">
        <v>757</v>
      </c>
      <c r="H397" s="12">
        <v>1</v>
      </c>
      <c r="J397" s="1" t="s">
        <v>1297</v>
      </c>
    </row>
    <row r="398" spans="1:10" x14ac:dyDescent="0.2">
      <c r="A398" s="1" t="s">
        <v>482</v>
      </c>
      <c r="B398" s="1" t="s">
        <v>1</v>
      </c>
      <c r="C398" s="1" t="s">
        <v>1163</v>
      </c>
      <c r="D398" s="1" t="s">
        <v>660</v>
      </c>
      <c r="E398" s="9" t="s">
        <v>80</v>
      </c>
      <c r="F398" s="12"/>
      <c r="G398" s="12"/>
      <c r="H398" s="12"/>
      <c r="J398" s="1" t="s">
        <v>1297</v>
      </c>
    </row>
    <row r="399" spans="1:10" x14ac:dyDescent="0.2">
      <c r="A399" s="1" t="s">
        <v>482</v>
      </c>
      <c r="B399" s="1" t="s">
        <v>1</v>
      </c>
      <c r="C399" s="1" t="s">
        <v>1163</v>
      </c>
      <c r="D399" s="1" t="s">
        <v>661</v>
      </c>
      <c r="E399" s="9" t="s">
        <v>81</v>
      </c>
      <c r="F399" s="12">
        <v>2</v>
      </c>
      <c r="G399" s="12" t="s">
        <v>760</v>
      </c>
      <c r="H399" s="12">
        <v>1</v>
      </c>
      <c r="J399" s="1" t="s">
        <v>1297</v>
      </c>
    </row>
    <row r="400" spans="1:10" x14ac:dyDescent="0.2">
      <c r="A400" s="1" t="s">
        <v>482</v>
      </c>
      <c r="B400" s="1" t="s">
        <v>1</v>
      </c>
      <c r="C400" s="1" t="s">
        <v>1163</v>
      </c>
      <c r="D400" s="1" t="s">
        <v>1018</v>
      </c>
      <c r="E400" s="9" t="s">
        <v>390</v>
      </c>
      <c r="F400" s="12"/>
      <c r="G400" s="12"/>
      <c r="H400" s="12"/>
      <c r="J400" s="1" t="s">
        <v>1298</v>
      </c>
    </row>
    <row r="401" spans="1:10" x14ac:dyDescent="0.2">
      <c r="A401" s="1" t="s">
        <v>482</v>
      </c>
      <c r="B401" s="1" t="s">
        <v>1</v>
      </c>
      <c r="C401" s="1" t="s">
        <v>1164</v>
      </c>
      <c r="D401" s="1" t="s">
        <v>662</v>
      </c>
      <c r="E401" s="9" t="s">
        <v>82</v>
      </c>
      <c r="F401" s="12"/>
      <c r="G401" s="12"/>
      <c r="H401" s="12"/>
      <c r="J401" s="1" t="s">
        <v>1297</v>
      </c>
    </row>
    <row r="402" spans="1:10" x14ac:dyDescent="0.2">
      <c r="A402" s="1" t="s">
        <v>482</v>
      </c>
      <c r="B402" s="1" t="s">
        <v>1</v>
      </c>
      <c r="C402" s="1" t="s">
        <v>1164</v>
      </c>
      <c r="D402" s="1" t="s">
        <v>663</v>
      </c>
      <c r="E402" s="9" t="s">
        <v>83</v>
      </c>
      <c r="F402" s="12">
        <v>4</v>
      </c>
      <c r="G402" s="12" t="s">
        <v>757</v>
      </c>
      <c r="H402" s="12">
        <v>1</v>
      </c>
      <c r="J402" s="1" t="s">
        <v>1297</v>
      </c>
    </row>
    <row r="403" spans="1:10" x14ac:dyDescent="0.2">
      <c r="A403" s="1" t="s">
        <v>482</v>
      </c>
      <c r="B403" s="1" t="s">
        <v>1</v>
      </c>
      <c r="C403" s="1" t="s">
        <v>1164</v>
      </c>
      <c r="D403" s="1" t="s">
        <v>664</v>
      </c>
      <c r="E403" s="9" t="s">
        <v>84</v>
      </c>
      <c r="F403" s="12">
        <v>4</v>
      </c>
      <c r="G403" s="12" t="s">
        <v>757</v>
      </c>
      <c r="H403" s="12">
        <v>1</v>
      </c>
      <c r="J403" s="1" t="s">
        <v>1297</v>
      </c>
    </row>
    <row r="404" spans="1:10" x14ac:dyDescent="0.2">
      <c r="A404" s="1" t="s">
        <v>482</v>
      </c>
      <c r="B404" s="1" t="s">
        <v>1</v>
      </c>
      <c r="C404" s="1" t="s">
        <v>1164</v>
      </c>
      <c r="D404" s="1" t="s">
        <v>665</v>
      </c>
      <c r="E404" s="9" t="s">
        <v>85</v>
      </c>
      <c r="F404" s="12"/>
      <c r="G404" s="12"/>
      <c r="H404" s="12"/>
      <c r="J404" s="1" t="s">
        <v>1297</v>
      </c>
    </row>
    <row r="405" spans="1:10" x14ac:dyDescent="0.2">
      <c r="A405" s="1" t="s">
        <v>482</v>
      </c>
      <c r="B405" s="1" t="s">
        <v>1</v>
      </c>
      <c r="C405" s="1" t="s">
        <v>1164</v>
      </c>
      <c r="D405" s="1" t="s">
        <v>666</v>
      </c>
      <c r="E405" s="9" t="s">
        <v>86</v>
      </c>
      <c r="F405" s="12">
        <v>3</v>
      </c>
      <c r="G405" s="12" t="s">
        <v>759</v>
      </c>
      <c r="H405" s="12">
        <v>1</v>
      </c>
      <c r="J405" s="1" t="s">
        <v>1297</v>
      </c>
    </row>
    <row r="406" spans="1:10" x14ac:dyDescent="0.2">
      <c r="A406" s="1" t="s">
        <v>482</v>
      </c>
      <c r="B406" s="1" t="s">
        <v>1</v>
      </c>
      <c r="C406" s="1" t="s">
        <v>1164</v>
      </c>
      <c r="D406" s="1" t="s">
        <v>667</v>
      </c>
      <c r="E406" s="9" t="s">
        <v>87</v>
      </c>
      <c r="F406" s="12">
        <v>3</v>
      </c>
      <c r="G406" s="12" t="s">
        <v>759</v>
      </c>
      <c r="H406" s="12">
        <v>1</v>
      </c>
      <c r="J406" s="1" t="s">
        <v>1297</v>
      </c>
    </row>
    <row r="407" spans="1:10" x14ac:dyDescent="0.2">
      <c r="A407" s="1" t="s">
        <v>482</v>
      </c>
      <c r="B407" s="1" t="s">
        <v>1</v>
      </c>
      <c r="C407" s="1" t="s">
        <v>1164</v>
      </c>
      <c r="D407" s="1" t="s">
        <v>668</v>
      </c>
      <c r="E407" s="9" t="s">
        <v>88</v>
      </c>
      <c r="F407" s="12">
        <v>2</v>
      </c>
      <c r="G407" s="12" t="s">
        <v>756</v>
      </c>
      <c r="H407" s="12">
        <v>1</v>
      </c>
      <c r="J407" s="1" t="s">
        <v>1297</v>
      </c>
    </row>
    <row r="408" spans="1:10" x14ac:dyDescent="0.2">
      <c r="A408" s="1" t="s">
        <v>482</v>
      </c>
      <c r="B408" s="1" t="s">
        <v>1</v>
      </c>
      <c r="C408" s="1" t="s">
        <v>1164</v>
      </c>
      <c r="D408" s="1" t="s">
        <v>669</v>
      </c>
      <c r="E408" s="9" t="s">
        <v>89</v>
      </c>
      <c r="F408" s="12">
        <v>2</v>
      </c>
      <c r="G408" s="12" t="s">
        <v>756</v>
      </c>
      <c r="H408" s="12">
        <v>1</v>
      </c>
      <c r="J408" s="1" t="s">
        <v>1297</v>
      </c>
    </row>
    <row r="409" spans="1:10" x14ac:dyDescent="0.2">
      <c r="A409" s="1" t="s">
        <v>482</v>
      </c>
      <c r="B409" s="1" t="s">
        <v>1</v>
      </c>
      <c r="C409" s="1" t="s">
        <v>1164</v>
      </c>
      <c r="D409" s="1" t="s">
        <v>1018</v>
      </c>
      <c r="E409" s="9" t="s">
        <v>391</v>
      </c>
      <c r="F409" s="12"/>
      <c r="G409" s="12"/>
      <c r="H409" s="12"/>
      <c r="J409" s="1" t="s">
        <v>1298</v>
      </c>
    </row>
    <row r="410" spans="1:10" x14ac:dyDescent="0.2">
      <c r="A410" s="1" t="s">
        <v>482</v>
      </c>
      <c r="B410" s="1" t="s">
        <v>1</v>
      </c>
      <c r="C410" s="1" t="s">
        <v>1165</v>
      </c>
      <c r="D410" s="1" t="s">
        <v>670</v>
      </c>
      <c r="E410" s="9" t="s">
        <v>90</v>
      </c>
      <c r="F410" s="12">
        <v>3</v>
      </c>
      <c r="G410" s="12" t="s">
        <v>759</v>
      </c>
      <c r="H410" s="12">
        <v>1</v>
      </c>
      <c r="J410" s="1" t="s">
        <v>1297</v>
      </c>
    </row>
    <row r="411" spans="1:10" x14ac:dyDescent="0.2">
      <c r="A411" s="1" t="s">
        <v>482</v>
      </c>
      <c r="B411" s="1" t="s">
        <v>1</v>
      </c>
      <c r="C411" s="1" t="s">
        <v>1018</v>
      </c>
      <c r="D411" s="1" t="s">
        <v>1018</v>
      </c>
      <c r="E411" s="9" t="s">
        <v>1</v>
      </c>
      <c r="F411" s="12"/>
      <c r="G411" s="12"/>
      <c r="H411" s="12"/>
      <c r="J411" s="1" t="s">
        <v>1298</v>
      </c>
    </row>
    <row r="412" spans="1:10" x14ac:dyDescent="0.2">
      <c r="A412" s="1" t="s">
        <v>482</v>
      </c>
      <c r="B412" s="1" t="s">
        <v>1</v>
      </c>
      <c r="C412" s="1" t="s">
        <v>1166</v>
      </c>
      <c r="D412" s="1" t="s">
        <v>671</v>
      </c>
      <c r="E412" s="9" t="s">
        <v>91</v>
      </c>
      <c r="F412" s="12"/>
      <c r="G412" s="12"/>
      <c r="H412" s="12"/>
      <c r="J412" s="1" t="s">
        <v>1297</v>
      </c>
    </row>
    <row r="413" spans="1:10" x14ac:dyDescent="0.2">
      <c r="A413" s="1" t="s">
        <v>482</v>
      </c>
      <c r="B413" s="1" t="s">
        <v>1</v>
      </c>
      <c r="C413" s="1" t="s">
        <v>1166</v>
      </c>
      <c r="D413" s="1" t="s">
        <v>672</v>
      </c>
      <c r="E413" s="9" t="s">
        <v>40</v>
      </c>
      <c r="F413" s="12"/>
      <c r="G413" s="12"/>
      <c r="H413" s="12"/>
      <c r="J413" s="1" t="s">
        <v>1297</v>
      </c>
    </row>
    <row r="414" spans="1:10" x14ac:dyDescent="0.2">
      <c r="A414" s="1" t="s">
        <v>482</v>
      </c>
      <c r="B414" s="1" t="s">
        <v>1</v>
      </c>
      <c r="C414" s="1" t="s">
        <v>1166</v>
      </c>
      <c r="D414" s="1" t="s">
        <v>1018</v>
      </c>
      <c r="E414" s="9" t="s">
        <v>392</v>
      </c>
      <c r="F414" s="12"/>
      <c r="G414" s="12"/>
      <c r="H414" s="12"/>
      <c r="J414" s="1" t="s">
        <v>1298</v>
      </c>
    </row>
    <row r="415" spans="1:10" x14ac:dyDescent="0.2">
      <c r="A415" s="1" t="s">
        <v>482</v>
      </c>
      <c r="B415" s="1" t="s">
        <v>1</v>
      </c>
      <c r="C415" s="1" t="s">
        <v>1166</v>
      </c>
      <c r="D415" s="1" t="s">
        <v>673</v>
      </c>
      <c r="E415" s="9" t="s">
        <v>92</v>
      </c>
      <c r="F415" s="12"/>
      <c r="G415" s="12" t="s">
        <v>758</v>
      </c>
      <c r="H415" s="12"/>
      <c r="J415" s="1" t="s">
        <v>1297</v>
      </c>
    </row>
    <row r="416" spans="1:10" x14ac:dyDescent="0.2">
      <c r="A416" s="1" t="s">
        <v>482</v>
      </c>
      <c r="B416" s="1" t="s">
        <v>1</v>
      </c>
      <c r="C416" s="1" t="s">
        <v>1167</v>
      </c>
      <c r="D416" s="1" t="s">
        <v>674</v>
      </c>
      <c r="E416" s="9" t="s">
        <v>93</v>
      </c>
      <c r="F416" s="12"/>
      <c r="G416" s="12"/>
      <c r="H416" s="12"/>
      <c r="J416" s="1" t="s">
        <v>1297</v>
      </c>
    </row>
    <row r="417" spans="1:10" x14ac:dyDescent="0.2">
      <c r="A417" s="1" t="s">
        <v>482</v>
      </c>
      <c r="B417" s="1" t="s">
        <v>1</v>
      </c>
      <c r="C417" s="1" t="s">
        <v>1167</v>
      </c>
      <c r="D417" s="1" t="s">
        <v>675</v>
      </c>
      <c r="E417" s="9" t="s">
        <v>94</v>
      </c>
      <c r="F417" s="12"/>
      <c r="G417" s="12"/>
      <c r="H417" s="12"/>
      <c r="J417" s="1" t="s">
        <v>1297</v>
      </c>
    </row>
    <row r="418" spans="1:10" x14ac:dyDescent="0.2">
      <c r="A418" s="1" t="s">
        <v>482</v>
      </c>
      <c r="B418" s="1" t="s">
        <v>1</v>
      </c>
      <c r="C418" s="1" t="s">
        <v>1167</v>
      </c>
      <c r="D418" s="1" t="s">
        <v>583</v>
      </c>
      <c r="E418" s="9" t="s">
        <v>1168</v>
      </c>
      <c r="F418" s="12">
        <v>3</v>
      </c>
      <c r="G418" s="12" t="s">
        <v>759</v>
      </c>
      <c r="H418" s="12">
        <v>1</v>
      </c>
      <c r="J418" s="1" t="s">
        <v>1297</v>
      </c>
    </row>
    <row r="419" spans="1:10" x14ac:dyDescent="0.2">
      <c r="A419" s="1" t="s">
        <v>482</v>
      </c>
      <c r="B419" s="1" t="s">
        <v>1</v>
      </c>
      <c r="C419" s="1" t="s">
        <v>1167</v>
      </c>
      <c r="D419" s="1" t="s">
        <v>1018</v>
      </c>
      <c r="E419" s="9" t="s">
        <v>393</v>
      </c>
      <c r="F419" s="12"/>
      <c r="G419" s="12"/>
      <c r="H419" s="12"/>
      <c r="J419" s="1" t="s">
        <v>1298</v>
      </c>
    </row>
    <row r="420" spans="1:10" x14ac:dyDescent="0.2">
      <c r="A420" s="1" t="s">
        <v>482</v>
      </c>
      <c r="B420" s="1" t="s">
        <v>1</v>
      </c>
      <c r="C420" s="1" t="s">
        <v>1169</v>
      </c>
      <c r="D420" s="1" t="s">
        <v>676</v>
      </c>
      <c r="E420" s="9" t="s">
        <v>95</v>
      </c>
      <c r="F420" s="12">
        <v>4</v>
      </c>
      <c r="G420" s="12" t="s">
        <v>757</v>
      </c>
      <c r="H420" s="12">
        <v>1</v>
      </c>
      <c r="J420" s="1" t="s">
        <v>1297</v>
      </c>
    </row>
    <row r="421" spans="1:10" x14ac:dyDescent="0.2">
      <c r="A421" s="1" t="s">
        <v>482</v>
      </c>
      <c r="B421" s="1" t="s">
        <v>1</v>
      </c>
      <c r="C421" s="1" t="s">
        <v>1169</v>
      </c>
      <c r="D421" s="1" t="s">
        <v>571</v>
      </c>
      <c r="E421" s="9" t="s">
        <v>96</v>
      </c>
      <c r="F421" s="12"/>
      <c r="G421" s="12"/>
      <c r="H421" s="12"/>
      <c r="J421" s="1" t="s">
        <v>1297</v>
      </c>
    </row>
    <row r="422" spans="1:10" x14ac:dyDescent="0.2">
      <c r="A422" s="1" t="s">
        <v>482</v>
      </c>
      <c r="B422" s="1" t="s">
        <v>1</v>
      </c>
      <c r="C422" s="1" t="s">
        <v>1169</v>
      </c>
      <c r="D422" s="1" t="s">
        <v>531</v>
      </c>
      <c r="E422" s="9" t="s">
        <v>97</v>
      </c>
      <c r="F422" s="12"/>
      <c r="G422" s="12"/>
      <c r="H422" s="12"/>
      <c r="J422" s="1" t="s">
        <v>1297</v>
      </c>
    </row>
    <row r="423" spans="1:10" x14ac:dyDescent="0.2">
      <c r="A423" s="1" t="s">
        <v>482</v>
      </c>
      <c r="B423" s="1" t="s">
        <v>1</v>
      </c>
      <c r="C423" s="1" t="s">
        <v>1169</v>
      </c>
      <c r="D423" s="1" t="s">
        <v>677</v>
      </c>
      <c r="E423" s="9" t="s">
        <v>98</v>
      </c>
      <c r="F423" s="12"/>
      <c r="G423" s="12"/>
      <c r="H423" s="12"/>
      <c r="J423" s="1" t="s">
        <v>1297</v>
      </c>
    </row>
    <row r="424" spans="1:10" x14ac:dyDescent="0.2">
      <c r="A424" s="1" t="s">
        <v>482</v>
      </c>
      <c r="B424" s="1" t="s">
        <v>1</v>
      </c>
      <c r="C424" s="1" t="s">
        <v>1169</v>
      </c>
      <c r="D424" s="1" t="s">
        <v>1018</v>
      </c>
      <c r="E424" s="9" t="s">
        <v>394</v>
      </c>
      <c r="F424" s="12"/>
      <c r="G424" s="12"/>
      <c r="H424" s="12"/>
      <c r="J424" s="1" t="s">
        <v>1298</v>
      </c>
    </row>
    <row r="425" spans="1:10" x14ac:dyDescent="0.2">
      <c r="A425" s="1" t="s">
        <v>482</v>
      </c>
      <c r="B425" s="1" t="s">
        <v>1</v>
      </c>
      <c r="C425" s="1" t="s">
        <v>1169</v>
      </c>
      <c r="D425" s="1" t="s">
        <v>709</v>
      </c>
      <c r="E425" s="9" t="s">
        <v>1170</v>
      </c>
      <c r="F425" s="12"/>
      <c r="G425" s="12"/>
      <c r="H425" s="12"/>
      <c r="J425" s="1" t="s">
        <v>1297</v>
      </c>
    </row>
    <row r="426" spans="1:10" x14ac:dyDescent="0.2">
      <c r="A426" s="1" t="s">
        <v>482</v>
      </c>
      <c r="B426" s="1" t="s">
        <v>1</v>
      </c>
      <c r="C426" s="1" t="s">
        <v>1171</v>
      </c>
      <c r="D426" s="1" t="s">
        <v>678</v>
      </c>
      <c r="E426" s="9" t="s">
        <v>99</v>
      </c>
      <c r="F426" s="12"/>
      <c r="G426" s="12"/>
      <c r="H426" s="12"/>
      <c r="J426" s="1" t="s">
        <v>1297</v>
      </c>
    </row>
    <row r="427" spans="1:10" x14ac:dyDescent="0.2">
      <c r="A427" s="1" t="s">
        <v>482</v>
      </c>
      <c r="B427" s="1" t="s">
        <v>1</v>
      </c>
      <c r="C427" s="1" t="s">
        <v>1171</v>
      </c>
      <c r="D427" s="1" t="s">
        <v>679</v>
      </c>
      <c r="E427" s="9" t="s">
        <v>100</v>
      </c>
      <c r="F427" s="12"/>
      <c r="G427" s="12"/>
      <c r="H427" s="12"/>
      <c r="J427" s="1" t="s">
        <v>1297</v>
      </c>
    </row>
    <row r="428" spans="1:10" x14ac:dyDescent="0.2">
      <c r="A428" s="1" t="s">
        <v>482</v>
      </c>
      <c r="B428" s="1" t="s">
        <v>1</v>
      </c>
      <c r="C428" s="1" t="s">
        <v>1171</v>
      </c>
      <c r="D428" s="1" t="s">
        <v>1018</v>
      </c>
      <c r="E428" s="9" t="s">
        <v>395</v>
      </c>
      <c r="F428" s="12"/>
      <c r="G428" s="12"/>
      <c r="H428" s="12"/>
      <c r="J428" s="1" t="s">
        <v>1298</v>
      </c>
    </row>
    <row r="429" spans="1:10" x14ac:dyDescent="0.2">
      <c r="A429" s="1" t="s">
        <v>482</v>
      </c>
      <c r="B429" s="1" t="s">
        <v>1</v>
      </c>
      <c r="C429" s="1" t="s">
        <v>1171</v>
      </c>
      <c r="D429" s="1" t="s">
        <v>680</v>
      </c>
      <c r="E429" s="9" t="s">
        <v>101</v>
      </c>
      <c r="F429" s="12"/>
      <c r="G429" s="12"/>
      <c r="H429" s="12"/>
      <c r="J429" s="1" t="s">
        <v>1297</v>
      </c>
    </row>
    <row r="430" spans="1:10" x14ac:dyDescent="0.2">
      <c r="A430" s="1" t="s">
        <v>482</v>
      </c>
      <c r="B430" s="1" t="s">
        <v>1</v>
      </c>
      <c r="C430" s="1" t="s">
        <v>1172</v>
      </c>
      <c r="D430" s="1" t="s">
        <v>1173</v>
      </c>
      <c r="E430" s="9" t="s">
        <v>1174</v>
      </c>
      <c r="F430" s="12">
        <v>2</v>
      </c>
      <c r="G430" s="12" t="s">
        <v>756</v>
      </c>
      <c r="H430" s="12">
        <v>1</v>
      </c>
      <c r="J430" s="1" t="s">
        <v>1297</v>
      </c>
    </row>
    <row r="431" spans="1:10" x14ac:dyDescent="0.2">
      <c r="A431" s="1" t="s">
        <v>482</v>
      </c>
      <c r="B431" s="1" t="s">
        <v>2</v>
      </c>
      <c r="C431" s="1" t="s">
        <v>1175</v>
      </c>
      <c r="D431" s="1" t="s">
        <v>704</v>
      </c>
      <c r="E431" s="9" t="s">
        <v>416</v>
      </c>
      <c r="F431" s="12">
        <v>4</v>
      </c>
      <c r="G431" s="12" t="s">
        <v>757</v>
      </c>
      <c r="H431" s="12">
        <v>1</v>
      </c>
      <c r="J431" s="1" t="s">
        <v>1297</v>
      </c>
    </row>
    <row r="432" spans="1:10" x14ac:dyDescent="0.2">
      <c r="A432" s="1" t="s">
        <v>482</v>
      </c>
      <c r="B432" s="1" t="s">
        <v>2</v>
      </c>
      <c r="C432" s="1" t="s">
        <v>1176</v>
      </c>
      <c r="D432" s="1" t="s">
        <v>681</v>
      </c>
      <c r="E432" s="9" t="s">
        <v>397</v>
      </c>
      <c r="F432" s="12">
        <v>3</v>
      </c>
      <c r="G432" s="12" t="s">
        <v>757</v>
      </c>
      <c r="H432" s="12">
        <v>2</v>
      </c>
      <c r="J432" s="1" t="s">
        <v>1297</v>
      </c>
    </row>
    <row r="433" spans="1:10" x14ac:dyDescent="0.2">
      <c r="A433" s="1" t="s">
        <v>482</v>
      </c>
      <c r="B433" s="1" t="s">
        <v>2</v>
      </c>
      <c r="C433" s="1" t="s">
        <v>1176</v>
      </c>
      <c r="D433" s="1" t="s">
        <v>682</v>
      </c>
      <c r="E433" s="9" t="s">
        <v>398</v>
      </c>
      <c r="F433" s="12"/>
      <c r="G433" s="12"/>
      <c r="H433" s="12"/>
      <c r="J433" s="1" t="s">
        <v>1297</v>
      </c>
    </row>
    <row r="434" spans="1:10" x14ac:dyDescent="0.2">
      <c r="A434" s="1" t="s">
        <v>482</v>
      </c>
      <c r="B434" s="1" t="s">
        <v>2</v>
      </c>
      <c r="C434" s="1" t="s">
        <v>1177</v>
      </c>
      <c r="D434" s="1" t="s">
        <v>1180</v>
      </c>
      <c r="E434" s="1" t="s">
        <v>1181</v>
      </c>
      <c r="F434" s="12"/>
      <c r="G434" s="12"/>
      <c r="H434" s="12"/>
      <c r="J434" s="1" t="s">
        <v>1297</v>
      </c>
    </row>
    <row r="435" spans="1:10" x14ac:dyDescent="0.2">
      <c r="A435" s="1" t="s">
        <v>482</v>
      </c>
      <c r="B435" s="1" t="s">
        <v>2</v>
      </c>
      <c r="C435" s="1" t="s">
        <v>1177</v>
      </c>
      <c r="D435" s="1" t="s">
        <v>1182</v>
      </c>
      <c r="E435" s="1" t="s">
        <v>1183</v>
      </c>
      <c r="F435" s="12"/>
      <c r="G435" s="12"/>
      <c r="H435" s="12"/>
      <c r="J435" s="1" t="s">
        <v>1297</v>
      </c>
    </row>
    <row r="436" spans="1:10" x14ac:dyDescent="0.2">
      <c r="A436" s="1" t="s">
        <v>482</v>
      </c>
      <c r="B436" s="1" t="s">
        <v>2</v>
      </c>
      <c r="C436" s="1" t="s">
        <v>1177</v>
      </c>
      <c r="D436" s="1" t="s">
        <v>1184</v>
      </c>
      <c r="E436" s="1" t="s">
        <v>1185</v>
      </c>
      <c r="F436" s="12"/>
      <c r="G436" s="12"/>
      <c r="H436" s="12"/>
      <c r="J436" s="1" t="s">
        <v>1297</v>
      </c>
    </row>
    <row r="437" spans="1:10" x14ac:dyDescent="0.2">
      <c r="A437" s="1" t="s">
        <v>482</v>
      </c>
      <c r="B437" s="1" t="s">
        <v>2</v>
      </c>
      <c r="C437" s="1" t="s">
        <v>1177</v>
      </c>
      <c r="D437" s="1" t="s">
        <v>1018</v>
      </c>
      <c r="E437" s="1" t="s">
        <v>1178</v>
      </c>
      <c r="F437" s="12"/>
      <c r="G437" s="12"/>
      <c r="H437" s="12"/>
      <c r="I437" s="1" t="s">
        <v>1179</v>
      </c>
      <c r="J437" s="1" t="s">
        <v>1298</v>
      </c>
    </row>
    <row r="438" spans="1:10" x14ac:dyDescent="0.2">
      <c r="A438" s="1" t="s">
        <v>482</v>
      </c>
      <c r="B438" s="1" t="s">
        <v>2</v>
      </c>
      <c r="C438" s="1" t="s">
        <v>1186</v>
      </c>
      <c r="D438" s="1" t="s">
        <v>705</v>
      </c>
      <c r="E438" s="9" t="s">
        <v>417</v>
      </c>
      <c r="F438" s="12">
        <v>4</v>
      </c>
      <c r="G438" s="12" t="s">
        <v>757</v>
      </c>
      <c r="H438" s="12">
        <v>1</v>
      </c>
      <c r="J438" s="1" t="s">
        <v>1297</v>
      </c>
    </row>
    <row r="439" spans="1:10" x14ac:dyDescent="0.2">
      <c r="A439" s="1" t="s">
        <v>482</v>
      </c>
      <c r="B439" s="1" t="s">
        <v>2</v>
      </c>
      <c r="C439" s="1" t="s">
        <v>1187</v>
      </c>
      <c r="D439" s="1" t="s">
        <v>683</v>
      </c>
      <c r="E439" s="9" t="s">
        <v>399</v>
      </c>
      <c r="F439" s="12">
        <v>4</v>
      </c>
      <c r="G439" s="12" t="s">
        <v>757</v>
      </c>
      <c r="H439" s="12">
        <v>1</v>
      </c>
      <c r="J439" s="1" t="s">
        <v>1297</v>
      </c>
    </row>
    <row r="440" spans="1:10" x14ac:dyDescent="0.2">
      <c r="A440" s="1" t="s">
        <v>482</v>
      </c>
      <c r="B440" s="1" t="s">
        <v>2</v>
      </c>
      <c r="C440" s="1" t="s">
        <v>1188</v>
      </c>
      <c r="D440" s="1" t="s">
        <v>690</v>
      </c>
      <c r="E440" s="9" t="s">
        <v>102</v>
      </c>
      <c r="F440" s="12">
        <v>3</v>
      </c>
      <c r="G440" s="12" t="s">
        <v>759</v>
      </c>
      <c r="H440" s="12">
        <v>1</v>
      </c>
      <c r="J440" s="1" t="s">
        <v>1297</v>
      </c>
    </row>
    <row r="441" spans="1:10" x14ac:dyDescent="0.2">
      <c r="A441" s="1" t="s">
        <v>482</v>
      </c>
      <c r="B441" s="1" t="s">
        <v>2</v>
      </c>
      <c r="C441" s="1" t="s">
        <v>1189</v>
      </c>
      <c r="D441" s="1" t="s">
        <v>691</v>
      </c>
      <c r="E441" s="9" t="s">
        <v>408</v>
      </c>
      <c r="F441" s="12">
        <v>3</v>
      </c>
      <c r="G441" s="12" t="s">
        <v>759</v>
      </c>
      <c r="H441" s="12">
        <v>1</v>
      </c>
      <c r="J441" s="1" t="s">
        <v>1297</v>
      </c>
    </row>
    <row r="442" spans="1:10" x14ac:dyDescent="0.2">
      <c r="A442" s="1" t="s">
        <v>482</v>
      </c>
      <c r="B442" s="1" t="s">
        <v>2</v>
      </c>
      <c r="C442" s="1" t="s">
        <v>1189</v>
      </c>
      <c r="D442" s="1" t="s">
        <v>1452</v>
      </c>
      <c r="E442" s="9" t="s">
        <v>1523</v>
      </c>
      <c r="F442" s="12">
        <v>3</v>
      </c>
      <c r="G442" s="12" t="s">
        <v>759</v>
      </c>
      <c r="H442" s="12">
        <v>1</v>
      </c>
      <c r="J442" s="1" t="s">
        <v>1297</v>
      </c>
    </row>
    <row r="443" spans="1:10" x14ac:dyDescent="0.2">
      <c r="A443" s="1" t="s">
        <v>482</v>
      </c>
      <c r="B443" s="1" t="s">
        <v>2</v>
      </c>
      <c r="C443" s="1" t="s">
        <v>1189</v>
      </c>
      <c r="D443" s="1" t="s">
        <v>1018</v>
      </c>
      <c r="E443" s="9" t="s">
        <v>407</v>
      </c>
      <c r="F443" s="12"/>
      <c r="G443" s="12"/>
      <c r="H443" s="12"/>
      <c r="J443" s="1" t="s">
        <v>1298</v>
      </c>
    </row>
    <row r="444" spans="1:10" x14ac:dyDescent="0.2">
      <c r="A444" s="1" t="s">
        <v>482</v>
      </c>
      <c r="B444" s="1" t="s">
        <v>2</v>
      </c>
      <c r="C444" s="1" t="s">
        <v>1018</v>
      </c>
      <c r="D444" s="1" t="s">
        <v>1018</v>
      </c>
      <c r="E444" s="9" t="s">
        <v>396</v>
      </c>
      <c r="F444" s="12"/>
      <c r="G444" s="12"/>
      <c r="H444" s="12"/>
      <c r="I444" s="1" t="s">
        <v>1524</v>
      </c>
      <c r="J444" s="1" t="s">
        <v>1298</v>
      </c>
    </row>
    <row r="445" spans="1:10" x14ac:dyDescent="0.2">
      <c r="A445" s="1" t="s">
        <v>482</v>
      </c>
      <c r="B445" s="1" t="s">
        <v>2</v>
      </c>
      <c r="C445" s="1" t="s">
        <v>1018</v>
      </c>
      <c r="D445" s="1" t="s">
        <v>1018</v>
      </c>
      <c r="E445" s="9" t="s">
        <v>1191</v>
      </c>
      <c r="F445" s="12"/>
      <c r="G445" s="12"/>
      <c r="H445" s="12"/>
      <c r="I445" s="1" t="s">
        <v>1525</v>
      </c>
      <c r="J445" s="1" t="s">
        <v>1298</v>
      </c>
    </row>
    <row r="446" spans="1:10" x14ac:dyDescent="0.2">
      <c r="A446" s="1" t="s">
        <v>482</v>
      </c>
      <c r="B446" s="1" t="s">
        <v>2</v>
      </c>
      <c r="C446" s="1" t="s">
        <v>1018</v>
      </c>
      <c r="D446" s="1" t="s">
        <v>1018</v>
      </c>
      <c r="E446" s="9" t="s">
        <v>1190</v>
      </c>
      <c r="F446" s="12"/>
      <c r="G446" s="12"/>
      <c r="H446" s="12"/>
      <c r="I446" s="1" t="s">
        <v>1526</v>
      </c>
      <c r="J446" s="1" t="s">
        <v>1298</v>
      </c>
    </row>
    <row r="447" spans="1:10" x14ac:dyDescent="0.2">
      <c r="A447" s="1" t="s">
        <v>482</v>
      </c>
      <c r="B447" s="1" t="s">
        <v>2</v>
      </c>
      <c r="C447" s="1" t="s">
        <v>1192</v>
      </c>
      <c r="D447" s="1" t="s">
        <v>684</v>
      </c>
      <c r="E447" s="9" t="s">
        <v>400</v>
      </c>
      <c r="F447" s="12">
        <v>3</v>
      </c>
      <c r="G447" s="12" t="s">
        <v>759</v>
      </c>
      <c r="H447" s="12">
        <v>1</v>
      </c>
      <c r="J447" s="1" t="s">
        <v>1297</v>
      </c>
    </row>
    <row r="448" spans="1:10" x14ac:dyDescent="0.2">
      <c r="A448" s="1" t="s">
        <v>482</v>
      </c>
      <c r="B448" s="1" t="s">
        <v>2</v>
      </c>
      <c r="C448" s="1" t="s">
        <v>1193</v>
      </c>
      <c r="D448" s="1" t="s">
        <v>572</v>
      </c>
      <c r="E448" s="9" t="s">
        <v>401</v>
      </c>
      <c r="F448" s="12">
        <v>4</v>
      </c>
      <c r="G448" s="12" t="s">
        <v>757</v>
      </c>
      <c r="H448" s="12">
        <v>1</v>
      </c>
      <c r="J448" s="1" t="s">
        <v>1297</v>
      </c>
    </row>
    <row r="449" spans="1:10" x14ac:dyDescent="0.2">
      <c r="A449" s="1" t="s">
        <v>482</v>
      </c>
      <c r="B449" s="1" t="s">
        <v>2</v>
      </c>
      <c r="C449" s="1" t="s">
        <v>1193</v>
      </c>
      <c r="D449" s="1" t="s">
        <v>685</v>
      </c>
      <c r="E449" s="9" t="s">
        <v>402</v>
      </c>
      <c r="F449" s="12"/>
      <c r="G449" s="12"/>
      <c r="H449" s="12"/>
      <c r="J449" s="1" t="s">
        <v>1297</v>
      </c>
    </row>
    <row r="450" spans="1:10" x14ac:dyDescent="0.2">
      <c r="A450" s="1" t="s">
        <v>482</v>
      </c>
      <c r="B450" s="1" t="s">
        <v>2</v>
      </c>
      <c r="C450" s="1" t="s">
        <v>1194</v>
      </c>
      <c r="D450" s="1" t="s">
        <v>686</v>
      </c>
      <c r="E450" s="9" t="s">
        <v>403</v>
      </c>
      <c r="F450" s="12">
        <v>4</v>
      </c>
      <c r="G450" s="12" t="s">
        <v>758</v>
      </c>
      <c r="H450" s="12">
        <v>2</v>
      </c>
      <c r="J450" s="1" t="s">
        <v>1297</v>
      </c>
    </row>
    <row r="451" spans="1:10" x14ac:dyDescent="0.2">
      <c r="A451" s="1" t="s">
        <v>482</v>
      </c>
      <c r="B451" s="1" t="s">
        <v>2</v>
      </c>
      <c r="C451" s="1" t="s">
        <v>1195</v>
      </c>
      <c r="D451" s="1" t="s">
        <v>1196</v>
      </c>
      <c r="E451" s="9" t="s">
        <v>1197</v>
      </c>
      <c r="F451" s="12">
        <v>4</v>
      </c>
      <c r="G451" s="12" t="s">
        <v>758</v>
      </c>
      <c r="H451" s="12">
        <v>2</v>
      </c>
      <c r="J451" s="1" t="s">
        <v>1297</v>
      </c>
    </row>
    <row r="452" spans="1:10" x14ac:dyDescent="0.2">
      <c r="A452" s="1" t="s">
        <v>482</v>
      </c>
      <c r="B452" s="1" t="s">
        <v>2</v>
      </c>
      <c r="C452" s="1" t="s">
        <v>1018</v>
      </c>
      <c r="D452" s="1" t="s">
        <v>1018</v>
      </c>
      <c r="E452" s="9" t="s">
        <v>409</v>
      </c>
      <c r="F452" s="12"/>
      <c r="G452" s="12"/>
      <c r="H452" s="12"/>
      <c r="J452" s="1" t="s">
        <v>1298</v>
      </c>
    </row>
    <row r="453" spans="1:10" x14ac:dyDescent="0.2">
      <c r="A453" s="1" t="s">
        <v>482</v>
      </c>
      <c r="B453" s="1" t="s">
        <v>2</v>
      </c>
      <c r="C453" s="1" t="s">
        <v>1198</v>
      </c>
      <c r="D453" s="1" t="s">
        <v>489</v>
      </c>
      <c r="E453" s="9" t="s">
        <v>103</v>
      </c>
      <c r="F453" s="12">
        <v>1</v>
      </c>
      <c r="G453" s="12" t="s">
        <v>759</v>
      </c>
      <c r="H453" s="12">
        <v>3</v>
      </c>
      <c r="J453" s="1" t="s">
        <v>1297</v>
      </c>
    </row>
    <row r="454" spans="1:10" x14ac:dyDescent="0.2">
      <c r="A454" s="1" t="s">
        <v>482</v>
      </c>
      <c r="B454" s="1" t="s">
        <v>2</v>
      </c>
      <c r="C454" s="1" t="s">
        <v>1198</v>
      </c>
      <c r="D454" s="1" t="s">
        <v>1199</v>
      </c>
      <c r="E454" s="9" t="s">
        <v>1200</v>
      </c>
      <c r="F454" s="12"/>
      <c r="G454" s="12"/>
      <c r="H454" s="12"/>
      <c r="J454" s="1" t="s">
        <v>1297</v>
      </c>
    </row>
    <row r="455" spans="1:10" x14ac:dyDescent="0.2">
      <c r="A455" s="1" t="s">
        <v>482</v>
      </c>
      <c r="B455" s="1" t="s">
        <v>2</v>
      </c>
      <c r="C455" s="1" t="s">
        <v>1198</v>
      </c>
      <c r="D455" s="1" t="s">
        <v>1201</v>
      </c>
      <c r="E455" s="9" t="s">
        <v>1202</v>
      </c>
      <c r="F455" s="12"/>
      <c r="G455" s="12"/>
      <c r="H455" s="12"/>
      <c r="J455" s="1" t="s">
        <v>1297</v>
      </c>
    </row>
    <row r="456" spans="1:10" x14ac:dyDescent="0.2">
      <c r="A456" s="1" t="s">
        <v>482</v>
      </c>
      <c r="B456" s="1" t="s">
        <v>2</v>
      </c>
      <c r="C456" s="1" t="s">
        <v>1198</v>
      </c>
      <c r="D456" s="1" t="s">
        <v>692</v>
      </c>
      <c r="E456" s="9" t="s">
        <v>104</v>
      </c>
      <c r="F456" s="12"/>
      <c r="G456" s="12"/>
      <c r="H456" s="12"/>
      <c r="J456" s="1" t="s">
        <v>1297</v>
      </c>
    </row>
    <row r="457" spans="1:10" x14ac:dyDescent="0.2">
      <c r="A457" s="1" t="s">
        <v>482</v>
      </c>
      <c r="B457" s="1" t="s">
        <v>2</v>
      </c>
      <c r="C457" s="1" t="s">
        <v>1198</v>
      </c>
      <c r="D457" s="1" t="s">
        <v>1203</v>
      </c>
      <c r="E457" s="9" t="s">
        <v>1204</v>
      </c>
      <c r="F457" s="12"/>
      <c r="G457" s="12" t="s">
        <v>758</v>
      </c>
      <c r="H457" s="12"/>
      <c r="J457" s="1" t="s">
        <v>1297</v>
      </c>
    </row>
    <row r="458" spans="1:10" x14ac:dyDescent="0.2">
      <c r="A458" s="1" t="s">
        <v>482</v>
      </c>
      <c r="B458" s="1" t="s">
        <v>2</v>
      </c>
      <c r="C458" s="1" t="s">
        <v>1198</v>
      </c>
      <c r="D458" s="1" t="s">
        <v>1205</v>
      </c>
      <c r="E458" s="9" t="s">
        <v>1206</v>
      </c>
      <c r="F458" s="12"/>
      <c r="G458" s="12"/>
      <c r="H458" s="12"/>
      <c r="J458" s="1" t="s">
        <v>1297</v>
      </c>
    </row>
    <row r="459" spans="1:10" x14ac:dyDescent="0.2">
      <c r="A459" s="1" t="s">
        <v>482</v>
      </c>
      <c r="B459" s="1" t="s">
        <v>2</v>
      </c>
      <c r="C459" s="1" t="s">
        <v>1198</v>
      </c>
      <c r="D459" s="1" t="s">
        <v>693</v>
      </c>
      <c r="E459" s="9" t="s">
        <v>105</v>
      </c>
      <c r="F459" s="12">
        <v>2</v>
      </c>
      <c r="G459" s="12" t="s">
        <v>757</v>
      </c>
      <c r="H459" s="12">
        <v>3</v>
      </c>
      <c r="J459" s="1" t="s">
        <v>1297</v>
      </c>
    </row>
    <row r="460" spans="1:10" x14ac:dyDescent="0.2">
      <c r="A460" s="1" t="s">
        <v>482</v>
      </c>
      <c r="B460" s="1" t="s">
        <v>2</v>
      </c>
      <c r="C460" s="1" t="s">
        <v>1198</v>
      </c>
      <c r="D460" s="1" t="s">
        <v>1207</v>
      </c>
      <c r="E460" s="9" t="s">
        <v>1208</v>
      </c>
      <c r="F460" s="12">
        <v>4</v>
      </c>
      <c r="G460" s="12" t="s">
        <v>761</v>
      </c>
      <c r="H460" s="12">
        <v>3</v>
      </c>
      <c r="J460" s="1" t="s">
        <v>1297</v>
      </c>
    </row>
    <row r="461" spans="1:10" x14ac:dyDescent="0.2">
      <c r="A461" s="1" t="s">
        <v>482</v>
      </c>
      <c r="B461" s="1" t="s">
        <v>2</v>
      </c>
      <c r="C461" s="1" t="s">
        <v>1198</v>
      </c>
      <c r="D461" s="1" t="s">
        <v>1209</v>
      </c>
      <c r="E461" s="9" t="s">
        <v>1210</v>
      </c>
      <c r="F461" s="12"/>
      <c r="G461" s="12" t="s">
        <v>758</v>
      </c>
      <c r="H461" s="12"/>
      <c r="J461" s="1" t="s">
        <v>1297</v>
      </c>
    </row>
    <row r="462" spans="1:10" x14ac:dyDescent="0.2">
      <c r="A462" s="1" t="s">
        <v>482</v>
      </c>
      <c r="B462" s="1" t="s">
        <v>2</v>
      </c>
      <c r="C462" s="1" t="s">
        <v>1198</v>
      </c>
      <c r="D462" s="1" t="s">
        <v>1211</v>
      </c>
      <c r="E462" s="9" t="s">
        <v>1212</v>
      </c>
      <c r="F462" s="12">
        <v>2</v>
      </c>
      <c r="G462" s="12" t="s">
        <v>757</v>
      </c>
      <c r="H462" s="12">
        <v>3</v>
      </c>
      <c r="J462" s="1" t="s">
        <v>1297</v>
      </c>
    </row>
    <row r="463" spans="1:10" x14ac:dyDescent="0.2">
      <c r="A463" s="1" t="s">
        <v>482</v>
      </c>
      <c r="B463" s="1" t="s">
        <v>2</v>
      </c>
      <c r="C463" s="1" t="s">
        <v>1198</v>
      </c>
      <c r="D463" s="1" t="s">
        <v>694</v>
      </c>
      <c r="E463" s="9" t="s">
        <v>106</v>
      </c>
      <c r="F463" s="12">
        <v>2</v>
      </c>
      <c r="G463" s="12" t="s">
        <v>757</v>
      </c>
      <c r="H463" s="12">
        <v>3</v>
      </c>
      <c r="J463" s="1" t="s">
        <v>1297</v>
      </c>
    </row>
    <row r="464" spans="1:10" x14ac:dyDescent="0.2">
      <c r="A464" s="1" t="s">
        <v>482</v>
      </c>
      <c r="B464" s="1" t="s">
        <v>2</v>
      </c>
      <c r="C464" s="1" t="s">
        <v>1198</v>
      </c>
      <c r="D464" s="1" t="s">
        <v>1018</v>
      </c>
      <c r="E464" s="9" t="s">
        <v>410</v>
      </c>
      <c r="F464" s="12"/>
      <c r="G464" s="12"/>
      <c r="H464" s="12"/>
      <c r="J464" s="1" t="s">
        <v>1298</v>
      </c>
    </row>
    <row r="465" spans="1:10" x14ac:dyDescent="0.2">
      <c r="A465" s="1" t="s">
        <v>482</v>
      </c>
      <c r="B465" s="1" t="s">
        <v>2</v>
      </c>
      <c r="C465" s="1" t="s">
        <v>1198</v>
      </c>
      <c r="D465" s="1" t="s">
        <v>695</v>
      </c>
      <c r="E465" s="9" t="s">
        <v>107</v>
      </c>
      <c r="F465" s="12"/>
      <c r="G465" s="12" t="s">
        <v>758</v>
      </c>
      <c r="H465" s="12"/>
      <c r="J465" s="1" t="s">
        <v>1297</v>
      </c>
    </row>
    <row r="466" spans="1:10" x14ac:dyDescent="0.2">
      <c r="A466" s="1" t="s">
        <v>482</v>
      </c>
      <c r="B466" s="1" t="s">
        <v>2</v>
      </c>
      <c r="C466" s="1" t="s">
        <v>1213</v>
      </c>
      <c r="D466" s="1" t="s">
        <v>1214</v>
      </c>
      <c r="E466" s="9" t="s">
        <v>1215</v>
      </c>
      <c r="F466" s="12"/>
      <c r="G466" s="12" t="s">
        <v>758</v>
      </c>
      <c r="H466" s="12"/>
      <c r="J466" s="1" t="s">
        <v>1297</v>
      </c>
    </row>
    <row r="467" spans="1:10" x14ac:dyDescent="0.2">
      <c r="A467" s="1" t="s">
        <v>482</v>
      </c>
      <c r="B467" s="1" t="s">
        <v>2</v>
      </c>
      <c r="C467" s="1" t="s">
        <v>1213</v>
      </c>
      <c r="D467" s="1" t="s">
        <v>1216</v>
      </c>
      <c r="E467" s="9" t="s">
        <v>1217</v>
      </c>
      <c r="F467" s="12"/>
      <c r="G467" s="12"/>
      <c r="H467" s="12"/>
      <c r="J467" s="1" t="s">
        <v>1297</v>
      </c>
    </row>
    <row r="468" spans="1:10" x14ac:dyDescent="0.2">
      <c r="A468" s="1" t="s">
        <v>482</v>
      </c>
      <c r="B468" s="1" t="s">
        <v>2</v>
      </c>
      <c r="C468" s="1" t="s">
        <v>1213</v>
      </c>
      <c r="D468" s="1" t="s">
        <v>1018</v>
      </c>
      <c r="E468" s="9" t="s">
        <v>411</v>
      </c>
      <c r="F468" s="12"/>
      <c r="G468" s="12"/>
      <c r="H468" s="12"/>
      <c r="J468" s="1" t="s">
        <v>1298</v>
      </c>
    </row>
    <row r="469" spans="1:10" x14ac:dyDescent="0.2">
      <c r="A469" s="1" t="s">
        <v>482</v>
      </c>
      <c r="B469" s="1" t="s">
        <v>2</v>
      </c>
      <c r="C469" s="1" t="s">
        <v>1218</v>
      </c>
      <c r="D469" s="1" t="s">
        <v>506</v>
      </c>
      <c r="E469" s="9" t="s">
        <v>1219</v>
      </c>
      <c r="F469" s="12"/>
      <c r="G469" s="12"/>
      <c r="H469" s="12"/>
      <c r="J469" s="1" t="s">
        <v>1297</v>
      </c>
    </row>
    <row r="470" spans="1:10" x14ac:dyDescent="0.2">
      <c r="A470" s="1" t="s">
        <v>482</v>
      </c>
      <c r="B470" s="1" t="s">
        <v>2</v>
      </c>
      <c r="C470" s="1" t="s">
        <v>1218</v>
      </c>
      <c r="D470" s="1" t="s">
        <v>1220</v>
      </c>
      <c r="E470" s="9" t="s">
        <v>1221</v>
      </c>
      <c r="F470" s="12">
        <v>4</v>
      </c>
      <c r="G470" s="12" t="s">
        <v>758</v>
      </c>
      <c r="H470" s="12">
        <v>2</v>
      </c>
      <c r="J470" s="1" t="s">
        <v>1297</v>
      </c>
    </row>
    <row r="471" spans="1:10" x14ac:dyDescent="0.2">
      <c r="A471" s="1" t="s">
        <v>482</v>
      </c>
      <c r="B471" s="1" t="s">
        <v>2</v>
      </c>
      <c r="C471" s="1" t="s">
        <v>1218</v>
      </c>
      <c r="D471" s="1" t="s">
        <v>1018</v>
      </c>
      <c r="E471" s="9" t="s">
        <v>412</v>
      </c>
      <c r="F471" s="12"/>
      <c r="G471" s="12"/>
      <c r="H471" s="12"/>
      <c r="J471" s="1" t="s">
        <v>1298</v>
      </c>
    </row>
    <row r="472" spans="1:10" x14ac:dyDescent="0.2">
      <c r="A472" s="1" t="s">
        <v>482</v>
      </c>
      <c r="B472" s="1" t="s">
        <v>2</v>
      </c>
      <c r="C472" s="1" t="s">
        <v>1222</v>
      </c>
      <c r="D472" s="1" t="s">
        <v>696</v>
      </c>
      <c r="E472" s="9" t="s">
        <v>108</v>
      </c>
      <c r="F472" s="12"/>
      <c r="G472" s="12"/>
      <c r="H472" s="12"/>
      <c r="J472" s="1" t="s">
        <v>1297</v>
      </c>
    </row>
    <row r="473" spans="1:10" x14ac:dyDescent="0.2">
      <c r="A473" s="1" t="s">
        <v>482</v>
      </c>
      <c r="B473" s="1" t="s">
        <v>2</v>
      </c>
      <c r="C473" s="1" t="s">
        <v>1527</v>
      </c>
      <c r="D473" s="1" t="s">
        <v>1528</v>
      </c>
      <c r="E473" s="1" t="s">
        <v>1529</v>
      </c>
      <c r="F473" s="12">
        <v>3</v>
      </c>
      <c r="G473" s="12" t="s">
        <v>759</v>
      </c>
      <c r="H473" s="12">
        <v>1</v>
      </c>
      <c r="J473" s="1" t="s">
        <v>1297</v>
      </c>
    </row>
    <row r="474" spans="1:10" x14ac:dyDescent="0.2">
      <c r="A474" s="1" t="s">
        <v>482</v>
      </c>
      <c r="B474" s="1" t="s">
        <v>2</v>
      </c>
      <c r="C474" s="1" t="s">
        <v>1223</v>
      </c>
      <c r="E474" s="9" t="s">
        <v>1531</v>
      </c>
      <c r="F474" s="12"/>
      <c r="G474" s="12"/>
      <c r="H474" s="12"/>
      <c r="I474" s="1" t="s">
        <v>1532</v>
      </c>
      <c r="J474" s="1" t="s">
        <v>1297</v>
      </c>
    </row>
    <row r="475" spans="1:10" x14ac:dyDescent="0.2">
      <c r="A475" s="1" t="s">
        <v>482</v>
      </c>
      <c r="B475" s="1" t="s">
        <v>2</v>
      </c>
      <c r="C475" s="1" t="s">
        <v>1223</v>
      </c>
      <c r="D475" s="1" t="s">
        <v>1018</v>
      </c>
      <c r="E475" s="9" t="s">
        <v>413</v>
      </c>
      <c r="F475" s="12"/>
      <c r="G475" s="12"/>
      <c r="H475" s="12"/>
      <c r="I475" s="1" t="s">
        <v>1530</v>
      </c>
      <c r="J475" s="1" t="s">
        <v>1298</v>
      </c>
    </row>
    <row r="476" spans="1:10" x14ac:dyDescent="0.2">
      <c r="A476" s="1" t="s">
        <v>482</v>
      </c>
      <c r="B476" s="1" t="s">
        <v>2</v>
      </c>
      <c r="C476" s="1" t="s">
        <v>1223</v>
      </c>
      <c r="D476" s="1" t="s">
        <v>697</v>
      </c>
      <c r="E476" s="9" t="s">
        <v>479</v>
      </c>
      <c r="F476" s="12"/>
      <c r="G476" s="12"/>
      <c r="H476" s="12"/>
      <c r="J476" s="1" t="s">
        <v>1297</v>
      </c>
    </row>
    <row r="477" spans="1:10" x14ac:dyDescent="0.2">
      <c r="A477" s="1" t="s">
        <v>482</v>
      </c>
      <c r="B477" s="1" t="s">
        <v>2</v>
      </c>
      <c r="C477" s="1" t="s">
        <v>1223</v>
      </c>
      <c r="D477" s="1" t="s">
        <v>687</v>
      </c>
      <c r="E477" s="9" t="s">
        <v>404</v>
      </c>
      <c r="F477" s="12"/>
      <c r="G477" s="12"/>
      <c r="H477" s="12"/>
      <c r="J477" s="1" t="s">
        <v>1297</v>
      </c>
    </row>
    <row r="478" spans="1:10" x14ac:dyDescent="0.2">
      <c r="A478" s="1" t="s">
        <v>482</v>
      </c>
      <c r="B478" s="1" t="s">
        <v>2</v>
      </c>
      <c r="C478" s="1" t="s">
        <v>1224</v>
      </c>
      <c r="D478" s="1" t="s">
        <v>698</v>
      </c>
      <c r="E478" s="9" t="s">
        <v>109</v>
      </c>
      <c r="F478" s="12">
        <v>2</v>
      </c>
      <c r="G478" s="12" t="s">
        <v>756</v>
      </c>
      <c r="H478" s="12">
        <v>1</v>
      </c>
      <c r="J478" s="1" t="s">
        <v>1297</v>
      </c>
    </row>
    <row r="479" spans="1:10" x14ac:dyDescent="0.2">
      <c r="A479" s="1" t="s">
        <v>482</v>
      </c>
      <c r="B479" s="1" t="s">
        <v>2</v>
      </c>
      <c r="C479" s="1" t="s">
        <v>1225</v>
      </c>
      <c r="D479" s="1" t="s">
        <v>1226</v>
      </c>
      <c r="E479" s="1" t="s">
        <v>1227</v>
      </c>
      <c r="F479" s="12">
        <v>2</v>
      </c>
      <c r="G479" s="12" t="s">
        <v>756</v>
      </c>
      <c r="H479" s="12">
        <v>1</v>
      </c>
      <c r="J479" s="1" t="s">
        <v>1297</v>
      </c>
    </row>
    <row r="480" spans="1:10" x14ac:dyDescent="0.2">
      <c r="A480" s="1" t="s">
        <v>482</v>
      </c>
      <c r="B480" s="1" t="s">
        <v>2</v>
      </c>
      <c r="C480" s="1" t="s">
        <v>1228</v>
      </c>
      <c r="D480" s="1" t="s">
        <v>699</v>
      </c>
      <c r="E480" s="9" t="s">
        <v>110</v>
      </c>
      <c r="F480" s="12"/>
      <c r="G480" s="12"/>
      <c r="H480" s="12"/>
      <c r="J480" s="1" t="s">
        <v>1297</v>
      </c>
    </row>
    <row r="481" spans="1:10" x14ac:dyDescent="0.2">
      <c r="A481" s="1" t="s">
        <v>482</v>
      </c>
      <c r="B481" s="1" t="s">
        <v>2</v>
      </c>
      <c r="C481" s="1" t="s">
        <v>1018</v>
      </c>
      <c r="D481" s="1" t="s">
        <v>1018</v>
      </c>
      <c r="E481" s="9" t="s">
        <v>2</v>
      </c>
      <c r="F481" s="12"/>
      <c r="G481" s="12"/>
      <c r="H481" s="12"/>
      <c r="J481" s="1" t="s">
        <v>1298</v>
      </c>
    </row>
    <row r="482" spans="1:10" x14ac:dyDescent="0.2">
      <c r="A482" s="1" t="s">
        <v>482</v>
      </c>
      <c r="B482" s="1" t="s">
        <v>2</v>
      </c>
      <c r="C482" s="1" t="s">
        <v>1229</v>
      </c>
      <c r="D482" s="1" t="s">
        <v>475</v>
      </c>
      <c r="E482" s="9" t="s">
        <v>414</v>
      </c>
      <c r="F482" s="12"/>
      <c r="G482" s="12"/>
      <c r="H482" s="12"/>
      <c r="I482" s="1" t="s">
        <v>467</v>
      </c>
      <c r="J482" s="1" t="s">
        <v>1298</v>
      </c>
    </row>
    <row r="483" spans="1:10" x14ac:dyDescent="0.2">
      <c r="A483" s="1" t="s">
        <v>482</v>
      </c>
      <c r="B483" s="1" t="s">
        <v>2</v>
      </c>
      <c r="C483" s="1" t="s">
        <v>1533</v>
      </c>
      <c r="D483" s="9" t="s">
        <v>1534</v>
      </c>
      <c r="E483" s="9" t="s">
        <v>1535</v>
      </c>
      <c r="F483" s="12">
        <v>2</v>
      </c>
      <c r="G483" s="12" t="s">
        <v>756</v>
      </c>
      <c r="H483" s="12">
        <v>1</v>
      </c>
      <c r="J483" s="1" t="s">
        <v>1297</v>
      </c>
    </row>
    <row r="484" spans="1:10" x14ac:dyDescent="0.2">
      <c r="A484" s="1" t="s">
        <v>482</v>
      </c>
      <c r="B484" s="1" t="s">
        <v>2</v>
      </c>
      <c r="C484" s="1" t="s">
        <v>1533</v>
      </c>
      <c r="D484" s="9" t="s">
        <v>1536</v>
      </c>
      <c r="E484" s="9" t="s">
        <v>1537</v>
      </c>
      <c r="F484" s="12"/>
      <c r="G484" s="12" t="s">
        <v>758</v>
      </c>
      <c r="H484" s="12"/>
      <c r="J484" s="1" t="s">
        <v>1297</v>
      </c>
    </row>
    <row r="485" spans="1:10" x14ac:dyDescent="0.2">
      <c r="A485" s="1" t="s">
        <v>482</v>
      </c>
      <c r="B485" s="1" t="s">
        <v>2</v>
      </c>
      <c r="C485" s="1" t="s">
        <v>1533</v>
      </c>
      <c r="D485" s="9" t="s">
        <v>1538</v>
      </c>
      <c r="E485" s="9" t="s">
        <v>1539</v>
      </c>
      <c r="F485" s="12">
        <v>4</v>
      </c>
      <c r="G485" s="12" t="s">
        <v>757</v>
      </c>
      <c r="H485" s="12">
        <v>1</v>
      </c>
      <c r="J485" s="1" t="s">
        <v>1297</v>
      </c>
    </row>
    <row r="486" spans="1:10" x14ac:dyDescent="0.2">
      <c r="A486" s="1" t="s">
        <v>482</v>
      </c>
      <c r="B486" s="1" t="s">
        <v>2</v>
      </c>
      <c r="C486" s="1" t="s">
        <v>1533</v>
      </c>
      <c r="D486" s="9" t="s">
        <v>1540</v>
      </c>
      <c r="E486" s="9" t="s">
        <v>1541</v>
      </c>
      <c r="F486" s="12">
        <v>3</v>
      </c>
      <c r="G486" s="12" t="s">
        <v>759</v>
      </c>
      <c r="H486" s="12">
        <v>1</v>
      </c>
      <c r="J486" s="1" t="s">
        <v>1297</v>
      </c>
    </row>
    <row r="487" spans="1:10" x14ac:dyDescent="0.2">
      <c r="A487" s="1" t="s">
        <v>482</v>
      </c>
      <c r="B487" s="1" t="s">
        <v>2</v>
      </c>
      <c r="C487" s="1" t="s">
        <v>1533</v>
      </c>
      <c r="D487" s="9" t="s">
        <v>1542</v>
      </c>
      <c r="E487" s="9" t="s">
        <v>1543</v>
      </c>
      <c r="F487" s="12">
        <v>1</v>
      </c>
      <c r="G487" s="12" t="s">
        <v>756</v>
      </c>
      <c r="H487" s="12">
        <v>2</v>
      </c>
      <c r="J487" s="1" t="s">
        <v>1297</v>
      </c>
    </row>
    <row r="488" spans="1:10" x14ac:dyDescent="0.2">
      <c r="A488" s="1" t="s">
        <v>482</v>
      </c>
      <c r="B488" s="1" t="s">
        <v>2</v>
      </c>
      <c r="C488" s="1" t="s">
        <v>1533</v>
      </c>
      <c r="D488" s="9" t="s">
        <v>1544</v>
      </c>
      <c r="E488" s="9" t="s">
        <v>1545</v>
      </c>
      <c r="F488" s="12"/>
      <c r="G488" s="12" t="s">
        <v>761</v>
      </c>
      <c r="H488" s="12"/>
      <c r="J488" s="1" t="s">
        <v>1297</v>
      </c>
    </row>
    <row r="489" spans="1:10" x14ac:dyDescent="0.2">
      <c r="A489" s="1" t="s">
        <v>482</v>
      </c>
      <c r="B489" s="1" t="s">
        <v>2</v>
      </c>
      <c r="C489" s="1" t="s">
        <v>1533</v>
      </c>
      <c r="D489" s="9" t="s">
        <v>1546</v>
      </c>
      <c r="E489" s="9" t="s">
        <v>1547</v>
      </c>
      <c r="F489" s="12"/>
      <c r="G489" s="12" t="s">
        <v>758</v>
      </c>
      <c r="H489" s="12"/>
      <c r="J489" s="1" t="s">
        <v>1297</v>
      </c>
    </row>
    <row r="490" spans="1:10" x14ac:dyDescent="0.2">
      <c r="A490" s="1" t="s">
        <v>482</v>
      </c>
      <c r="B490" s="1" t="s">
        <v>2</v>
      </c>
      <c r="C490" s="1" t="s">
        <v>1533</v>
      </c>
      <c r="D490" s="9" t="s">
        <v>1548</v>
      </c>
      <c r="E490" s="9" t="s">
        <v>1549</v>
      </c>
      <c r="F490" s="12"/>
      <c r="G490" s="12" t="s">
        <v>761</v>
      </c>
      <c r="H490" s="12"/>
      <c r="J490" s="1" t="s">
        <v>1297</v>
      </c>
    </row>
    <row r="491" spans="1:10" x14ac:dyDescent="0.2">
      <c r="A491" s="1" t="s">
        <v>482</v>
      </c>
      <c r="B491" s="1" t="s">
        <v>2</v>
      </c>
      <c r="C491" s="1" t="s">
        <v>1533</v>
      </c>
      <c r="D491" s="9" t="s">
        <v>1550</v>
      </c>
      <c r="E491" s="9" t="s">
        <v>1551</v>
      </c>
      <c r="F491" s="12">
        <v>2</v>
      </c>
      <c r="G491" s="12" t="s">
        <v>756</v>
      </c>
      <c r="H491" s="12"/>
      <c r="J491" s="1" t="s">
        <v>1297</v>
      </c>
    </row>
    <row r="492" spans="1:10" x14ac:dyDescent="0.2">
      <c r="A492" s="1" t="s">
        <v>482</v>
      </c>
      <c r="B492" s="1" t="s">
        <v>2</v>
      </c>
      <c r="C492" s="1" t="s">
        <v>1533</v>
      </c>
      <c r="D492" s="9" t="s">
        <v>1552</v>
      </c>
      <c r="E492" s="9" t="s">
        <v>1553</v>
      </c>
      <c r="F492" s="12"/>
      <c r="G492" s="12" t="s">
        <v>761</v>
      </c>
      <c r="H492" s="12"/>
      <c r="J492" s="1" t="s">
        <v>1297</v>
      </c>
    </row>
    <row r="493" spans="1:10" x14ac:dyDescent="0.2">
      <c r="A493" s="1" t="s">
        <v>482</v>
      </c>
      <c r="B493" s="1" t="s">
        <v>2</v>
      </c>
      <c r="C493" s="1" t="s">
        <v>1533</v>
      </c>
      <c r="D493" s="9" t="s">
        <v>1554</v>
      </c>
      <c r="E493" s="9" t="s">
        <v>1555</v>
      </c>
      <c r="F493" s="12"/>
      <c r="G493" s="12" t="s">
        <v>761</v>
      </c>
      <c r="H493" s="12"/>
      <c r="J493" s="1" t="s">
        <v>1297</v>
      </c>
    </row>
    <row r="494" spans="1:10" x14ac:dyDescent="0.2">
      <c r="A494" s="1" t="s">
        <v>482</v>
      </c>
      <c r="B494" s="1" t="s">
        <v>2</v>
      </c>
      <c r="C494" s="1" t="s">
        <v>1533</v>
      </c>
      <c r="D494" s="9" t="s">
        <v>1556</v>
      </c>
      <c r="E494" s="9" t="s">
        <v>1557</v>
      </c>
      <c r="F494" s="12">
        <v>4</v>
      </c>
      <c r="G494" s="12" t="s">
        <v>757</v>
      </c>
      <c r="H494" s="12">
        <v>1</v>
      </c>
      <c r="J494" s="1" t="s">
        <v>1297</v>
      </c>
    </row>
    <row r="495" spans="1:10" x14ac:dyDescent="0.2">
      <c r="A495" s="1" t="s">
        <v>482</v>
      </c>
      <c r="B495" s="1" t="s">
        <v>2</v>
      </c>
      <c r="C495" s="1" t="s">
        <v>1533</v>
      </c>
      <c r="D495" s="9" t="s">
        <v>1558</v>
      </c>
      <c r="E495" s="9" t="s">
        <v>1559</v>
      </c>
      <c r="F495" s="12">
        <v>3</v>
      </c>
      <c r="G495" s="12" t="s">
        <v>759</v>
      </c>
      <c r="H495" s="12">
        <v>1</v>
      </c>
      <c r="J495" s="1" t="s">
        <v>1297</v>
      </c>
    </row>
    <row r="496" spans="1:10" x14ac:dyDescent="0.2">
      <c r="A496" s="1" t="s">
        <v>482</v>
      </c>
      <c r="B496" s="1" t="s">
        <v>2</v>
      </c>
      <c r="C496" s="1" t="s">
        <v>1533</v>
      </c>
      <c r="D496" s="9" t="s">
        <v>1560</v>
      </c>
      <c r="E496" s="9" t="s">
        <v>1561</v>
      </c>
      <c r="F496" s="12"/>
      <c r="G496" s="12" t="s">
        <v>758</v>
      </c>
      <c r="H496" s="12"/>
      <c r="J496" s="1" t="s">
        <v>1297</v>
      </c>
    </row>
    <row r="497" spans="1:10" x14ac:dyDescent="0.2">
      <c r="A497" s="1" t="s">
        <v>482</v>
      </c>
      <c r="B497" s="1" t="s">
        <v>2</v>
      </c>
      <c r="C497" s="1" t="s">
        <v>1533</v>
      </c>
      <c r="D497" s="9" t="s">
        <v>1562</v>
      </c>
      <c r="E497" s="9" t="s">
        <v>1563</v>
      </c>
      <c r="F497" s="12"/>
      <c r="G497" s="12" t="s">
        <v>761</v>
      </c>
      <c r="H497" s="12"/>
      <c r="J497" s="1" t="s">
        <v>1297</v>
      </c>
    </row>
    <row r="498" spans="1:10" x14ac:dyDescent="0.2">
      <c r="A498" s="1" t="s">
        <v>482</v>
      </c>
      <c r="B498" s="1" t="s">
        <v>2</v>
      </c>
      <c r="C498" s="1" t="s">
        <v>1533</v>
      </c>
      <c r="D498" s="9" t="s">
        <v>1564</v>
      </c>
      <c r="E498" s="9" t="s">
        <v>1565</v>
      </c>
      <c r="F498" s="12">
        <v>3</v>
      </c>
      <c r="G498" s="12" t="s">
        <v>759</v>
      </c>
      <c r="H498" s="12">
        <v>1</v>
      </c>
      <c r="J498" s="1" t="s">
        <v>1297</v>
      </c>
    </row>
    <row r="499" spans="1:10" x14ac:dyDescent="0.2">
      <c r="A499" s="1" t="s">
        <v>482</v>
      </c>
      <c r="B499" s="1" t="s">
        <v>2</v>
      </c>
      <c r="C499" s="1" t="s">
        <v>1533</v>
      </c>
      <c r="D499" s="9" t="s">
        <v>1566</v>
      </c>
      <c r="E499" s="9" t="s">
        <v>1567</v>
      </c>
      <c r="F499" s="12"/>
      <c r="G499" s="12" t="s">
        <v>761</v>
      </c>
      <c r="H499" s="12"/>
      <c r="J499" s="1" t="s">
        <v>1297</v>
      </c>
    </row>
    <row r="500" spans="1:10" x14ac:dyDescent="0.2">
      <c r="A500" s="1" t="s">
        <v>482</v>
      </c>
      <c r="B500" s="1" t="s">
        <v>2</v>
      </c>
      <c r="C500" s="1" t="s">
        <v>1533</v>
      </c>
      <c r="D500" s="9" t="s">
        <v>1568</v>
      </c>
      <c r="E500" s="9" t="s">
        <v>1569</v>
      </c>
      <c r="F500" s="12"/>
      <c r="G500" s="12" t="s">
        <v>758</v>
      </c>
      <c r="H500" s="12"/>
      <c r="J500" s="1" t="s">
        <v>1297</v>
      </c>
    </row>
    <row r="501" spans="1:10" x14ac:dyDescent="0.2">
      <c r="A501" s="1" t="s">
        <v>482</v>
      </c>
      <c r="B501" s="1" t="s">
        <v>2</v>
      </c>
      <c r="C501" s="1" t="s">
        <v>1533</v>
      </c>
      <c r="D501" s="9" t="s">
        <v>1570</v>
      </c>
      <c r="E501" s="9" t="s">
        <v>1571</v>
      </c>
      <c r="F501" s="12">
        <v>3</v>
      </c>
      <c r="G501" s="12" t="s">
        <v>759</v>
      </c>
      <c r="H501" s="12">
        <v>1</v>
      </c>
      <c r="J501" s="1" t="s">
        <v>1297</v>
      </c>
    </row>
    <row r="502" spans="1:10" x14ac:dyDescent="0.2">
      <c r="A502" s="1" t="s">
        <v>482</v>
      </c>
      <c r="B502" s="1" t="s">
        <v>2</v>
      </c>
      <c r="C502" s="1" t="s">
        <v>1533</v>
      </c>
      <c r="D502" s="9" t="s">
        <v>1572</v>
      </c>
      <c r="E502" s="9" t="s">
        <v>1573</v>
      </c>
      <c r="F502" s="12">
        <v>2</v>
      </c>
      <c r="G502" s="12" t="s">
        <v>760</v>
      </c>
      <c r="H502" s="12">
        <v>1</v>
      </c>
      <c r="J502" s="1" t="s">
        <v>1297</v>
      </c>
    </row>
    <row r="503" spans="1:10" x14ac:dyDescent="0.2">
      <c r="A503" s="1" t="s">
        <v>482</v>
      </c>
      <c r="B503" s="1" t="s">
        <v>2</v>
      </c>
      <c r="C503" s="1" t="s">
        <v>1533</v>
      </c>
      <c r="D503" s="9" t="s">
        <v>1574</v>
      </c>
      <c r="E503" s="9" t="s">
        <v>1575</v>
      </c>
      <c r="F503" s="12"/>
      <c r="G503" s="12" t="s">
        <v>761</v>
      </c>
      <c r="H503" s="12"/>
      <c r="J503" s="1" t="s">
        <v>1297</v>
      </c>
    </row>
    <row r="504" spans="1:10" x14ac:dyDescent="0.2">
      <c r="A504" s="1" t="s">
        <v>482</v>
      </c>
      <c r="B504" s="1" t="s">
        <v>2</v>
      </c>
      <c r="C504" s="1" t="s">
        <v>1533</v>
      </c>
      <c r="D504" s="9" t="s">
        <v>1576</v>
      </c>
      <c r="E504" s="9" t="s">
        <v>1577</v>
      </c>
      <c r="F504" s="12"/>
      <c r="G504" s="12" t="s">
        <v>761</v>
      </c>
      <c r="H504" s="12"/>
      <c r="J504" s="1" t="s">
        <v>1297</v>
      </c>
    </row>
    <row r="505" spans="1:10" x14ac:dyDescent="0.2">
      <c r="A505" s="1" t="s">
        <v>482</v>
      </c>
      <c r="B505" s="1" t="s">
        <v>2</v>
      </c>
      <c r="C505" s="1" t="s">
        <v>1533</v>
      </c>
      <c r="D505" s="9" t="s">
        <v>1578</v>
      </c>
      <c r="E505" s="9" t="s">
        <v>1579</v>
      </c>
      <c r="F505" s="12"/>
      <c r="G505" s="12" t="s">
        <v>758</v>
      </c>
      <c r="H505" s="12"/>
      <c r="J505" s="1" t="s">
        <v>1297</v>
      </c>
    </row>
    <row r="506" spans="1:10" x14ac:dyDescent="0.2">
      <c r="A506" s="1" t="s">
        <v>482</v>
      </c>
      <c r="B506" s="1" t="s">
        <v>2</v>
      </c>
      <c r="C506" s="1" t="s">
        <v>1533</v>
      </c>
      <c r="D506" s="9" t="s">
        <v>1580</v>
      </c>
      <c r="E506" s="9" t="s">
        <v>1581</v>
      </c>
      <c r="F506" s="12">
        <v>4</v>
      </c>
      <c r="G506" s="12" t="s">
        <v>757</v>
      </c>
      <c r="H506" s="12">
        <v>1</v>
      </c>
      <c r="J506" s="1" t="s">
        <v>1297</v>
      </c>
    </row>
    <row r="507" spans="1:10" x14ac:dyDescent="0.2">
      <c r="A507" s="1" t="s">
        <v>482</v>
      </c>
      <c r="B507" s="1" t="s">
        <v>2</v>
      </c>
      <c r="C507" s="1" t="s">
        <v>1533</v>
      </c>
      <c r="D507" s="9" t="s">
        <v>1582</v>
      </c>
      <c r="E507" s="9" t="s">
        <v>1583</v>
      </c>
      <c r="F507" s="12">
        <v>4</v>
      </c>
      <c r="G507" s="12" t="s">
        <v>757</v>
      </c>
      <c r="H507" s="12">
        <v>1</v>
      </c>
      <c r="J507" s="1" t="s">
        <v>1297</v>
      </c>
    </row>
    <row r="508" spans="1:10" x14ac:dyDescent="0.2">
      <c r="A508" s="1" t="s">
        <v>482</v>
      </c>
      <c r="B508" s="1" t="s">
        <v>2</v>
      </c>
      <c r="C508" s="1" t="s">
        <v>1230</v>
      </c>
      <c r="D508" s="1" t="s">
        <v>688</v>
      </c>
      <c r="E508" s="9" t="s">
        <v>405</v>
      </c>
      <c r="F508" s="12"/>
      <c r="G508" s="12"/>
      <c r="H508" s="12"/>
      <c r="J508" s="1" t="s">
        <v>1297</v>
      </c>
    </row>
    <row r="509" spans="1:10" x14ac:dyDescent="0.2">
      <c r="A509" s="1" t="s">
        <v>482</v>
      </c>
      <c r="B509" s="1" t="s">
        <v>2</v>
      </c>
      <c r="C509" s="1" t="s">
        <v>1230</v>
      </c>
      <c r="D509" s="1" t="s">
        <v>1231</v>
      </c>
      <c r="E509" s="9" t="s">
        <v>1232</v>
      </c>
      <c r="F509" s="12"/>
      <c r="G509" s="12"/>
      <c r="H509" s="12"/>
      <c r="J509" s="1" t="s">
        <v>1297</v>
      </c>
    </row>
    <row r="510" spans="1:10" x14ac:dyDescent="0.2">
      <c r="A510" s="1" t="s">
        <v>482</v>
      </c>
      <c r="B510" s="1" t="s">
        <v>2</v>
      </c>
      <c r="C510" s="1" t="s">
        <v>1233</v>
      </c>
      <c r="D510" s="1" t="s">
        <v>700</v>
      </c>
      <c r="E510" s="9" t="s">
        <v>111</v>
      </c>
      <c r="F510" s="12">
        <v>4</v>
      </c>
      <c r="G510" s="12" t="s">
        <v>758</v>
      </c>
      <c r="H510" s="12">
        <v>2</v>
      </c>
      <c r="J510" s="1" t="s">
        <v>1297</v>
      </c>
    </row>
    <row r="511" spans="1:10" x14ac:dyDescent="0.2">
      <c r="A511" s="1" t="s">
        <v>482</v>
      </c>
      <c r="B511" s="1" t="s">
        <v>2</v>
      </c>
      <c r="C511" s="1" t="s">
        <v>1233</v>
      </c>
      <c r="D511" s="1" t="s">
        <v>701</v>
      </c>
      <c r="E511" s="9" t="s">
        <v>112</v>
      </c>
      <c r="F511" s="12">
        <v>4</v>
      </c>
      <c r="G511" s="12" t="s">
        <v>758</v>
      </c>
      <c r="H511" s="12">
        <v>2</v>
      </c>
      <c r="J511" s="1" t="s">
        <v>1297</v>
      </c>
    </row>
    <row r="512" spans="1:10" x14ac:dyDescent="0.2">
      <c r="A512" s="1" t="s">
        <v>482</v>
      </c>
      <c r="B512" s="1" t="s">
        <v>2</v>
      </c>
      <c r="C512" s="1" t="s">
        <v>1233</v>
      </c>
      <c r="D512" s="1" t="s">
        <v>1018</v>
      </c>
      <c r="E512" s="9" t="s">
        <v>415</v>
      </c>
      <c r="F512" s="12"/>
      <c r="G512" s="12"/>
      <c r="H512" s="12"/>
      <c r="J512" s="1" t="s">
        <v>1298</v>
      </c>
    </row>
    <row r="513" spans="1:10" x14ac:dyDescent="0.2">
      <c r="A513" s="1" t="s">
        <v>482</v>
      </c>
      <c r="B513" s="1" t="s">
        <v>2</v>
      </c>
      <c r="C513" s="1" t="s">
        <v>1234</v>
      </c>
      <c r="E513" s="9" t="s">
        <v>1584</v>
      </c>
      <c r="F513" s="12"/>
      <c r="G513" s="12"/>
      <c r="H513" s="12"/>
      <c r="I513" s="1" t="s">
        <v>1585</v>
      </c>
      <c r="J513" s="1" t="s">
        <v>1297</v>
      </c>
    </row>
    <row r="514" spans="1:10" x14ac:dyDescent="0.2">
      <c r="A514" s="1" t="s">
        <v>482</v>
      </c>
      <c r="B514" s="1" t="s">
        <v>2</v>
      </c>
      <c r="C514" s="1" t="s">
        <v>1234</v>
      </c>
      <c r="D514" s="1" t="s">
        <v>708</v>
      </c>
      <c r="E514" s="9" t="s">
        <v>422</v>
      </c>
      <c r="F514" s="12"/>
      <c r="G514" s="12" t="s">
        <v>758</v>
      </c>
      <c r="H514" s="12"/>
      <c r="J514" s="1" t="s">
        <v>1297</v>
      </c>
    </row>
    <row r="515" spans="1:10" x14ac:dyDescent="0.2">
      <c r="A515" s="1" t="s">
        <v>482</v>
      </c>
      <c r="B515" s="1" t="s">
        <v>2</v>
      </c>
      <c r="C515" s="1" t="s">
        <v>1234</v>
      </c>
      <c r="D515" s="1" t="s">
        <v>709</v>
      </c>
      <c r="E515" s="9" t="s">
        <v>423</v>
      </c>
      <c r="F515" s="12"/>
      <c r="G515" s="12"/>
      <c r="H515" s="12"/>
      <c r="J515" s="1" t="s">
        <v>1297</v>
      </c>
    </row>
    <row r="516" spans="1:10" x14ac:dyDescent="0.2">
      <c r="A516" s="1" t="s">
        <v>482</v>
      </c>
      <c r="B516" s="1" t="s">
        <v>2</v>
      </c>
      <c r="C516" s="1" t="s">
        <v>1235</v>
      </c>
      <c r="D516" s="1" t="s">
        <v>702</v>
      </c>
      <c r="E516" s="9" t="s">
        <v>113</v>
      </c>
      <c r="F516" s="12">
        <v>2</v>
      </c>
      <c r="G516" s="12" t="s">
        <v>756</v>
      </c>
      <c r="H516" s="12">
        <v>1</v>
      </c>
      <c r="J516" s="1" t="s">
        <v>1297</v>
      </c>
    </row>
    <row r="517" spans="1:10" x14ac:dyDescent="0.2">
      <c r="A517" s="1" t="s">
        <v>482</v>
      </c>
      <c r="B517" s="1" t="s">
        <v>2</v>
      </c>
      <c r="C517" s="1" t="s">
        <v>1236</v>
      </c>
      <c r="D517" s="1" t="s">
        <v>703</v>
      </c>
      <c r="E517" s="9" t="s">
        <v>114</v>
      </c>
      <c r="F517" s="12"/>
      <c r="G517" s="12" t="s">
        <v>758</v>
      </c>
      <c r="H517" s="12"/>
      <c r="J517" s="1" t="s">
        <v>1297</v>
      </c>
    </row>
    <row r="518" spans="1:10" x14ac:dyDescent="0.2">
      <c r="A518" s="1" t="s">
        <v>482</v>
      </c>
      <c r="B518" s="1" t="s">
        <v>2</v>
      </c>
      <c r="C518" s="1" t="s">
        <v>1237</v>
      </c>
      <c r="D518" s="1" t="s">
        <v>710</v>
      </c>
      <c r="E518" s="9" t="s">
        <v>424</v>
      </c>
      <c r="F518" s="12">
        <v>2</v>
      </c>
      <c r="G518" s="12" t="s">
        <v>760</v>
      </c>
      <c r="H518" s="12">
        <v>1</v>
      </c>
      <c r="J518" s="1" t="s">
        <v>1297</v>
      </c>
    </row>
    <row r="519" spans="1:10" x14ac:dyDescent="0.2">
      <c r="A519" s="1" t="s">
        <v>482</v>
      </c>
      <c r="B519" s="1" t="s">
        <v>2</v>
      </c>
      <c r="C519" s="1" t="s">
        <v>1238</v>
      </c>
      <c r="D519" s="1" t="s">
        <v>706</v>
      </c>
      <c r="E519" s="9" t="s">
        <v>419</v>
      </c>
      <c r="F519" s="12"/>
      <c r="G519" s="12"/>
      <c r="H519" s="12"/>
      <c r="J519" s="1" t="s">
        <v>1297</v>
      </c>
    </row>
    <row r="520" spans="1:10" x14ac:dyDescent="0.2">
      <c r="A520" s="1" t="s">
        <v>482</v>
      </c>
      <c r="B520" s="1" t="s">
        <v>2</v>
      </c>
      <c r="C520" s="1" t="s">
        <v>1238</v>
      </c>
      <c r="E520" s="9" t="s">
        <v>1586</v>
      </c>
      <c r="F520" s="12"/>
      <c r="G520" s="12"/>
      <c r="H520" s="12"/>
      <c r="I520" s="1" t="s">
        <v>1587</v>
      </c>
      <c r="J520" s="1" t="s">
        <v>1297</v>
      </c>
    </row>
    <row r="521" spans="1:10" x14ac:dyDescent="0.2">
      <c r="A521" s="1" t="s">
        <v>482</v>
      </c>
      <c r="B521" s="1" t="s">
        <v>2</v>
      </c>
      <c r="C521" s="1" t="s">
        <v>1238</v>
      </c>
      <c r="D521" s="1" t="s">
        <v>644</v>
      </c>
      <c r="E521" s="9" t="s">
        <v>420</v>
      </c>
      <c r="F521" s="12"/>
      <c r="G521" s="12" t="s">
        <v>758</v>
      </c>
      <c r="H521" s="12"/>
      <c r="J521" s="1" t="s">
        <v>1297</v>
      </c>
    </row>
    <row r="522" spans="1:10" x14ac:dyDescent="0.2">
      <c r="A522" s="1" t="s">
        <v>482</v>
      </c>
      <c r="B522" s="1" t="s">
        <v>2</v>
      </c>
      <c r="C522" s="1" t="s">
        <v>1238</v>
      </c>
      <c r="D522" s="1" t="s">
        <v>707</v>
      </c>
      <c r="E522" s="9" t="s">
        <v>421</v>
      </c>
      <c r="F522" s="12">
        <v>3</v>
      </c>
      <c r="G522" s="12" t="s">
        <v>759</v>
      </c>
      <c r="H522" s="12">
        <v>1</v>
      </c>
      <c r="J522" s="1" t="s">
        <v>1297</v>
      </c>
    </row>
    <row r="523" spans="1:10" x14ac:dyDescent="0.2">
      <c r="A523" s="1" t="s">
        <v>482</v>
      </c>
      <c r="B523" s="1" t="s">
        <v>2</v>
      </c>
      <c r="C523" s="1" t="s">
        <v>1238</v>
      </c>
      <c r="D523" s="1" t="s">
        <v>1018</v>
      </c>
      <c r="E523" s="9" t="s">
        <v>418</v>
      </c>
      <c r="F523" s="12"/>
      <c r="G523" s="12"/>
      <c r="H523" s="12"/>
      <c r="J523" s="1" t="s">
        <v>1298</v>
      </c>
    </row>
    <row r="524" spans="1:10" x14ac:dyDescent="0.2">
      <c r="A524" s="1" t="s">
        <v>482</v>
      </c>
      <c r="B524" s="1" t="s">
        <v>2</v>
      </c>
      <c r="C524" s="1" t="s">
        <v>1239</v>
      </c>
      <c r="D524" s="1" t="s">
        <v>689</v>
      </c>
      <c r="E524" s="9" t="s">
        <v>406</v>
      </c>
      <c r="F524" s="12"/>
      <c r="G524" s="12"/>
      <c r="H524" s="12"/>
      <c r="J524" s="1" t="s">
        <v>1297</v>
      </c>
    </row>
    <row r="525" spans="1:10" x14ac:dyDescent="0.2">
      <c r="A525" s="1" t="s">
        <v>482</v>
      </c>
      <c r="B525" s="1" t="s">
        <v>2</v>
      </c>
      <c r="C525" s="1" t="s">
        <v>1240</v>
      </c>
      <c r="D525" s="1" t="s">
        <v>711</v>
      </c>
      <c r="E525" s="9" t="s">
        <v>425</v>
      </c>
      <c r="F525" s="12"/>
      <c r="G525" s="12"/>
      <c r="H525" s="12"/>
      <c r="J525" s="1" t="s">
        <v>1297</v>
      </c>
    </row>
    <row r="526" spans="1:10" x14ac:dyDescent="0.2">
      <c r="A526" s="1" t="s">
        <v>482</v>
      </c>
      <c r="B526" s="1" t="s">
        <v>2</v>
      </c>
      <c r="C526" s="1" t="s">
        <v>1240</v>
      </c>
      <c r="D526" s="1" t="s">
        <v>712</v>
      </c>
      <c r="E526" s="9" t="s">
        <v>426</v>
      </c>
      <c r="F526" s="12"/>
      <c r="G526" s="12"/>
      <c r="H526" s="12"/>
      <c r="J526" s="1" t="s">
        <v>1297</v>
      </c>
    </row>
    <row r="527" spans="1:10" x14ac:dyDescent="0.2">
      <c r="A527" s="1" t="s">
        <v>482</v>
      </c>
      <c r="B527" s="1" t="s">
        <v>2</v>
      </c>
      <c r="C527" s="1" t="s">
        <v>1240</v>
      </c>
      <c r="D527" s="1" t="s">
        <v>713</v>
      </c>
      <c r="E527" s="9" t="s">
        <v>427</v>
      </c>
      <c r="F527" s="12"/>
      <c r="G527" s="12" t="s">
        <v>758</v>
      </c>
      <c r="H527" s="12"/>
      <c r="J527" s="1" t="s">
        <v>1297</v>
      </c>
    </row>
    <row r="528" spans="1:10" x14ac:dyDescent="0.2">
      <c r="A528" s="1" t="s">
        <v>482</v>
      </c>
      <c r="B528" s="1" t="s">
        <v>3</v>
      </c>
      <c r="C528" s="1" t="s">
        <v>1241</v>
      </c>
      <c r="D528" s="1" t="s">
        <v>714</v>
      </c>
      <c r="E528" s="9" t="s">
        <v>115</v>
      </c>
      <c r="F528" s="12">
        <v>4</v>
      </c>
      <c r="G528" s="12" t="s">
        <v>757</v>
      </c>
      <c r="H528" s="12">
        <v>1</v>
      </c>
      <c r="J528" s="1" t="s">
        <v>1297</v>
      </c>
    </row>
    <row r="529" spans="1:10" x14ac:dyDescent="0.2">
      <c r="A529" s="1" t="s">
        <v>482</v>
      </c>
      <c r="B529" s="1" t="s">
        <v>3</v>
      </c>
      <c r="C529" s="1" t="s">
        <v>1241</v>
      </c>
      <c r="D529" s="1" t="s">
        <v>715</v>
      </c>
      <c r="E529" s="9" t="s">
        <v>116</v>
      </c>
      <c r="F529" s="12"/>
      <c r="G529" s="12"/>
      <c r="H529" s="12"/>
      <c r="J529" s="1" t="s">
        <v>1297</v>
      </c>
    </row>
    <row r="530" spans="1:10" x14ac:dyDescent="0.2">
      <c r="A530" s="1" t="s">
        <v>482</v>
      </c>
      <c r="B530" s="1" t="s">
        <v>3</v>
      </c>
      <c r="C530" s="1" t="s">
        <v>1241</v>
      </c>
      <c r="D530" s="1" t="s">
        <v>1018</v>
      </c>
      <c r="E530" s="9" t="s">
        <v>428</v>
      </c>
      <c r="F530" s="12"/>
      <c r="G530" s="12"/>
      <c r="H530" s="12"/>
      <c r="J530" s="1" t="s">
        <v>1298</v>
      </c>
    </row>
    <row r="531" spans="1:10" x14ac:dyDescent="0.2">
      <c r="A531" s="1" t="s">
        <v>482</v>
      </c>
      <c r="B531" s="1" t="s">
        <v>4</v>
      </c>
      <c r="C531" s="1" t="s">
        <v>1242</v>
      </c>
      <c r="D531" s="1" t="s">
        <v>716</v>
      </c>
      <c r="E531" s="9" t="s">
        <v>117</v>
      </c>
      <c r="F531" s="12"/>
      <c r="G531" s="12"/>
      <c r="H531" s="12"/>
      <c r="J531" s="1" t="s">
        <v>1297</v>
      </c>
    </row>
    <row r="532" spans="1:10" x14ac:dyDescent="0.2">
      <c r="A532" s="1" t="s">
        <v>482</v>
      </c>
      <c r="B532" s="1" t="s">
        <v>5</v>
      </c>
      <c r="C532" s="1" t="s">
        <v>1243</v>
      </c>
      <c r="D532" s="1" t="s">
        <v>542</v>
      </c>
      <c r="E532" s="9" t="s">
        <v>1244</v>
      </c>
      <c r="F532" s="12">
        <v>2</v>
      </c>
      <c r="G532" s="12" t="s">
        <v>756</v>
      </c>
      <c r="H532" s="12">
        <v>1</v>
      </c>
      <c r="J532" s="1" t="s">
        <v>1297</v>
      </c>
    </row>
    <row r="533" spans="1:10" x14ac:dyDescent="0.2">
      <c r="A533" s="1" t="s">
        <v>482</v>
      </c>
      <c r="B533" s="1" t="s">
        <v>5</v>
      </c>
      <c r="C533" s="1" t="s">
        <v>1018</v>
      </c>
      <c r="D533" s="1" t="s">
        <v>1018</v>
      </c>
      <c r="E533" s="9" t="s">
        <v>5</v>
      </c>
      <c r="F533" s="12"/>
      <c r="G533" s="12"/>
      <c r="H533" s="12"/>
      <c r="J533" s="1" t="s">
        <v>1298</v>
      </c>
    </row>
    <row r="534" spans="1:10" x14ac:dyDescent="0.2">
      <c r="A534" s="1" t="s">
        <v>482</v>
      </c>
      <c r="B534" s="1" t="s">
        <v>5</v>
      </c>
      <c r="C534" s="1" t="s">
        <v>1245</v>
      </c>
      <c r="D534" s="1" t="s">
        <v>717</v>
      </c>
      <c r="E534" s="9" t="s">
        <v>118</v>
      </c>
      <c r="F534" s="12"/>
      <c r="G534" s="12"/>
      <c r="H534" s="12"/>
      <c r="J534" s="1" t="s">
        <v>1297</v>
      </c>
    </row>
    <row r="535" spans="1:10" x14ac:dyDescent="0.2">
      <c r="A535" s="1" t="s">
        <v>482</v>
      </c>
      <c r="B535" s="1" t="s">
        <v>5</v>
      </c>
      <c r="C535" s="1" t="s">
        <v>1245</v>
      </c>
      <c r="D535" s="1" t="s">
        <v>630</v>
      </c>
      <c r="E535" s="9" t="s">
        <v>119</v>
      </c>
      <c r="F535" s="12">
        <v>4</v>
      </c>
      <c r="G535" s="12" t="s">
        <v>757</v>
      </c>
      <c r="H535" s="12">
        <v>1</v>
      </c>
      <c r="J535" s="1" t="s">
        <v>1297</v>
      </c>
    </row>
    <row r="536" spans="1:10" x14ac:dyDescent="0.2">
      <c r="A536" s="1" t="s">
        <v>482</v>
      </c>
      <c r="B536" s="1" t="s">
        <v>5</v>
      </c>
      <c r="C536" s="1" t="s">
        <v>1245</v>
      </c>
      <c r="D536" s="1" t="s">
        <v>1018</v>
      </c>
      <c r="E536" s="9" t="s">
        <v>429</v>
      </c>
      <c r="F536" s="12"/>
      <c r="G536" s="12"/>
      <c r="H536" s="12"/>
      <c r="J536" s="1" t="s">
        <v>1298</v>
      </c>
    </row>
    <row r="537" spans="1:10" x14ac:dyDescent="0.2">
      <c r="A537" s="1" t="s">
        <v>482</v>
      </c>
      <c r="B537" s="1" t="s">
        <v>5</v>
      </c>
      <c r="C537" s="1" t="s">
        <v>1245</v>
      </c>
      <c r="D537" s="1" t="s">
        <v>718</v>
      </c>
      <c r="E537" s="9" t="s">
        <v>120</v>
      </c>
      <c r="F537" s="12"/>
      <c r="G537" s="12"/>
      <c r="H537" s="12"/>
      <c r="J537" s="1" t="s">
        <v>1297</v>
      </c>
    </row>
    <row r="538" spans="1:10" x14ac:dyDescent="0.2">
      <c r="A538" s="1" t="s">
        <v>482</v>
      </c>
      <c r="B538" s="1" t="s">
        <v>5</v>
      </c>
      <c r="C538" s="1" t="s">
        <v>1246</v>
      </c>
      <c r="D538" s="1" t="s">
        <v>1018</v>
      </c>
      <c r="E538" s="9" t="s">
        <v>430</v>
      </c>
      <c r="F538" s="12"/>
      <c r="G538" s="12"/>
      <c r="H538" s="12"/>
      <c r="I538" s="1" t="s">
        <v>468</v>
      </c>
      <c r="J538" s="1" t="s">
        <v>1297</v>
      </c>
    </row>
    <row r="539" spans="1:10" x14ac:dyDescent="0.2">
      <c r="A539" s="1" t="s">
        <v>482</v>
      </c>
      <c r="B539" s="1" t="s">
        <v>6</v>
      </c>
      <c r="C539" s="1" t="s">
        <v>1247</v>
      </c>
      <c r="D539" s="1" t="s">
        <v>719</v>
      </c>
      <c r="E539" s="9" t="s">
        <v>121</v>
      </c>
      <c r="F539" s="12">
        <v>2</v>
      </c>
      <c r="G539" s="12" t="s">
        <v>756</v>
      </c>
      <c r="H539" s="12">
        <v>1</v>
      </c>
      <c r="J539" s="1" t="s">
        <v>1297</v>
      </c>
    </row>
    <row r="540" spans="1:10" x14ac:dyDescent="0.2">
      <c r="A540" s="1" t="s">
        <v>482</v>
      </c>
      <c r="B540" s="1" t="s">
        <v>6</v>
      </c>
      <c r="C540" s="1" t="s">
        <v>1247</v>
      </c>
      <c r="D540" s="1" t="s">
        <v>720</v>
      </c>
      <c r="E540" s="9" t="s">
        <v>122</v>
      </c>
      <c r="F540" s="12"/>
      <c r="G540" s="12"/>
      <c r="H540" s="12"/>
      <c r="J540" s="1" t="s">
        <v>1297</v>
      </c>
    </row>
    <row r="541" spans="1:10" x14ac:dyDescent="0.2">
      <c r="A541" s="1" t="s">
        <v>482</v>
      </c>
      <c r="B541" s="1" t="s">
        <v>6</v>
      </c>
      <c r="C541" s="1" t="s">
        <v>1247</v>
      </c>
      <c r="D541" s="1" t="s">
        <v>721</v>
      </c>
      <c r="E541" s="9" t="s">
        <v>123</v>
      </c>
      <c r="F541" s="12">
        <v>1</v>
      </c>
      <c r="G541" s="12" t="s">
        <v>760</v>
      </c>
      <c r="H541" s="12">
        <v>2</v>
      </c>
      <c r="J541" s="1" t="s">
        <v>1297</v>
      </c>
    </row>
    <row r="542" spans="1:10" x14ac:dyDescent="0.2">
      <c r="A542" s="1" t="s">
        <v>482</v>
      </c>
      <c r="B542" s="1" t="s">
        <v>6</v>
      </c>
      <c r="C542" s="1" t="s">
        <v>1247</v>
      </c>
      <c r="D542" s="1" t="s">
        <v>1018</v>
      </c>
      <c r="E542" s="9" t="s">
        <v>431</v>
      </c>
      <c r="F542" s="12"/>
      <c r="G542" s="12"/>
      <c r="H542" s="12"/>
      <c r="J542" s="1" t="s">
        <v>1298</v>
      </c>
    </row>
    <row r="543" spans="1:10" x14ac:dyDescent="0.2">
      <c r="A543" s="1" t="s">
        <v>482</v>
      </c>
      <c r="B543" s="1" t="s">
        <v>6</v>
      </c>
      <c r="C543" s="1" t="s">
        <v>1247</v>
      </c>
      <c r="D543" s="1" t="s">
        <v>722</v>
      </c>
      <c r="E543" s="9" t="s">
        <v>124</v>
      </c>
      <c r="F543" s="12"/>
      <c r="G543" s="12"/>
      <c r="H543" s="12"/>
      <c r="J543" s="1" t="s">
        <v>1297</v>
      </c>
    </row>
    <row r="544" spans="1:10" x14ac:dyDescent="0.2">
      <c r="A544" s="1" t="s">
        <v>482</v>
      </c>
      <c r="B544" s="1" t="s">
        <v>6</v>
      </c>
      <c r="C544" s="1" t="s">
        <v>1248</v>
      </c>
      <c r="D544" s="1" t="s">
        <v>1249</v>
      </c>
      <c r="E544" s="9" t="s">
        <v>1250</v>
      </c>
      <c r="F544" s="12">
        <v>3</v>
      </c>
      <c r="G544" s="12" t="s">
        <v>759</v>
      </c>
      <c r="H544" s="12">
        <v>1</v>
      </c>
      <c r="J544" s="1" t="s">
        <v>1297</v>
      </c>
    </row>
    <row r="545" spans="1:10" x14ac:dyDescent="0.2">
      <c r="A545" s="1" t="s">
        <v>482</v>
      </c>
      <c r="B545" s="1" t="s">
        <v>6</v>
      </c>
      <c r="C545" s="1" t="s">
        <v>1251</v>
      </c>
      <c r="D545" s="1" t="s">
        <v>723</v>
      </c>
      <c r="E545" s="9" t="s">
        <v>125</v>
      </c>
      <c r="F545" s="12">
        <v>3</v>
      </c>
      <c r="G545" s="12" t="s">
        <v>759</v>
      </c>
      <c r="H545" s="12">
        <v>1</v>
      </c>
      <c r="J545" s="1" t="s">
        <v>1297</v>
      </c>
    </row>
    <row r="546" spans="1:10" x14ac:dyDescent="0.2">
      <c r="A546" s="1" t="s">
        <v>482</v>
      </c>
      <c r="B546" s="1" t="s">
        <v>6</v>
      </c>
      <c r="C546" s="1" t="s">
        <v>1252</v>
      </c>
      <c r="D546" s="1" t="s">
        <v>1253</v>
      </c>
      <c r="E546" s="9" t="s">
        <v>1254</v>
      </c>
      <c r="F546" s="12"/>
      <c r="G546" s="12" t="s">
        <v>758</v>
      </c>
      <c r="H546" s="12"/>
      <c r="J546" s="1" t="s">
        <v>1297</v>
      </c>
    </row>
    <row r="547" spans="1:10" x14ac:dyDescent="0.2">
      <c r="A547" s="1" t="s">
        <v>482</v>
      </c>
      <c r="B547" s="1" t="s">
        <v>6</v>
      </c>
      <c r="C547" s="1" t="s">
        <v>1255</v>
      </c>
      <c r="D547" s="1" t="s">
        <v>724</v>
      </c>
      <c r="E547" s="9" t="s">
        <v>126</v>
      </c>
      <c r="F547" s="12"/>
      <c r="G547" s="12" t="s">
        <v>758</v>
      </c>
      <c r="H547" s="12"/>
      <c r="J547" s="1" t="s">
        <v>1297</v>
      </c>
    </row>
    <row r="548" spans="1:10" x14ac:dyDescent="0.2">
      <c r="A548" s="1" t="s">
        <v>482</v>
      </c>
      <c r="B548" s="1" t="s">
        <v>6</v>
      </c>
      <c r="C548" s="1" t="s">
        <v>1255</v>
      </c>
      <c r="D548" s="1" t="s">
        <v>605</v>
      </c>
      <c r="E548" s="9" t="s">
        <v>127</v>
      </c>
      <c r="F548" s="12"/>
      <c r="G548" s="12"/>
      <c r="H548" s="12"/>
      <c r="J548" s="1" t="s">
        <v>1297</v>
      </c>
    </row>
    <row r="549" spans="1:10" x14ac:dyDescent="0.2">
      <c r="A549" s="1" t="s">
        <v>482</v>
      </c>
      <c r="B549" s="1" t="s">
        <v>6</v>
      </c>
      <c r="C549" s="1" t="s">
        <v>1255</v>
      </c>
      <c r="D549" s="1" t="s">
        <v>1018</v>
      </c>
      <c r="E549" s="9" t="s">
        <v>432</v>
      </c>
      <c r="F549" s="12"/>
      <c r="G549" s="12"/>
      <c r="H549" s="12"/>
      <c r="J549" s="1" t="s">
        <v>1298</v>
      </c>
    </row>
    <row r="550" spans="1:10" x14ac:dyDescent="0.2">
      <c r="A550" s="1" t="s">
        <v>482</v>
      </c>
      <c r="B550" s="1" t="s">
        <v>6</v>
      </c>
      <c r="C550" s="1" t="s">
        <v>1018</v>
      </c>
      <c r="D550" s="1" t="s">
        <v>1018</v>
      </c>
      <c r="E550" s="9" t="s">
        <v>6</v>
      </c>
      <c r="F550" s="12"/>
      <c r="G550" s="12"/>
      <c r="H550" s="12"/>
      <c r="J550" s="1" t="s">
        <v>1298</v>
      </c>
    </row>
    <row r="551" spans="1:10" x14ac:dyDescent="0.2">
      <c r="A551" s="1" t="s">
        <v>482</v>
      </c>
      <c r="B551" s="1" t="s">
        <v>6</v>
      </c>
      <c r="C551" s="1" t="s">
        <v>1256</v>
      </c>
      <c r="D551" s="1" t="s">
        <v>725</v>
      </c>
      <c r="E551" s="9" t="s">
        <v>128</v>
      </c>
      <c r="F551" s="12">
        <v>4</v>
      </c>
      <c r="G551" s="12" t="s">
        <v>757</v>
      </c>
      <c r="H551" s="12">
        <v>1</v>
      </c>
      <c r="J551" s="1" t="s">
        <v>1297</v>
      </c>
    </row>
    <row r="552" spans="1:10" x14ac:dyDescent="0.2">
      <c r="A552" s="1" t="s">
        <v>482</v>
      </c>
      <c r="B552" s="1" t="s">
        <v>7</v>
      </c>
      <c r="C552" s="1" t="s">
        <v>1257</v>
      </c>
      <c r="D552" s="1" t="s">
        <v>726</v>
      </c>
      <c r="E552" s="9" t="s">
        <v>129</v>
      </c>
      <c r="F552" s="12"/>
      <c r="G552" s="12" t="s">
        <v>758</v>
      </c>
      <c r="H552" s="12"/>
      <c r="J552" s="1" t="s">
        <v>1297</v>
      </c>
    </row>
    <row r="553" spans="1:10" x14ac:dyDescent="0.2">
      <c r="A553" s="1" t="s">
        <v>482</v>
      </c>
      <c r="B553" s="1" t="s">
        <v>7</v>
      </c>
      <c r="C553" s="1" t="s">
        <v>1257</v>
      </c>
      <c r="D553" s="1" t="s">
        <v>727</v>
      </c>
      <c r="E553" s="9" t="s">
        <v>130</v>
      </c>
      <c r="F553" s="12">
        <v>4</v>
      </c>
      <c r="G553" s="12" t="s">
        <v>757</v>
      </c>
      <c r="H553" s="12">
        <v>1</v>
      </c>
      <c r="J553" s="1" t="s">
        <v>1297</v>
      </c>
    </row>
    <row r="554" spans="1:10" x14ac:dyDescent="0.2">
      <c r="A554" s="1" t="s">
        <v>482</v>
      </c>
      <c r="B554" s="1" t="s">
        <v>7</v>
      </c>
      <c r="C554" s="1" t="s">
        <v>1257</v>
      </c>
      <c r="D554" s="1" t="s">
        <v>728</v>
      </c>
      <c r="E554" s="9" t="s">
        <v>131</v>
      </c>
      <c r="F554" s="12"/>
      <c r="G554" s="12" t="s">
        <v>758</v>
      </c>
      <c r="H554" s="12"/>
      <c r="J554" s="1" t="s">
        <v>1297</v>
      </c>
    </row>
    <row r="555" spans="1:10" x14ac:dyDescent="0.2">
      <c r="A555" s="1" t="s">
        <v>482</v>
      </c>
      <c r="B555" s="1" t="s">
        <v>7</v>
      </c>
      <c r="C555" s="1" t="s">
        <v>1257</v>
      </c>
      <c r="D555" s="1" t="s">
        <v>1018</v>
      </c>
      <c r="E555" s="9" t="s">
        <v>433</v>
      </c>
      <c r="F555" s="12"/>
      <c r="G555" s="12"/>
      <c r="H555" s="12"/>
      <c r="J555" s="1" t="s">
        <v>1298</v>
      </c>
    </row>
    <row r="556" spans="1:10" x14ac:dyDescent="0.2">
      <c r="A556" s="1" t="s">
        <v>482</v>
      </c>
      <c r="B556" s="1" t="s">
        <v>7</v>
      </c>
      <c r="C556" s="1" t="s">
        <v>1257</v>
      </c>
      <c r="D556" s="1" t="s">
        <v>1258</v>
      </c>
      <c r="E556" s="9" t="s">
        <v>1259</v>
      </c>
      <c r="F556" s="12"/>
      <c r="G556" s="12"/>
      <c r="H556" s="12"/>
      <c r="J556" s="1" t="s">
        <v>1297</v>
      </c>
    </row>
    <row r="557" spans="1:10" x14ac:dyDescent="0.2">
      <c r="A557" s="1" t="s">
        <v>482</v>
      </c>
      <c r="B557" s="1" t="s">
        <v>7</v>
      </c>
      <c r="C557" s="1" t="s">
        <v>1260</v>
      </c>
      <c r="D557" s="1" t="s">
        <v>729</v>
      </c>
      <c r="E557" s="9" t="s">
        <v>132</v>
      </c>
      <c r="F557" s="12">
        <v>4</v>
      </c>
      <c r="G557" s="12" t="s">
        <v>757</v>
      </c>
      <c r="H557" s="12">
        <v>1</v>
      </c>
      <c r="J557" s="1" t="s">
        <v>1297</v>
      </c>
    </row>
    <row r="558" spans="1:10" x14ac:dyDescent="0.2">
      <c r="A558" s="1" t="s">
        <v>482</v>
      </c>
      <c r="B558" s="1" t="s">
        <v>7</v>
      </c>
      <c r="C558" s="1" t="s">
        <v>1260</v>
      </c>
      <c r="D558" s="1" t="s">
        <v>703</v>
      </c>
      <c r="E558" s="9" t="s">
        <v>133</v>
      </c>
      <c r="F558" s="12">
        <v>4</v>
      </c>
      <c r="G558" s="12" t="s">
        <v>757</v>
      </c>
      <c r="H558" s="12">
        <v>1</v>
      </c>
      <c r="J558" s="1" t="s">
        <v>1297</v>
      </c>
    </row>
    <row r="559" spans="1:10" x14ac:dyDescent="0.2">
      <c r="A559" s="1" t="s">
        <v>482</v>
      </c>
      <c r="B559" s="1" t="s">
        <v>7</v>
      </c>
      <c r="C559" s="1" t="s">
        <v>1260</v>
      </c>
      <c r="D559" s="1" t="s">
        <v>1018</v>
      </c>
      <c r="E559" s="9" t="s">
        <v>434</v>
      </c>
      <c r="F559" s="12"/>
      <c r="G559" s="12"/>
      <c r="H559" s="12"/>
      <c r="J559" s="1" t="s">
        <v>1298</v>
      </c>
    </row>
    <row r="560" spans="1:10" x14ac:dyDescent="0.2">
      <c r="A560" s="1" t="s">
        <v>482</v>
      </c>
      <c r="B560" s="1" t="s">
        <v>7</v>
      </c>
      <c r="C560" s="1" t="s">
        <v>1260</v>
      </c>
      <c r="D560" s="1" t="s">
        <v>730</v>
      </c>
      <c r="E560" s="9" t="s">
        <v>134</v>
      </c>
      <c r="F560" s="12">
        <v>3</v>
      </c>
      <c r="G560" s="12" t="s">
        <v>759</v>
      </c>
      <c r="H560" s="12">
        <v>1</v>
      </c>
      <c r="J560" s="1" t="s">
        <v>1297</v>
      </c>
    </row>
    <row r="561" spans="1:10" x14ac:dyDescent="0.2">
      <c r="A561" s="1" t="s">
        <v>482</v>
      </c>
      <c r="B561" s="1" t="s">
        <v>7</v>
      </c>
      <c r="C561" s="1" t="s">
        <v>1261</v>
      </c>
      <c r="D561" s="1" t="s">
        <v>1262</v>
      </c>
      <c r="E561" s="9" t="s">
        <v>1263</v>
      </c>
      <c r="F561" s="12"/>
      <c r="G561" s="12"/>
      <c r="H561" s="12"/>
      <c r="J561" s="1" t="s">
        <v>1297</v>
      </c>
    </row>
    <row r="562" spans="1:10" x14ac:dyDescent="0.2">
      <c r="A562" s="1" t="s">
        <v>482</v>
      </c>
      <c r="B562" s="1" t="s">
        <v>7</v>
      </c>
      <c r="C562" s="1" t="s">
        <v>1264</v>
      </c>
      <c r="D562" s="1" t="s">
        <v>1180</v>
      </c>
      <c r="E562" s="9" t="s">
        <v>1265</v>
      </c>
      <c r="F562" s="12"/>
      <c r="G562" s="12" t="s">
        <v>758</v>
      </c>
      <c r="H562" s="12"/>
      <c r="J562" s="1" t="s">
        <v>1297</v>
      </c>
    </row>
    <row r="563" spans="1:10" x14ac:dyDescent="0.2">
      <c r="A563" s="1" t="s">
        <v>482</v>
      </c>
      <c r="B563" s="1" t="s">
        <v>7</v>
      </c>
      <c r="C563" s="1" t="s">
        <v>1264</v>
      </c>
      <c r="D563" s="1" t="s">
        <v>1266</v>
      </c>
      <c r="E563" s="9" t="s">
        <v>1267</v>
      </c>
      <c r="F563" s="12"/>
      <c r="G563" s="12"/>
      <c r="H563" s="12"/>
      <c r="J563" s="1" t="s">
        <v>1297</v>
      </c>
    </row>
    <row r="564" spans="1:10" x14ac:dyDescent="0.2">
      <c r="A564" s="1" t="s">
        <v>482</v>
      </c>
      <c r="B564" s="1" t="s">
        <v>7</v>
      </c>
      <c r="C564" s="1" t="s">
        <v>1264</v>
      </c>
      <c r="D564" s="1" t="s">
        <v>594</v>
      </c>
      <c r="E564" s="9" t="s">
        <v>1268</v>
      </c>
      <c r="F564" s="12"/>
      <c r="G564" s="12" t="s">
        <v>758</v>
      </c>
      <c r="H564" s="12"/>
      <c r="J564" s="1" t="s">
        <v>1297</v>
      </c>
    </row>
    <row r="565" spans="1:10" x14ac:dyDescent="0.2">
      <c r="A565" s="1" t="s">
        <v>482</v>
      </c>
      <c r="B565" s="1" t="s">
        <v>7</v>
      </c>
      <c r="C565" s="1" t="s">
        <v>1264</v>
      </c>
      <c r="D565" s="1" t="s">
        <v>1018</v>
      </c>
      <c r="E565" s="9" t="s">
        <v>435</v>
      </c>
      <c r="F565" s="12"/>
      <c r="G565" s="12"/>
      <c r="H565" s="12"/>
      <c r="I565" s="1" t="s">
        <v>469</v>
      </c>
      <c r="J565" s="1" t="s">
        <v>1298</v>
      </c>
    </row>
    <row r="566" spans="1:10" x14ac:dyDescent="0.2">
      <c r="A566" s="1" t="s">
        <v>482</v>
      </c>
      <c r="B566" s="1" t="s">
        <v>7</v>
      </c>
      <c r="C566" s="1" t="s">
        <v>1018</v>
      </c>
      <c r="D566" s="1" t="s">
        <v>1018</v>
      </c>
      <c r="E566" s="9" t="s">
        <v>7</v>
      </c>
      <c r="F566" s="12"/>
      <c r="G566" s="12"/>
      <c r="H566" s="12"/>
      <c r="J566" s="1" t="s">
        <v>1298</v>
      </c>
    </row>
    <row r="567" spans="1:10" x14ac:dyDescent="0.2">
      <c r="A567" s="1" t="s">
        <v>482</v>
      </c>
      <c r="B567" s="1" t="s">
        <v>7</v>
      </c>
      <c r="C567" s="1" t="s">
        <v>1269</v>
      </c>
      <c r="D567" s="1" t="s">
        <v>1270</v>
      </c>
      <c r="E567" s="9" t="s">
        <v>1271</v>
      </c>
      <c r="F567" s="12">
        <v>3</v>
      </c>
      <c r="G567" s="12" t="s">
        <v>759</v>
      </c>
      <c r="H567" s="12">
        <v>1</v>
      </c>
      <c r="J567" s="1" t="s">
        <v>1297</v>
      </c>
    </row>
    <row r="568" spans="1:10" x14ac:dyDescent="0.2">
      <c r="A568" s="1" t="s">
        <v>482</v>
      </c>
      <c r="B568" s="1" t="s">
        <v>7</v>
      </c>
      <c r="C568" s="1" t="s">
        <v>1269</v>
      </c>
      <c r="D568" s="1" t="s">
        <v>731</v>
      </c>
      <c r="E568" s="9" t="s">
        <v>437</v>
      </c>
      <c r="F568" s="12"/>
      <c r="G568" s="12" t="s">
        <v>758</v>
      </c>
      <c r="H568" s="12"/>
      <c r="J568" s="1" t="s">
        <v>1297</v>
      </c>
    </row>
    <row r="569" spans="1:10" x14ac:dyDescent="0.2">
      <c r="A569" s="1" t="s">
        <v>482</v>
      </c>
      <c r="B569" s="1" t="s">
        <v>7</v>
      </c>
      <c r="C569" s="1" t="s">
        <v>1269</v>
      </c>
      <c r="D569" s="1" t="s">
        <v>732</v>
      </c>
      <c r="E569" s="9" t="s">
        <v>438</v>
      </c>
      <c r="F569" s="12"/>
      <c r="G569" s="12"/>
      <c r="H569" s="12"/>
      <c r="J569" s="1" t="s">
        <v>1297</v>
      </c>
    </row>
    <row r="570" spans="1:10" x14ac:dyDescent="0.2">
      <c r="A570" s="1" t="s">
        <v>482</v>
      </c>
      <c r="B570" s="1" t="s">
        <v>7</v>
      </c>
      <c r="C570" s="1" t="s">
        <v>1269</v>
      </c>
      <c r="D570" s="1" t="s">
        <v>733</v>
      </c>
      <c r="E570" s="9" t="s">
        <v>439</v>
      </c>
      <c r="F570" s="12">
        <v>4</v>
      </c>
      <c r="G570" s="12" t="s">
        <v>757</v>
      </c>
      <c r="H570" s="12">
        <v>1</v>
      </c>
      <c r="J570" s="1" t="s">
        <v>1297</v>
      </c>
    </row>
    <row r="571" spans="1:10" x14ac:dyDescent="0.2">
      <c r="A571" s="1" t="s">
        <v>482</v>
      </c>
      <c r="B571" s="1" t="s">
        <v>7</v>
      </c>
      <c r="C571" s="1" t="s">
        <v>1269</v>
      </c>
      <c r="D571" s="1" t="s">
        <v>734</v>
      </c>
      <c r="E571" s="9" t="s">
        <v>440</v>
      </c>
      <c r="F571" s="12">
        <v>2</v>
      </c>
      <c r="G571" s="12" t="s">
        <v>756</v>
      </c>
      <c r="H571" s="12">
        <v>1</v>
      </c>
      <c r="J571" s="1" t="s">
        <v>1297</v>
      </c>
    </row>
    <row r="572" spans="1:10" x14ac:dyDescent="0.2">
      <c r="A572" s="1" t="s">
        <v>482</v>
      </c>
      <c r="B572" s="1" t="s">
        <v>7</v>
      </c>
      <c r="C572" s="1" t="s">
        <v>1269</v>
      </c>
      <c r="D572" s="1" t="s">
        <v>595</v>
      </c>
      <c r="E572" s="9" t="s">
        <v>1272</v>
      </c>
      <c r="F572" s="12"/>
      <c r="G572" s="12" t="s">
        <v>762</v>
      </c>
      <c r="H572" s="12"/>
      <c r="J572" s="1" t="s">
        <v>1297</v>
      </c>
    </row>
    <row r="573" spans="1:10" x14ac:dyDescent="0.2">
      <c r="A573" s="1" t="s">
        <v>482</v>
      </c>
      <c r="B573" s="1" t="s">
        <v>7</v>
      </c>
      <c r="C573" s="1" t="s">
        <v>1269</v>
      </c>
      <c r="D573" s="1" t="s">
        <v>1018</v>
      </c>
      <c r="E573" s="9" t="s">
        <v>436</v>
      </c>
      <c r="F573" s="12"/>
      <c r="G573" s="12"/>
      <c r="H573" s="12"/>
      <c r="I573" s="1" t="s">
        <v>1273</v>
      </c>
      <c r="J573" s="1" t="s">
        <v>1298</v>
      </c>
    </row>
    <row r="574" spans="1:10" x14ac:dyDescent="0.2">
      <c r="A574" s="1" t="s">
        <v>482</v>
      </c>
      <c r="B574" s="1" t="s">
        <v>895</v>
      </c>
      <c r="C574" s="1" t="s">
        <v>1274</v>
      </c>
      <c r="D574" s="1" t="s">
        <v>735</v>
      </c>
      <c r="E574" s="9" t="s">
        <v>135</v>
      </c>
      <c r="F574" s="12"/>
      <c r="G574" s="12"/>
      <c r="H574" s="12"/>
      <c r="J574" s="1" t="s">
        <v>1297</v>
      </c>
    </row>
    <row r="575" spans="1:10" x14ac:dyDescent="0.2">
      <c r="A575" s="1" t="s">
        <v>482</v>
      </c>
      <c r="B575" s="1" t="s">
        <v>895</v>
      </c>
      <c r="C575" s="1" t="s">
        <v>1274</v>
      </c>
      <c r="D575" s="1" t="s">
        <v>656</v>
      </c>
      <c r="E575" s="9" t="s">
        <v>136</v>
      </c>
      <c r="F575" s="12"/>
      <c r="G575" s="12" t="s">
        <v>758</v>
      </c>
      <c r="H575" s="12"/>
      <c r="J575" s="1" t="s">
        <v>1297</v>
      </c>
    </row>
    <row r="576" spans="1:10" x14ac:dyDescent="0.2">
      <c r="A576" s="1" t="s">
        <v>482</v>
      </c>
      <c r="B576" s="1" t="s">
        <v>895</v>
      </c>
      <c r="C576" s="1" t="s">
        <v>1274</v>
      </c>
      <c r="D576" s="1" t="s">
        <v>1018</v>
      </c>
      <c r="E576" s="9" t="s">
        <v>441</v>
      </c>
      <c r="F576" s="12"/>
      <c r="G576" s="12"/>
      <c r="H576" s="12"/>
      <c r="J576" s="1" t="s">
        <v>1298</v>
      </c>
    </row>
    <row r="577" spans="1:10" x14ac:dyDescent="0.2">
      <c r="A577" s="1" t="s">
        <v>482</v>
      </c>
      <c r="B577" s="1" t="s">
        <v>895</v>
      </c>
      <c r="C577" s="1" t="s">
        <v>1588</v>
      </c>
      <c r="D577" s="1" t="s">
        <v>1589</v>
      </c>
      <c r="E577" s="9" t="s">
        <v>1590</v>
      </c>
      <c r="F577" s="12"/>
      <c r="G577" s="12"/>
      <c r="H577" s="12"/>
      <c r="I577" s="9"/>
      <c r="J577" s="1" t="s">
        <v>1297</v>
      </c>
    </row>
    <row r="578" spans="1:10" x14ac:dyDescent="0.2">
      <c r="A578" s="1" t="s">
        <v>482</v>
      </c>
      <c r="B578" s="1" t="s">
        <v>895</v>
      </c>
      <c r="C578" s="1" t="s">
        <v>1275</v>
      </c>
      <c r="D578" s="1" t="s">
        <v>1276</v>
      </c>
      <c r="E578" s="9" t="s">
        <v>1277</v>
      </c>
      <c r="F578" s="12">
        <v>3</v>
      </c>
      <c r="G578" s="12" t="s">
        <v>759</v>
      </c>
      <c r="H578" s="12">
        <v>1</v>
      </c>
      <c r="J578" s="1" t="s">
        <v>1297</v>
      </c>
    </row>
    <row r="579" spans="1:10" x14ac:dyDescent="0.2">
      <c r="A579" s="1" t="s">
        <v>482</v>
      </c>
      <c r="B579" s="1" t="s">
        <v>895</v>
      </c>
      <c r="C579" s="1" t="s">
        <v>1275</v>
      </c>
      <c r="D579" s="1" t="s">
        <v>506</v>
      </c>
      <c r="E579" s="9" t="s">
        <v>137</v>
      </c>
      <c r="F579" s="12"/>
      <c r="G579" s="12"/>
      <c r="H579" s="12"/>
      <c r="J579" s="1" t="s">
        <v>1297</v>
      </c>
    </row>
    <row r="580" spans="1:10" x14ac:dyDescent="0.2">
      <c r="A580" s="1" t="s">
        <v>482</v>
      </c>
      <c r="B580" s="1" t="s">
        <v>895</v>
      </c>
      <c r="C580" s="1" t="s">
        <v>1275</v>
      </c>
      <c r="D580" s="1" t="s">
        <v>1018</v>
      </c>
      <c r="E580" s="9" t="s">
        <v>442</v>
      </c>
      <c r="F580" s="12"/>
      <c r="G580" s="12"/>
      <c r="H580" s="12"/>
      <c r="J580" s="1" t="s">
        <v>1298</v>
      </c>
    </row>
    <row r="581" spans="1:10" x14ac:dyDescent="0.2">
      <c r="A581" s="1" t="s">
        <v>482</v>
      </c>
      <c r="B581" s="1" t="s">
        <v>895</v>
      </c>
      <c r="C581" s="1" t="s">
        <v>1018</v>
      </c>
      <c r="D581" s="1" t="s">
        <v>1018</v>
      </c>
      <c r="E581" s="1" t="s">
        <v>895</v>
      </c>
      <c r="F581" s="12"/>
      <c r="G581" s="12"/>
      <c r="H581" s="12"/>
      <c r="J581" s="1" t="s">
        <v>1298</v>
      </c>
    </row>
    <row r="582" spans="1:10" x14ac:dyDescent="0.2">
      <c r="A582" s="1" t="s">
        <v>482</v>
      </c>
      <c r="B582" s="1" t="s">
        <v>895</v>
      </c>
      <c r="C582" s="1" t="s">
        <v>1278</v>
      </c>
      <c r="D582" s="1" t="s">
        <v>525</v>
      </c>
      <c r="E582" s="9" t="s">
        <v>444</v>
      </c>
      <c r="F582" s="12"/>
      <c r="G582" s="12"/>
      <c r="H582" s="12"/>
      <c r="J582" s="1" t="s">
        <v>1297</v>
      </c>
    </row>
    <row r="583" spans="1:10" x14ac:dyDescent="0.2">
      <c r="A583" s="1" t="s">
        <v>482</v>
      </c>
      <c r="B583" s="1" t="s">
        <v>895</v>
      </c>
      <c r="C583" s="1" t="s">
        <v>1278</v>
      </c>
      <c r="D583" s="1" t="s">
        <v>736</v>
      </c>
      <c r="E583" s="9" t="s">
        <v>445</v>
      </c>
      <c r="F583" s="12"/>
      <c r="G583" s="12"/>
      <c r="H583" s="12"/>
      <c r="J583" s="1" t="s">
        <v>1297</v>
      </c>
    </row>
    <row r="584" spans="1:10" x14ac:dyDescent="0.2">
      <c r="A584" s="1" t="s">
        <v>482</v>
      </c>
      <c r="B584" s="1" t="s">
        <v>895</v>
      </c>
      <c r="C584" s="1" t="s">
        <v>1278</v>
      </c>
      <c r="D584" s="1" t="s">
        <v>684</v>
      </c>
      <c r="E584" s="9" t="s">
        <v>446</v>
      </c>
      <c r="F584" s="12">
        <v>4</v>
      </c>
      <c r="G584" s="12" t="s">
        <v>757</v>
      </c>
      <c r="H584" s="12">
        <v>1</v>
      </c>
      <c r="J584" s="1" t="s">
        <v>1297</v>
      </c>
    </row>
    <row r="585" spans="1:10" x14ac:dyDescent="0.2">
      <c r="A585" s="1" t="s">
        <v>482</v>
      </c>
      <c r="B585" s="1" t="s">
        <v>895</v>
      </c>
      <c r="C585" s="1" t="s">
        <v>1278</v>
      </c>
      <c r="D585" s="1" t="s">
        <v>737</v>
      </c>
      <c r="E585" s="9" t="s">
        <v>447</v>
      </c>
      <c r="F585" s="12">
        <v>4</v>
      </c>
      <c r="G585" s="12" t="s">
        <v>757</v>
      </c>
      <c r="H585" s="12">
        <v>1</v>
      </c>
      <c r="J585" s="1" t="s">
        <v>1297</v>
      </c>
    </row>
    <row r="586" spans="1:10" x14ac:dyDescent="0.2">
      <c r="A586" s="1" t="s">
        <v>482</v>
      </c>
      <c r="B586" s="1" t="s">
        <v>895</v>
      </c>
      <c r="C586" s="1" t="s">
        <v>1278</v>
      </c>
      <c r="D586" s="1" t="s">
        <v>738</v>
      </c>
      <c r="E586" s="9" t="s">
        <v>448</v>
      </c>
      <c r="F586" s="12">
        <v>3</v>
      </c>
      <c r="G586" s="12" t="s">
        <v>759</v>
      </c>
      <c r="H586" s="12">
        <v>1</v>
      </c>
      <c r="J586" s="1" t="s">
        <v>1297</v>
      </c>
    </row>
    <row r="587" spans="1:10" x14ac:dyDescent="0.2">
      <c r="A587" s="1" t="s">
        <v>482</v>
      </c>
      <c r="B587" s="1" t="s">
        <v>895</v>
      </c>
      <c r="C587" s="1" t="s">
        <v>1278</v>
      </c>
      <c r="D587" s="1" t="s">
        <v>739</v>
      </c>
      <c r="E587" s="9" t="s">
        <v>449</v>
      </c>
      <c r="F587" s="12"/>
      <c r="G587" s="12" t="s">
        <v>758</v>
      </c>
      <c r="H587" s="12"/>
      <c r="J587" s="1" t="s">
        <v>1297</v>
      </c>
    </row>
    <row r="588" spans="1:10" x14ac:dyDescent="0.2">
      <c r="A588" s="1" t="s">
        <v>482</v>
      </c>
      <c r="B588" s="1" t="s">
        <v>895</v>
      </c>
      <c r="C588" s="1" t="s">
        <v>1278</v>
      </c>
      <c r="D588" s="1" t="s">
        <v>1018</v>
      </c>
      <c r="E588" s="9" t="s">
        <v>443</v>
      </c>
      <c r="F588" s="12"/>
      <c r="G588" s="12"/>
      <c r="H588" s="12"/>
      <c r="I588" s="1" t="s">
        <v>470</v>
      </c>
      <c r="J588" s="1" t="s">
        <v>1298</v>
      </c>
    </row>
    <row r="589" spans="1:10" x14ac:dyDescent="0.2">
      <c r="A589" s="1" t="s">
        <v>482</v>
      </c>
      <c r="B589" s="1" t="s">
        <v>895</v>
      </c>
      <c r="C589" s="1" t="s">
        <v>1278</v>
      </c>
      <c r="D589" s="1" t="s">
        <v>740</v>
      </c>
      <c r="E589" s="9" t="s">
        <v>450</v>
      </c>
      <c r="F589" s="12"/>
      <c r="G589" s="12"/>
      <c r="H589" s="12"/>
      <c r="J589" s="1" t="s">
        <v>1297</v>
      </c>
    </row>
    <row r="590" spans="1:10" x14ac:dyDescent="0.2">
      <c r="A590" s="1" t="s">
        <v>482</v>
      </c>
      <c r="B590" s="1" t="s">
        <v>895</v>
      </c>
      <c r="C590" s="1" t="s">
        <v>1278</v>
      </c>
      <c r="D590" s="1" t="s">
        <v>741</v>
      </c>
      <c r="E590" s="9" t="s">
        <v>138</v>
      </c>
      <c r="F590" s="12"/>
      <c r="G590" s="12"/>
      <c r="H590" s="12"/>
      <c r="J590" s="1" t="s">
        <v>1297</v>
      </c>
    </row>
    <row r="591" spans="1:10" x14ac:dyDescent="0.2">
      <c r="A591" s="1" t="s">
        <v>482</v>
      </c>
      <c r="B591" s="1" t="s">
        <v>895</v>
      </c>
      <c r="C591" s="1" t="s">
        <v>1278</v>
      </c>
      <c r="D591" s="1" t="s">
        <v>519</v>
      </c>
      <c r="E591" s="9" t="s">
        <v>451</v>
      </c>
      <c r="F591" s="12">
        <v>2</v>
      </c>
      <c r="G591" s="12" t="s">
        <v>757</v>
      </c>
      <c r="H591" s="12">
        <v>3</v>
      </c>
      <c r="J591" s="1" t="s">
        <v>1297</v>
      </c>
    </row>
    <row r="592" spans="1:10" x14ac:dyDescent="0.2">
      <c r="A592" s="1" t="s">
        <v>482</v>
      </c>
      <c r="B592" s="1" t="s">
        <v>19</v>
      </c>
      <c r="C592" s="1" t="s">
        <v>1279</v>
      </c>
      <c r="D592" s="1" t="s">
        <v>742</v>
      </c>
      <c r="E592" s="9" t="s">
        <v>139</v>
      </c>
      <c r="F592" s="12"/>
      <c r="G592" s="12" t="s">
        <v>758</v>
      </c>
      <c r="H592" s="12"/>
      <c r="J592" s="1" t="s">
        <v>1297</v>
      </c>
    </row>
    <row r="593" spans="1:10" x14ac:dyDescent="0.2">
      <c r="A593" s="1" t="s">
        <v>482</v>
      </c>
      <c r="B593" s="1" t="s">
        <v>9</v>
      </c>
      <c r="C593" s="1" t="s">
        <v>1280</v>
      </c>
      <c r="D593" s="1" t="s">
        <v>744</v>
      </c>
      <c r="E593" s="9" t="s">
        <v>454</v>
      </c>
      <c r="F593" s="12">
        <v>3</v>
      </c>
      <c r="G593" s="12" t="s">
        <v>759</v>
      </c>
      <c r="H593" s="12">
        <v>1</v>
      </c>
      <c r="I593" s="9"/>
      <c r="J593" s="1" t="s">
        <v>1297</v>
      </c>
    </row>
    <row r="594" spans="1:10" x14ac:dyDescent="0.2">
      <c r="A594" s="1" t="s">
        <v>482</v>
      </c>
      <c r="B594" s="1" t="s">
        <v>9</v>
      </c>
      <c r="C594" s="1" t="s">
        <v>1280</v>
      </c>
      <c r="D594" s="1" t="s">
        <v>1607</v>
      </c>
      <c r="E594" s="9" t="s">
        <v>1608</v>
      </c>
      <c r="F594" s="12"/>
      <c r="G594" s="12" t="s">
        <v>758</v>
      </c>
      <c r="H594" s="12"/>
      <c r="I594" s="9"/>
      <c r="J594" s="1" t="s">
        <v>1297</v>
      </c>
    </row>
    <row r="595" spans="1:10" x14ac:dyDescent="0.2">
      <c r="A595" s="1" t="s">
        <v>482</v>
      </c>
      <c r="B595" s="1" t="s">
        <v>9</v>
      </c>
      <c r="C595" s="1" t="s">
        <v>1280</v>
      </c>
      <c r="D595" s="1" t="s">
        <v>1281</v>
      </c>
      <c r="E595" s="9" t="s">
        <v>1282</v>
      </c>
      <c r="F595" s="12">
        <v>4</v>
      </c>
      <c r="G595" s="12" t="s">
        <v>757</v>
      </c>
      <c r="H595" s="12">
        <v>1</v>
      </c>
      <c r="J595" s="1" t="s">
        <v>1297</v>
      </c>
    </row>
    <row r="596" spans="1:10" x14ac:dyDescent="0.2">
      <c r="A596" s="1" t="s">
        <v>482</v>
      </c>
      <c r="B596" s="1" t="s">
        <v>9</v>
      </c>
      <c r="C596" s="1" t="s">
        <v>1280</v>
      </c>
      <c r="D596" s="1" t="s">
        <v>743</v>
      </c>
      <c r="E596" s="9" t="s">
        <v>140</v>
      </c>
      <c r="F596" s="12">
        <v>2</v>
      </c>
      <c r="G596" s="12" t="s">
        <v>757</v>
      </c>
      <c r="H596" s="12">
        <v>3</v>
      </c>
      <c r="J596" s="1" t="s">
        <v>1297</v>
      </c>
    </row>
    <row r="597" spans="1:10" x14ac:dyDescent="0.2">
      <c r="A597" s="1" t="s">
        <v>482</v>
      </c>
      <c r="B597" s="1" t="s">
        <v>9</v>
      </c>
      <c r="C597" s="1" t="s">
        <v>1280</v>
      </c>
      <c r="D597" s="1" t="s">
        <v>1283</v>
      </c>
      <c r="E597" s="9" t="s">
        <v>1284</v>
      </c>
      <c r="F597" s="12"/>
      <c r="G597" s="12"/>
      <c r="H597" s="12"/>
      <c r="J597" s="1" t="s">
        <v>1297</v>
      </c>
    </row>
    <row r="598" spans="1:10" x14ac:dyDescent="0.2">
      <c r="A598" s="1" t="s">
        <v>482</v>
      </c>
      <c r="B598" s="1" t="s">
        <v>9</v>
      </c>
      <c r="C598" s="1" t="s">
        <v>1280</v>
      </c>
      <c r="D598" s="1" t="s">
        <v>745</v>
      </c>
      <c r="E598" s="9" t="s">
        <v>455</v>
      </c>
      <c r="F598" s="12">
        <v>4</v>
      </c>
      <c r="G598" s="12" t="s">
        <v>758</v>
      </c>
      <c r="H598" s="12">
        <v>2</v>
      </c>
      <c r="I598" s="9"/>
      <c r="J598" s="1" t="s">
        <v>1297</v>
      </c>
    </row>
    <row r="599" spans="1:10" x14ac:dyDescent="0.2">
      <c r="A599" s="1" t="s">
        <v>482</v>
      </c>
      <c r="B599" s="1" t="s">
        <v>9</v>
      </c>
      <c r="C599" s="1" t="s">
        <v>1280</v>
      </c>
      <c r="D599" s="1" t="s">
        <v>1018</v>
      </c>
      <c r="E599" s="9" t="s">
        <v>453</v>
      </c>
      <c r="F599" s="12"/>
      <c r="G599" s="12"/>
      <c r="H599" s="12"/>
      <c r="I599" s="9" t="s">
        <v>471</v>
      </c>
      <c r="J599" s="1" t="s">
        <v>1298</v>
      </c>
    </row>
    <row r="600" spans="1:10" x14ac:dyDescent="0.2">
      <c r="A600" s="1" t="s">
        <v>482</v>
      </c>
      <c r="B600" s="1" t="s">
        <v>9</v>
      </c>
      <c r="C600" s="1" t="s">
        <v>1280</v>
      </c>
      <c r="D600" s="1" t="s">
        <v>1018</v>
      </c>
      <c r="E600" s="9" t="s">
        <v>462</v>
      </c>
      <c r="F600" s="12"/>
      <c r="G600" s="12"/>
      <c r="H600" s="12"/>
      <c r="I600" s="1" t="s">
        <v>472</v>
      </c>
      <c r="J600" s="1" t="s">
        <v>1298</v>
      </c>
    </row>
    <row r="601" spans="1:10" x14ac:dyDescent="0.2">
      <c r="A601" s="1" t="s">
        <v>482</v>
      </c>
      <c r="B601" s="1" t="s">
        <v>9</v>
      </c>
      <c r="C601" s="1" t="s">
        <v>1280</v>
      </c>
      <c r="D601" s="1" t="s">
        <v>746</v>
      </c>
      <c r="E601" s="9" t="s">
        <v>456</v>
      </c>
      <c r="F601" s="12"/>
      <c r="G601" s="12" t="s">
        <v>758</v>
      </c>
      <c r="H601" s="12"/>
      <c r="I601" s="9"/>
      <c r="J601" s="1" t="s">
        <v>1297</v>
      </c>
    </row>
    <row r="602" spans="1:10" x14ac:dyDescent="0.2">
      <c r="A602" s="1" t="s">
        <v>482</v>
      </c>
      <c r="B602" s="1" t="s">
        <v>9</v>
      </c>
      <c r="C602" s="1" t="s">
        <v>1280</v>
      </c>
      <c r="D602" s="1" t="s">
        <v>751</v>
      </c>
      <c r="E602" s="9" t="s">
        <v>141</v>
      </c>
      <c r="F602" s="12"/>
      <c r="G602" s="12"/>
      <c r="H602" s="12"/>
      <c r="J602" s="1" t="s">
        <v>1297</v>
      </c>
    </row>
    <row r="603" spans="1:10" x14ac:dyDescent="0.2">
      <c r="A603" s="1" t="s">
        <v>482</v>
      </c>
      <c r="B603" s="1" t="s">
        <v>9</v>
      </c>
      <c r="C603" s="1" t="s">
        <v>1280</v>
      </c>
      <c r="D603" s="1" t="s">
        <v>752</v>
      </c>
      <c r="E603" s="9" t="s">
        <v>142</v>
      </c>
      <c r="F603" s="12">
        <v>4</v>
      </c>
      <c r="G603" s="12" t="s">
        <v>757</v>
      </c>
      <c r="H603" s="12">
        <v>1</v>
      </c>
      <c r="J603" s="1" t="s">
        <v>1297</v>
      </c>
    </row>
    <row r="604" spans="1:10" x14ac:dyDescent="0.2">
      <c r="A604" s="1" t="s">
        <v>482</v>
      </c>
      <c r="B604" s="1" t="s">
        <v>9</v>
      </c>
      <c r="C604" s="1" t="s">
        <v>1280</v>
      </c>
      <c r="D604" s="1" t="s">
        <v>613</v>
      </c>
      <c r="E604" s="9" t="s">
        <v>457</v>
      </c>
      <c r="F604" s="12">
        <v>2</v>
      </c>
      <c r="G604" s="12" t="s">
        <v>757</v>
      </c>
      <c r="H604" s="12">
        <v>3</v>
      </c>
      <c r="I604" s="9"/>
      <c r="J604" s="1" t="s">
        <v>1297</v>
      </c>
    </row>
    <row r="605" spans="1:10" x14ac:dyDescent="0.2">
      <c r="A605" s="1" t="s">
        <v>482</v>
      </c>
      <c r="B605" s="1" t="s">
        <v>9</v>
      </c>
      <c r="C605" s="1" t="s">
        <v>1280</v>
      </c>
      <c r="D605" s="1" t="s">
        <v>1285</v>
      </c>
      <c r="E605" s="9" t="s">
        <v>1286</v>
      </c>
      <c r="F605" s="12"/>
      <c r="G605" s="12"/>
      <c r="H605" s="12"/>
      <c r="J605" s="1" t="s">
        <v>1297</v>
      </c>
    </row>
    <row r="606" spans="1:10" x14ac:dyDescent="0.2">
      <c r="A606" s="1" t="s">
        <v>482</v>
      </c>
      <c r="B606" s="1" t="s">
        <v>9</v>
      </c>
      <c r="C606" s="1" t="s">
        <v>1280</v>
      </c>
      <c r="D606" s="1" t="s">
        <v>747</v>
      </c>
      <c r="E606" s="9" t="s">
        <v>458</v>
      </c>
      <c r="F606" s="12">
        <v>3</v>
      </c>
      <c r="G606" s="12" t="s">
        <v>757</v>
      </c>
      <c r="H606" s="12">
        <v>2</v>
      </c>
      <c r="I606" s="9"/>
      <c r="J606" s="1" t="s">
        <v>1297</v>
      </c>
    </row>
    <row r="607" spans="1:10" x14ac:dyDescent="0.2">
      <c r="A607" s="1" t="s">
        <v>482</v>
      </c>
      <c r="B607" s="1" t="s">
        <v>9</v>
      </c>
      <c r="C607" s="1" t="s">
        <v>1280</v>
      </c>
      <c r="D607" s="1" t="s">
        <v>1287</v>
      </c>
      <c r="E607" s="9" t="s">
        <v>1288</v>
      </c>
      <c r="F607" s="12">
        <v>4</v>
      </c>
      <c r="G607" s="12" t="s">
        <v>757</v>
      </c>
      <c r="H607" s="12">
        <v>1</v>
      </c>
      <c r="J607" s="1" t="s">
        <v>1297</v>
      </c>
    </row>
    <row r="608" spans="1:10" x14ac:dyDescent="0.2">
      <c r="A608" s="1" t="s">
        <v>482</v>
      </c>
      <c r="B608" s="1" t="s">
        <v>9</v>
      </c>
      <c r="C608" s="1" t="s">
        <v>1280</v>
      </c>
      <c r="D608" s="1" t="s">
        <v>748</v>
      </c>
      <c r="E608" s="9" t="s">
        <v>459</v>
      </c>
      <c r="F608" s="12"/>
      <c r="G608" s="12"/>
      <c r="H608" s="12"/>
      <c r="I608" s="9"/>
      <c r="J608" s="1" t="s">
        <v>1297</v>
      </c>
    </row>
    <row r="609" spans="1:10" x14ac:dyDescent="0.2">
      <c r="A609" s="1" t="s">
        <v>482</v>
      </c>
      <c r="B609" s="1" t="s">
        <v>9</v>
      </c>
      <c r="C609" s="1" t="s">
        <v>1280</v>
      </c>
      <c r="D609" s="1" t="s">
        <v>753</v>
      </c>
      <c r="E609" s="9" t="s">
        <v>143</v>
      </c>
      <c r="F609" s="12">
        <v>3</v>
      </c>
      <c r="G609" s="12" t="s">
        <v>758</v>
      </c>
      <c r="H609" s="12">
        <v>3</v>
      </c>
      <c r="J609" s="1" t="s">
        <v>1297</v>
      </c>
    </row>
    <row r="610" spans="1:10" x14ac:dyDescent="0.2">
      <c r="A610" s="1" t="s">
        <v>482</v>
      </c>
      <c r="B610" s="1" t="s">
        <v>9</v>
      </c>
      <c r="C610" s="1" t="s">
        <v>1280</v>
      </c>
      <c r="D610" s="1" t="s">
        <v>1018</v>
      </c>
      <c r="E610" s="9" t="s">
        <v>452</v>
      </c>
      <c r="F610" s="12"/>
      <c r="G610" s="12"/>
      <c r="H610" s="12"/>
      <c r="J610" s="1" t="s">
        <v>1298</v>
      </c>
    </row>
    <row r="611" spans="1:10" x14ac:dyDescent="0.2">
      <c r="A611" s="1" t="s">
        <v>482</v>
      </c>
      <c r="B611" s="1" t="s">
        <v>9</v>
      </c>
      <c r="C611" s="1" t="s">
        <v>1280</v>
      </c>
      <c r="D611" s="1" t="s">
        <v>749</v>
      </c>
      <c r="E611" s="9" t="s">
        <v>460</v>
      </c>
      <c r="F611" s="12">
        <v>3</v>
      </c>
      <c r="G611" s="12" t="s">
        <v>757</v>
      </c>
      <c r="H611" s="12">
        <v>2</v>
      </c>
      <c r="I611" s="9"/>
      <c r="J611" s="1" t="s">
        <v>1297</v>
      </c>
    </row>
    <row r="612" spans="1:10" x14ac:dyDescent="0.2">
      <c r="A612" s="1" t="s">
        <v>482</v>
      </c>
      <c r="B612" s="1" t="s">
        <v>9</v>
      </c>
      <c r="C612" s="1" t="s">
        <v>1280</v>
      </c>
      <c r="D612" s="1" t="s">
        <v>1018</v>
      </c>
      <c r="E612" s="9" t="s">
        <v>1609</v>
      </c>
      <c r="F612" s="12"/>
      <c r="G612" s="12"/>
      <c r="H612" s="12"/>
      <c r="J612" s="1" t="s">
        <v>1297</v>
      </c>
    </row>
    <row r="613" spans="1:10" x14ac:dyDescent="0.2">
      <c r="A613" s="1" t="s">
        <v>482</v>
      </c>
      <c r="B613" s="1" t="s">
        <v>9</v>
      </c>
      <c r="C613" s="1" t="s">
        <v>1280</v>
      </c>
      <c r="D613" s="1" t="s">
        <v>750</v>
      </c>
      <c r="E613" s="9" t="s">
        <v>461</v>
      </c>
      <c r="F613" s="12"/>
      <c r="G613" s="12"/>
      <c r="H613" s="12"/>
      <c r="I613" s="9"/>
      <c r="J613" s="1" t="s">
        <v>1297</v>
      </c>
    </row>
    <row r="614" spans="1:10" x14ac:dyDescent="0.2">
      <c r="A614" s="1" t="s">
        <v>482</v>
      </c>
      <c r="B614" s="1" t="s">
        <v>11</v>
      </c>
      <c r="C614" s="1" t="s">
        <v>1289</v>
      </c>
      <c r="D614" s="1" t="s">
        <v>754</v>
      </c>
      <c r="E614" s="9" t="s">
        <v>144</v>
      </c>
      <c r="F614" s="12">
        <v>4</v>
      </c>
      <c r="G614" s="12" t="s">
        <v>757</v>
      </c>
      <c r="H614" s="12">
        <v>1</v>
      </c>
      <c r="J614" s="1" t="s">
        <v>1297</v>
      </c>
    </row>
    <row r="615" spans="1:10" x14ac:dyDescent="0.2">
      <c r="A615" s="1" t="s">
        <v>482</v>
      </c>
      <c r="B615" s="1" t="s">
        <v>11</v>
      </c>
      <c r="C615" s="1" t="s">
        <v>1290</v>
      </c>
      <c r="D615" s="1" t="s">
        <v>755</v>
      </c>
      <c r="E615" s="9" t="s">
        <v>145</v>
      </c>
      <c r="F615" s="12"/>
      <c r="G615" s="12"/>
      <c r="H615" s="12"/>
      <c r="J615" s="1" t="s">
        <v>1297</v>
      </c>
    </row>
    <row r="616" spans="1:10" x14ac:dyDescent="0.2">
      <c r="A616" s="1" t="s">
        <v>482</v>
      </c>
      <c r="B616" s="1" t="s">
        <v>11</v>
      </c>
      <c r="C616" s="1" t="s">
        <v>1291</v>
      </c>
      <c r="D616" s="1" t="s">
        <v>1292</v>
      </c>
      <c r="E616" s="9" t="s">
        <v>1591</v>
      </c>
      <c r="F616" s="12"/>
      <c r="G616" s="12"/>
      <c r="H616" s="12"/>
      <c r="I616" s="1" t="s">
        <v>473</v>
      </c>
      <c r="J616" s="1" t="s">
        <v>1297</v>
      </c>
    </row>
    <row r="617" spans="1:10" x14ac:dyDescent="0.2">
      <c r="A617" s="386" t="s">
        <v>482</v>
      </c>
      <c r="B617" s="386" t="s">
        <v>11</v>
      </c>
      <c r="C617" s="386"/>
      <c r="D617" s="386"/>
      <c r="E617" s="387" t="s">
        <v>11</v>
      </c>
      <c r="F617" s="388"/>
      <c r="G617" s="388"/>
      <c r="H617" s="388"/>
      <c r="I617" s="386"/>
      <c r="J617" s="386" t="s">
        <v>1298</v>
      </c>
    </row>
  </sheetData>
  <autoFilter ref="A9:J528">
    <sortState ref="A52:J525">
      <sortCondition ref="A8:A527"/>
    </sortState>
  </autoFilter>
  <mergeCells count="7">
    <mergeCell ref="D7:I7"/>
    <mergeCell ref="A1:B1"/>
    <mergeCell ref="D3:I3"/>
    <mergeCell ref="D4:I4"/>
    <mergeCell ref="D5:I5"/>
    <mergeCell ref="D6:I6"/>
    <mergeCell ref="D2:I2"/>
  </mergeCells>
  <hyperlinks>
    <hyperlink ref="J2" r:id="rId1"/>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C15" sqref="C15"/>
    </sheetView>
  </sheetViews>
  <sheetFormatPr defaultColWidth="9.140625" defaultRowHeight="15" x14ac:dyDescent="0.25"/>
  <cols>
    <col min="1" max="1" width="12.85546875" style="399" bestFit="1" customWidth="1"/>
    <col min="2" max="2" width="8.5703125" style="399" customWidth="1"/>
    <col min="3" max="3" width="65.85546875" style="399" customWidth="1"/>
    <col min="4" max="4" width="9.42578125" style="399" bestFit="1" customWidth="1"/>
    <col min="5" max="5" width="40.42578125" style="399" bestFit="1" customWidth="1"/>
    <col min="6" max="6" width="31.7109375" style="399" bestFit="1" customWidth="1"/>
    <col min="7" max="7" width="38.85546875" style="399" bestFit="1" customWidth="1"/>
    <col min="8" max="8" width="11.85546875" style="399" bestFit="1" customWidth="1"/>
    <col min="9" max="16384" width="9.140625" style="399"/>
  </cols>
  <sheetData>
    <row r="1" spans="1:7" s="397" customFormat="1" x14ac:dyDescent="0.25">
      <c r="A1" s="401" t="s">
        <v>1353</v>
      </c>
      <c r="B1" s="554" t="s">
        <v>1621</v>
      </c>
      <c r="C1" s="554"/>
      <c r="F1" s="398"/>
      <c r="G1" s="398"/>
    </row>
    <row r="2" spans="1:7" x14ac:dyDescent="0.25">
      <c r="A2" t="s">
        <v>1679</v>
      </c>
      <c r="B2" s="399">
        <v>10</v>
      </c>
      <c r="C2" s="426" t="s">
        <v>1772</v>
      </c>
    </row>
    <row r="3" spans="1:7" x14ac:dyDescent="0.25">
      <c r="A3" t="s">
        <v>1680</v>
      </c>
      <c r="B3" s="399">
        <v>9</v>
      </c>
      <c r="C3" s="402" t="s">
        <v>1683</v>
      </c>
    </row>
    <row r="4" spans="1:7" x14ac:dyDescent="0.25">
      <c r="A4" t="s">
        <v>1681</v>
      </c>
      <c r="B4" s="399">
        <v>8</v>
      </c>
      <c r="C4" s="426" t="s">
        <v>1773</v>
      </c>
    </row>
    <row r="5" spans="1:7" x14ac:dyDescent="0.25">
      <c r="A5" t="s">
        <v>1682</v>
      </c>
      <c r="B5" s="399">
        <v>7</v>
      </c>
      <c r="C5" s="426" t="s">
        <v>1774</v>
      </c>
    </row>
    <row r="6" spans="1:7" x14ac:dyDescent="0.25">
      <c r="B6" s="399">
        <v>6</v>
      </c>
      <c r="C6" s="426" t="s">
        <v>1775</v>
      </c>
    </row>
    <row r="7" spans="1:7" x14ac:dyDescent="0.25">
      <c r="B7" s="399">
        <v>5</v>
      </c>
      <c r="C7" s="402" t="s">
        <v>1685</v>
      </c>
    </row>
    <row r="8" spans="1:7" x14ac:dyDescent="0.25">
      <c r="B8" s="399">
        <v>4</v>
      </c>
      <c r="C8" s="402" t="s">
        <v>1686</v>
      </c>
    </row>
    <row r="9" spans="1:7" x14ac:dyDescent="0.25">
      <c r="B9" s="399">
        <v>3</v>
      </c>
      <c r="C9" s="426" t="s">
        <v>1776</v>
      </c>
    </row>
    <row r="10" spans="1:7" x14ac:dyDescent="0.25">
      <c r="B10" s="399">
        <v>2</v>
      </c>
      <c r="C10" s="402" t="s">
        <v>1687</v>
      </c>
    </row>
    <row r="11" spans="1:7" x14ac:dyDescent="0.25">
      <c r="B11" s="399">
        <v>1</v>
      </c>
      <c r="C11" s="402" t="s">
        <v>1688</v>
      </c>
    </row>
    <row r="12" spans="1:7" x14ac:dyDescent="0.25">
      <c r="B12" s="399">
        <v>0</v>
      </c>
      <c r="C12" s="402" t="s">
        <v>1684</v>
      </c>
    </row>
  </sheetData>
  <sheetProtection algorithmName="SHA-512" hashValue="UI3ZO7o3cdWyNdvl/d3wDu38pDL+HdziKln5OlyJwHHcslfPDx+sQuPrQW3hYrtZwWUuXpfjtynPsYU6HIWcRg==" saltValue="QYTdeWqZ7uorpYrUeoPQtg==" spinCount="100000" sheet="1" objects="1" scenarios="1"/>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48"/>
  <sheetViews>
    <sheetView zoomScaleNormal="100" workbookViewId="0">
      <selection activeCell="G60" sqref="G60"/>
    </sheetView>
  </sheetViews>
  <sheetFormatPr defaultColWidth="9.140625" defaultRowHeight="12.75" x14ac:dyDescent="0.2"/>
  <cols>
    <col min="1" max="1" width="12.5703125" bestFit="1" customWidth="1"/>
    <col min="2" max="2" width="54.140625" bestFit="1" customWidth="1"/>
    <col min="3" max="3" width="32.7109375" customWidth="1"/>
    <col min="4" max="4" width="28.85546875" style="559" customWidth="1"/>
    <col min="5" max="5" width="20.85546875" style="312" bestFit="1" customWidth="1"/>
  </cols>
  <sheetData>
    <row r="1" spans="1:5" s="49" customFormat="1" x14ac:dyDescent="0.2">
      <c r="A1" s="49" t="s">
        <v>1344</v>
      </c>
      <c r="B1" s="49" t="s">
        <v>1345</v>
      </c>
      <c r="C1" s="49" t="s">
        <v>1365</v>
      </c>
      <c r="D1" s="558" t="s">
        <v>1864</v>
      </c>
      <c r="E1" s="49" t="s">
        <v>1867</v>
      </c>
    </row>
    <row r="2" spans="1:5" s="49" customFormat="1" x14ac:dyDescent="0.2">
      <c r="A2" s="312" t="s">
        <v>1346</v>
      </c>
      <c r="B2" s="312" t="s">
        <v>1347</v>
      </c>
      <c r="C2" s="312" t="s">
        <v>1747</v>
      </c>
      <c r="D2" s="559" t="str">
        <f>IF(Raster_WiKo!J1="","",Raster_WiKo!J1)</f>
        <v/>
      </c>
      <c r="E2" s="312" t="str">
        <f>IF(D2="","Angabe fehlend","")</f>
        <v>Angabe fehlend</v>
      </c>
    </row>
    <row r="3" spans="1:5" s="49" customFormat="1" x14ac:dyDescent="0.2">
      <c r="A3" s="312" t="s">
        <v>1348</v>
      </c>
      <c r="B3" s="312" t="s">
        <v>1349</v>
      </c>
      <c r="C3" s="312" t="s">
        <v>1747</v>
      </c>
      <c r="D3" s="559" t="str">
        <f>IF(Raster_WiKo!B3="","",Raster_WiKo!B3)</f>
        <v/>
      </c>
      <c r="E3" s="312" t="str">
        <f t="shared" ref="E3:E39" si="0">IF(D3="","Angabe fehlend","")</f>
        <v>Angabe fehlend</v>
      </c>
    </row>
    <row r="4" spans="1:5" s="49" customFormat="1" x14ac:dyDescent="0.2">
      <c r="A4" s="312" t="s">
        <v>1350</v>
      </c>
      <c r="B4" s="312" t="s">
        <v>1351</v>
      </c>
      <c r="C4" s="312" t="s">
        <v>1747</v>
      </c>
      <c r="D4" s="559" t="str">
        <f>IF(Raster_WiKo!B5="","",Raster_WiKo!B5)</f>
        <v/>
      </c>
      <c r="E4" s="312" t="str">
        <f t="shared" si="0"/>
        <v>Angabe fehlend</v>
      </c>
    </row>
    <row r="5" spans="1:5" s="49" customFormat="1" x14ac:dyDescent="0.2">
      <c r="A5" s="312" t="s">
        <v>1352</v>
      </c>
      <c r="B5" s="312" t="s">
        <v>1353</v>
      </c>
      <c r="C5" s="312" t="s">
        <v>1747</v>
      </c>
      <c r="D5" s="559" t="str">
        <f>IF(Raster_WiKo!G5="","",Raster_WiKo!G5)</f>
        <v/>
      </c>
      <c r="E5" s="312" t="str">
        <f t="shared" si="0"/>
        <v>Angabe fehlend</v>
      </c>
    </row>
    <row r="6" spans="1:5" s="49" customFormat="1" x14ac:dyDescent="0.2">
      <c r="A6" s="312" t="s">
        <v>1354</v>
      </c>
      <c r="B6" s="312" t="s">
        <v>1355</v>
      </c>
      <c r="C6" s="312" t="s">
        <v>1747</v>
      </c>
      <c r="D6" s="559" t="str">
        <f>IF(Raster_WiKo!I3="","",Raster_WiKo!I3)</f>
        <v/>
      </c>
      <c r="E6" s="312" t="str">
        <f t="shared" si="0"/>
        <v>Angabe fehlend</v>
      </c>
    </row>
    <row r="7" spans="1:5" s="49" customFormat="1" x14ac:dyDescent="0.2">
      <c r="A7" s="312" t="s">
        <v>1356</v>
      </c>
      <c r="B7" s="312" t="s">
        <v>1357</v>
      </c>
      <c r="C7" s="312" t="s">
        <v>1747</v>
      </c>
      <c r="D7" s="559" t="str">
        <f>IF(Raster_WiKo!J3="","",Raster_WiKo!J3)</f>
        <v/>
      </c>
      <c r="E7" s="312" t="str">
        <f t="shared" si="0"/>
        <v>Angabe fehlend</v>
      </c>
    </row>
    <row r="8" spans="1:5" s="49" customFormat="1" x14ac:dyDescent="0.2">
      <c r="A8" s="312" t="s">
        <v>1377</v>
      </c>
      <c r="B8" s="312" t="s">
        <v>1378</v>
      </c>
      <c r="C8" s="312" t="s">
        <v>1747</v>
      </c>
      <c r="D8" s="559" t="str">
        <f>IF(Raster_WiKo!J24="","",Raster_WiKo!J24)</f>
        <v/>
      </c>
      <c r="E8" s="312" t="str">
        <f t="shared" si="0"/>
        <v>Angabe fehlend</v>
      </c>
    </row>
    <row r="9" spans="1:5" s="49" customFormat="1" x14ac:dyDescent="0.2">
      <c r="A9" s="312" t="s">
        <v>1366</v>
      </c>
      <c r="B9" s="312" t="s">
        <v>1367</v>
      </c>
      <c r="C9" s="312" t="s">
        <v>1747</v>
      </c>
      <c r="D9" s="559" t="str">
        <f>IF(Raster_WiKo!G24="","",Raster_WiKo!G24)</f>
        <v/>
      </c>
      <c r="E9" s="312" t="str">
        <f t="shared" si="0"/>
        <v>Angabe fehlend</v>
      </c>
    </row>
    <row r="10" spans="1:5" x14ac:dyDescent="0.2">
      <c r="A10" s="312" t="s">
        <v>1368</v>
      </c>
      <c r="B10" s="312" t="s">
        <v>1790</v>
      </c>
      <c r="C10" s="312" t="s">
        <v>1747</v>
      </c>
      <c r="D10" s="559" t="str">
        <f>IF(Raster_WiKo!G3="","",Raster_WiKo!G3)</f>
        <v/>
      </c>
      <c r="E10" s="312" t="str">
        <f t="shared" si="0"/>
        <v>Angabe fehlend</v>
      </c>
    </row>
    <row r="11" spans="1:5" x14ac:dyDescent="0.2">
      <c r="A11" t="s">
        <v>1313</v>
      </c>
      <c r="B11" t="s">
        <v>1314</v>
      </c>
      <c r="C11" s="312" t="s">
        <v>1747</v>
      </c>
      <c r="D11" s="559" t="str">
        <f>IF(Raster_WiKo!I5="","",Raster_WiKo!I5)</f>
        <v/>
      </c>
      <c r="E11" s="312" t="str">
        <f t="shared" si="0"/>
        <v>Angabe fehlend</v>
      </c>
    </row>
    <row r="12" spans="1:5" x14ac:dyDescent="0.2">
      <c r="A12" t="s">
        <v>1315</v>
      </c>
      <c r="B12" t="s">
        <v>1316</v>
      </c>
      <c r="C12" s="312" t="s">
        <v>1747</v>
      </c>
      <c r="D12" s="559" t="str">
        <f>IF(Raster_WiKo!J22="","",Raster_WiKo!J22)</f>
        <v/>
      </c>
      <c r="E12" s="312" t="str">
        <f t="shared" si="0"/>
        <v>Angabe fehlend</v>
      </c>
    </row>
    <row r="13" spans="1:5" x14ac:dyDescent="0.2">
      <c r="A13" t="s">
        <v>1640</v>
      </c>
      <c r="B13" s="312" t="s">
        <v>1624</v>
      </c>
      <c r="C13" s="312" t="s">
        <v>1747</v>
      </c>
      <c r="D13" s="559" t="str">
        <f>IFERROR(INDEX(Raster_WiKo!$E$7:$I$7,Raster_WiKo!L12),"")</f>
        <v/>
      </c>
      <c r="E13" s="312" t="str">
        <f t="shared" si="0"/>
        <v>Angabe fehlend</v>
      </c>
    </row>
    <row r="14" spans="1:5" x14ac:dyDescent="0.2">
      <c r="A14" t="s">
        <v>1641</v>
      </c>
      <c r="B14" s="312" t="s">
        <v>1639</v>
      </c>
      <c r="C14" s="312" t="s">
        <v>1747</v>
      </c>
      <c r="D14" s="559" t="str">
        <f>IFERROR(INDEX(Raster_WiKo!$A$10:$A$20,Raster_WiKo!L15),"")</f>
        <v/>
      </c>
      <c r="E14" s="312" t="str">
        <f t="shared" si="0"/>
        <v>Angabe fehlend</v>
      </c>
    </row>
    <row r="15" spans="1:5" x14ac:dyDescent="0.2">
      <c r="A15" t="s">
        <v>1642</v>
      </c>
      <c r="B15" s="312" t="s">
        <v>1625</v>
      </c>
      <c r="C15" s="312" t="s">
        <v>1747</v>
      </c>
      <c r="D15" s="559" t="str">
        <f>IFERROR(INDEX(Raster_WiKo!$E$7:$I$7,Raster_WiKo!M12),"")</f>
        <v/>
      </c>
      <c r="E15" s="312" t="str">
        <f t="shared" si="0"/>
        <v>Angabe fehlend</v>
      </c>
    </row>
    <row r="16" spans="1:5" x14ac:dyDescent="0.2">
      <c r="A16" t="s">
        <v>1643</v>
      </c>
      <c r="B16" s="312" t="s">
        <v>1638</v>
      </c>
      <c r="C16" s="312" t="s">
        <v>1747</v>
      </c>
      <c r="D16" s="559" t="str">
        <f>IFERROR(INDEX(Raster_WiKo!$A$10:$A$20,Raster_WiKo!M15),"")</f>
        <v/>
      </c>
      <c r="E16" s="312" t="str">
        <f t="shared" si="0"/>
        <v>Angabe fehlend</v>
      </c>
    </row>
    <row r="17" spans="1:5" x14ac:dyDescent="0.2">
      <c r="A17" t="s">
        <v>1644</v>
      </c>
      <c r="B17" s="312" t="s">
        <v>1626</v>
      </c>
      <c r="C17" s="312" t="s">
        <v>1747</v>
      </c>
      <c r="D17" s="559" t="str">
        <f>IFERROR(INDEX(Raster_WiKo!$E$7:$I$7,Raster_WiKo!N12),"")</f>
        <v/>
      </c>
      <c r="E17" s="312" t="str">
        <f t="shared" si="0"/>
        <v>Angabe fehlend</v>
      </c>
    </row>
    <row r="18" spans="1:5" x14ac:dyDescent="0.2">
      <c r="A18" t="s">
        <v>1645</v>
      </c>
      <c r="B18" s="312" t="s">
        <v>1637</v>
      </c>
      <c r="C18" s="312" t="s">
        <v>1747</v>
      </c>
      <c r="D18" s="559" t="str">
        <f>IFERROR(INDEX(Raster_WiKo!$A$10:$A$20,Raster_WiKo!N15),"")</f>
        <v/>
      </c>
      <c r="E18" s="312" t="str">
        <f t="shared" si="0"/>
        <v>Angabe fehlend</v>
      </c>
    </row>
    <row r="19" spans="1:5" x14ac:dyDescent="0.2">
      <c r="A19" t="s">
        <v>1646</v>
      </c>
      <c r="B19" s="312" t="s">
        <v>1627</v>
      </c>
      <c r="C19" s="312" t="s">
        <v>1747</v>
      </c>
      <c r="D19" s="559" t="str">
        <f>IFERROR(INDEX(Raster_WiKo!$E$7:$I$7,Raster_WiKo!O12),"")</f>
        <v/>
      </c>
      <c r="E19" s="312" t="str">
        <f t="shared" si="0"/>
        <v>Angabe fehlend</v>
      </c>
    </row>
    <row r="20" spans="1:5" x14ac:dyDescent="0.2">
      <c r="A20" t="s">
        <v>1647</v>
      </c>
      <c r="B20" s="312" t="s">
        <v>1636</v>
      </c>
      <c r="C20" s="312" t="s">
        <v>1747</v>
      </c>
      <c r="D20" s="559" t="str">
        <f>IFERROR(INDEX(Raster_WiKo!$A$10:$A$20,Raster_WiKo!O15),"")</f>
        <v/>
      </c>
      <c r="E20" s="312" t="str">
        <f t="shared" si="0"/>
        <v>Angabe fehlend</v>
      </c>
    </row>
    <row r="21" spans="1:5" x14ac:dyDescent="0.2">
      <c r="A21" t="s">
        <v>1648</v>
      </c>
      <c r="B21" s="312" t="s">
        <v>1628</v>
      </c>
      <c r="C21" s="312" t="s">
        <v>1747</v>
      </c>
      <c r="D21" s="559" t="str">
        <f>IFERROR(INDEX(Raster_WiKo!$E$7:$I$7,Raster_WiKo!P12),"")</f>
        <v/>
      </c>
      <c r="E21" s="312" t="str">
        <f t="shared" si="0"/>
        <v>Angabe fehlend</v>
      </c>
    </row>
    <row r="22" spans="1:5" x14ac:dyDescent="0.2">
      <c r="A22" t="s">
        <v>1649</v>
      </c>
      <c r="B22" s="312" t="s">
        <v>1635</v>
      </c>
      <c r="C22" s="312" t="s">
        <v>1747</v>
      </c>
      <c r="D22" s="559" t="str">
        <f>IFERROR(INDEX(Raster_WiKo!$A$10:$A$20,Raster_WiKo!P15),"")</f>
        <v/>
      </c>
      <c r="E22" s="312" t="str">
        <f t="shared" si="0"/>
        <v>Angabe fehlend</v>
      </c>
    </row>
    <row r="23" spans="1:5" x14ac:dyDescent="0.2">
      <c r="A23" t="s">
        <v>1650</v>
      </c>
      <c r="B23" s="312" t="s">
        <v>1629</v>
      </c>
      <c r="C23" s="312" t="s">
        <v>1747</v>
      </c>
      <c r="D23" s="559" t="str">
        <f>IFERROR(INDEX(Raster_WiKo!$E$7:$I$7,Raster_WiKo!Q12),"")</f>
        <v/>
      </c>
      <c r="E23" s="312" t="str">
        <f t="shared" si="0"/>
        <v>Angabe fehlend</v>
      </c>
    </row>
    <row r="24" spans="1:5" x14ac:dyDescent="0.2">
      <c r="A24" t="s">
        <v>1651</v>
      </c>
      <c r="B24" s="312" t="s">
        <v>1634</v>
      </c>
      <c r="C24" s="312" t="s">
        <v>1747</v>
      </c>
      <c r="D24" s="559" t="str">
        <f>IFERROR(INDEX(Raster_WiKo!$A$10:$A$20,Raster_WiKo!Q15),"")</f>
        <v/>
      </c>
      <c r="E24" s="312" t="str">
        <f t="shared" si="0"/>
        <v>Angabe fehlend</v>
      </c>
    </row>
    <row r="25" spans="1:5" x14ac:dyDescent="0.2">
      <c r="A25" t="s">
        <v>1652</v>
      </c>
      <c r="B25" s="312" t="s">
        <v>1630</v>
      </c>
      <c r="C25" s="312" t="s">
        <v>1747</v>
      </c>
      <c r="D25" s="559" t="str">
        <f>IFERROR(INDEX(Raster_WiKo!$E$7:$I$7,Raster_WiKo!R12),"")</f>
        <v/>
      </c>
      <c r="E25" s="312" t="str">
        <f t="shared" si="0"/>
        <v>Angabe fehlend</v>
      </c>
    </row>
    <row r="26" spans="1:5" x14ac:dyDescent="0.2">
      <c r="A26" t="s">
        <v>1653</v>
      </c>
      <c r="B26" s="312" t="s">
        <v>1633</v>
      </c>
      <c r="C26" s="312" t="s">
        <v>1747</v>
      </c>
      <c r="D26" s="559" t="str">
        <f>IFERROR(INDEX(Raster_WiKo!$A$10:$A$20,Raster_WiKo!R15),"")</f>
        <v/>
      </c>
      <c r="E26" s="312" t="str">
        <f t="shared" si="0"/>
        <v>Angabe fehlend</v>
      </c>
    </row>
    <row r="27" spans="1:5" x14ac:dyDescent="0.2">
      <c r="A27" t="s">
        <v>1654</v>
      </c>
      <c r="B27" s="312" t="s">
        <v>1631</v>
      </c>
      <c r="C27" s="312" t="s">
        <v>1747</v>
      </c>
      <c r="D27" s="559" t="str">
        <f>IFERROR(INDEX(Raster_WiKo!$E$7:$I$7,Raster_WiKo!S12),"")</f>
        <v/>
      </c>
      <c r="E27" s="312" t="str">
        <f t="shared" si="0"/>
        <v>Angabe fehlend</v>
      </c>
    </row>
    <row r="28" spans="1:5" x14ac:dyDescent="0.2">
      <c r="A28" t="s">
        <v>1655</v>
      </c>
      <c r="B28" s="312" t="s">
        <v>1632</v>
      </c>
      <c r="C28" s="312" t="s">
        <v>1747</v>
      </c>
      <c r="D28" s="559" t="str">
        <f>IFERROR(INDEX(Raster_WiKo!$A$10:$A$20,Raster_WiKo!S15),"")</f>
        <v/>
      </c>
      <c r="E28" s="312" t="str">
        <f t="shared" si="0"/>
        <v>Angabe fehlend</v>
      </c>
    </row>
    <row r="29" spans="1:5" x14ac:dyDescent="0.2">
      <c r="A29" s="312" t="s">
        <v>1829</v>
      </c>
      <c r="B29" s="312" t="s">
        <v>1830</v>
      </c>
      <c r="C29" s="312" t="s">
        <v>1747</v>
      </c>
      <c r="D29" s="559" t="str">
        <f>IF(Raster_WiKo!B10="","",Raster_WiKo!B10)</f>
        <v/>
      </c>
      <c r="E29" s="312" t="str">
        <f t="shared" si="0"/>
        <v>Angabe fehlend</v>
      </c>
    </row>
    <row r="30" spans="1:5" x14ac:dyDescent="0.2">
      <c r="A30" s="312" t="s">
        <v>1828</v>
      </c>
      <c r="B30" s="312" t="s">
        <v>1831</v>
      </c>
      <c r="C30" s="312" t="s">
        <v>1747</v>
      </c>
      <c r="D30" s="559" t="str">
        <f>IF(Raster_WiKo!B11="","",Raster_WiKo!B11)</f>
        <v/>
      </c>
      <c r="E30" s="312" t="str">
        <f t="shared" si="0"/>
        <v>Angabe fehlend</v>
      </c>
    </row>
    <row r="31" spans="1:5" x14ac:dyDescent="0.2">
      <c r="A31" s="312" t="s">
        <v>1827</v>
      </c>
      <c r="B31" s="312" t="s">
        <v>1832</v>
      </c>
      <c r="C31" s="312" t="s">
        <v>1747</v>
      </c>
      <c r="D31" s="559" t="str">
        <f>IF(Raster_WiKo!B12="","",Raster_WiKo!B12)</f>
        <v/>
      </c>
      <c r="E31" s="312" t="str">
        <f t="shared" si="0"/>
        <v>Angabe fehlend</v>
      </c>
    </row>
    <row r="32" spans="1:5" x14ac:dyDescent="0.2">
      <c r="A32" s="312" t="s">
        <v>1826</v>
      </c>
      <c r="B32" s="312" t="s">
        <v>1833</v>
      </c>
      <c r="C32" s="312" t="s">
        <v>1747</v>
      </c>
      <c r="D32" s="559" t="str">
        <f>IF(Raster_WiKo!B13="","",Raster_WiKo!B13)</f>
        <v/>
      </c>
      <c r="E32" s="312" t="str">
        <f t="shared" si="0"/>
        <v>Angabe fehlend</v>
      </c>
    </row>
    <row r="33" spans="1:5" x14ac:dyDescent="0.2">
      <c r="A33" s="312" t="s">
        <v>1825</v>
      </c>
      <c r="B33" s="312" t="s">
        <v>1834</v>
      </c>
      <c r="C33" s="312" t="s">
        <v>1747</v>
      </c>
      <c r="D33" s="559" t="str">
        <f>IF(Raster_WiKo!B14="","",Raster_WiKo!B14)</f>
        <v/>
      </c>
      <c r="E33" s="312" t="str">
        <f t="shared" si="0"/>
        <v>Angabe fehlend</v>
      </c>
    </row>
    <row r="34" spans="1:5" x14ac:dyDescent="0.2">
      <c r="A34" s="312" t="s">
        <v>1824</v>
      </c>
      <c r="B34" s="312" t="s">
        <v>1835</v>
      </c>
      <c r="C34" s="312" t="s">
        <v>1747</v>
      </c>
      <c r="D34" s="559" t="str">
        <f>IF(Raster_WiKo!B15="","",Raster_WiKo!B15)</f>
        <v/>
      </c>
      <c r="E34" s="312" t="str">
        <f t="shared" si="0"/>
        <v>Angabe fehlend</v>
      </c>
    </row>
    <row r="35" spans="1:5" x14ac:dyDescent="0.2">
      <c r="A35" s="312" t="s">
        <v>1823</v>
      </c>
      <c r="B35" s="312" t="s">
        <v>1836</v>
      </c>
      <c r="C35" s="312" t="s">
        <v>1747</v>
      </c>
      <c r="D35" s="559" t="str">
        <f>IF(Raster_WiKo!B16="","",Raster_WiKo!B16)</f>
        <v/>
      </c>
      <c r="E35" s="312" t="str">
        <f t="shared" si="0"/>
        <v>Angabe fehlend</v>
      </c>
    </row>
    <row r="36" spans="1:5" x14ac:dyDescent="0.2">
      <c r="A36" s="312" t="s">
        <v>1822</v>
      </c>
      <c r="B36" s="312" t="s">
        <v>1838</v>
      </c>
      <c r="C36" s="312" t="s">
        <v>1747</v>
      </c>
      <c r="D36" s="559" t="str">
        <f>IF(Raster_WiKo!B17="","",Raster_WiKo!B17)</f>
        <v/>
      </c>
      <c r="E36" s="312" t="str">
        <f t="shared" si="0"/>
        <v>Angabe fehlend</v>
      </c>
    </row>
    <row r="37" spans="1:5" x14ac:dyDescent="0.2">
      <c r="A37" s="312" t="s">
        <v>1821</v>
      </c>
      <c r="B37" s="312" t="s">
        <v>1839</v>
      </c>
      <c r="C37" s="312" t="s">
        <v>1747</v>
      </c>
      <c r="D37" s="559" t="str">
        <f>IF(Raster_WiKo!B18="","",Raster_WiKo!B18)</f>
        <v/>
      </c>
      <c r="E37" s="312" t="str">
        <f t="shared" si="0"/>
        <v>Angabe fehlend</v>
      </c>
    </row>
    <row r="38" spans="1:5" x14ac:dyDescent="0.2">
      <c r="A38" s="312" t="s">
        <v>1820</v>
      </c>
      <c r="B38" s="312" t="s">
        <v>1840</v>
      </c>
      <c r="C38" s="312" t="s">
        <v>1747</v>
      </c>
      <c r="D38" s="559" t="str">
        <f>IF(Raster_WiKo!B19="","",Raster_WiKo!B19)</f>
        <v/>
      </c>
      <c r="E38" s="312" t="str">
        <f t="shared" si="0"/>
        <v>Angabe fehlend</v>
      </c>
    </row>
    <row r="39" spans="1:5" x14ac:dyDescent="0.2">
      <c r="A39" s="312" t="s">
        <v>1837</v>
      </c>
      <c r="B39" s="312" t="s">
        <v>1841</v>
      </c>
      <c r="C39" s="312" t="s">
        <v>1747</v>
      </c>
      <c r="D39" s="559" t="str">
        <f>IF(Raster_WiKo!B20="","",Raster_WiKo!B20)</f>
        <v/>
      </c>
      <c r="E39" s="312" t="str">
        <f t="shared" si="0"/>
        <v>Angabe fehlend</v>
      </c>
    </row>
    <row r="40" spans="1:5" x14ac:dyDescent="0.2">
      <c r="A40" s="312" t="s">
        <v>1842</v>
      </c>
      <c r="B40" s="312" t="s">
        <v>1853</v>
      </c>
      <c r="C40" s="312" t="s">
        <v>1747</v>
      </c>
      <c r="D40" s="559" t="str">
        <f>IF(Raster_WiKo!J10="","",Raster_WiKo!J10)</f>
        <v/>
      </c>
    </row>
    <row r="41" spans="1:5" x14ac:dyDescent="0.2">
      <c r="A41" s="312" t="s">
        <v>1843</v>
      </c>
      <c r="B41" s="312" t="s">
        <v>1854</v>
      </c>
      <c r="C41" s="312" t="s">
        <v>1747</v>
      </c>
    </row>
    <row r="42" spans="1:5" x14ac:dyDescent="0.2">
      <c r="A42" s="312" t="s">
        <v>1844</v>
      </c>
      <c r="B42" s="312" t="s">
        <v>1855</v>
      </c>
      <c r="C42" s="312" t="s">
        <v>1747</v>
      </c>
    </row>
    <row r="43" spans="1:5" x14ac:dyDescent="0.2">
      <c r="A43" s="312" t="s">
        <v>1845</v>
      </c>
      <c r="B43" s="312" t="s">
        <v>1856</v>
      </c>
      <c r="C43" s="312" t="s">
        <v>1747</v>
      </c>
    </row>
    <row r="44" spans="1:5" x14ac:dyDescent="0.2">
      <c r="A44" s="312" t="s">
        <v>1846</v>
      </c>
      <c r="B44" s="312" t="s">
        <v>1857</v>
      </c>
      <c r="C44" s="312" t="s">
        <v>1747</v>
      </c>
    </row>
    <row r="45" spans="1:5" x14ac:dyDescent="0.2">
      <c r="A45" s="312" t="s">
        <v>1847</v>
      </c>
      <c r="B45" s="312" t="s">
        <v>1858</v>
      </c>
      <c r="C45" s="312" t="s">
        <v>1747</v>
      </c>
    </row>
    <row r="46" spans="1:5" x14ac:dyDescent="0.2">
      <c r="A46" s="312" t="s">
        <v>1848</v>
      </c>
      <c r="B46" s="312" t="s">
        <v>1859</v>
      </c>
      <c r="C46" s="312" t="s">
        <v>1747</v>
      </c>
    </row>
    <row r="47" spans="1:5" x14ac:dyDescent="0.2">
      <c r="A47" s="312" t="s">
        <v>1849</v>
      </c>
      <c r="B47" s="312" t="s">
        <v>1860</v>
      </c>
      <c r="C47" s="312" t="s">
        <v>1747</v>
      </c>
    </row>
    <row r="48" spans="1:5" x14ac:dyDescent="0.2">
      <c r="A48" s="312" t="s">
        <v>1850</v>
      </c>
      <c r="B48" s="312" t="s">
        <v>1861</v>
      </c>
      <c r="C48" s="312" t="s">
        <v>1747</v>
      </c>
    </row>
    <row r="49" spans="1:5" x14ac:dyDescent="0.2">
      <c r="A49" s="312" t="s">
        <v>1851</v>
      </c>
      <c r="B49" s="312" t="s">
        <v>1862</v>
      </c>
      <c r="C49" s="312" t="s">
        <v>1747</v>
      </c>
    </row>
    <row r="50" spans="1:5" x14ac:dyDescent="0.2">
      <c r="A50" s="312" t="s">
        <v>1852</v>
      </c>
      <c r="B50" s="312" t="s">
        <v>1863</v>
      </c>
      <c r="C50" s="312" t="s">
        <v>1747</v>
      </c>
    </row>
    <row r="51" spans="1:5" x14ac:dyDescent="0.2">
      <c r="A51" s="312" t="s">
        <v>1369</v>
      </c>
      <c r="B51" s="312" t="s">
        <v>1373</v>
      </c>
      <c r="C51" t="s">
        <v>1672</v>
      </c>
      <c r="D51" s="559" t="str">
        <f>IF(LaborProtokoll_IBCH_geänd_8x!AB5="","",LaborProtokoll_IBCH_geänd_8x!AB5)</f>
        <v/>
      </c>
      <c r="E51" s="312" t="str">
        <f t="shared" ref="E51:E62" si="1">IF(D51="","Angabe fehlend","")</f>
        <v>Angabe fehlend</v>
      </c>
    </row>
    <row r="52" spans="1:5" x14ac:dyDescent="0.2">
      <c r="A52" t="s">
        <v>1317</v>
      </c>
      <c r="B52" t="s">
        <v>944</v>
      </c>
      <c r="C52" t="s">
        <v>1672</v>
      </c>
      <c r="D52" s="559" t="str">
        <f>IF(LaborProtokoll_IBCH_geänd_8x!AC7="","",LaborProtokoll_IBCH_geänd_8x!AC7)</f>
        <v/>
      </c>
      <c r="E52" s="312" t="str">
        <f t="shared" si="1"/>
        <v>Angabe fehlend</v>
      </c>
    </row>
    <row r="53" spans="1:5" x14ac:dyDescent="0.2">
      <c r="A53" t="s">
        <v>1318</v>
      </c>
      <c r="B53" t="s">
        <v>1319</v>
      </c>
      <c r="C53" t="s">
        <v>1672</v>
      </c>
      <c r="D53" s="559" t="str">
        <f>IF(LaborProtokoll_IBCH_geänd_8x!N96="","",LaborProtokoll_IBCH_geänd_8x!N96)</f>
        <v>0</v>
      </c>
      <c r="E53" s="312" t="str">
        <f t="shared" si="1"/>
        <v/>
      </c>
    </row>
    <row r="54" spans="1:5" x14ac:dyDescent="0.2">
      <c r="A54" t="s">
        <v>1320</v>
      </c>
      <c r="B54" t="s">
        <v>1321</v>
      </c>
      <c r="C54" t="s">
        <v>1672</v>
      </c>
      <c r="D54" s="559" t="str">
        <f>IF(LaborProtokoll_IBCH_geänd_8x!N98="","",LaborProtokoll_IBCH_geänd_8x!N98)</f>
        <v>0</v>
      </c>
      <c r="E54" s="312" t="str">
        <f t="shared" si="1"/>
        <v/>
      </c>
    </row>
    <row r="55" spans="1:5" x14ac:dyDescent="0.2">
      <c r="A55" t="s">
        <v>1322</v>
      </c>
      <c r="B55" t="s">
        <v>1323</v>
      </c>
      <c r="C55" t="s">
        <v>1672</v>
      </c>
      <c r="D55" s="559" t="str">
        <f>IF(LaborProtokoll_IBCH_geänd_8x!W96="","",LaborProtokoll_IBCH_geänd_8x!W96)</f>
        <v>0</v>
      </c>
      <c r="E55" s="312" t="str">
        <f t="shared" si="1"/>
        <v/>
      </c>
    </row>
    <row r="56" spans="1:5" x14ac:dyDescent="0.2">
      <c r="A56" t="s">
        <v>1324</v>
      </c>
      <c r="B56" t="s">
        <v>1325</v>
      </c>
      <c r="C56" t="s">
        <v>1672</v>
      </c>
      <c r="D56" s="559" t="str">
        <f>IF(LaborProtokoll_IBCH_geänd_8x!W97="","",LaborProtokoll_IBCH_geänd_8x!W97)</f>
        <v/>
      </c>
    </row>
    <row r="57" spans="1:5" x14ac:dyDescent="0.2">
      <c r="A57" t="s">
        <v>1326</v>
      </c>
      <c r="B57" t="s">
        <v>1327</v>
      </c>
      <c r="C57" t="s">
        <v>1672</v>
      </c>
      <c r="D57" s="559" t="str">
        <f>IF(LaborProtokoll_IBCH_geänd_8x!W98="","",LaborProtokoll_IBCH_geänd_8x!W98)</f>
        <v>0</v>
      </c>
    </row>
    <row r="58" spans="1:5" x14ac:dyDescent="0.2">
      <c r="A58" t="s">
        <v>1328</v>
      </c>
      <c r="B58" t="s">
        <v>1329</v>
      </c>
      <c r="C58" t="s">
        <v>1672</v>
      </c>
      <c r="D58" s="559" t="str">
        <f>IF(LaborProtokoll_IBCH_geänd_8x!AF96="","",LaborProtokoll_IBCH_geänd_8x!AF96)</f>
        <v/>
      </c>
    </row>
    <row r="59" spans="1:5" x14ac:dyDescent="0.2">
      <c r="A59" t="s">
        <v>1330</v>
      </c>
      <c r="B59" t="s">
        <v>1331</v>
      </c>
      <c r="C59" t="s">
        <v>1672</v>
      </c>
      <c r="D59" s="559" t="str">
        <f>IF(LaborProtokoll_IBCH_geänd_8x!AF97="","",LaborProtokoll_IBCH_geänd_8x!AF97)</f>
        <v/>
      </c>
    </row>
    <row r="60" spans="1:5" x14ac:dyDescent="0.2">
      <c r="A60" t="s">
        <v>1332</v>
      </c>
      <c r="B60" t="s">
        <v>936</v>
      </c>
      <c r="C60" t="s">
        <v>1672</v>
      </c>
      <c r="D60" s="559" t="str">
        <f>IF(LaborProtokoll_IBCH_geänd_8x!AF98="","",LaborProtokoll_IBCH_geänd_8x!AF98)</f>
        <v/>
      </c>
    </row>
    <row r="61" spans="1:5" x14ac:dyDescent="0.2">
      <c r="A61" t="s">
        <v>1333</v>
      </c>
      <c r="B61" t="s">
        <v>939</v>
      </c>
      <c r="C61" t="s">
        <v>1672</v>
      </c>
      <c r="D61" s="559" t="str">
        <f>IF(LaborProtokoll_IBCH_geänd_8x!AF99="","",LaborProtokoll_IBCH_geänd_8x!AF99)</f>
        <v/>
      </c>
    </row>
    <row r="62" spans="1:5" x14ac:dyDescent="0.2">
      <c r="A62" t="s">
        <v>1334</v>
      </c>
      <c r="B62" t="s">
        <v>938</v>
      </c>
      <c r="C62" t="s">
        <v>1672</v>
      </c>
      <c r="D62" s="560" t="str">
        <f>IF(LaborProtokoll_IBCH_geänd_8x!W99="","",LaborProtokoll_IBCH_geänd_8x!W99)</f>
        <v/>
      </c>
      <c r="E62" s="312" t="str">
        <f t="shared" si="1"/>
        <v>Angabe fehlend</v>
      </c>
    </row>
    <row r="63" spans="1:5" x14ac:dyDescent="0.2">
      <c r="A63" s="312" t="s">
        <v>1370</v>
      </c>
      <c r="B63" s="312" t="s">
        <v>1797</v>
      </c>
      <c r="C63" s="312" t="s">
        <v>1719</v>
      </c>
      <c r="D63" s="559" t="str">
        <f>IF(Taxaliste_E!S5="","",Taxaliste_E!S5)</f>
        <v/>
      </c>
    </row>
    <row r="64" spans="1:5" x14ac:dyDescent="0.2">
      <c r="A64" s="312" t="s">
        <v>1374</v>
      </c>
      <c r="B64" s="312" t="s">
        <v>1798</v>
      </c>
      <c r="C64" s="312" t="s">
        <v>1719</v>
      </c>
      <c r="D64" s="559" t="str">
        <f>IF(Taxaliste_E!S7="","",Taxaliste_E!S7)</f>
        <v/>
      </c>
    </row>
    <row r="65" spans="1:5" x14ac:dyDescent="0.2">
      <c r="A65" s="312" t="s">
        <v>1335</v>
      </c>
      <c r="B65" s="312" t="s">
        <v>1799</v>
      </c>
      <c r="C65" s="312" t="s">
        <v>1719</v>
      </c>
      <c r="D65" s="559">
        <f>IF(Taxaliste_E!J120="","",Taxaliste_E!J120)</f>
        <v>0</v>
      </c>
    </row>
    <row r="66" spans="1:5" x14ac:dyDescent="0.2">
      <c r="A66" s="312" t="s">
        <v>1656</v>
      </c>
      <c r="B66" s="312" t="s">
        <v>1800</v>
      </c>
      <c r="C66" s="312" t="s">
        <v>1719</v>
      </c>
      <c r="D66" s="559">
        <f>IF(Taxaliste_E!J121="","",Taxaliste_E!J121)</f>
        <v>0</v>
      </c>
    </row>
    <row r="67" spans="1:5" x14ac:dyDescent="0.2">
      <c r="A67" s="312" t="s">
        <v>1383</v>
      </c>
      <c r="B67" s="312" t="s">
        <v>1801</v>
      </c>
      <c r="C67" s="312" t="s">
        <v>1719</v>
      </c>
      <c r="D67" s="559">
        <f>IF(Taxaliste_E!U120="","",Taxaliste_E!U120)</f>
        <v>0</v>
      </c>
    </row>
    <row r="68" spans="1:5" x14ac:dyDescent="0.2">
      <c r="A68" s="312" t="s">
        <v>1389</v>
      </c>
      <c r="B68" s="312" t="s">
        <v>1802</v>
      </c>
      <c r="C68" s="312" t="s">
        <v>1719</v>
      </c>
      <c r="D68" s="559">
        <f>IF(Taxaliste_E!U121="","",Taxaliste_E!U121)</f>
        <v>0</v>
      </c>
    </row>
    <row r="69" spans="1:5" x14ac:dyDescent="0.2">
      <c r="A69" s="312" t="s">
        <v>1392</v>
      </c>
      <c r="B69" s="312" t="s">
        <v>1803</v>
      </c>
      <c r="C69" s="312" t="s">
        <v>1719</v>
      </c>
      <c r="D69" s="559">
        <f>IF(Taxaliste_E!U122="","",Taxaliste_E!U122)</f>
        <v>0</v>
      </c>
    </row>
    <row r="70" spans="1:5" x14ac:dyDescent="0.2">
      <c r="A70" t="s">
        <v>1338</v>
      </c>
      <c r="B70" s="312" t="s">
        <v>1339</v>
      </c>
      <c r="C70" s="312" t="s">
        <v>1719</v>
      </c>
      <c r="D70" s="559" t="str">
        <f>IF(Taxaliste_E!P124="","",Taxaliste_E!P124)</f>
        <v/>
      </c>
    </row>
    <row r="71" spans="1:5" s="489" customFormat="1" x14ac:dyDescent="0.2">
      <c r="A71" s="487" t="s">
        <v>1791</v>
      </c>
      <c r="B71" s="487" t="s">
        <v>1792</v>
      </c>
      <c r="C71" s="487" t="s">
        <v>1719</v>
      </c>
      <c r="D71" s="561" t="str">
        <f>IF(Taxaliste_E!I124="","",DATE(Taxaliste_E!K124,Taxaliste_E!J124,Taxaliste_E!I124))</f>
        <v/>
      </c>
      <c r="E71" s="488"/>
    </row>
    <row r="72" spans="1:5" x14ac:dyDescent="0.2">
      <c r="A72" s="312" t="s">
        <v>1371</v>
      </c>
      <c r="B72" s="312" t="s">
        <v>1810</v>
      </c>
      <c r="C72" s="312" t="s">
        <v>1720</v>
      </c>
      <c r="D72" s="559" t="str">
        <f>IF(Taxaliste_P!S5="","",Taxaliste_P!S5)</f>
        <v/>
      </c>
    </row>
    <row r="73" spans="1:5" x14ac:dyDescent="0.2">
      <c r="A73" s="312" t="s">
        <v>1375</v>
      </c>
      <c r="B73" s="312" t="s">
        <v>1809</v>
      </c>
      <c r="C73" s="312" t="s">
        <v>1720</v>
      </c>
      <c r="D73" s="559" t="str">
        <f>IF(Taxaliste_P!S7="","",Taxaliste_P!S7)</f>
        <v/>
      </c>
    </row>
    <row r="74" spans="1:5" x14ac:dyDescent="0.2">
      <c r="A74" s="312" t="s">
        <v>1336</v>
      </c>
      <c r="B74" s="312" t="s">
        <v>1808</v>
      </c>
      <c r="C74" s="312" t="s">
        <v>1720</v>
      </c>
      <c r="D74" s="559">
        <f>IF(Taxaliste_P!J120="","",Taxaliste_P!J120)</f>
        <v>0</v>
      </c>
    </row>
    <row r="75" spans="1:5" x14ac:dyDescent="0.2">
      <c r="A75" t="s">
        <v>1657</v>
      </c>
      <c r="B75" s="312" t="s">
        <v>1807</v>
      </c>
      <c r="C75" s="312" t="s">
        <v>1720</v>
      </c>
      <c r="D75" s="559">
        <f>IF(Taxaliste_P!J121="","",Taxaliste_P!J121)</f>
        <v>0</v>
      </c>
    </row>
    <row r="76" spans="1:5" x14ac:dyDescent="0.2">
      <c r="A76" s="312" t="s">
        <v>1384</v>
      </c>
      <c r="B76" s="312" t="s">
        <v>1806</v>
      </c>
      <c r="C76" s="312" t="s">
        <v>1720</v>
      </c>
      <c r="D76" s="559">
        <f>IF(Taxaliste_P!U120="","",Taxaliste_P!U120)</f>
        <v>0</v>
      </c>
    </row>
    <row r="77" spans="1:5" x14ac:dyDescent="0.2">
      <c r="A77" s="312" t="s">
        <v>1390</v>
      </c>
      <c r="B77" s="312" t="s">
        <v>1805</v>
      </c>
      <c r="C77" s="312" t="s">
        <v>1720</v>
      </c>
      <c r="D77" s="559">
        <f>IF(Taxaliste_P!U121="","",Taxaliste_P!U121)</f>
        <v>0</v>
      </c>
    </row>
    <row r="78" spans="1:5" x14ac:dyDescent="0.2">
      <c r="A78" s="312" t="s">
        <v>1622</v>
      </c>
      <c r="B78" s="312" t="s">
        <v>1804</v>
      </c>
      <c r="C78" s="312" t="s">
        <v>1720</v>
      </c>
      <c r="D78" s="559">
        <f>IF(Taxaliste_P!U122="","",Taxaliste_P!U122)</f>
        <v>0</v>
      </c>
    </row>
    <row r="79" spans="1:5" x14ac:dyDescent="0.2">
      <c r="A79" t="s">
        <v>1340</v>
      </c>
      <c r="B79" t="s">
        <v>1341</v>
      </c>
      <c r="C79" s="312" t="s">
        <v>1720</v>
      </c>
      <c r="D79" s="559" t="str">
        <f>IF(Taxaliste_P!P124="","",Taxaliste_P!P124)</f>
        <v/>
      </c>
    </row>
    <row r="80" spans="1:5" s="489" customFormat="1" x14ac:dyDescent="0.2">
      <c r="A80" s="487" t="s">
        <v>1793</v>
      </c>
      <c r="B80" s="487" t="s">
        <v>1794</v>
      </c>
      <c r="C80" s="487" t="s">
        <v>1720</v>
      </c>
      <c r="D80" s="561" t="str">
        <f>IF(Taxaliste_P!I124="","",DATE(Taxaliste_P!K124,Taxaliste_P!J124,Taxaliste_P!I124))</f>
        <v/>
      </c>
      <c r="E80" s="487"/>
    </row>
    <row r="81" spans="1:5" x14ac:dyDescent="0.2">
      <c r="A81" s="312" t="s">
        <v>1372</v>
      </c>
      <c r="B81" s="312" t="s">
        <v>1817</v>
      </c>
      <c r="C81" s="312" t="s">
        <v>1721</v>
      </c>
      <c r="D81" s="559" t="str">
        <f>IF(Taxaliste_T!S5="","",Taxaliste_T!S5)</f>
        <v/>
      </c>
    </row>
    <row r="82" spans="1:5" x14ac:dyDescent="0.2">
      <c r="A82" s="312" t="s">
        <v>1376</v>
      </c>
      <c r="B82" s="312" t="s">
        <v>1816</v>
      </c>
      <c r="C82" s="312" t="s">
        <v>1721</v>
      </c>
      <c r="D82" s="559" t="str">
        <f>IF(Taxaliste_T!S7="","",Taxaliste_T!S7)</f>
        <v/>
      </c>
    </row>
    <row r="83" spans="1:5" x14ac:dyDescent="0.2">
      <c r="A83" t="s">
        <v>1337</v>
      </c>
      <c r="B83" s="312" t="s">
        <v>1815</v>
      </c>
      <c r="C83" s="312" t="s">
        <v>1721</v>
      </c>
      <c r="D83" s="559">
        <f>IF(Taxaliste_T!J120="","",Taxaliste_T!J120)</f>
        <v>0</v>
      </c>
    </row>
    <row r="84" spans="1:5" x14ac:dyDescent="0.2">
      <c r="A84" t="s">
        <v>1658</v>
      </c>
      <c r="B84" s="312" t="s">
        <v>1814</v>
      </c>
      <c r="C84" s="312" t="s">
        <v>1721</v>
      </c>
      <c r="D84" s="559">
        <f>IF(Taxaliste_T!J121="","",Taxaliste_T!J121)</f>
        <v>0</v>
      </c>
    </row>
    <row r="85" spans="1:5" x14ac:dyDescent="0.2">
      <c r="A85" s="312" t="s">
        <v>1385</v>
      </c>
      <c r="B85" s="312" t="s">
        <v>1813</v>
      </c>
      <c r="C85" s="312" t="s">
        <v>1721</v>
      </c>
      <c r="D85" s="559">
        <f>IF(Taxaliste_T!U120="","",Taxaliste_T!U120)</f>
        <v>0</v>
      </c>
    </row>
    <row r="86" spans="1:5" x14ac:dyDescent="0.2">
      <c r="A86" s="312" t="s">
        <v>1391</v>
      </c>
      <c r="B86" s="312" t="s">
        <v>1812</v>
      </c>
      <c r="C86" s="312" t="s">
        <v>1721</v>
      </c>
      <c r="D86" s="559">
        <f>IF(Taxaliste_T!U121="","",Taxaliste_T!U121)</f>
        <v>0</v>
      </c>
    </row>
    <row r="87" spans="1:5" x14ac:dyDescent="0.2">
      <c r="A87" s="312" t="s">
        <v>1623</v>
      </c>
      <c r="B87" s="312" t="s">
        <v>1811</v>
      </c>
      <c r="C87" s="312" t="s">
        <v>1721</v>
      </c>
      <c r="D87" s="559">
        <f>IF(Taxaliste_T!U122="","",Taxaliste_T!U122)</f>
        <v>0</v>
      </c>
    </row>
    <row r="88" spans="1:5" x14ac:dyDescent="0.2">
      <c r="A88" t="s">
        <v>1342</v>
      </c>
      <c r="B88" s="312" t="s">
        <v>1343</v>
      </c>
      <c r="C88" s="312" t="s">
        <v>1721</v>
      </c>
      <c r="D88" s="559" t="str">
        <f>IF(Taxaliste_T!P124="","",Taxaliste_T!P124)</f>
        <v/>
      </c>
    </row>
    <row r="89" spans="1:5" s="489" customFormat="1" x14ac:dyDescent="0.2">
      <c r="A89" s="487" t="s">
        <v>1796</v>
      </c>
      <c r="B89" s="487" t="s">
        <v>1795</v>
      </c>
      <c r="C89" s="487" t="s">
        <v>1721</v>
      </c>
      <c r="D89" s="561" t="str">
        <f>IF(Taxaliste_T!I124="","",DATE(Taxaliste_T!K124,Taxaliste_T!J124,Taxaliste_T!I124))</f>
        <v/>
      </c>
      <c r="E89" s="487"/>
    </row>
    <row r="145" spans="1:3" x14ac:dyDescent="0.2">
      <c r="A145" s="312"/>
      <c r="B145" s="312"/>
      <c r="C145" s="312"/>
    </row>
    <row r="146" spans="1:3" x14ac:dyDescent="0.2">
      <c r="A146" s="312"/>
      <c r="B146" s="312"/>
      <c r="C146" s="312"/>
    </row>
    <row r="147" spans="1:3" x14ac:dyDescent="0.2">
      <c r="A147" s="312"/>
      <c r="B147" s="312"/>
      <c r="C147" s="312"/>
    </row>
    <row r="148" spans="1:3" x14ac:dyDescent="0.2">
      <c r="A148" s="312"/>
      <c r="B148" s="312"/>
      <c r="C148" s="312"/>
    </row>
  </sheetData>
  <sheetProtection algorithmName="SHA-512" hashValue="LJe4uvrdwNw7vrgqzzxdyndh5EgBL6GLdLwYQIJUNqc8s9JDlH115cEPjTvp7RnVKLxx0Y2HFaMX0jMd7wiWYw==" saltValue="U+vTRuTsb0/HFDTx1kUKaQ==" spinCount="100000" sheet="1" objects="1" scenarios="1"/>
  <conditionalFormatting sqref="E1:E1048576">
    <cfRule type="cellIs" dxfId="3" priority="5" operator="equal">
      <formula>"Angabe fehlend"</formula>
    </cfRule>
  </conditionalFormatting>
  <conditionalFormatting sqref="D2:D39">
    <cfRule type="containsBlanks" dxfId="2" priority="3">
      <formula>LEN(TRIM(D2))=0</formula>
    </cfRule>
  </conditionalFormatting>
  <conditionalFormatting sqref="D51:D52">
    <cfRule type="containsBlanks" dxfId="1" priority="2">
      <formula>LEN(TRIM(D51))=0</formula>
    </cfRule>
  </conditionalFormatting>
  <conditionalFormatting sqref="D62">
    <cfRule type="containsBlanks" dxfId="0" priority="1">
      <formula>LEN(TRIM(D62))=0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Raster_WiKo</vt:lpstr>
      <vt:lpstr>LaborProtokoll_IBCH_geänd_8x</vt:lpstr>
      <vt:lpstr>Taxaliste_E</vt:lpstr>
      <vt:lpstr>Taxaliste_P</vt:lpstr>
      <vt:lpstr>Taxaliste_T</vt:lpstr>
      <vt:lpstr>Erklärungen EPT Taxaliste</vt:lpstr>
      <vt:lpstr>Dropdown-Liste EPT</vt:lpstr>
      <vt:lpstr>Dropdowns</vt:lpstr>
      <vt:lpstr>Zusammenzug_Kopfdaten</vt:lpstr>
      <vt:lpstr>Zusammenzug_IBCH</vt:lpstr>
      <vt:lpstr>Zusammenzug_EPT</vt:lpstr>
      <vt:lpstr>Änderungsverzeichnis</vt:lpstr>
      <vt:lpstr>Taxaliste_E!Print_Area</vt:lpstr>
      <vt:lpstr>Taxaliste_P!Print_Area</vt:lpstr>
      <vt:lpstr>Taxaliste_T!Print_Area</vt:lpstr>
    </vt:vector>
  </TitlesOfParts>
  <Company>AQUARIUS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STUCKI</dc:creator>
  <cp:lastModifiedBy>Weber, Christine</cp:lastModifiedBy>
  <cp:lastPrinted>2024-01-15T21:03:59Z</cp:lastPrinted>
  <dcterms:created xsi:type="dcterms:W3CDTF">2008-10-08T11:26:37Z</dcterms:created>
  <dcterms:modified xsi:type="dcterms:W3CDTF">2024-03-31T14:48:10Z</dcterms:modified>
</cp:coreProperties>
</file>