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aw-depts\surf$\surf-KB\RiverRestoration\Wirkungskontrolle\0_Praxisdokumentation\Praxisdok_DE\5_Eingabeformulare\Eingabeformular_Set4\"/>
    </mc:Choice>
  </mc:AlternateContent>
  <bookViews>
    <workbookView xWindow="0" yWindow="0" windowWidth="20490" windowHeight="7770"/>
  </bookViews>
  <sheets>
    <sheet name="DataDictionary" sheetId="1" r:id="rId1"/>
    <sheet name="Kopfdaten" sheetId="4" r:id="rId2"/>
    <sheet name="Kopfdaten_Loggerstandorte" sheetId="3" r:id="rId3"/>
    <sheet name="Rohdaten_Temperatur" sheetId="2" r:id="rId4"/>
    <sheet name="Dropdown-Listen" sheetId="5" r:id="rId5"/>
    <sheet name="Check" sheetId="7" r:id="rId6"/>
    <sheet name="Änderungsverzeichnis" sheetId="6" r:id="rId7"/>
  </sheets>
  <definedNames>
    <definedName name="_xlnm._FilterDatabase" localSheetId="5" hidden="1">Check!$A$3:$H$20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7" l="1"/>
  <c r="G14" i="7"/>
  <c r="L14" i="7" l="1"/>
  <c r="J14" i="7"/>
  <c r="E17" i="7" l="1"/>
  <c r="H17" i="7" s="1"/>
  <c r="F17" i="7" l="1"/>
  <c r="G17" i="7" s="1"/>
  <c r="E16" i="7"/>
  <c r="E15" i="7"/>
  <c r="E14" i="7"/>
  <c r="E13" i="7"/>
  <c r="E12" i="7"/>
  <c r="E11" i="7"/>
  <c r="E10" i="7"/>
  <c r="E9" i="7"/>
  <c r="E20" i="7"/>
  <c r="E19" i="7"/>
  <c r="E18" i="7"/>
  <c r="E8" i="7"/>
  <c r="E5" i="7"/>
  <c r="G5" i="7" s="1"/>
  <c r="E6" i="7"/>
  <c r="G6" i="7" s="1"/>
  <c r="E7" i="7"/>
  <c r="F7" i="7" s="1"/>
  <c r="G7" i="7" s="1"/>
  <c r="E4" i="7"/>
  <c r="G4" i="7" s="1"/>
  <c r="F8" i="7" l="1"/>
  <c r="G8" i="7" s="1"/>
  <c r="H8" i="7"/>
  <c r="F9" i="7"/>
  <c r="G9" i="7" s="1"/>
  <c r="H9" i="7"/>
  <c r="F13" i="7"/>
  <c r="G13" i="7" s="1"/>
  <c r="H13" i="7"/>
  <c r="F18" i="7"/>
  <c r="G18" i="7" s="1"/>
  <c r="H18" i="7"/>
  <c r="F10" i="7"/>
  <c r="G10" i="7" s="1"/>
  <c r="H10" i="7"/>
  <c r="F14" i="7"/>
  <c r="H14" i="7"/>
  <c r="G19" i="7"/>
  <c r="H19" i="7"/>
  <c r="F11" i="7"/>
  <c r="G11" i="7" s="1"/>
  <c r="H11" i="7"/>
  <c r="F15" i="7"/>
  <c r="H15" i="7"/>
  <c r="F20" i="7"/>
  <c r="G20" i="7" s="1"/>
  <c r="H20" i="7"/>
  <c r="F12" i="7"/>
  <c r="G12" i="7" s="1"/>
  <c r="H12" i="7"/>
  <c r="F16" i="7"/>
  <c r="G16" i="7" s="1"/>
  <c r="H16" i="7"/>
  <c r="F4" i="7"/>
  <c r="F19" i="7"/>
  <c r="F5" i="7"/>
  <c r="F6" i="7"/>
</calcChain>
</file>

<file path=xl/sharedStrings.xml><?xml version="1.0" encoding="utf-8"?>
<sst xmlns="http://schemas.openxmlformats.org/spreadsheetml/2006/main" count="286" uniqueCount="136">
  <si>
    <t>Variabelnr.</t>
  </si>
  <si>
    <t>Variablenname</t>
  </si>
  <si>
    <t>Bedeutung</t>
  </si>
  <si>
    <t>Einheit</t>
  </si>
  <si>
    <t>Datentyp</t>
  </si>
  <si>
    <t>Eingabebereich</t>
  </si>
  <si>
    <t>Projektcode (ID)</t>
  </si>
  <si>
    <t>-</t>
  </si>
  <si>
    <t>Text</t>
  </si>
  <si>
    <t>Fliessgewässer</t>
  </si>
  <si>
    <t>Name des Fliessgewässers</t>
  </si>
  <si>
    <t>Ortsname</t>
  </si>
  <si>
    <t>Flurname oder nächste Ortschaft</t>
  </si>
  <si>
    <t>Ganzzahl</t>
  </si>
  <si>
    <t>1000000-1999999</t>
  </si>
  <si>
    <t>2000000-2999999</t>
  </si>
  <si>
    <t>4_10</t>
  </si>
  <si>
    <t>Freitext</t>
  </si>
  <si>
    <t>Indikator</t>
  </si>
  <si>
    <t>X-Koord. Logger</t>
  </si>
  <si>
    <t>Y-Koord. Logger</t>
  </si>
  <si>
    <t>Marke Logger</t>
  </si>
  <si>
    <t>Auflösung</t>
  </si>
  <si>
    <t>Lage Logger</t>
  </si>
  <si>
    <t>Erhebungszeitpunkt</t>
  </si>
  <si>
    <t>Vorher</t>
  </si>
  <si>
    <t>Nachher 1</t>
  </si>
  <si>
    <t>Nachher 2</t>
  </si>
  <si>
    <t>VERTIEFT</t>
  </si>
  <si>
    <t>Kontrollstrecke</t>
  </si>
  <si>
    <t>0_01</t>
  </si>
  <si>
    <t>Projektcode des Kantons zur eineindeutigen Bezeichnung eines Projekts (z.B. Revit239). Die Projektbezeichnung wird vom Kanton einmalig und exklusiv vergeben und für sämtliche Indikator-Sets konsistent verwendet. Der Projektcode darf Zahlen und Buchstaben enthalten, jedoch keine Leerzeichen.</t>
  </si>
  <si>
    <t>Freitext; max. 50 Zeichen</t>
  </si>
  <si>
    <t>Alle</t>
  </si>
  <si>
    <t>0_02</t>
  </si>
  <si>
    <t>0_03</t>
  </si>
  <si>
    <t>0_04</t>
  </si>
  <si>
    <t>Zeitpunkt der Erhebung für STANDARD (vor oder nach der Revitalisierung) oder Angabe, dass es sich um eine Erhebung für die Wirkungskontrolle VERTIEFT handelt</t>
  </si>
  <si>
    <t>Dropdown-Liste:
Vorher
Nachher 1
Nachher 2
VERTIEFT</t>
  </si>
  <si>
    <t>4_01</t>
  </si>
  <si>
    <t>Code Logger</t>
  </si>
  <si>
    <t>Eineindeutige Bezeichnung des Loggers (z.B. Seriennummer)</t>
  </si>
  <si>
    <t>4_02</t>
  </si>
  <si>
    <t>Marke des Loggers</t>
  </si>
  <si>
    <t>4_03</t>
  </si>
  <si>
    <t>Messgenauigkeit</t>
  </si>
  <si>
    <t>Genauigkeit der Messung gemäss Gerätespezifikation</t>
  </si>
  <si>
    <t>°C</t>
  </si>
  <si>
    <t>&gt;0</t>
  </si>
  <si>
    <t>4_04</t>
  </si>
  <si>
    <t>Auflösung der Messung gemäss Gerätespezifikation</t>
  </si>
  <si>
    <t>4_05</t>
  </si>
  <si>
    <t>X-Koordinaten (Ost/E) der Messstelle/ des Loggerstandorts (LV95); falls die Koordinaten mehrfach gemessen wurden (empfohlen), soll hier nur der Mittelwert angegeben werden</t>
  </si>
  <si>
    <t>4_06</t>
  </si>
  <si>
    <t>4_07</t>
  </si>
  <si>
    <t>Strecke, in der der Logger ausgebracht wurde</t>
  </si>
  <si>
    <t>4_08</t>
  </si>
  <si>
    <t>Sohlenstruktur Logger</t>
  </si>
  <si>
    <t>Sohlenstruktur gemäss Indikator-Set 1, auf welcher der Logger ausgebracht wurde</t>
  </si>
  <si>
    <t>4_09</t>
  </si>
  <si>
    <t>Datum Messung - yyyy-mm-dd</t>
  </si>
  <si>
    <t>Datum der Messung der Temperatur</t>
  </si>
  <si>
    <t>yyyy-mm-dd</t>
  </si>
  <si>
    <t>Datum</t>
  </si>
  <si>
    <t>&gt; 2020-01-01</t>
  </si>
  <si>
    <t>Zeit Messung - hh:mm:ss</t>
  </si>
  <si>
    <t>Zeitpunkt der Messung der Temperatur</t>
  </si>
  <si>
    <t>hh:mm:ss</t>
  </si>
  <si>
    <t>Zeit</t>
  </si>
  <si>
    <t>4_11</t>
  </si>
  <si>
    <t>Temperatur</t>
  </si>
  <si>
    <t>Gemessene Temperatur</t>
  </si>
  <si>
    <t>4_12</t>
  </si>
  <si>
    <t>Bemerkungen Erhebung Temperatur</t>
  </si>
  <si>
    <t>Bemerkungen zur Erhebung, entweder generell oder zu einzelnen Punkten des Formulars</t>
  </si>
  <si>
    <t>1 Bank</t>
  </si>
  <si>
    <t>2 Kolk</t>
  </si>
  <si>
    <t>3 Rinne</t>
  </si>
  <si>
    <t>4 Furt</t>
  </si>
  <si>
    <t>5 Schnelle</t>
  </si>
  <si>
    <t>6 Hinterwasser</t>
  </si>
  <si>
    <t>7 Flachwasser</t>
  </si>
  <si>
    <t>8 Stufe</t>
  </si>
  <si>
    <t>9 Becken</t>
  </si>
  <si>
    <t>Variabelnname</t>
  </si>
  <si>
    <t>Variabelwert</t>
  </si>
  <si>
    <t>Dropdown-Liste:
Unterabschnitt
Kontrollstrecke</t>
  </si>
  <si>
    <t>Unterabschnitt</t>
  </si>
  <si>
    <t>Name Worksheet</t>
  </si>
  <si>
    <t>Datum (mm/yy)</t>
  </si>
  <si>
    <t>Version</t>
  </si>
  <si>
    <t>Änderung</t>
  </si>
  <si>
    <t>Verantwortung</t>
  </si>
  <si>
    <t>Eawag</t>
  </si>
  <si>
    <t>Dezimalzahl, 2 Kommastellen</t>
  </si>
  <si>
    <t>Y-Koordinaten (Nord/N) des Zentrums der Dauerfläche (LV95); falls die Koordinaten mehrfach gemessen wurden (empfohlen), soll hier nur der Mittelwert angegeben werden</t>
  </si>
  <si>
    <t>4.1</t>
  </si>
  <si>
    <t>1.02</t>
  </si>
  <si>
    <t>-20-40</t>
  </si>
  <si>
    <t>Koordinaten: Eingabebereich X/Y korrigiert 
X: 2000000-2999999 (statt 1000000-1999999)
Y: 1000000-1999999 (statt 2000000-2999999)</t>
  </si>
  <si>
    <t>Kopfdaten_Loggerstandorte</t>
  </si>
  <si>
    <t>1.03</t>
  </si>
  <si>
    <t>Variable 0_01: Entfernung des Schreibschutzes</t>
  </si>
  <si>
    <t>Nr.</t>
  </si>
  <si>
    <t>Arbeitsblatt</t>
  </si>
  <si>
    <r>
      <t xml:space="preserve">Wert(e) enthalten?
</t>
    </r>
    <r>
      <rPr>
        <sz val="11"/>
        <color theme="1"/>
        <rFont val="Calibri"/>
        <family val="2"/>
        <scheme val="minor"/>
      </rPr>
      <t>(d.h. Zellen(n) nicht leer)</t>
    </r>
  </si>
  <si>
    <t>Datentyp OK?</t>
  </si>
  <si>
    <t>Eingabebereich OK?</t>
  </si>
  <si>
    <t>Kopfdaten</t>
  </si>
  <si>
    <t>C</t>
  </si>
  <si>
    <t>B</t>
  </si>
  <si>
    <t>D</t>
  </si>
  <si>
    <t>E</t>
  </si>
  <si>
    <t>F</t>
  </si>
  <si>
    <t>G</t>
  </si>
  <si>
    <t>H</t>
  </si>
  <si>
    <t>J</t>
  </si>
  <si>
    <t>I</t>
  </si>
  <si>
    <t>K</t>
  </si>
  <si>
    <t>Rohdaten_Temperatur</t>
  </si>
  <si>
    <t>0 Sohle verbaut</t>
  </si>
  <si>
    <t>Dropdown-Liste:
1 Bank
2 Kolk
3 Rinne
4 Furt
5 Schnelle
6 Hinterwasser
7 Flachwasser
8 Stufe
9 Becken
0 Sohle verbaut</t>
  </si>
  <si>
    <t>Check</t>
  </si>
  <si>
    <t>1.04</t>
  </si>
  <si>
    <t>Arbeitsblatt eingefügt</t>
  </si>
  <si>
    <t>Ergänzung Sohlenstruktur Logger um "0 Sohle verbaut"</t>
  </si>
  <si>
    <t>Kopfdaten_Loggerstandorte/
Rohdaten_Temperatur</t>
  </si>
  <si>
    <t>Formattierungen geändert</t>
  </si>
  <si>
    <t>Dropdown-Listen/
Kopfdaten_Loggerstandorte/
DataDictionary</t>
  </si>
  <si>
    <r>
      <t xml:space="preserve">Alle Zellen in Kolonne ausgefüllt?
</t>
    </r>
    <r>
      <rPr>
        <sz val="11"/>
        <color theme="1"/>
        <rFont val="Calibri"/>
        <family val="2"/>
        <scheme val="minor"/>
      </rPr>
      <t>(d.h. keine fehlenden Werte)</t>
    </r>
  </si>
  <si>
    <t>A</t>
  </si>
  <si>
    <t>Arbeitsblatt neu hinzugefügt</t>
  </si>
  <si>
    <t>Mind. 5 Logger im Unterabschnitt:</t>
  </si>
  <si>
    <t>Mind. 1 Logger in kanalisierter Strecke oberhalb:</t>
  </si>
  <si>
    <t xml:space="preserve">Dieses Arbeitsblatt erlaubt eine erste Prüfung der Daten hinsichtlich fehlender Angaben (Kolonne E), Datentyp (Kolonne F) und Eingabebereich (Kolonne G) sowie weiterer Kriterien (z.B. fehlende Werte; Kolonnen H bis N). </t>
  </si>
  <si>
    <t>Korrektur in Zelle G15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</si>
</sst>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hh:mm:ss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1">
    <xf numFmtId="0" fontId="0" fillId="0" borderId="0" xfId="0"/>
    <xf numFmtId="0" fontId="5" fillId="0" borderId="0" xfId="0" applyFont="1" applyFill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/>
    </xf>
    <xf numFmtId="0" fontId="3" fillId="0" borderId="0" xfId="0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vertical="top"/>
    </xf>
    <xf numFmtId="0" fontId="3" fillId="0" borderId="0" xfId="1" applyFont="1" applyFill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Fill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vertical="top"/>
    </xf>
    <xf numFmtId="0" fontId="0" fillId="2" borderId="0" xfId="0" applyFill="1" applyProtection="1"/>
    <xf numFmtId="0" fontId="3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left" vertical="top"/>
    </xf>
    <xf numFmtId="0" fontId="0" fillId="0" borderId="1" xfId="0" applyFill="1" applyBorder="1" applyProtection="1"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/>
    </xf>
    <xf numFmtId="0" fontId="2" fillId="0" borderId="0" xfId="0" applyFont="1" applyFill="1" applyAlignment="1" applyProtection="1">
      <alignment horizontal="left" vertical="top"/>
    </xf>
    <xf numFmtId="0" fontId="0" fillId="0" borderId="1" xfId="0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0" fillId="0" borderId="0" xfId="0" applyProtection="1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1" applyFont="1" applyFill="1" applyAlignment="1">
      <alignment horizontal="left" vertical="top" wrapText="1"/>
    </xf>
    <xf numFmtId="49" fontId="0" fillId="0" borderId="0" xfId="0" applyNumberFormat="1" applyFill="1" applyAlignment="1">
      <alignment horizontal="right" vertical="top"/>
    </xf>
    <xf numFmtId="0" fontId="3" fillId="0" borderId="0" xfId="0" applyFont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 vertical="top" wrapText="1"/>
    </xf>
    <xf numFmtId="49" fontId="0" fillId="0" borderId="0" xfId="0" applyNumberFormat="1" applyFill="1" applyAlignment="1">
      <alignment vertical="top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1" xfId="0" applyNumberFormat="1" applyFont="1" applyFill="1" applyBorder="1" applyAlignment="1" applyProtection="1">
      <alignment horizontal="left" vertical="top"/>
    </xf>
    <xf numFmtId="164" fontId="0" fillId="0" borderId="1" xfId="0" applyNumberFormat="1" applyFill="1" applyBorder="1" applyAlignment="1" applyProtection="1">
      <alignment horizontal="right" vertical="top"/>
      <protection locked="0"/>
    </xf>
    <xf numFmtId="165" fontId="3" fillId="0" borderId="1" xfId="0" applyNumberFormat="1" applyFont="1" applyFill="1" applyBorder="1" applyAlignment="1" applyProtection="1">
      <alignment horizontal="right" vertical="top" wrapText="1"/>
      <protection locked="0"/>
    </xf>
    <xf numFmtId="165" fontId="0" fillId="0" borderId="1" xfId="0" applyNumberFormat="1" applyFill="1" applyBorder="1" applyAlignment="1" applyProtection="1">
      <alignment horizontal="right" vertical="top"/>
      <protection locked="0"/>
    </xf>
    <xf numFmtId="165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 applyProtection="1">
      <alignment horizontal="right" vertical="top" wrapText="1"/>
      <protection locked="0"/>
    </xf>
    <xf numFmtId="2" fontId="0" fillId="0" borderId="1" xfId="0" applyNumberFormat="1" applyFill="1" applyBorder="1" applyAlignment="1" applyProtection="1">
      <alignment horizontal="right" vertical="top"/>
      <protection locked="0"/>
    </xf>
    <xf numFmtId="0" fontId="0" fillId="0" borderId="1" xfId="0" applyFill="1" applyBorder="1" applyAlignment="1" applyProtection="1">
      <protection locked="0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right" vertical="top"/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4" fillId="0" borderId="1" xfId="2" applyFont="1" applyBorder="1" applyAlignment="1">
      <alignment vertical="top"/>
    </xf>
    <xf numFmtId="14" fontId="4" fillId="0" borderId="1" xfId="2" applyNumberFormat="1" applyFont="1" applyBorder="1" applyAlignment="1">
      <alignment vertical="top"/>
    </xf>
    <xf numFmtId="0" fontId="4" fillId="0" borderId="1" xfId="2" applyFont="1" applyBorder="1" applyAlignment="1">
      <alignment vertical="top" wrapText="1"/>
    </xf>
    <xf numFmtId="0" fontId="2" fillId="0" borderId="1" xfId="2" applyFont="1" applyBorder="1" applyAlignment="1">
      <alignment vertical="top"/>
    </xf>
    <xf numFmtId="0" fontId="2" fillId="0" borderId="1" xfId="2" applyFont="1" applyBorder="1" applyAlignment="1">
      <alignment vertical="top" wrapText="1"/>
    </xf>
    <xf numFmtId="49" fontId="2" fillId="0" borderId="1" xfId="2" applyNumberFormat="1" applyFont="1" applyBorder="1" applyAlignment="1">
      <alignment vertical="top" wrapText="1"/>
    </xf>
    <xf numFmtId="0" fontId="2" fillId="3" borderId="0" xfId="2" applyFont="1" applyFill="1" applyAlignment="1">
      <alignment vertical="top"/>
    </xf>
    <xf numFmtId="49" fontId="4" fillId="0" borderId="1" xfId="2" applyNumberFormat="1" applyFont="1" applyBorder="1" applyAlignment="1">
      <alignment vertical="top"/>
    </xf>
    <xf numFmtId="0" fontId="0" fillId="4" borderId="0" xfId="0" applyFont="1" applyFill="1" applyAlignment="1">
      <alignment horizontal="left" vertical="top" wrapText="1"/>
    </xf>
    <xf numFmtId="0" fontId="0" fillId="0" borderId="1" xfId="2" applyFont="1" applyBorder="1" applyAlignment="1">
      <alignment vertical="top"/>
    </xf>
    <xf numFmtId="49" fontId="0" fillId="0" borderId="1" xfId="2" applyNumberFormat="1" applyFont="1" applyBorder="1" applyAlignment="1">
      <alignment vertical="top"/>
    </xf>
  </cellXfs>
  <cellStyles count="3">
    <cellStyle name="Normal" xfId="0" builtinId="0"/>
    <cellStyle name="Normal 2" xfId="2"/>
    <cellStyle name="Normal 3" xfId="1"/>
  </cellStyles>
  <dxfs count="60"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ColWidth="9.140625" defaultRowHeight="15" x14ac:dyDescent="0.25"/>
  <cols>
    <col min="1" max="1" width="10.85546875" style="8" bestFit="1" customWidth="1"/>
    <col min="2" max="2" width="34" style="8" bestFit="1" customWidth="1"/>
    <col min="3" max="3" width="63.28515625" style="9" customWidth="1"/>
    <col min="4" max="4" width="12.140625" style="8" bestFit="1" customWidth="1"/>
    <col min="5" max="5" width="15.5703125" style="9" customWidth="1"/>
    <col min="6" max="6" width="23.5703125" style="8" bestFit="1" customWidth="1"/>
    <col min="7" max="16384" width="9.140625" style="8"/>
  </cols>
  <sheetData>
    <row r="1" spans="1:7" s="2" customFormat="1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18</v>
      </c>
    </row>
    <row r="2" spans="1:7" ht="75" x14ac:dyDescent="0.25">
      <c r="A2" s="3" t="s">
        <v>30</v>
      </c>
      <c r="B2" s="4" t="s">
        <v>6</v>
      </c>
      <c r="C2" s="5" t="s">
        <v>31</v>
      </c>
      <c r="D2" s="6" t="s">
        <v>7</v>
      </c>
      <c r="E2" s="32" t="s">
        <v>8</v>
      </c>
      <c r="F2" s="7" t="s">
        <v>32</v>
      </c>
      <c r="G2" s="8" t="s">
        <v>33</v>
      </c>
    </row>
    <row r="3" spans="1:7" x14ac:dyDescent="0.25">
      <c r="A3" s="6" t="s">
        <v>34</v>
      </c>
      <c r="B3" s="8" t="s">
        <v>9</v>
      </c>
      <c r="C3" s="9" t="s">
        <v>10</v>
      </c>
      <c r="D3" s="6" t="s">
        <v>7</v>
      </c>
      <c r="E3" s="32" t="s">
        <v>8</v>
      </c>
      <c r="F3" s="7" t="s">
        <v>32</v>
      </c>
      <c r="G3" s="8" t="s">
        <v>33</v>
      </c>
    </row>
    <row r="4" spans="1:7" x14ac:dyDescent="0.25">
      <c r="A4" s="3" t="s">
        <v>35</v>
      </c>
      <c r="B4" s="4" t="s">
        <v>11</v>
      </c>
      <c r="C4" s="9" t="s">
        <v>12</v>
      </c>
      <c r="D4" s="6" t="s">
        <v>7</v>
      </c>
      <c r="E4" s="32" t="s">
        <v>8</v>
      </c>
      <c r="F4" s="7" t="s">
        <v>32</v>
      </c>
      <c r="G4" s="8" t="s">
        <v>33</v>
      </c>
    </row>
    <row r="5" spans="1:7" ht="75" x14ac:dyDescent="0.25">
      <c r="A5" s="6" t="s">
        <v>36</v>
      </c>
      <c r="B5" s="4" t="s">
        <v>24</v>
      </c>
      <c r="C5" s="9" t="s">
        <v>37</v>
      </c>
      <c r="D5" s="6" t="s">
        <v>7</v>
      </c>
      <c r="E5" s="10" t="s">
        <v>8</v>
      </c>
      <c r="F5" s="10" t="s">
        <v>38</v>
      </c>
      <c r="G5" s="8" t="s">
        <v>33</v>
      </c>
    </row>
    <row r="6" spans="1:7" x14ac:dyDescent="0.25">
      <c r="A6" s="28" t="s">
        <v>39</v>
      </c>
      <c r="B6" s="27" t="s">
        <v>40</v>
      </c>
      <c r="C6" s="27" t="s">
        <v>41</v>
      </c>
      <c r="D6" s="28" t="s">
        <v>7</v>
      </c>
      <c r="E6" s="27" t="s">
        <v>8</v>
      </c>
      <c r="F6" s="34" t="s">
        <v>17</v>
      </c>
      <c r="G6" s="31" t="s">
        <v>96</v>
      </c>
    </row>
    <row r="7" spans="1:7" x14ac:dyDescent="0.25">
      <c r="A7" s="28" t="s">
        <v>42</v>
      </c>
      <c r="B7" s="27" t="s">
        <v>21</v>
      </c>
      <c r="C7" s="27" t="s">
        <v>43</v>
      </c>
      <c r="D7" s="28" t="s">
        <v>7</v>
      </c>
      <c r="E7" s="27" t="s">
        <v>8</v>
      </c>
      <c r="F7" s="34" t="s">
        <v>32</v>
      </c>
      <c r="G7" s="31" t="s">
        <v>96</v>
      </c>
    </row>
    <row r="8" spans="1:7" ht="30" x14ac:dyDescent="0.25">
      <c r="A8" s="28" t="s">
        <v>44</v>
      </c>
      <c r="B8" s="27" t="s">
        <v>45</v>
      </c>
      <c r="C8" s="27" t="s">
        <v>46</v>
      </c>
      <c r="D8" s="28" t="s">
        <v>47</v>
      </c>
      <c r="E8" s="33" t="s">
        <v>94</v>
      </c>
      <c r="F8" s="34" t="s">
        <v>48</v>
      </c>
      <c r="G8" s="31" t="s">
        <v>96</v>
      </c>
    </row>
    <row r="9" spans="1:7" ht="30" x14ac:dyDescent="0.25">
      <c r="A9" s="28" t="s">
        <v>49</v>
      </c>
      <c r="B9" s="27" t="s">
        <v>22</v>
      </c>
      <c r="C9" s="27" t="s">
        <v>50</v>
      </c>
      <c r="D9" s="28" t="s">
        <v>47</v>
      </c>
      <c r="E9" s="33" t="s">
        <v>94</v>
      </c>
      <c r="F9" s="34" t="s">
        <v>48</v>
      </c>
      <c r="G9" s="31" t="s">
        <v>96</v>
      </c>
    </row>
    <row r="10" spans="1:7" ht="45" x14ac:dyDescent="0.25">
      <c r="A10" s="28" t="s">
        <v>51</v>
      </c>
      <c r="B10" s="27" t="s">
        <v>19</v>
      </c>
      <c r="C10" s="27" t="s">
        <v>52</v>
      </c>
      <c r="D10" s="28" t="s">
        <v>7</v>
      </c>
      <c r="E10" s="27" t="s">
        <v>13</v>
      </c>
      <c r="F10" s="27" t="s">
        <v>15</v>
      </c>
      <c r="G10" s="31" t="s">
        <v>96</v>
      </c>
    </row>
    <row r="11" spans="1:7" ht="45" x14ac:dyDescent="0.25">
      <c r="A11" s="28" t="s">
        <v>53</v>
      </c>
      <c r="B11" s="29" t="s">
        <v>20</v>
      </c>
      <c r="C11" s="30" t="s">
        <v>95</v>
      </c>
      <c r="D11" s="28" t="s">
        <v>7</v>
      </c>
      <c r="E11" s="27" t="s">
        <v>13</v>
      </c>
      <c r="F11" s="27" t="s">
        <v>14</v>
      </c>
      <c r="G11" s="31" t="s">
        <v>96</v>
      </c>
    </row>
    <row r="12" spans="1:7" ht="45" x14ac:dyDescent="0.25">
      <c r="A12" s="28" t="s">
        <v>54</v>
      </c>
      <c r="B12" s="27" t="s">
        <v>23</v>
      </c>
      <c r="C12" s="27" t="s">
        <v>55</v>
      </c>
      <c r="D12" s="28" t="s">
        <v>7</v>
      </c>
      <c r="E12" s="27" t="s">
        <v>8</v>
      </c>
      <c r="F12" s="35" t="s">
        <v>86</v>
      </c>
      <c r="G12" s="31" t="s">
        <v>96</v>
      </c>
    </row>
    <row r="13" spans="1:7" ht="165" x14ac:dyDescent="0.25">
      <c r="A13" s="28" t="s">
        <v>56</v>
      </c>
      <c r="B13" s="27" t="s">
        <v>57</v>
      </c>
      <c r="C13" s="27" t="s">
        <v>58</v>
      </c>
      <c r="D13" s="28" t="s">
        <v>7</v>
      </c>
      <c r="E13" s="27" t="s">
        <v>8</v>
      </c>
      <c r="F13" s="35" t="s">
        <v>121</v>
      </c>
      <c r="G13" s="31" t="s">
        <v>96</v>
      </c>
    </row>
    <row r="14" spans="1:7" ht="30" x14ac:dyDescent="0.25">
      <c r="A14" s="28" t="s">
        <v>59</v>
      </c>
      <c r="B14" s="27" t="s">
        <v>73</v>
      </c>
      <c r="C14" s="27" t="s">
        <v>74</v>
      </c>
      <c r="D14" s="28" t="s">
        <v>7</v>
      </c>
      <c r="E14" s="27" t="s">
        <v>8</v>
      </c>
      <c r="F14" s="34" t="s">
        <v>17</v>
      </c>
      <c r="G14" s="31" t="s">
        <v>96</v>
      </c>
    </row>
    <row r="15" spans="1:7" x14ac:dyDescent="0.25">
      <c r="A15" s="28" t="s">
        <v>16</v>
      </c>
      <c r="B15" s="27" t="s">
        <v>60</v>
      </c>
      <c r="C15" s="27" t="s">
        <v>61</v>
      </c>
      <c r="D15" s="28" t="s">
        <v>62</v>
      </c>
      <c r="E15" s="27" t="s">
        <v>63</v>
      </c>
      <c r="F15" s="34" t="s">
        <v>64</v>
      </c>
      <c r="G15" s="31" t="s">
        <v>96</v>
      </c>
    </row>
    <row r="16" spans="1:7" x14ac:dyDescent="0.25">
      <c r="A16" s="28" t="s">
        <v>69</v>
      </c>
      <c r="B16" s="27" t="s">
        <v>65</v>
      </c>
      <c r="C16" s="27" t="s">
        <v>66</v>
      </c>
      <c r="D16" s="28" t="s">
        <v>67</v>
      </c>
      <c r="E16" s="27" t="s">
        <v>68</v>
      </c>
      <c r="F16" s="34" t="s">
        <v>7</v>
      </c>
      <c r="G16" s="31" t="s">
        <v>96</v>
      </c>
    </row>
    <row r="17" spans="1:7" ht="30" x14ac:dyDescent="0.25">
      <c r="A17" s="28" t="s">
        <v>72</v>
      </c>
      <c r="B17" s="27" t="s">
        <v>70</v>
      </c>
      <c r="C17" s="27" t="s">
        <v>71</v>
      </c>
      <c r="D17" s="28" t="s">
        <v>47</v>
      </c>
      <c r="E17" s="33" t="s">
        <v>94</v>
      </c>
      <c r="F17" s="36" t="s">
        <v>98</v>
      </c>
      <c r="G17" s="31" t="s">
        <v>96</v>
      </c>
    </row>
  </sheetData>
  <sheetProtection algorithmName="SHA-512" hashValue="eNjzCBsaWZVR/DEZEnt1OtCFCdr6UelCHTOg5eVNBl2dWhrjPKVAluGXYLErkJgSOkdcSy65GpGXsyZl4lk0Iw==" saltValue="phk9vu37m2sY6vLCr/4a9w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workbookViewId="0"/>
  </sheetViews>
  <sheetFormatPr defaultColWidth="9.140625" defaultRowHeight="15" x14ac:dyDescent="0.25"/>
  <cols>
    <col min="1" max="1" width="10.85546875" style="14" bestFit="1" customWidth="1"/>
    <col min="2" max="2" width="36.42578125" style="14" customWidth="1"/>
    <col min="3" max="3" width="35.28515625" style="14" customWidth="1"/>
    <col min="4" max="4" width="28.7109375" style="14" customWidth="1"/>
    <col min="5" max="16384" width="9.140625" style="14"/>
  </cols>
  <sheetData>
    <row r="1" spans="1:3" x14ac:dyDescent="0.25">
      <c r="A1" s="11" t="s">
        <v>0</v>
      </c>
      <c r="B1" s="12" t="s">
        <v>84</v>
      </c>
      <c r="C1" s="13" t="s">
        <v>85</v>
      </c>
    </row>
    <row r="2" spans="1:3" x14ac:dyDescent="0.25">
      <c r="A2" s="15" t="s">
        <v>30</v>
      </c>
      <c r="B2" s="16" t="s">
        <v>6</v>
      </c>
      <c r="C2" s="17"/>
    </row>
    <row r="3" spans="1:3" x14ac:dyDescent="0.25">
      <c r="A3" s="15" t="s">
        <v>34</v>
      </c>
      <c r="B3" s="16" t="s">
        <v>9</v>
      </c>
      <c r="C3" s="17"/>
    </row>
    <row r="4" spans="1:3" x14ac:dyDescent="0.25">
      <c r="A4" s="15" t="s">
        <v>35</v>
      </c>
      <c r="B4" s="16" t="s">
        <v>11</v>
      </c>
      <c r="C4" s="17"/>
    </row>
    <row r="5" spans="1:3" x14ac:dyDescent="0.25">
      <c r="A5" s="15" t="s">
        <v>36</v>
      </c>
      <c r="B5" s="16" t="s">
        <v>24</v>
      </c>
      <c r="C5" s="17"/>
    </row>
  </sheetData>
  <sheetProtection algorithmName="SHA-512" hashValue="gG1ONyXit8Y3NnTqZlWUz2rBJ13R1AkdZKpYkIjthDRk1aJLpZ7rx2Whas4NRYAv1FcRyxaEi4H1m8epswlS7A==" saltValue="JETFkF9TcuhM+p6OWJOz0g==" spinCount="100000" sheet="1" objects="1" scenarios="1"/>
  <dataValidations count="1">
    <dataValidation type="textLength" allowBlank="1" showInputMessage="1" showErrorMessage="1" errorTitle="Achtung Eingabebereich" error="Freitext; max. 50 Zeichen" sqref="C2:C4">
      <formula1>1</formula1>
      <formula2>50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Achtung Eingabebereich" error="Bitte Wert aus der Dropdown-Liste auswählen">
          <x14:formula1>
            <xm:f>'Dropdown-Listen'!$A$2:$A$5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J3" sqref="J3"/>
    </sheetView>
  </sheetViews>
  <sheetFormatPr defaultColWidth="9.140625" defaultRowHeight="15" x14ac:dyDescent="0.25"/>
  <cols>
    <col min="1" max="1" width="14.85546875" style="17" customWidth="1"/>
    <col min="2" max="2" width="19" style="17" bestFit="1" customWidth="1"/>
    <col min="3" max="3" width="11.85546875" style="54" customWidth="1"/>
    <col min="4" max="4" width="13.140625" style="17" bestFit="1" customWidth="1"/>
    <col min="5" max="5" width="16.28515625" style="57" bestFit="1" customWidth="1"/>
    <col min="6" max="6" width="10" style="58" bestFit="1" customWidth="1"/>
    <col min="7" max="8" width="15.140625" style="17" bestFit="1" customWidth="1"/>
    <col min="9" max="9" width="14.28515625" style="17" bestFit="1" customWidth="1"/>
    <col min="10" max="10" width="20.7109375" style="17" bestFit="1" customWidth="1"/>
    <col min="11" max="11" width="34" style="17" bestFit="1" customWidth="1"/>
    <col min="12" max="16384" width="9.140625" style="14"/>
  </cols>
  <sheetData>
    <row r="1" spans="1:11" x14ac:dyDescent="0.25">
      <c r="A1" s="37" t="s">
        <v>30</v>
      </c>
      <c r="B1" s="37" t="s">
        <v>36</v>
      </c>
      <c r="C1" s="37" t="s">
        <v>39</v>
      </c>
      <c r="D1" s="38" t="s">
        <v>42</v>
      </c>
      <c r="E1" s="55" t="s">
        <v>44</v>
      </c>
      <c r="F1" s="55" t="s">
        <v>49</v>
      </c>
      <c r="G1" s="38" t="s">
        <v>51</v>
      </c>
      <c r="H1" s="38" t="s">
        <v>53</v>
      </c>
      <c r="I1" s="38" t="s">
        <v>54</v>
      </c>
      <c r="J1" s="38" t="s">
        <v>56</v>
      </c>
      <c r="K1" s="38" t="s">
        <v>59</v>
      </c>
    </row>
    <row r="2" spans="1:11" x14ac:dyDescent="0.25">
      <c r="A2" s="38" t="s">
        <v>6</v>
      </c>
      <c r="B2" s="38" t="s">
        <v>24</v>
      </c>
      <c r="C2" s="37" t="s">
        <v>40</v>
      </c>
      <c r="D2" s="38" t="s">
        <v>21</v>
      </c>
      <c r="E2" s="55" t="s">
        <v>45</v>
      </c>
      <c r="F2" s="55" t="s">
        <v>22</v>
      </c>
      <c r="G2" s="38" t="s">
        <v>19</v>
      </c>
      <c r="H2" s="38" t="s">
        <v>20</v>
      </c>
      <c r="I2" s="38" t="s">
        <v>23</v>
      </c>
      <c r="J2" s="38" t="s">
        <v>57</v>
      </c>
      <c r="K2" s="38" t="s">
        <v>73</v>
      </c>
    </row>
    <row r="3" spans="1:11" x14ac:dyDescent="0.25">
      <c r="B3" s="18"/>
      <c r="C3" s="59"/>
      <c r="D3" s="18"/>
      <c r="E3" s="56"/>
      <c r="F3" s="52"/>
      <c r="G3" s="39"/>
      <c r="H3" s="39"/>
      <c r="I3" s="19"/>
      <c r="J3" s="19"/>
      <c r="K3" s="20"/>
    </row>
  </sheetData>
  <sheetProtection algorithmName="SHA-512" hashValue="lyXo/utC3dHRFMUnmm+nljOQiMzeefVy5zmBP1zAR1xso3/jRirqxxSuKeWmPTYBBVx8Xor6MMXFTLyyYjhlog==" saltValue="Wp9zMapEQCFgxx/G914VLQ==" spinCount="100000" sheet="1" objects="1" scenarios="1"/>
  <dataValidations count="6">
    <dataValidation allowBlank="1" showInputMessage="1" showErrorMessage="1" errorTitle="Achtung Eingabebereich" error="Freitext" sqref="K1:K1048576 C1:C1048576"/>
    <dataValidation type="textLength" allowBlank="1" showInputMessage="1" showErrorMessage="1" errorTitle="Achtung Eingabebereich" error="Freitext; max. 50 Zeichen" sqref="D1:D1048576 A3:A1048576">
      <formula1>1</formula1>
      <formula2>50</formula2>
    </dataValidation>
    <dataValidation type="decimal" operator="greaterThan" allowBlank="1" showInputMessage="1" showErrorMessage="1" errorTitle="Achtung Eingabebereich" error="&gt;0 [Dezimalzahl]" sqref="E1:F1048576">
      <formula1>0</formula1>
    </dataValidation>
    <dataValidation type="whole" allowBlank="1" showInputMessage="1" showErrorMessage="1" errorTitle="Achtung Eingabebereich" error="1000000-1999999 [Ganzzahl]" sqref="G1:G2 H3:H1048576">
      <formula1>1000000</formula1>
      <formula2>1999999</formula2>
    </dataValidation>
    <dataValidation type="whole" allowBlank="1" showInputMessage="1" showErrorMessage="1" errorTitle="Achtung Eingabebereich" error="2000000-2999999 [Ganzzahl]" sqref="G3:G1048576 H1:H2">
      <formula1>2000000</formula1>
      <formula2>2999999</formula2>
    </dataValidation>
    <dataValidation allowBlank="1" showInputMessage="1" showErrorMessage="1" errorTitle="Achtung Eingabebereich" error="Bitte Wert aus der Dropdown-Liste auswählen" sqref="J1:J2"/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chtung Eingabebereich" error="Bitte Wert aus der Dropdown-Liste auswählen">
          <x14:formula1>
            <xm:f>'Dropdown-Listen'!$B$2:$B$3</xm:f>
          </x14:formula1>
          <xm:sqref>I3:I1048576</xm:sqref>
        </x14:dataValidation>
        <x14:dataValidation type="list" allowBlank="1" showInputMessage="1" showErrorMessage="1" errorTitle="Achtung Eingabebereich" error="Bitte Wert aus der Dropdown-Liste auswählen">
          <x14:formula1>
            <xm:f>'Dropdown-Listen'!$A$2:$A$5</xm:f>
          </x14:formula1>
          <xm:sqref>B3:B1048576</xm:sqref>
        </x14:dataValidation>
        <x14:dataValidation type="list" allowBlank="1" showInputMessage="1" showErrorMessage="1" errorTitle="Achtung Eingabebereich" error="Bitte Wert aus der Dropdown-Liste auswählen">
          <x14:formula1>
            <xm:f>'Dropdown-Listen'!$C$2:$C$11</xm:f>
          </x14:formula1>
          <xm:sqref>J3:J1048576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/>
  </sheetViews>
  <sheetFormatPr defaultColWidth="9.140625" defaultRowHeight="15" x14ac:dyDescent="0.25"/>
  <cols>
    <col min="1" max="1" width="17.5703125" style="23" customWidth="1"/>
    <col min="2" max="2" width="30.5703125" style="47" customWidth="1"/>
    <col min="3" max="3" width="30.5703125" style="49" customWidth="1"/>
    <col min="4" max="4" width="30.5703125" style="53" customWidth="1"/>
    <col min="5" max="16384" width="9.140625" style="21"/>
  </cols>
  <sheetData>
    <row r="1" spans="1:4" x14ac:dyDescent="0.25">
      <c r="A1" s="12" t="s">
        <v>39</v>
      </c>
      <c r="B1" s="46" t="s">
        <v>16</v>
      </c>
      <c r="C1" s="50" t="s">
        <v>69</v>
      </c>
      <c r="D1" s="51" t="s">
        <v>72</v>
      </c>
    </row>
    <row r="2" spans="1:4" x14ac:dyDescent="0.25">
      <c r="A2" s="12" t="s">
        <v>40</v>
      </c>
      <c r="B2" s="46" t="s">
        <v>60</v>
      </c>
      <c r="C2" s="50" t="s">
        <v>65</v>
      </c>
      <c r="D2" s="51" t="s">
        <v>70</v>
      </c>
    </row>
    <row r="3" spans="1:4" x14ac:dyDescent="0.25">
      <c r="C3" s="48"/>
      <c r="D3" s="52"/>
    </row>
  </sheetData>
  <sheetProtection algorithmName="SHA-512" hashValue="ZYbj2706T85Jkru+mYcYVY/vvRzj7SmGTWEBuPt+xh/+XIKDPaZ4f3zustk7emuKmAnXf331lxZO0uIqRv8Yng==" saltValue="O2l14rJXpkBDqeaMPDIRlw==" spinCount="100000" sheet="1" objects="1" scenarios="1"/>
  <dataValidations count="4">
    <dataValidation type="decimal" allowBlank="1" showInputMessage="1" showErrorMessage="1" errorTitle="Achtung EIngabebereich" error="-20-40 [Dezimalzahl]" sqref="D1:D1048576">
      <formula1>-20</formula1>
      <formula2>40</formula2>
    </dataValidation>
    <dataValidation allowBlank="1" showInputMessage="1" showErrorMessage="1" errorTitle="Achtung EIngabebereich" error="Freitext" sqref="A1:A1048576"/>
    <dataValidation type="date" operator="greaterThanOrEqual" allowBlank="1" showInputMessage="1" showErrorMessage="1" errorTitle="Achtung EIngabebereich" error="&gt; 2020-01-01 [yyyy-mm-dd]" sqref="B1:B1048576">
      <formula1>43831</formula1>
    </dataValidation>
    <dataValidation type="time" allowBlank="1" showInputMessage="1" showErrorMessage="1" errorTitle="Achtung EIngabebereich" error="[hh:mm:ss]" sqref="C1:C1048576">
      <formula1>0</formula1>
      <formula2>0.999988425925926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9.140625" defaultRowHeight="15" x14ac:dyDescent="0.25"/>
  <cols>
    <col min="1" max="1" width="19" style="26" bestFit="1" customWidth="1"/>
    <col min="2" max="2" width="23.7109375" style="26" bestFit="1" customWidth="1"/>
    <col min="3" max="3" width="20.7109375" style="26" bestFit="1" customWidth="1"/>
    <col min="4" max="16384" width="9.140625" style="26"/>
  </cols>
  <sheetData>
    <row r="1" spans="1:3" x14ac:dyDescent="0.25">
      <c r="A1" s="22" t="s">
        <v>24</v>
      </c>
      <c r="B1" s="24" t="s">
        <v>23</v>
      </c>
      <c r="C1" s="25" t="s">
        <v>57</v>
      </c>
    </row>
    <row r="2" spans="1:3" x14ac:dyDescent="0.25">
      <c r="A2" s="26" t="s">
        <v>25</v>
      </c>
      <c r="B2" s="26" t="s">
        <v>87</v>
      </c>
      <c r="C2" s="26" t="s">
        <v>75</v>
      </c>
    </row>
    <row r="3" spans="1:3" x14ac:dyDescent="0.25">
      <c r="A3" s="26" t="s">
        <v>26</v>
      </c>
      <c r="B3" s="26" t="s">
        <v>29</v>
      </c>
      <c r="C3" s="26" t="s">
        <v>76</v>
      </c>
    </row>
    <row r="4" spans="1:3" x14ac:dyDescent="0.25">
      <c r="A4" s="26" t="s">
        <v>27</v>
      </c>
      <c r="C4" s="26" t="s">
        <v>77</v>
      </c>
    </row>
    <row r="5" spans="1:3" x14ac:dyDescent="0.25">
      <c r="A5" s="26" t="s">
        <v>28</v>
      </c>
      <c r="C5" s="26" t="s">
        <v>78</v>
      </c>
    </row>
    <row r="6" spans="1:3" x14ac:dyDescent="0.25">
      <c r="C6" s="26" t="s">
        <v>79</v>
      </c>
    </row>
    <row r="7" spans="1:3" x14ac:dyDescent="0.25">
      <c r="C7" s="26" t="s">
        <v>80</v>
      </c>
    </row>
    <row r="8" spans="1:3" x14ac:dyDescent="0.25">
      <c r="C8" s="26" t="s">
        <v>81</v>
      </c>
    </row>
    <row r="9" spans="1:3" x14ac:dyDescent="0.25">
      <c r="C9" s="26" t="s">
        <v>82</v>
      </c>
    </row>
    <row r="10" spans="1:3" x14ac:dyDescent="0.25">
      <c r="C10" s="26" t="s">
        <v>83</v>
      </c>
    </row>
    <row r="11" spans="1:3" x14ac:dyDescent="0.25">
      <c r="C11" s="26" t="s">
        <v>120</v>
      </c>
    </row>
  </sheetData>
  <sheetProtection algorithmName="SHA-512" hashValue="sMm0t9eXgKGGxKk6VqgO9Nh+zmYFRQhC9SoqDJGVhtxBXgXxSSVrlhfgYpFCXfpyGAsoTivESpBMFQUMCNKmwQ==" saltValue="PZLlpETg9r3RE3iFB3RTF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G15" sqref="G15"/>
    </sheetView>
  </sheetViews>
  <sheetFormatPr defaultRowHeight="15" x14ac:dyDescent="0.25"/>
  <cols>
    <col min="1" max="1" width="5" style="40" bestFit="1" customWidth="1"/>
    <col min="2" max="2" width="34" style="40" bestFit="1" customWidth="1"/>
    <col min="3" max="3" width="26.28515625" style="40" bestFit="1" customWidth="1"/>
    <col min="4" max="4" width="7" style="41" customWidth="1"/>
    <col min="5" max="5" width="23.7109375" style="40" bestFit="1" customWidth="1"/>
    <col min="6" max="6" width="14.85546875" style="40" customWidth="1"/>
    <col min="7" max="7" width="25.28515625" style="40" customWidth="1"/>
    <col min="8" max="8" width="33" style="40" customWidth="1"/>
    <col min="9" max="9" width="31.42578125" style="40" bestFit="1" customWidth="1"/>
    <col min="10" max="10" width="9.140625" style="40"/>
    <col min="11" max="11" width="44.7109375" style="40" bestFit="1" customWidth="1"/>
    <col min="12" max="16384" width="9.140625" style="40"/>
  </cols>
  <sheetData>
    <row r="1" spans="1:12" ht="29.25" customHeight="1" x14ac:dyDescent="0.25">
      <c r="A1" s="68" t="s">
        <v>134</v>
      </c>
      <c r="B1" s="68"/>
      <c r="C1" s="68"/>
      <c r="D1" s="68"/>
      <c r="E1" s="68"/>
      <c r="F1" s="68"/>
      <c r="G1" s="68"/>
      <c r="H1" s="68"/>
    </row>
    <row r="2" spans="1:12" x14ac:dyDescent="0.25">
      <c r="C2" s="41"/>
    </row>
    <row r="3" spans="1:12" ht="30" x14ac:dyDescent="0.25">
      <c r="A3" s="42" t="s">
        <v>103</v>
      </c>
      <c r="B3" s="43" t="s">
        <v>84</v>
      </c>
      <c r="C3" s="44" t="s">
        <v>104</v>
      </c>
      <c r="D3" s="44"/>
      <c r="E3" s="42" t="s">
        <v>105</v>
      </c>
      <c r="F3" s="45" t="s">
        <v>106</v>
      </c>
      <c r="G3" s="45" t="s">
        <v>107</v>
      </c>
      <c r="H3" s="42" t="s">
        <v>129</v>
      </c>
    </row>
    <row r="4" spans="1:12" x14ac:dyDescent="0.25">
      <c r="A4" s="3" t="s">
        <v>30</v>
      </c>
      <c r="B4" s="4" t="s">
        <v>6</v>
      </c>
      <c r="C4" s="40" t="s">
        <v>108</v>
      </c>
      <c r="E4" s="40" t="str">
        <f>IF((ISBLANK(Kopfdaten!C2)=TRUE),"nein","ja")</f>
        <v>nein</v>
      </c>
      <c r="F4" s="40" t="str">
        <f>IF(E4="nein","",(IF(ISTEXT(Kopfdaten!C2)=TRUE,"ja","nein")))</f>
        <v/>
      </c>
      <c r="G4" s="40" t="str">
        <f>IF(E4="nein","",(IF((LEN(Kopfdaten!C2))&lt;51,"ja","nein")))</f>
        <v/>
      </c>
    </row>
    <row r="5" spans="1:12" x14ac:dyDescent="0.25">
      <c r="A5" s="6" t="s">
        <v>34</v>
      </c>
      <c r="B5" s="8" t="s">
        <v>9</v>
      </c>
      <c r="C5" s="40" t="s">
        <v>108</v>
      </c>
      <c r="E5" s="40" t="str">
        <f>IF((ISBLANK(Kopfdaten!C3)=TRUE),"nein","ja")</f>
        <v>nein</v>
      </c>
      <c r="F5" s="40" t="str">
        <f>IF(E5="nein","",(IF(ISTEXT(Kopfdaten!C3)=TRUE,"ja","nein")))</f>
        <v/>
      </c>
      <c r="G5" s="40" t="str">
        <f>IF(E5="nein","",(IF((LEN(Kopfdaten!C3))&lt;51,"ja","nein")))</f>
        <v/>
      </c>
    </row>
    <row r="6" spans="1:12" x14ac:dyDescent="0.25">
      <c r="A6" s="3" t="s">
        <v>35</v>
      </c>
      <c r="B6" s="4" t="s">
        <v>11</v>
      </c>
      <c r="C6" s="40" t="s">
        <v>108</v>
      </c>
      <c r="E6" s="40" t="str">
        <f>IF((ISBLANK(Kopfdaten!C4)=TRUE),"nein","ja")</f>
        <v>nein</v>
      </c>
      <c r="F6" s="40" t="str">
        <f>IF(E6="nein","",(IF(ISTEXT(Kopfdaten!C4)=TRUE,"ja","nein")))</f>
        <v/>
      </c>
      <c r="G6" s="40" t="str">
        <f>IF(E6="nein","",(IF((LEN(Kopfdaten!C4))&lt;51,"ja","nein")))</f>
        <v/>
      </c>
    </row>
    <row r="7" spans="1:12" x14ac:dyDescent="0.25">
      <c r="A7" s="6" t="s">
        <v>36</v>
      </c>
      <c r="B7" s="4" t="s">
        <v>24</v>
      </c>
      <c r="C7" s="40" t="s">
        <v>108</v>
      </c>
      <c r="E7" s="40" t="str">
        <f>IF((ISBLANK(Kopfdaten!C5)=TRUE),"nein","ja")</f>
        <v>nein</v>
      </c>
      <c r="F7" s="40" t="str">
        <f>IF(E7="nein","",(IF(ISTEXT(Kopfdaten!C5)=TRUE,"ja","nein")))</f>
        <v/>
      </c>
      <c r="G7" s="40" t="str">
        <f>IF(F7="","",IF((COUNTIF('Dropdown-Listen'!A2:A5,Kopfdaten!C5)&gt;0)=TRUE,"ja","nein"))</f>
        <v/>
      </c>
    </row>
    <row r="8" spans="1:12" x14ac:dyDescent="0.25">
      <c r="A8" s="28" t="s">
        <v>39</v>
      </c>
      <c r="B8" s="27" t="s">
        <v>40</v>
      </c>
      <c r="C8" s="40" t="s">
        <v>100</v>
      </c>
      <c r="D8" s="41" t="s">
        <v>109</v>
      </c>
      <c r="E8" s="40" t="str">
        <f>IF((COUNTA(Kopfdaten_Loggerstandorte!C:C)-2)=0,"nein","ja")</f>
        <v>nein</v>
      </c>
      <c r="F8" s="40" t="str">
        <f>IF(E8="nein","",IF((COUNTIF(Kopfdaten_Loggerstandorte!C:C,"*")-2)=(COUNTA(Kopfdaten_Loggerstandorte!C:C)-2),"ja","nein"))</f>
        <v/>
      </c>
      <c r="G8" s="40" t="str">
        <f>IF(F8="ja","ja","")</f>
        <v/>
      </c>
      <c r="H8" s="40" t="str">
        <f>IF(E8="nein","",IF((COUNTA(Kopfdaten_Loggerstandorte!C$1:C$50))=(SUMPRODUCT(MAX((Kopfdaten_Loggerstandorte!$A$1:$K$50&lt;&gt;"")*ROW(Kopfdaten_Loggerstandorte!$A$1:$K$50)))),"ja","nein"))</f>
        <v/>
      </c>
    </row>
    <row r="9" spans="1:12" x14ac:dyDescent="0.25">
      <c r="A9" s="28" t="s">
        <v>42</v>
      </c>
      <c r="B9" s="27" t="s">
        <v>21</v>
      </c>
      <c r="C9" s="40" t="s">
        <v>100</v>
      </c>
      <c r="D9" s="41" t="s">
        <v>111</v>
      </c>
      <c r="E9" s="40" t="str">
        <f>IF((COUNTA(Kopfdaten_Loggerstandorte!D:D)-2)=0,"nein","ja")</f>
        <v>nein</v>
      </c>
      <c r="F9" s="40" t="str">
        <f>IF(E9="nein","",IF((COUNTIF(Kopfdaten_Loggerstandorte!D:D,"*")-2)=(COUNTA(Kopfdaten_Loggerstandorte!D:D)-2),"ja","nein"))</f>
        <v/>
      </c>
      <c r="G9" s="40" t="str">
        <f>IF(F9="ja","ja","")</f>
        <v/>
      </c>
      <c r="H9" s="40" t="str">
        <f>IF(E9="nein","",IF((COUNTA(Kopfdaten_Loggerstandorte!D$1:D$50))=(SUMPRODUCT(MAX((Kopfdaten_Loggerstandorte!$A$1:$K$50&lt;&gt;"")*ROW(Kopfdaten_Loggerstandorte!$A$1:$K$50)))),"ja","nein"))</f>
        <v/>
      </c>
    </row>
    <row r="10" spans="1:12" x14ac:dyDescent="0.25">
      <c r="A10" s="28" t="s">
        <v>44</v>
      </c>
      <c r="B10" s="27" t="s">
        <v>45</v>
      </c>
      <c r="C10" s="40" t="s">
        <v>100</v>
      </c>
      <c r="D10" s="41" t="s">
        <v>112</v>
      </c>
      <c r="E10" s="40" t="str">
        <f>IF((COUNTA(Kopfdaten_Loggerstandorte!E:E)-2)=0,"nein","ja")</f>
        <v>nein</v>
      </c>
      <c r="F10" s="40" t="str">
        <f>IF(E10="nein","",IF(COUNT(Kopfdaten_Loggerstandorte!E:E)=(COUNTA(Kopfdaten_Loggerstandorte!E:E)-2),"ja","nein"))</f>
        <v/>
      </c>
      <c r="G10" s="40" t="str">
        <f>IF(F10="","",(IF((COUNTIF(Kopfdaten_Loggerstandorte!E:E,"&gt;0"))=((COUNTA(Kopfdaten_Loggerstandorte!E:E)-2)),"ja","nein")))</f>
        <v/>
      </c>
      <c r="H10" s="40" t="str">
        <f>IF(E10="nein","",IF((COUNTA(Kopfdaten_Loggerstandorte!E$1:E$50))=(SUMPRODUCT(MAX((Kopfdaten_Loggerstandorte!$A$1:$K$50&lt;&gt;"")*ROW(Kopfdaten_Loggerstandorte!$A$1:$K$50)))),"ja","nein"))</f>
        <v/>
      </c>
    </row>
    <row r="11" spans="1:12" x14ac:dyDescent="0.25">
      <c r="A11" s="28" t="s">
        <v>49</v>
      </c>
      <c r="B11" s="27" t="s">
        <v>22</v>
      </c>
      <c r="C11" s="40" t="s">
        <v>100</v>
      </c>
      <c r="D11" s="41" t="s">
        <v>113</v>
      </c>
      <c r="E11" s="40" t="str">
        <f>IF((COUNTA(Kopfdaten_Loggerstandorte!F:F)-2)=0,"nein","ja")</f>
        <v>nein</v>
      </c>
      <c r="F11" s="40" t="str">
        <f>IF(E11="nein","",IF(COUNT(Kopfdaten_Loggerstandorte!F:F)=(COUNTA(Kopfdaten_Loggerstandorte!F:F)-2),"ja","nein"))</f>
        <v/>
      </c>
      <c r="G11" s="40" t="str">
        <f>IF(F11="","",(IF((COUNTIF(Kopfdaten_Loggerstandorte!F:F,"&gt;0"))=((COUNTA(Kopfdaten_Loggerstandorte!F:F)-2)),"ja","nein")))</f>
        <v/>
      </c>
      <c r="H11" s="40" t="str">
        <f>IF(E11="nein","",IF((COUNTA(Kopfdaten_Loggerstandorte!F$1:F$50))=(SUMPRODUCT(MAX((Kopfdaten_Loggerstandorte!$A$1:$K$50&lt;&gt;"")*ROW(Kopfdaten_Loggerstandorte!$A$1:$K$50)))),"ja","nein"))</f>
        <v/>
      </c>
    </row>
    <row r="12" spans="1:12" x14ac:dyDescent="0.25">
      <c r="A12" s="28" t="s">
        <v>51</v>
      </c>
      <c r="B12" s="27" t="s">
        <v>19</v>
      </c>
      <c r="C12" s="40" t="s">
        <v>100</v>
      </c>
      <c r="D12" s="41" t="s">
        <v>114</v>
      </c>
      <c r="E12" s="40" t="str">
        <f>IF((COUNTA(Kopfdaten_Loggerstandorte!G:G)-2)=0,"nein","ja")</f>
        <v>nein</v>
      </c>
      <c r="F12" s="40" t="str">
        <f>IF(E12="nein","",IF(COUNT(Kopfdaten_Loggerstandorte!G:G)=(COUNTA(Kopfdaten_Loggerstandorte!G:G)-2),"ja","nein"))</f>
        <v/>
      </c>
      <c r="G12" s="40" t="str">
        <f>IF(F12="","",(IF((COUNTIFS(Kopfdaten_Loggerstandorte!G:G,"&gt;=2000000",Kopfdaten_Loggerstandorte!G:G,"&lt;=2999999"))=((COUNTA(Kopfdaten_Loggerstandorte!G:G)-2)),"ja","nein")))</f>
        <v/>
      </c>
      <c r="H12" s="40" t="str">
        <f>IF(E12="nein","",IF((COUNTA(Kopfdaten_Loggerstandorte!G$1:G$50))=(SUMPRODUCT(MAX((Kopfdaten_Loggerstandorte!$A$1:$K$50&lt;&gt;"")*ROW(Kopfdaten_Loggerstandorte!$A$1:$K$50)))),"ja","nein"))</f>
        <v/>
      </c>
    </row>
    <row r="13" spans="1:12" x14ac:dyDescent="0.25">
      <c r="A13" s="28" t="s">
        <v>53</v>
      </c>
      <c r="B13" s="29" t="s">
        <v>20</v>
      </c>
      <c r="C13" s="40" t="s">
        <v>100</v>
      </c>
      <c r="D13" s="41" t="s">
        <v>115</v>
      </c>
      <c r="E13" s="40" t="str">
        <f>IF((COUNTA(Kopfdaten_Loggerstandorte!H:H)-2)=0,"nein","ja")</f>
        <v>nein</v>
      </c>
      <c r="F13" s="40" t="str">
        <f>IF(E13="nein","",IF(COUNT(Kopfdaten_Loggerstandorte!G:G)=(COUNTA(Kopfdaten_Loggerstandorte!G:G)-2),"ja","nein"))</f>
        <v/>
      </c>
      <c r="G13" s="40" t="str">
        <f>IF(F13="","",(IF((COUNTIFS(Kopfdaten_Loggerstandorte!H:H,"&gt;=1000000",Kopfdaten_Loggerstandorte!H:H,"&lt;=1999999"))=((COUNTA(Kopfdaten_Loggerstandorte!H:H)-2)),"ja","nein")))</f>
        <v/>
      </c>
      <c r="H13" s="40" t="str">
        <f>IF(E13="nein","",IF((COUNTA(Kopfdaten_Loggerstandorte!H$1:H$50))=(SUMPRODUCT(MAX((Kopfdaten_Loggerstandorte!$A$1:$K$50&lt;&gt;"")*ROW(Kopfdaten_Loggerstandorte!$A$1:$K$50)))),"ja","nein"))</f>
        <v/>
      </c>
    </row>
    <row r="14" spans="1:12" x14ac:dyDescent="0.25">
      <c r="A14" s="28" t="s">
        <v>54</v>
      </c>
      <c r="B14" s="27" t="s">
        <v>23</v>
      </c>
      <c r="C14" s="40" t="s">
        <v>100</v>
      </c>
      <c r="D14" s="41" t="s">
        <v>117</v>
      </c>
      <c r="E14" s="40" t="str">
        <f>IF((COUNTA(Kopfdaten_Loggerstandorte!I:I)-2)=0,"nein","ja")</f>
        <v>nein</v>
      </c>
      <c r="F14" s="40" t="str">
        <f>IF(E14="nein","",IF((COUNTIF(Kopfdaten_Loggerstandorte!I:I,"*")-2)=(COUNTA(Kopfdaten_Loggerstandorte!I:I)-2),"ja","nein"))</f>
        <v/>
      </c>
      <c r="G14" s="40" t="str">
        <f>IF(F14="","",IF((SUMPRODUCT(COUNTIF(Kopfdaten_Loggerstandorte!I:I,'Dropdown-Listen'!B2:B3))-(COUNTA(Kopfdaten_Loggerstandorte!I:I)-2))&lt;0,"nein","ja"))</f>
        <v/>
      </c>
      <c r="H14" s="40" t="str">
        <f>IF(E14="nein","",IF((COUNTA(Kopfdaten_Loggerstandorte!I$1:I$50))=(SUMPRODUCT(MAX((Kopfdaten_Loggerstandorte!$A$1:$K$50&lt;&gt;"")*ROW(Kopfdaten_Loggerstandorte!$A$1:$K$50)))),"ja","nein"))</f>
        <v/>
      </c>
      <c r="I14" s="40" t="s">
        <v>132</v>
      </c>
      <c r="J14" s="40" t="str">
        <f>IF(COUNTIF(Kopfdaten_Loggerstandorte!I:I,"Unterabschnitt")&gt;=5,"ja","nein")</f>
        <v>nein</v>
      </c>
      <c r="K14" s="40" t="s">
        <v>133</v>
      </c>
      <c r="L14" s="40" t="str">
        <f>IF(COUNTIF(Kopfdaten_Loggerstandorte!I:I,"Kontrollstrecke")&gt;=1,"ja","nein")</f>
        <v>nein</v>
      </c>
    </row>
    <row r="15" spans="1:12" x14ac:dyDescent="0.25">
      <c r="A15" s="28" t="s">
        <v>56</v>
      </c>
      <c r="B15" s="27" t="s">
        <v>57</v>
      </c>
      <c r="C15" s="40" t="s">
        <v>100</v>
      </c>
      <c r="D15" s="41" t="s">
        <v>116</v>
      </c>
      <c r="E15" s="40" t="str">
        <f>IF((COUNTA(Kopfdaten_Loggerstandorte!J:J)-2)=0,"nein","ja")</f>
        <v>nein</v>
      </c>
      <c r="F15" s="40" t="str">
        <f>IF(E15="nein","",IF((COUNTIF(Kopfdaten_Loggerstandorte!J:J,"*")-2)=(COUNTA(Kopfdaten_Loggerstandorte!J:J)-2),"ja","nein"))</f>
        <v/>
      </c>
      <c r="G15" s="40" t="str">
        <f>IF(F15="","",IF((SUMPRODUCT(COUNTIF(Kopfdaten_Loggerstandorte!J:J,'Dropdown-Listen'!C2:C11))-(COUNTA(Kopfdaten_Loggerstandorte!J:J)-2))&lt;0,"nein","ja"))</f>
        <v/>
      </c>
      <c r="H15" s="40" t="str">
        <f>IF(E15="nein","",IF((COUNTA(Kopfdaten_Loggerstandorte!J$1:J$50))=(SUMPRODUCT(MAX((Kopfdaten_Loggerstandorte!$A$1:$K$50&lt;&gt;"")*ROW(Kopfdaten_Loggerstandorte!$A$1:$K$50)))),"ja","nein"))</f>
        <v/>
      </c>
    </row>
    <row r="16" spans="1:12" x14ac:dyDescent="0.25">
      <c r="A16" s="28" t="s">
        <v>59</v>
      </c>
      <c r="B16" s="27" t="s">
        <v>73</v>
      </c>
      <c r="C16" s="40" t="s">
        <v>100</v>
      </c>
      <c r="D16" s="41" t="s">
        <v>118</v>
      </c>
      <c r="E16" s="40" t="str">
        <f>IF((COUNTA(Kopfdaten_Loggerstandorte!K:K)-2)=0,"nein","ja")</f>
        <v>nein</v>
      </c>
      <c r="F16" s="40" t="str">
        <f>IF(E16="nein","",IF((COUNTIF(Kopfdaten_Loggerstandorte!K:K,"*")-2)=(COUNTA(Kopfdaten_Loggerstandorte!K:K)-2),"ja","nein"))</f>
        <v/>
      </c>
      <c r="G16" s="40" t="str">
        <f>IF(F16="ja","ja","")</f>
        <v/>
      </c>
      <c r="H16" s="40" t="str">
        <f>IF(E16="nein","",IF((COUNTA(Kopfdaten_Loggerstandorte!K$1:K$50))=(SUMPRODUCT(MAX((Kopfdaten_Loggerstandorte!$A$1:$K$50&lt;&gt;"")*ROW(Kopfdaten_Loggerstandorte!$A$1:$K$50)))),"ja","nein"))</f>
        <v/>
      </c>
    </row>
    <row r="17" spans="1:8" x14ac:dyDescent="0.25">
      <c r="A17" s="28" t="s">
        <v>39</v>
      </c>
      <c r="B17" s="27" t="s">
        <v>40</v>
      </c>
      <c r="C17" s="40" t="s">
        <v>119</v>
      </c>
      <c r="D17" s="41" t="s">
        <v>130</v>
      </c>
      <c r="E17" s="40" t="str">
        <f>IF((COUNTA(Rohdaten_Temperatur!A:A)-2)=0,"nein","ja")</f>
        <v>nein</v>
      </c>
      <c r="F17" s="40" t="str">
        <f>IF(E17="nein","",IF((COUNTIF(Rohdaten_Temperatur!A:A,"*")-2)=(COUNTA(Rohdaten_Temperatur!A:A)-2),"ja","nein"))</f>
        <v/>
      </c>
      <c r="G17" s="40" t="str">
        <f>IF(F17="ja","ja","")</f>
        <v/>
      </c>
      <c r="H17" s="40" t="str">
        <f>IF(E17="nein","",IF((COUNTA(Rohdaten_Temperatur!A:A))=(SUMPRODUCT(MAX((Rohdaten_Temperatur!A:D&lt;&gt;"")*ROW(Rohdaten_Temperatur!A:D)))),"ja","nein"))</f>
        <v/>
      </c>
    </row>
    <row r="18" spans="1:8" x14ac:dyDescent="0.25">
      <c r="A18" s="28" t="s">
        <v>16</v>
      </c>
      <c r="B18" s="27" t="s">
        <v>60</v>
      </c>
      <c r="C18" s="40" t="s">
        <v>119</v>
      </c>
      <c r="D18" s="41" t="s">
        <v>110</v>
      </c>
      <c r="E18" s="40" t="str">
        <f>IF((COUNTA(Rohdaten_Temperatur!B:B)-2)=0,"nein","ja")</f>
        <v>nein</v>
      </c>
      <c r="F18" s="40" t="str">
        <f>IF(E18="nein","",IF(COUNT(Rohdaten_Temperatur!B:B)=(COUNTA(Rohdaten_Temperatur!B:B)-2),"ja","nein"))</f>
        <v/>
      </c>
      <c r="G18" s="40" t="str">
        <f>IF(F18="","",(IF((COUNTIF(Rohdaten_Temperatur!B:B,"&gt;=43831"))=((COUNTA(Rohdaten_Temperatur!B:B)-2)),"ja","nein")))</f>
        <v/>
      </c>
      <c r="H18" s="40" t="str">
        <f>IF(E18="nein","",IF((COUNTA(Rohdaten_Temperatur!B:B))=(SUMPRODUCT(MAX((Rohdaten_Temperatur!A:D&lt;&gt;"")*ROW(Rohdaten_Temperatur!A:D)))),"ja","nein"))</f>
        <v/>
      </c>
    </row>
    <row r="19" spans="1:8" x14ac:dyDescent="0.25">
      <c r="A19" s="28" t="s">
        <v>69</v>
      </c>
      <c r="B19" s="27" t="s">
        <v>65</v>
      </c>
      <c r="C19" s="40" t="s">
        <v>119</v>
      </c>
      <c r="D19" s="41" t="s">
        <v>109</v>
      </c>
      <c r="E19" s="40" t="str">
        <f>IF((COUNTA(Rohdaten_Temperatur!C:C)-2)=0,"nein","ja")</f>
        <v>nein</v>
      </c>
      <c r="F19" s="40" t="str">
        <f>IF(E19="nein","",IF(COUNT(Rohdaten_Temperatur!C:C)=(COUNTA(Rohdaten_Temperatur!C:C)-2),"ja","nein"))</f>
        <v/>
      </c>
      <c r="G19" s="40" t="str">
        <f>IF(E19="ja","ja","")</f>
        <v/>
      </c>
      <c r="H19" s="40" t="str">
        <f>IF(E19="nein","",IF((COUNTA(Rohdaten_Temperatur!C:C))=(SUMPRODUCT(MAX((Rohdaten_Temperatur!A:D&lt;&gt;"")*ROW(Rohdaten_Temperatur!A:D)))),"ja","nein"))</f>
        <v/>
      </c>
    </row>
    <row r="20" spans="1:8" x14ac:dyDescent="0.25">
      <c r="A20" s="28" t="s">
        <v>72</v>
      </c>
      <c r="B20" s="27" t="s">
        <v>70</v>
      </c>
      <c r="C20" s="40" t="s">
        <v>119</v>
      </c>
      <c r="D20" s="41" t="s">
        <v>111</v>
      </c>
      <c r="E20" s="40" t="str">
        <f>IF((COUNTA(Rohdaten_Temperatur!D:D)-2)=0,"nein","ja")</f>
        <v>nein</v>
      </c>
      <c r="F20" s="40" t="str">
        <f>IF(E20="nein","",IF(COUNT(Rohdaten_Temperatur!D:D)=(COUNTA(Rohdaten_Temperatur!D:D)-2),"ja","nein"))</f>
        <v/>
      </c>
      <c r="G20" s="40" t="str">
        <f>IF(F20="","",(IF((COUNTIFS(Rohdaten_Temperatur!D:D,"&gt;=0",Rohdaten_Temperatur!D:D,"&lt;50"))=((COUNTA(Rohdaten_Temperatur!D:D)-2)),"ja","nein")))</f>
        <v/>
      </c>
      <c r="H20" s="40" t="str">
        <f>IF(E20="nein","",IF((COUNTA(Rohdaten_Temperatur!D:D))=(SUMPRODUCT(MAX((Rohdaten_Temperatur!A:D&lt;&gt;"")*ROW(Rohdaten_Temperatur!A:D)))),"ja","nein"))</f>
        <v/>
      </c>
    </row>
  </sheetData>
  <sheetProtection algorithmName="SHA-512" hashValue="ga4xv68iCYtX8xFTw5d6/69LDNXa37ML4HhAMxcjPYHOAOaSx1jS/lLsYjyBPxRSN/v04qqfxWGjoP5r3zaMSw==" saltValue="77vS4f0FcwNzkRdB5vUz9w==" spinCount="100000" sheet="1" objects="1" scenarios="1"/>
  <autoFilter ref="A3:H20"/>
  <dataConsolidate/>
  <mergeCells count="1">
    <mergeCell ref="A1:H1"/>
  </mergeCells>
  <conditionalFormatting sqref="E4:E20">
    <cfRule type="containsText" dxfId="59" priority="64" operator="containsText" text="ja">
      <formula>NOT(ISERROR(SEARCH("ja",E4)))</formula>
    </cfRule>
    <cfRule type="containsBlanks" dxfId="58" priority="65">
      <formula>LEN(TRIM(E4))=0</formula>
    </cfRule>
    <cfRule type="containsText" dxfId="57" priority="66" operator="containsText" text="nein">
      <formula>NOT(ISERROR(SEARCH("nein",E4)))</formula>
    </cfRule>
  </conditionalFormatting>
  <conditionalFormatting sqref="F4:F16 F18:F20">
    <cfRule type="containsText" dxfId="56" priority="61" operator="containsText" text="ja">
      <formula>NOT(ISERROR(SEARCH("ja",F4)))</formula>
    </cfRule>
    <cfRule type="containsBlanks" dxfId="55" priority="62">
      <formula>LEN(TRIM(F4))=0</formula>
    </cfRule>
    <cfRule type="containsText" dxfId="54" priority="63" operator="containsText" text="nein">
      <formula>NOT(ISERROR(SEARCH("nein",F4)))</formula>
    </cfRule>
  </conditionalFormatting>
  <conditionalFormatting sqref="G8:G16 G18:G20">
    <cfRule type="containsText" dxfId="53" priority="58" operator="containsText" text="ja">
      <formula>NOT(ISERROR(SEARCH("ja",G8)))</formula>
    </cfRule>
    <cfRule type="containsBlanks" dxfId="52" priority="59">
      <formula>LEN(TRIM(G8))=0</formula>
    </cfRule>
    <cfRule type="containsText" dxfId="51" priority="60" operator="containsText" text="nein">
      <formula>NOT(ISERROR(SEARCH("nein",G8)))</formula>
    </cfRule>
  </conditionalFormatting>
  <conditionalFormatting sqref="G4:G7">
    <cfRule type="cellIs" dxfId="50" priority="55" operator="equal">
      <formula>"ja"</formula>
    </cfRule>
    <cfRule type="cellIs" dxfId="49" priority="56" operator="equal">
      <formula>"nein"</formula>
    </cfRule>
    <cfRule type="containsBlanks" dxfId="48" priority="57">
      <formula>LEN(TRIM(G4))=0</formula>
    </cfRule>
  </conditionalFormatting>
  <conditionalFormatting sqref="H8">
    <cfRule type="cellIs" dxfId="47" priority="52" operator="equal">
      <formula>"ja"</formula>
    </cfRule>
    <cfRule type="cellIs" dxfId="46" priority="53" operator="equal">
      <formula>"nein"</formula>
    </cfRule>
    <cfRule type="containsBlanks" dxfId="45" priority="54">
      <formula>LEN(TRIM(H8))=0</formula>
    </cfRule>
  </conditionalFormatting>
  <conditionalFormatting sqref="H9">
    <cfRule type="cellIs" dxfId="44" priority="49" operator="equal">
      <formula>"ja"</formula>
    </cfRule>
    <cfRule type="cellIs" dxfId="43" priority="50" operator="equal">
      <formula>"nein"</formula>
    </cfRule>
    <cfRule type="containsBlanks" dxfId="42" priority="51">
      <formula>LEN(TRIM(H9))=0</formula>
    </cfRule>
  </conditionalFormatting>
  <conditionalFormatting sqref="H10">
    <cfRule type="cellIs" dxfId="41" priority="46" operator="equal">
      <formula>"ja"</formula>
    </cfRule>
    <cfRule type="cellIs" dxfId="40" priority="47" operator="equal">
      <formula>"nein"</formula>
    </cfRule>
    <cfRule type="containsBlanks" dxfId="39" priority="48">
      <formula>LEN(TRIM(H10))=0</formula>
    </cfRule>
  </conditionalFormatting>
  <conditionalFormatting sqref="H11">
    <cfRule type="cellIs" dxfId="38" priority="43" operator="equal">
      <formula>"ja"</formula>
    </cfRule>
    <cfRule type="cellIs" dxfId="37" priority="44" operator="equal">
      <formula>"nein"</formula>
    </cfRule>
    <cfRule type="containsBlanks" dxfId="36" priority="45">
      <formula>LEN(TRIM(H11))=0</formula>
    </cfRule>
  </conditionalFormatting>
  <conditionalFormatting sqref="H12">
    <cfRule type="cellIs" dxfId="35" priority="40" operator="equal">
      <formula>"ja"</formula>
    </cfRule>
    <cfRule type="cellIs" dxfId="34" priority="41" operator="equal">
      <formula>"nein"</formula>
    </cfRule>
    <cfRule type="containsBlanks" dxfId="33" priority="42">
      <formula>LEN(TRIM(H12))=0</formula>
    </cfRule>
  </conditionalFormatting>
  <conditionalFormatting sqref="H13">
    <cfRule type="cellIs" dxfId="32" priority="37" operator="equal">
      <formula>"ja"</formula>
    </cfRule>
    <cfRule type="cellIs" dxfId="31" priority="38" operator="equal">
      <formula>"nein"</formula>
    </cfRule>
    <cfRule type="containsBlanks" dxfId="30" priority="39">
      <formula>LEN(TRIM(H13))=0</formula>
    </cfRule>
  </conditionalFormatting>
  <conditionalFormatting sqref="H14">
    <cfRule type="cellIs" dxfId="29" priority="34" operator="equal">
      <formula>"ja"</formula>
    </cfRule>
    <cfRule type="cellIs" dxfId="28" priority="35" operator="equal">
      <formula>"nein"</formula>
    </cfRule>
    <cfRule type="containsBlanks" dxfId="27" priority="36">
      <formula>LEN(TRIM(H14))=0</formula>
    </cfRule>
  </conditionalFormatting>
  <conditionalFormatting sqref="H15">
    <cfRule type="cellIs" dxfId="26" priority="31" operator="equal">
      <formula>"ja"</formula>
    </cfRule>
    <cfRule type="cellIs" dxfId="25" priority="32" operator="equal">
      <formula>"nein"</formula>
    </cfRule>
    <cfRule type="containsBlanks" dxfId="24" priority="33">
      <formula>LEN(TRIM(H15))=0</formula>
    </cfRule>
  </conditionalFormatting>
  <conditionalFormatting sqref="H16">
    <cfRule type="cellIs" dxfId="23" priority="28" operator="equal">
      <formula>"ja"</formula>
    </cfRule>
    <cfRule type="cellIs" dxfId="22" priority="29" operator="equal">
      <formula>"nein"</formula>
    </cfRule>
    <cfRule type="containsBlanks" dxfId="21" priority="30">
      <formula>LEN(TRIM(H16))=0</formula>
    </cfRule>
  </conditionalFormatting>
  <conditionalFormatting sqref="H18">
    <cfRule type="cellIs" dxfId="20" priority="25" operator="equal">
      <formula>"ja"</formula>
    </cfRule>
    <cfRule type="cellIs" dxfId="19" priority="26" operator="equal">
      <formula>"nein"</formula>
    </cfRule>
    <cfRule type="containsBlanks" dxfId="18" priority="27">
      <formula>LEN(TRIM(H18))=0</formula>
    </cfRule>
  </conditionalFormatting>
  <conditionalFormatting sqref="H19">
    <cfRule type="cellIs" dxfId="17" priority="22" operator="equal">
      <formula>"ja"</formula>
    </cfRule>
    <cfRule type="cellIs" dxfId="16" priority="23" operator="equal">
      <formula>"nein"</formula>
    </cfRule>
    <cfRule type="containsBlanks" dxfId="15" priority="24">
      <formula>LEN(TRIM(H19))=0</formula>
    </cfRule>
  </conditionalFormatting>
  <conditionalFormatting sqref="H20">
    <cfRule type="cellIs" dxfId="14" priority="19" operator="equal">
      <formula>"ja"</formula>
    </cfRule>
    <cfRule type="cellIs" dxfId="13" priority="20" operator="equal">
      <formula>"nein"</formula>
    </cfRule>
    <cfRule type="containsBlanks" dxfId="12" priority="21">
      <formula>LEN(TRIM(H20))=0</formula>
    </cfRule>
  </conditionalFormatting>
  <conditionalFormatting sqref="F17">
    <cfRule type="containsText" dxfId="11" priority="10" operator="containsText" text="ja">
      <formula>NOT(ISERROR(SEARCH("ja",F17)))</formula>
    </cfRule>
    <cfRule type="containsBlanks" dxfId="10" priority="11">
      <formula>LEN(TRIM(F17))=0</formula>
    </cfRule>
    <cfRule type="containsText" dxfId="9" priority="12" operator="containsText" text="nein">
      <formula>NOT(ISERROR(SEARCH("nein",F17)))</formula>
    </cfRule>
  </conditionalFormatting>
  <conditionalFormatting sqref="G17">
    <cfRule type="containsText" dxfId="8" priority="7" operator="containsText" text="ja">
      <formula>NOT(ISERROR(SEARCH("ja",G17)))</formula>
    </cfRule>
    <cfRule type="containsBlanks" dxfId="7" priority="8">
      <formula>LEN(TRIM(G17))=0</formula>
    </cfRule>
    <cfRule type="containsText" dxfId="6" priority="9" operator="containsText" text="nein">
      <formula>NOT(ISERROR(SEARCH("nein",G17)))</formula>
    </cfRule>
  </conditionalFormatting>
  <conditionalFormatting sqref="H17">
    <cfRule type="cellIs" dxfId="5" priority="4" operator="equal">
      <formula>"ja"</formula>
    </cfRule>
    <cfRule type="cellIs" dxfId="4" priority="5" operator="equal">
      <formula>"nein"</formula>
    </cfRule>
    <cfRule type="containsBlanks" dxfId="3" priority="6">
      <formula>LEN(TRIM(H17))=0</formula>
    </cfRule>
  </conditionalFormatting>
  <conditionalFormatting sqref="J14 L14">
    <cfRule type="containsBlanks" dxfId="2" priority="3">
      <formula>LEN(TRIM(J14))=0</formula>
    </cfRule>
    <cfRule type="cellIs" dxfId="1" priority="2" operator="equal">
      <formula>"nein"</formula>
    </cfRule>
    <cfRule type="cellIs" dxfId="0" priority="1" operator="equal">
      <formula>"ja"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ColWidth="8.7109375" defaultRowHeight="15" x14ac:dyDescent="0.25"/>
  <cols>
    <col min="1" max="1" width="28" style="60" customWidth="1"/>
    <col min="2" max="2" width="21.5703125" style="60" customWidth="1"/>
    <col min="3" max="3" width="9.5703125" style="67" customWidth="1"/>
    <col min="4" max="4" width="43.5703125" style="60" customWidth="1"/>
    <col min="5" max="5" width="17.42578125" style="60" customWidth="1"/>
    <col min="6" max="16384" width="8.7109375" style="66"/>
  </cols>
  <sheetData>
    <row r="1" spans="1:5" x14ac:dyDescent="0.25">
      <c r="A1" s="63" t="s">
        <v>88</v>
      </c>
      <c r="B1" s="64" t="s">
        <v>89</v>
      </c>
      <c r="C1" s="65" t="s">
        <v>90</v>
      </c>
      <c r="D1" s="64" t="s">
        <v>91</v>
      </c>
      <c r="E1" s="64" t="s">
        <v>92</v>
      </c>
    </row>
    <row r="2" spans="1:5" ht="45" x14ac:dyDescent="0.25">
      <c r="A2" s="60" t="s">
        <v>100</v>
      </c>
      <c r="B2" s="61">
        <v>44200</v>
      </c>
      <c r="C2" s="67" t="s">
        <v>97</v>
      </c>
      <c r="D2" s="62" t="s">
        <v>99</v>
      </c>
      <c r="E2" s="60" t="s">
        <v>93</v>
      </c>
    </row>
    <row r="3" spans="1:5" x14ac:dyDescent="0.25">
      <c r="A3" s="60" t="s">
        <v>100</v>
      </c>
      <c r="B3" s="61">
        <v>44592</v>
      </c>
      <c r="C3" s="67" t="s">
        <v>101</v>
      </c>
      <c r="D3" s="60" t="s">
        <v>102</v>
      </c>
      <c r="E3" s="60" t="s">
        <v>93</v>
      </c>
    </row>
    <row r="4" spans="1:5" x14ac:dyDescent="0.25">
      <c r="A4" s="60" t="s">
        <v>122</v>
      </c>
      <c r="B4" s="61">
        <v>45366</v>
      </c>
      <c r="C4" s="67" t="s">
        <v>123</v>
      </c>
      <c r="D4" s="60" t="s">
        <v>124</v>
      </c>
      <c r="E4" s="60" t="s">
        <v>93</v>
      </c>
    </row>
    <row r="5" spans="1:5" ht="45" x14ac:dyDescent="0.25">
      <c r="A5" s="62" t="s">
        <v>128</v>
      </c>
      <c r="B5" s="61">
        <v>45366</v>
      </c>
      <c r="C5" s="67" t="s">
        <v>123</v>
      </c>
      <c r="D5" s="60" t="s">
        <v>125</v>
      </c>
      <c r="E5" s="60" t="s">
        <v>93</v>
      </c>
    </row>
    <row r="6" spans="1:5" ht="30" x14ac:dyDescent="0.25">
      <c r="A6" s="62" t="s">
        <v>126</v>
      </c>
      <c r="B6" s="61">
        <v>45366</v>
      </c>
      <c r="C6" s="67" t="s">
        <v>123</v>
      </c>
      <c r="D6" s="60" t="s">
        <v>127</v>
      </c>
      <c r="E6" s="60" t="s">
        <v>93</v>
      </c>
    </row>
    <row r="7" spans="1:5" x14ac:dyDescent="0.25">
      <c r="A7" s="60" t="s">
        <v>122</v>
      </c>
      <c r="B7" s="61">
        <v>45366</v>
      </c>
      <c r="C7" s="67" t="s">
        <v>123</v>
      </c>
      <c r="D7" s="62" t="s">
        <v>131</v>
      </c>
      <c r="E7" s="60" t="s">
        <v>93</v>
      </c>
    </row>
    <row r="8" spans="1:5" x14ac:dyDescent="0.25">
      <c r="A8" s="69" t="s">
        <v>122</v>
      </c>
      <c r="B8" s="61">
        <v>45413</v>
      </c>
      <c r="C8" s="70" t="s">
        <v>123</v>
      </c>
      <c r="D8" s="69" t="s">
        <v>135</v>
      </c>
      <c r="E8" s="69" t="s">
        <v>93</v>
      </c>
    </row>
  </sheetData>
  <sheetProtection algorithmName="SHA-512" hashValue="RZj49oiGJaZsjzcqMyriVGePnwPCwFy4237h+IPcaHP3ezRsGGxUZ84d6sfgEwZwvCxMT7GuUY/FtKv/cr7Hrw==" saltValue="MzSoIdsv2JVFiCB9nPU7M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DataDictionary</vt:lpstr>
      <vt:lpstr>Kopfdaten</vt:lpstr>
      <vt:lpstr>Kopfdaten_Loggerstandorte</vt:lpstr>
      <vt:lpstr>Rohdaten_Temperatur</vt:lpstr>
      <vt:lpstr>Dropdown-Listen</vt:lpstr>
      <vt:lpstr>Check</vt:lpstr>
      <vt:lpstr>Änderungsverzeichnis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Christine</dc:creator>
  <cp:lastModifiedBy>Weber, Christine</cp:lastModifiedBy>
  <dcterms:created xsi:type="dcterms:W3CDTF">2019-12-15T08:52:57Z</dcterms:created>
  <dcterms:modified xsi:type="dcterms:W3CDTF">2024-05-02T06:11:28Z</dcterms:modified>
</cp:coreProperties>
</file>