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66925"/>
  <mc:AlternateContent xmlns:mc="http://schemas.openxmlformats.org/markup-compatibility/2006">
    <mc:Choice Requires="x15">
      <x15ac:absPath xmlns:x15ac="http://schemas.microsoft.com/office/spreadsheetml/2010/11/ac" url="\\adb.intra.admin.ch\userhome$\BAFU-01\U80864415\config\Desktop\"/>
    </mc:Choice>
  </mc:AlternateContent>
  <xr:revisionPtr revIDLastSave="0" documentId="13_ncr:1_{9B459BE0-4EF0-4DAD-8D48-A9FB44111C22}" xr6:coauthVersionLast="47" xr6:coauthVersionMax="47" xr10:uidLastSave="{00000000-0000-0000-0000-000000000000}"/>
  <workbookProtection lockStructure="1"/>
  <bookViews>
    <workbookView xWindow="5070" yWindow="5070" windowWidth="28800" windowHeight="15345" xr2:uid="{114CAA27-3734-4252-9938-5E813530636D}"/>
  </bookViews>
  <sheets>
    <sheet name="Contents" sheetId="1" r:id="rId1"/>
    <sheet name="Information and Guidelines" sheetId="2" r:id="rId2"/>
    <sheet name="Identification and description" sheetId="3" r:id="rId3"/>
    <sheet name="Emissions overview" sheetId="4" r:id="rId4"/>
    <sheet name="Emissions Data" sheetId="5" r:id="rId5"/>
    <sheet name="Aircraft Data" sheetId="6" r:id="rId6"/>
    <sheet name="Specific further information" sheetId="7" r:id="rId7"/>
    <sheet name="Annex" sheetId="8" r:id="rId8"/>
    <sheet name="CORSIA emissions" sheetId="9" state="hidden" r:id="rId9"/>
    <sheet name="Annex_2023" sheetId="14" r:id="rId10"/>
    <sheet name="Translations" sheetId="10" state="hidden" r:id="rId11"/>
    <sheet name="EUwideConstants" sheetId="11" state="hidden" r:id="rId12"/>
    <sheet name="MSParameters" sheetId="12" state="hidden" r:id="rId13"/>
    <sheet name="VersionDocumentation" sheetId="13" state="hidden" r:id="rId14"/>
  </sheets>
  <definedNames>
    <definedName name="_xlnm._FilterDatabase" localSheetId="10" hidden="1">Translations!$A$1:$D$1242</definedName>
    <definedName name="aviationauthorities">EUwideConstants!$A$527:$A$643</definedName>
    <definedName name="BooleanValues">EUwideConstants!$A$411:$A$414</definedName>
    <definedName name="CNTR_EFListSelected">EUwideConstants!$D$646:$D$649</definedName>
    <definedName name="CNTR_EFSystemselected">'CORSIA emissions'!$N$5</definedName>
    <definedName name="CNTR_ReportingYear">'Identification and description'!$M$7</definedName>
    <definedName name="CommissionApprovedTools">EUwideConstants!$A$495:$A$499</definedName>
    <definedName name="CompetentAuthorities">EUwideConstants!$A$506:$A$523</definedName>
    <definedName name="CONTR_CORSIAapplied">'Identification and description'!$M$30</definedName>
    <definedName name="CONTR_onlyCORSIA">'Identification and description'!$M$38</definedName>
    <definedName name="CORSIA_EFList">EUwideConstants!$C$646:$C$649</definedName>
    <definedName name="CORSIA_FuelsList">EUwideConstants!$A$646:$A$649</definedName>
    <definedName name="DensMethod">EUwideConstants!$A$474:$A$477</definedName>
    <definedName name="DepartingStateSwitzerland">EUwideConstants!$A$922</definedName>
    <definedName name="_xlnm.Print_Area" localSheetId="5">'Aircraft Data'!$B$1:$P$65</definedName>
    <definedName name="_xlnm.Print_Area" localSheetId="7">Annex!$A:$H</definedName>
    <definedName name="_xlnm.Print_Area" localSheetId="9">Annex_2023!$A:$H</definedName>
    <definedName name="_xlnm.Print_Area" localSheetId="0">Contents!$A$1:$J$78</definedName>
    <definedName name="_xlnm.Print_Area" localSheetId="8">'CORSIA emissions'!$A$1:$Q$353</definedName>
    <definedName name="_xlnm.Print_Area" localSheetId="4">'Emissions Data'!$B$1:$K$120</definedName>
    <definedName name="_xlnm.Print_Area" localSheetId="3">'Emissions overview'!$B$2:$L$193</definedName>
    <definedName name="_xlnm.Print_Area" localSheetId="2">'Identification and description'!$A$1:$L$147</definedName>
    <definedName name="_xlnm.Print_Area" localSheetId="1">'Information and Guidelines'!$A$1:$L$137</definedName>
    <definedName name="_xlnm.Print_Area" localSheetId="6">'Specific further information'!$A:$J</definedName>
    <definedName name="_xlnm.Print_Area" localSheetId="13">VersionDocumentation!$A$1:$E$99</definedName>
    <definedName name="EF_SystemSelection">EUwideConstants!$A$652:$A$653</definedName>
    <definedName name="EU_EF_forCORSIAFuelList">EUwideConstants!$B$646:$B$649</definedName>
    <definedName name="EUconst_Eligible">EUwideConstants!$A$20</definedName>
    <definedName name="EUconst_ErrMsgNumerOfFlights">EUwideConstants!$A$24</definedName>
    <definedName name="Euconst_MPReferenceDateTypes">EUwideConstants!$A$306:$A$311</definedName>
    <definedName name="Euconst_NA">EUwideConstants!$A$403</definedName>
    <definedName name="EUconst_NotEligible">EUwideConstants!$A$22</definedName>
    <definedName name="EUETS_FuelsList">'Emissions overview'!$E$35:$E$47</definedName>
    <definedName name="flighttypes">EUwideConstants!$A$325:$A$328</definedName>
    <definedName name="freightandmail">EUwideConstants!$A$355:$A$357</definedName>
    <definedName name="Frequency">EUwideConstants!$A$419:$A$424</definedName>
    <definedName name="ICAO_MSList">EUwideConstants!$A$687:$A$879</definedName>
    <definedName name="IND_COL_AircraftEndDate">'Aircraft Data'!$H$9:$H$63</definedName>
    <definedName name="IND_COL_AircraftFuelUsedAvGas">'Aircraft Data'!$L$9:$L$63</definedName>
    <definedName name="IND_COL_AircraftFuelUsedJetA">'Aircraft Data'!$I$9:$I$63</definedName>
    <definedName name="IND_COL_AircraftFuelUsedJetA1">'Aircraft Data'!$J$9:$J$63</definedName>
    <definedName name="IND_COL_AircraftFuelUsedJetB">'Aircraft Data'!$K$9:$K$63</definedName>
    <definedName name="IND_COL_AircraftFuelUsedOther">'Aircraft Data'!$M$9:$M$63</definedName>
    <definedName name="IND_COL_AircraftOwner">'Aircraft Data'!$F$9:$F$63</definedName>
    <definedName name="IND_COL_AircraftRegistrytionNumbers">'Aircraft Data'!$E$9:$E$63</definedName>
    <definedName name="IND_COL_AircraftStartingDate">'Aircraft Data'!$G$9:$G$63</definedName>
    <definedName name="IND_COL_AircraftSubType">'Aircraft Data'!$D$9:$D$63</definedName>
    <definedName name="IND_COL_AircraftType">'Aircraft Data'!$C$9:$C$63</definedName>
    <definedName name="IND_COL_AircraftUsedForCHETS">'Aircraft Data'!$O$9:$O$63</definedName>
    <definedName name="IND_COL_AircraftUsedForCORSIA">'Aircraft Data'!$P$9:$P$63</definedName>
    <definedName name="IND_COL_AircraftUsedForEUETS">'Aircraft Data'!$N$9:$N$63</definedName>
    <definedName name="IND_COL_CORSIA_CERTused">'CORSIA emissions'!$I$50:$I$349</definedName>
    <definedName name="IND_COL_CORSIA_UnusedColumnE">'CORSIA emissions'!$E$50:$E$349</definedName>
    <definedName name="IND_COL_CORSIA_UnusedColumnH">'CORSIA emissions'!$H$50:$H$349</definedName>
    <definedName name="IND_COL_CORSIAairportFROM">'CORSIA emissions'!$C$50:$C$349</definedName>
    <definedName name="IND_COL_CORSIAairportTO">'CORSIA emissions'!$F$50:$F$349</definedName>
    <definedName name="IND_COL_CORSIAcountryFROM">'CORSIA emissions'!$D$50:$D$349</definedName>
    <definedName name="IND_COL_CORSIAcountryTO">'CORSIA emissions'!$G$50:$G$349</definedName>
    <definedName name="IND_COL_CORSIAemissionsTCO2">'CORSIA emissions'!$N$50:$N$349</definedName>
    <definedName name="IND_COL_CORSIAfuelEmissionFactor">'CORSIA emissions'!$M$50:$M$349</definedName>
    <definedName name="IND_COL_CORSIAfuelTonnesConsumed">'CORSIA emissions'!$L$50:$L$349</definedName>
    <definedName name="IND_COL_CORSIAfuelType">'CORSIA emissions'!$K$50:$K$349</definedName>
    <definedName name="IND_COL_CORSIANumberOfFlights">'CORSIA emissions'!$J$50:$J$349</definedName>
    <definedName name="IND_COL_CORSIAoffsettingRequirement">'CORSIA emissions'!$O$50:$O$349</definedName>
    <definedName name="INDICATOR_5b1ETS_AlternativeFuelsDescription">'Emissions overview'!$C$54:$K$63</definedName>
    <definedName name="INDICATOR_5b1ETS_AlternativeFuelsDescriptionFeedstock">'Emissions overview'!$G$54:$H$63</definedName>
    <definedName name="INDICATOR_5b1ETS_AlternativeFuelsDescriptionLCEmissions">'Emissions overview'!$K$54:$K$63</definedName>
    <definedName name="INDICATOR_5b1ETS_AlternativeFuelsDescriptionName">'Emissions overview'!$D$54:$E$63</definedName>
    <definedName name="INDICATOR_5b1ETS_AlternativeFuelsDescriptionNumber">'Emissions overview'!$C$54:$C$63</definedName>
    <definedName name="INDICATOR_5b1ETS_AlternativeFuelsDescriptionProcess">'Emissions overview'!$I$54:$J$63</definedName>
    <definedName name="INDICATOR_5b1ETS_AlternativeFuelsDescriptionType">'Emissions overview'!$F$54:$F$63</definedName>
    <definedName name="INDICATOR_5bETS_FuelsDefinition">'Emissions overview'!$D$35:$K$47</definedName>
    <definedName name="INDICATOR_5bETS_FuelsDefinitionBioContent">'Emissions overview'!$J$35:$J$47</definedName>
    <definedName name="INDICATOR_5bETS_FuelsDefinitionBioContentNonSust">'Emissions overview'!$K$35:$K$47</definedName>
    <definedName name="INDICATOR_5bETS_FuelsDefinitionName">'Emissions overview'!$E$35:$G$47</definedName>
    <definedName name="INDICATOR_5bETS_FuelsDefinitionNCV">'Emissions overview'!$I$35:$I$47</definedName>
    <definedName name="INDICATOR_5bETS_FuelsDefinitionNumber">'Emissions overview'!$D$35:$D$47</definedName>
    <definedName name="INDICATOR_5bETS_FuelsDefinitionPrelimEF">'Emissions overview'!$H$35:$H$47</definedName>
    <definedName name="INDICATOR_5cETS_FuelsEmissionsCO2Bio">'Emissions overview'!$J$75:$J$87</definedName>
    <definedName name="INDICATOR_5cETS_FuelsEmissionsCO2BioNonSust">'Emissions overview'!$K$75:$K$87</definedName>
    <definedName name="INDICATOR_5cETS_FuelsEmissionsCO2Em">'Emissions overview'!$I$75:$I$87</definedName>
    <definedName name="INDICATOR_5cETS_FuelsEmissionsEF">'Emissions overview'!$G$75:$G$87</definedName>
    <definedName name="INDICATOR_5cETS_FuelsEmissionsFuelConsumption">'Emissions overview'!$H$75:$H$87</definedName>
    <definedName name="INDICATOR_5cETS_FuelsEmissionsName">'Emissions overview'!$E$75:$F$87</definedName>
    <definedName name="INDICATOR_5cETS_FuelsEmissionsNumber">'Emissions overview'!$D$75:$D$87</definedName>
    <definedName name="INDICATOR_5cETS_FuelsEmissionsTable">'Emissions overview'!$D$75:$K$87</definedName>
    <definedName name="INDICATOR_5dCHETS_FuelsEmissionsCO2Bio">'Emissions overview'!$J$101:$J$113</definedName>
    <definedName name="INDICATOR_5dCHETS_FuelsEmissionsCO2BioNonSust">'Emissions overview'!$K$101:$K$113</definedName>
    <definedName name="INDICATOR_5dCHETS_FuelsEmissionsCO2Em">'Emissions overview'!$I$101:$I$113</definedName>
    <definedName name="INDICATOR_5dCHETS_FuelsEmissionsEF">'Emissions overview'!$G$101:$G$113</definedName>
    <definedName name="INDICATOR_5dCHETS_FuelsEmissionsFuelConsumption">'Emissions overview'!$H$101:$H$113</definedName>
    <definedName name="INDICATOR_5dCHETS_FuelsEmissionsName">'Emissions overview'!$E$101:$F$113</definedName>
    <definedName name="INDICATOR_5dCHETS_FuelsEmissionsTable">'Emissions overview'!$D$101:$K$113</definedName>
    <definedName name="INDICATOR_8aEUETS_Summary">'Emissions Data'!$E$12:$K$16</definedName>
    <definedName name="INDICATOR_8bbCHETS_DomesticFlightsTable">'Emissions Data'!$C$142:$K$142</definedName>
    <definedName name="INDICATOR_8bbCHETS_EmissionsAlternative1">'Emissions Data'!$H$142</definedName>
    <definedName name="INDICATOR_8bbCHETS_EmissionsAvGas">'Emissions Data'!$G$142</definedName>
    <definedName name="INDICATOR_8bbCHETS_EmissionsJetA_A1">'Emissions Data'!$E$142</definedName>
    <definedName name="INDICATOR_8bbCHETS_EmissionsJetB">'Emissions Data'!$F$142</definedName>
    <definedName name="INDICATOR_8bbCHETS_EmissionsTotalCH">'Emissions Data'!$J$142</definedName>
    <definedName name="INDICATOR_8bbCHETS_NumberFlights">'Emissions Data'!$K$142</definedName>
    <definedName name="INDICATOR_8bcCHETS_EmissionsAlternative1">'Emissions Data'!$H$148:$H$179</definedName>
    <definedName name="INDICATOR_8bcCHETS_EmissionsAvGas">'Emissions Data'!$G$148:$G$179</definedName>
    <definedName name="INDICATOR_8bcCHETS_EmissionsJetA_A1">'Emissions Data'!$E$148:$E$179</definedName>
    <definedName name="INDICATOR_8bcCHETS_EmissionsJetB">'Emissions Data'!$F$148:$F$179</definedName>
    <definedName name="INDICATOR_8bcCHETS_EmissionsTotalPerPair">'Emissions Data'!$J$148:$J$179</definedName>
    <definedName name="INDICATOR_8bcCHETS_MSFlightsTable">'Emissions Data'!$C$148:$K$179</definedName>
    <definedName name="INDICATOR_8bcCHETS_NumberFlights">'Emissions Data'!$K$148:$K$179</definedName>
    <definedName name="INDICATOR_8bcCHETS_StateArrival">'Emissions Data'!$D$148:$D$178</definedName>
    <definedName name="INDICATOR_8bCHETS_Summary">'Emissions Data'!$E$131:$K$133</definedName>
    <definedName name="INDICATOR_8bETS_EmissionsAlternative1">'Emissions Data'!$H$25:$H$56</definedName>
    <definedName name="INDICATOR_8bETS_EmissionsAvGas">'Emissions Data'!$G$25:$G$56</definedName>
    <definedName name="INDICATOR_8bETS_EmissionsJetA_A1">'Emissions Data'!$E$25:$E$56</definedName>
    <definedName name="INDICATOR_8bETS_EmissionsJetB">'Emissions Data'!$F$25:$F$56</definedName>
    <definedName name="INDICATOR_8bETS_EmissionsTotalPerMS">'Emissions Data'!$J$25:$J$56</definedName>
    <definedName name="INDICATOR_8bETS_MS">'Emissions Data'!$C$25:$C$56</definedName>
    <definedName name="INDICATOR_8bETS_MSFlightsTable">'Emissions Data'!$C$25:$K$56</definedName>
    <definedName name="INDICATOR_8bETS_NumberFlights">'Emissions Data'!$K$25:$K$56</definedName>
    <definedName name="INDICATOR_8cETS_EEAFlightsTable">'Emissions Data'!$C$62:$K$88</definedName>
    <definedName name="INDICATOR_8cETS_EmissionsAlternative1">'Emissions Data'!$H$62:$H$88</definedName>
    <definedName name="INDICATOR_8cETS_EmissionsAvGas">'Emissions Data'!$G$62:$G$88</definedName>
    <definedName name="INDICATOR_8cETS_EmissionsJetA_A1">'Emissions Data'!$E$62:$E$88</definedName>
    <definedName name="INDICATOR_8cETS_EmissionsJetB">'Emissions Data'!$F$62:$F$88</definedName>
    <definedName name="INDICATOR_8cETS_EmissionsTotalPerPair">'Emissions Data'!$J$62:$J$88</definedName>
    <definedName name="INDICATOR_8cETS_NumberFlights">'Emissions Data'!$K$62:$K$88</definedName>
    <definedName name="INDICATOR_8cETS_StateArrival">'Emissions Data'!$D$62:$D$88</definedName>
    <definedName name="INDICATOR_8cETS_StateDeparture">'Emissions Data'!$C$62:$C$88</definedName>
    <definedName name="INDICATOR_AdminCA">'Identification and description'!$I$61</definedName>
    <definedName name="INDICATOR_AdminMS">'Identification and description'!$I$59</definedName>
    <definedName name="INDICATOR_AircraftData">'Aircraft Data'!$C$9:$P$63</definedName>
    <definedName name="INDICATOR_AircraftData_CORSIAuse">'Aircraft Data'!$P$9:$P$63</definedName>
    <definedName name="INDICATOR_AircraftData_EUETSuse">'Aircraft Data'!$N$9:$N$63</definedName>
    <definedName name="INDICATOR_AircraftData_FleetEndDate">'Aircraft Data'!$H$9:$H$63</definedName>
    <definedName name="INDICATOR_AircraftData_FleetStartingDate">'Aircraft Data'!$G$9:$G$63</definedName>
    <definedName name="INDICATOR_AircraftData_Owner">'Aircraft Data'!$F$9:$F$63</definedName>
    <definedName name="INDICATOR_AircraftData_RegistrationNumber">'Aircraft Data'!$E$9:$E$63</definedName>
    <definedName name="INDICATOR_AircraftData_SubType">'Aircraft Data'!$D$9:$D$63</definedName>
    <definedName name="INDICATOR_AircraftData_Type">'Aircraft Data'!$C$9:$C$63</definedName>
    <definedName name="INDICATOR_AircraftData_UsedAvGas">'Aircraft Data'!$L$9:$L$63</definedName>
    <definedName name="INDICATOR_AircraftData_UsedJetA">'Aircraft Data'!$I$9:$I$63</definedName>
    <definedName name="INDICATOR_AircraftData_UsedJetA1">'Aircraft Data'!$J$9:$J$63</definedName>
    <definedName name="INDICATOR_AircraftData_UsedJetB">'Aircraft Data'!$K$9:$K$63</definedName>
    <definedName name="INDICATOR_AircraftData_UsedOtherFuel">'Aircraft Data'!$M$9:$M$63</definedName>
    <definedName name="INDICATOR_Annex23EUETS_AerodromeArrival">Annex_2023!$D$37:$D$117</definedName>
    <definedName name="INDICATOR_Annex23EUETS_AerodromeDeparture">Annex_2023!$C$37:$C$117</definedName>
    <definedName name="INDICATOR_Annex23EUETS_EmissionsPerPair">Annex_2023!$F$37:$F$117</definedName>
    <definedName name="INDICATOR_Annex23EUETS_ExcludedEmissions">Annex_2023!$G$19</definedName>
    <definedName name="INDICATOR_Annex23EUETS_FlightsPerPair">Annex_2023!$E$37:$E$117</definedName>
    <definedName name="INDICATOR_Annex23EUETS_TotalEmissions">Annex_2023!$F$121</definedName>
    <definedName name="INDICATOR_Annex23EUETS_TotalFlights">Annex_2023!$E$121</definedName>
    <definedName name="INDICATOR_Annex23EUETS_TotalforAllocation">Annex_2023!$G$21</definedName>
    <definedName name="INDICATOR_AnnexEUETS_AerodromeArrival">Annex!$D$28:$D$108</definedName>
    <definedName name="INDICATOR_AnnexEUETS_AerodromeDeparture">Annex!$C$28:$C$108</definedName>
    <definedName name="INDICATOR_AnnexEUETS_EmissionsPerPair">Annex!$F$28:$F$108</definedName>
    <definedName name="INDICATOR_AnnexEUETS_FlightsPerPair">Annex!$E$28:$E$108</definedName>
    <definedName name="INDICATOR_AnnexEUETS_TotalEmissions">Annex!$F$112</definedName>
    <definedName name="INDICATOR_AnnexEUETS_TotalFlights">Annex!$E$112</definedName>
    <definedName name="INDICATOR_AnnexEUETStable">Annex!$C$28:$F$108</definedName>
    <definedName name="INDICATOR_AOAddressCity">'Identification and description'!$I$73</definedName>
    <definedName name="INDICATOR_AOAddressCountry">'Identification and description'!$I$76</definedName>
    <definedName name="INDICATOR_AOAddressEmail">'Identification and description'!$I$78</definedName>
    <definedName name="INDICATOR_AOAddressLine1">'Identification and description'!$I$71</definedName>
    <definedName name="INDICATOR_AOAddressLine2">'Identification and description'!$I$72</definedName>
    <definedName name="INDICATOR_AOAddressStateProvince">'Identification and description'!$I$74</definedName>
    <definedName name="INDICATOR_AOAddressTelephone">'Identification and description'!$I$77</definedName>
    <definedName name="INDICATOR_AOAddressZIP">'Identification and description'!$I$75</definedName>
    <definedName name="INDICATOR_AOC">'Identification and description'!$I$65</definedName>
    <definedName name="INDICATOR_AOCissueingAuthority">'Identification and description'!$I$66</definedName>
    <definedName name="INDICATOR_AOContactPersonEmail">'Identification and description'!$I$89</definedName>
    <definedName name="INDICATOR_AOContactPersonFirstName">'Identification and description'!$I$83</definedName>
    <definedName name="INDICATOR_AOContactPersonJobTitle">'Identification and description'!$I$85</definedName>
    <definedName name="INDICATOR_AOContactPersonOrganisation">'Identification and description'!$I$87</definedName>
    <definedName name="INDICATOR_AOContactPersonSurname">'Identification and description'!$I$84</definedName>
    <definedName name="INDICATOR_AOContactPersonTelephone">'Identification and description'!$I$88</definedName>
    <definedName name="INDICATOR_AOContactPersonTitle">'Identification and description'!$I$82</definedName>
    <definedName name="INDICATOR_AOCorrespondenceAddressLine1">'Identification and description'!$I$98</definedName>
    <definedName name="INDICATOR_AOCorrespondenceAddressLine2">'Identification and description'!$I$99</definedName>
    <definedName name="INDICATOR_AOCorrespondenceCity">'Identification and description'!$I$100</definedName>
    <definedName name="INDICATOR_AOCorrespondenceCountry">'Identification and description'!$I$103</definedName>
    <definedName name="INDICATOR_AOCorrespondenceEmail">'Identification and description'!$I$96</definedName>
    <definedName name="INDICATOR_AOCorrespondenceFirstName">'Identification and description'!$I$94</definedName>
    <definedName name="INDICATOR_AOCorrespondenceStateProvince">'Identification and description'!$I$101</definedName>
    <definedName name="INDICATOR_AOCorrespondenceSurname">'Identification and description'!$I$95</definedName>
    <definedName name="INDICATOR_AOCorrespondenceTelephone">'Identification and description'!$I$97</definedName>
    <definedName name="INDICATOR_AOCorrespondenceTitle">'Identification and description'!$I$93</definedName>
    <definedName name="INDICATOR_AOCorrespondenceZIP">'Identification and description'!$I$102</definedName>
    <definedName name="INDICATOR_AOLegalReprAddressLine1">'Identification and description'!$I$113</definedName>
    <definedName name="INDICATOR_AOLegalReprAddressLine2">'Identification and description'!$I$114</definedName>
    <definedName name="INDICATOR_AOLegalReprCity">'Identification and description'!$I$115</definedName>
    <definedName name="INDICATOR_AOLegalReprCountry">'Identification and description'!$I$118</definedName>
    <definedName name="INDICATOR_AOLegalReprEmail">'Identification and description'!$I$111</definedName>
    <definedName name="INDICATOR_AOLegalReprFirstName">'Identification and description'!$I$109</definedName>
    <definedName name="INDICATOR_AOLegalReprStateProvince">'Identification and description'!$I$116</definedName>
    <definedName name="INDICATOR_AOLegalReprSurname">'Identification and description'!$I$110</definedName>
    <definedName name="INDICATOR_AOLegalReprTelephone">'Identification and description'!$I$112</definedName>
    <definedName name="INDICATOR_AOLegalReprTitle">'Identification and description'!$I$108</definedName>
    <definedName name="INDICATOR_AOLegalReprZIP">'Identification and description'!$I$117</definedName>
    <definedName name="INDICATOR_AOname">'Identification and description'!$I$44</definedName>
    <definedName name="INDICATOR_AOnameEClist">'Identification and description'!$I$50</definedName>
    <definedName name="INDICATOR_AOuniquID">'Identification and description'!$I$47</definedName>
    <definedName name="INDICATOR_Art28a6Used">'Identification and description'!$K$16</definedName>
    <definedName name="INDICATOR_CHETS_TotalEmissions">'Emissions overview'!$I$116</definedName>
    <definedName name="INDICATOR_CHETS_TotalFlights">'Emissions overview'!$K$23</definedName>
    <definedName name="INDICATOR_CHETS_TotalNonSustainableBiomassEmissions">'Emissions overview'!$K$120</definedName>
    <definedName name="INDICATOR_CHETS_TotalSustainableBiomassEmissions">'Emissions overview'!$J$119</definedName>
    <definedName name="INDICATOR_Comments">'Specific further information'!$B$7:$J$32</definedName>
    <definedName name="INDICATOR_CORSIA_EligibleFuels">'CORSIA emissions'!$C$34:$M$39</definedName>
    <definedName name="INDICATOR_CORSIA_EligibleFuels_Feedstock">'CORSIA emissions'!$D$34:$D$39</definedName>
    <definedName name="INDICATOR_CORSIA_EligibleFuels_LCEmissions">'CORSIA emissions'!$J$34:$K$39</definedName>
    <definedName name="INDICATOR_CORSIA_EligibleFuels_MassNeat">'CORSIA emissions'!$G$34:$I$39</definedName>
    <definedName name="INDICATOR_CORSIA_EligibleFuels_ReductionsClaimed">'CORSIA emissions'!$L$34:$M$39</definedName>
    <definedName name="INDICATOR_CORSIA_EligibleFuels_Type">'CORSIA emissions'!$C$34:A$39</definedName>
    <definedName name="INDICATOR_CORSIA_EligibleFuelsTable">'CORSIA emissions'!$C$34:$N$38</definedName>
    <definedName name="INDICATOR_CORSIA_EmissionsTable">'CORSIA emissions'!$C$50:$O$349</definedName>
    <definedName name="INDICATOR_CORSIA_totalCO2">'CORSIA emissions'!$M$15</definedName>
    <definedName name="INDICATOR_CORSIA_totalCO2withOffsetting">'CORSIA emissions'!$M$16</definedName>
    <definedName name="INDICATOR_CORSIA_totalFlights">'CORSIA emissions'!$M$17</definedName>
    <definedName name="INDICATOR_CORSIA_totalFlightsWithOffsetting">'CORSIA emissions'!$M$18</definedName>
    <definedName name="INDICATOR_CORSIA_totalTonnesAvGas">'CORSIA emissions'!$H$27</definedName>
    <definedName name="INDICATOR_CORSIA_totalTonnesEligibleFuelsClaimed">'CORSIA emissions'!$M$19</definedName>
    <definedName name="INDICATOR_CORSIA_totalTonnesJetA">'CORSIA emissions'!$H$24</definedName>
    <definedName name="INDICATOR_CORSIA_totalTonnesJetA1">'CORSIA emissions'!$H$25</definedName>
    <definedName name="INDICATOR_CORSIA_totalTonnesJetB">'CORSIA emissions'!$H$26</definedName>
    <definedName name="INDICATOR_CORSIAapplied">'Identification and description'!$K$30</definedName>
    <definedName name="INDICATOR_CORSIAotherState">'Identification and description'!$K$32</definedName>
    <definedName name="INDICATOR_CORSIAReportToState">'Identification and description'!$I$34</definedName>
    <definedName name="INDICATOR_DataGapsEmissions">'Emissions overview'!$K$173:$K$184</definedName>
    <definedName name="INDICATOR_DataGapsPercentCORSIA">'Emissions overview'!$K$190</definedName>
    <definedName name="INDICATOR_DataGapsPercentETS">'Emissions overview'!$K$187</definedName>
    <definedName name="INDICATOR_DataGapsReason">'Emissions overview'!$F$173:$F$184</definedName>
    <definedName name="INDICATOR_DataGapsReference">'Emissions overview'!$D$173:$E$184</definedName>
    <definedName name="INDICATOR_DataGapsReplacementMethod">'Emissions overview'!$I$173:$J$184</definedName>
    <definedName name="INDICATOR_DataGapsTable">'Emissions overview'!$D$173:$K$184</definedName>
    <definedName name="INDICATOR_DataGapsType">'Emissions overview'!$G$173:$H$184</definedName>
    <definedName name="INDICATOR_ETS_EmissionsFullScope">'Emissions overview'!$H$139</definedName>
    <definedName name="INDICATOR_ETS_FlightsPerPeriod">'Emissions overview'!$G$133:$G$135</definedName>
    <definedName name="INDICATOR_ETS_SETEligibility">'Emissions overview'!$J$141</definedName>
    <definedName name="INDICATOR_ETS_TotalEmissions">'Emissions overview'!$I$90</definedName>
    <definedName name="INDICATOR_ETS_TotalFlights">'Emissions overview'!$K$24</definedName>
    <definedName name="INDICATOR_ETS_TotalNonSustainableBiomassEmissions">'Emissions overview'!$K$94</definedName>
    <definedName name="INDICATOR_ETS_TotalSustainableBiomassEmissions">'Emissions overview'!$J$93</definedName>
    <definedName name="INDICATOR_EUETS_TotalFlights">'Emissions overview'!$K$22</definedName>
    <definedName name="INDICATOR_EUETSAnnexConfidential">Annex!$G$11</definedName>
    <definedName name="INDICATOR_ICAOcallSign">'Identification and description'!$I$53</definedName>
    <definedName name="INDICATOR_LanguageFilling">'Identification and description'!$J$13</definedName>
    <definedName name="INDICATOR_MPApprovalDate">'Emissions overview'!$I$9</definedName>
    <definedName name="INDICATOR_MPDeviations">'Emissions overview'!$I$12</definedName>
    <definedName name="INDICATOR_MPDeviationsDescription">'Emissions overview'!$D$15:$K$17</definedName>
    <definedName name="INDICATOR_MPVersion">'Emissions overview'!$I$7</definedName>
    <definedName name="INDICATOR_NoETSobligation">'Identification and description'!$K$38</definedName>
    <definedName name="INDICATOR_OperatingLicense">'Identification and description'!$I$67</definedName>
    <definedName name="INDICATOR_OperatingLicenseAuthority">'Identification and description'!$I$68</definedName>
    <definedName name="INDICATOR_ReferenceFileName">Contents!$E$77</definedName>
    <definedName name="INDICATOR_RegistrationMarkings">'Identification and description'!$I$56</definedName>
    <definedName name="INDICATOR_ReportingYear">'Identification and description'!$I$7</definedName>
    <definedName name="INDICATOR_ReportVersion">'Identification and description'!$K$10</definedName>
    <definedName name="INDICATOR_TemplateLanguage">Contents!$E$76</definedName>
    <definedName name="INDICATOR_TemplateProvidedBy">Contents!$E$74</definedName>
    <definedName name="INDICATOR_TemplatePublicationDate">Contents!$E$75</definedName>
    <definedName name="INDICATOR_ToolUsedForAllCORSIAemissions">'Emissions overview'!$K$153</definedName>
    <definedName name="INDICATOR_ToolUsedForEmissionsWithoutOffsetting">'Emissions overview'!$K$155</definedName>
    <definedName name="INDICATOR_UsedSimplifiedApproachETS">'Emissions overview'!$I$128</definedName>
    <definedName name="INDICATOR_VerifierAccredMS">'Identification and description'!$I$145</definedName>
    <definedName name="INDICATOR_VerifierAccredNumber">'Identification and description'!$I$146</definedName>
    <definedName name="INDICATOR_VerifierAdressLine1">'Identification and description'!$I$127</definedName>
    <definedName name="INDICATOR_VerifierAdressLine2">'Identification and description'!$I$128</definedName>
    <definedName name="INDICATOR_VerifierCity">'Identification and description'!$I$129</definedName>
    <definedName name="INDICATOR_VerifierCompany">'Identification and description'!$I$126</definedName>
    <definedName name="INDICATOR_VerifierContactEmail">'Identification and description'!$I$139</definedName>
    <definedName name="INDICATOR_VerifierContactFirstName">'Identification and description'!$I$137</definedName>
    <definedName name="INDICATOR_VerifierContactSurname">'Identification and description'!$I$138</definedName>
    <definedName name="INDICATOR_VerifierContactTelephone">'Identification and description'!$I$140</definedName>
    <definedName name="INDICATOR_VerifierContactTitle">'Identification and description'!$I$136</definedName>
    <definedName name="INDICATOR_VerifierCountry">'Identification and description'!$I$132</definedName>
    <definedName name="INDICATOR_VerifierStateProvince">'Identification and description'!$I$130</definedName>
    <definedName name="INDICATOR_VerifierZIP">'Identification and description'!$I$131</definedName>
    <definedName name="INDICATOR_WhichOtherTool">'Emissions overview'!$J$148</definedName>
    <definedName name="INDICATOR_WhichToolUsed">'Emissions overview'!$J$146</definedName>
    <definedName name="indRange">EUwideConstants!$A$365:$A$373</definedName>
    <definedName name="JUMP_2">'Identification and description'!$C$42</definedName>
    <definedName name="JUMP_3">'Identification and description'!$C$121</definedName>
    <definedName name="JUMP_5">'Emissions overview'!$C$19</definedName>
    <definedName name="JUMP_6">'Emissions overview'!$C$123</definedName>
    <definedName name="JUMP_7">'Emissions overview'!$C$159</definedName>
    <definedName name="Jump_8b">'Emissions Data'!$B$123</definedName>
    <definedName name="Legalstatus">EUwideConstants!$A$348:$A$352</definedName>
    <definedName name="ManSys">EUwideConstants!$A$376:$A$379</definedName>
    <definedName name="MeasMethod">EUwideConstants!$A$468:$A$470</definedName>
    <definedName name="memberstates">EUwideConstants!$A$28:$A$59</definedName>
    <definedName name="MemberStatesWithSwiss">EUwideConstants!$A$884:$A$916</definedName>
    <definedName name="MSLanguages">EUwideConstants!$A$657:$A$682</definedName>
    <definedName name="MSversiontracking">EUwideConstants!$A$392:$A$393</definedName>
    <definedName name="NewUpdate">EUwideConstants!$A$406:$A$407</definedName>
    <definedName name="notapplicable">EUwideConstants!$A$402:$A$403</definedName>
    <definedName name="operationscope">EUwideConstants!$A$332:$A$334</definedName>
    <definedName name="operationsscope">EUwideConstants!$A$332:$A$334</definedName>
    <definedName name="opstatus">EUwideConstants!$A$319:$A$321</definedName>
    <definedName name="parameters">EUwideConstants!$A$439:$A$444</definedName>
    <definedName name="passengermass">EUwideConstants!$A$360:$A$362</definedName>
    <definedName name="ReportingYears">EUwideConstants!$A$2:$A$17</definedName>
    <definedName name="SelectPrimaryInfoSource">EUwideConstants!$A$397:$A$398</definedName>
    <definedName name="SourceClass">EUwideConstants!$A$462:$A$465</definedName>
    <definedName name="TankDataSource">EUwideConstants!$A$423:$A$428</definedName>
    <definedName name="Title">EUwideConstants!$A$338:$A$344</definedName>
    <definedName name="TrueFalse">EUwideConstants!$A$388:$A$389</definedName>
    <definedName name="UncertThreshold">EUwideConstants!$A$447:$A$450</definedName>
    <definedName name="UncertTierResult">EUwideConstants!$A$453:$A$456</definedName>
    <definedName name="UncertValue">EUwideConstants!$A$488:$A$491</definedName>
    <definedName name="UpliftDataSource">EUwideConstants!$A$418:$A$420</definedName>
    <definedName name="worldcountries">EUwideConstants!$A$63:$A$301</definedName>
    <definedName name="YesNo">EUwideConstants!$A$383:$A$385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3" l="1"/>
  <c r="E88" i="2" l="1"/>
  <c r="B52" i="10"/>
  <c r="C116" i="8"/>
  <c r="C3" i="13"/>
  <c r="B29" i="13"/>
  <c r="C4" i="14" l="1"/>
  <c r="B20" i="1"/>
  <c r="J65" i="5" l="1"/>
  <c r="C41" i="2"/>
  <c r="B42" i="2"/>
  <c r="F112" i="8" l="1"/>
  <c r="G19" i="14" l="1"/>
  <c r="E121" i="14"/>
  <c r="F121" i="14" l="1"/>
  <c r="G20" i="14" s="1"/>
  <c r="E56" i="5"/>
  <c r="K179" i="5"/>
  <c r="E179" i="5"/>
  <c r="E13" i="5" l="1"/>
  <c r="F56" i="5"/>
  <c r="F13" i="5" s="1"/>
  <c r="G56" i="5"/>
  <c r="G13" i="5" s="1"/>
  <c r="H56" i="5"/>
  <c r="H13" i="5" s="1"/>
  <c r="I56" i="5"/>
  <c r="K56" i="5"/>
  <c r="E133" i="5"/>
  <c r="F88" i="5"/>
  <c r="F15" i="5" s="1"/>
  <c r="E88" i="5"/>
  <c r="E15" i="5" s="1"/>
  <c r="J142" i="5"/>
  <c r="J132" i="5" s="1"/>
  <c r="K133" i="5"/>
  <c r="I179" i="5"/>
  <c r="I133" i="5" s="1"/>
  <c r="H179" i="5"/>
  <c r="H133" i="5" s="1"/>
  <c r="G179" i="5"/>
  <c r="G133" i="5" s="1"/>
  <c r="F179" i="5"/>
  <c r="B28" i="13"/>
  <c r="B27" i="13"/>
  <c r="B26" i="13"/>
  <c r="B25" i="13"/>
  <c r="B24" i="13"/>
  <c r="B23" i="13"/>
  <c r="A916" i="11"/>
  <c r="A915" i="11"/>
  <c r="A914" i="11"/>
  <c r="A913" i="11"/>
  <c r="A912" i="11"/>
  <c r="A911" i="11"/>
  <c r="A910" i="11"/>
  <c r="A909" i="11"/>
  <c r="A908" i="11"/>
  <c r="A907" i="11"/>
  <c r="A906" i="11"/>
  <c r="A905" i="11"/>
  <c r="A904" i="11"/>
  <c r="A903" i="11"/>
  <c r="A902" i="11"/>
  <c r="A901" i="11"/>
  <c r="A900" i="11"/>
  <c r="A899" i="11"/>
  <c r="A898" i="11"/>
  <c r="A897" i="11"/>
  <c r="A896" i="11"/>
  <c r="A895" i="11"/>
  <c r="A894" i="11"/>
  <c r="A893" i="11"/>
  <c r="A892" i="11"/>
  <c r="A891" i="11"/>
  <c r="A890" i="11"/>
  <c r="A889" i="11"/>
  <c r="A888" i="11"/>
  <c r="A887" i="11"/>
  <c r="A886" i="11"/>
  <c r="A885" i="11"/>
  <c r="A884" i="11"/>
  <c r="A879" i="11"/>
  <c r="A878" i="11"/>
  <c r="A877" i="11"/>
  <c r="A876" i="11"/>
  <c r="A875" i="11"/>
  <c r="A874" i="11"/>
  <c r="A873" i="11"/>
  <c r="A872" i="11"/>
  <c r="A871" i="11"/>
  <c r="A870" i="11"/>
  <c r="A869" i="11"/>
  <c r="A868" i="11"/>
  <c r="A867" i="11"/>
  <c r="A866" i="11"/>
  <c r="A865" i="11"/>
  <c r="A864" i="11"/>
  <c r="A863" i="11"/>
  <c r="A862" i="11"/>
  <c r="A861" i="11"/>
  <c r="A860" i="11"/>
  <c r="A859" i="11"/>
  <c r="A858" i="11"/>
  <c r="A857" i="11"/>
  <c r="A856" i="11"/>
  <c r="A855" i="11"/>
  <c r="A854" i="11"/>
  <c r="A853" i="11"/>
  <c r="A852" i="11"/>
  <c r="A851" i="11"/>
  <c r="A850" i="11"/>
  <c r="A849" i="11"/>
  <c r="A848" i="11"/>
  <c r="A847" i="11"/>
  <c r="A846" i="11"/>
  <c r="A845" i="11"/>
  <c r="A844" i="11"/>
  <c r="A843" i="11"/>
  <c r="A842" i="11"/>
  <c r="A841" i="11"/>
  <c r="A840" i="11"/>
  <c r="A839" i="11"/>
  <c r="A838" i="11"/>
  <c r="A837" i="11"/>
  <c r="A836" i="11"/>
  <c r="A835" i="11"/>
  <c r="A834" i="11"/>
  <c r="A833" i="11"/>
  <c r="A832" i="11"/>
  <c r="A831" i="11"/>
  <c r="A830" i="11"/>
  <c r="A829" i="11"/>
  <c r="A828" i="11"/>
  <c r="A827" i="11"/>
  <c r="A826" i="11"/>
  <c r="A825" i="11"/>
  <c r="A824" i="11"/>
  <c r="A823" i="11"/>
  <c r="A822" i="11"/>
  <c r="A821" i="11"/>
  <c r="A820" i="11"/>
  <c r="A819" i="11"/>
  <c r="A818" i="11"/>
  <c r="A817" i="11"/>
  <c r="A816" i="11"/>
  <c r="A815" i="11"/>
  <c r="A814" i="11"/>
  <c r="A813" i="11"/>
  <c r="A812" i="11"/>
  <c r="A811" i="11"/>
  <c r="A810" i="11"/>
  <c r="A809" i="11"/>
  <c r="A808" i="11"/>
  <c r="A807" i="11"/>
  <c r="A806" i="11"/>
  <c r="A805" i="11"/>
  <c r="A804" i="11"/>
  <c r="A803" i="11"/>
  <c r="A802" i="11"/>
  <c r="A801" i="11"/>
  <c r="A800" i="11"/>
  <c r="A799" i="11"/>
  <c r="A798" i="11"/>
  <c r="A797" i="11"/>
  <c r="A796" i="11"/>
  <c r="A795" i="11"/>
  <c r="A794" i="11"/>
  <c r="A793" i="11"/>
  <c r="A792" i="11"/>
  <c r="A791" i="11"/>
  <c r="A790" i="11"/>
  <c r="A789" i="11"/>
  <c r="A788" i="11"/>
  <c r="A787" i="11"/>
  <c r="A786" i="11"/>
  <c r="A785" i="11"/>
  <c r="A784" i="11"/>
  <c r="A783" i="11"/>
  <c r="A782" i="11"/>
  <c r="A781" i="11"/>
  <c r="A780" i="11"/>
  <c r="A779" i="11"/>
  <c r="A778" i="11"/>
  <c r="A777" i="11"/>
  <c r="A776" i="11"/>
  <c r="A775" i="11"/>
  <c r="A774" i="11"/>
  <c r="A773" i="11"/>
  <c r="A772" i="11"/>
  <c r="A771" i="11"/>
  <c r="A770" i="11"/>
  <c r="A769" i="11"/>
  <c r="A768" i="11"/>
  <c r="A767" i="11"/>
  <c r="A766" i="11"/>
  <c r="A765" i="11"/>
  <c r="A764" i="11"/>
  <c r="A763" i="11"/>
  <c r="A762" i="11"/>
  <c r="A761" i="11"/>
  <c r="A760" i="11"/>
  <c r="A759" i="11"/>
  <c r="A758" i="11"/>
  <c r="A757" i="11"/>
  <c r="A756" i="11"/>
  <c r="A755" i="11"/>
  <c r="A754" i="11"/>
  <c r="A753" i="11"/>
  <c r="A752" i="11"/>
  <c r="A751" i="11"/>
  <c r="A750" i="11"/>
  <c r="A749" i="11"/>
  <c r="A748" i="11"/>
  <c r="A747" i="11"/>
  <c r="A746" i="11"/>
  <c r="A745" i="11"/>
  <c r="A744" i="11"/>
  <c r="A743" i="11"/>
  <c r="A742" i="11"/>
  <c r="A741" i="11"/>
  <c r="A740" i="11"/>
  <c r="A739" i="11"/>
  <c r="A738" i="11"/>
  <c r="A737" i="11"/>
  <c r="A736" i="11"/>
  <c r="A735" i="11"/>
  <c r="A734" i="11"/>
  <c r="A733" i="11"/>
  <c r="A732" i="11"/>
  <c r="A731" i="11"/>
  <c r="A730" i="11"/>
  <c r="A729" i="11"/>
  <c r="A728" i="11"/>
  <c r="A727" i="11"/>
  <c r="A726" i="11"/>
  <c r="A725" i="11"/>
  <c r="A724" i="11"/>
  <c r="A723" i="11"/>
  <c r="A722" i="11"/>
  <c r="A721" i="11"/>
  <c r="A720" i="11"/>
  <c r="A719" i="11"/>
  <c r="A718" i="11"/>
  <c r="A717" i="11"/>
  <c r="A716" i="11"/>
  <c r="A715" i="11"/>
  <c r="A714" i="11"/>
  <c r="A713" i="11"/>
  <c r="A712" i="11"/>
  <c r="A711" i="11"/>
  <c r="A710" i="11"/>
  <c r="A709" i="11"/>
  <c r="A708" i="11"/>
  <c r="A707" i="11"/>
  <c r="A706" i="11"/>
  <c r="A705" i="11"/>
  <c r="A704" i="11"/>
  <c r="A703" i="11"/>
  <c r="A702" i="11"/>
  <c r="A701" i="11"/>
  <c r="A700" i="11"/>
  <c r="A699" i="11"/>
  <c r="A698" i="11"/>
  <c r="A697" i="11"/>
  <c r="A696" i="11"/>
  <c r="A695" i="11"/>
  <c r="A694" i="11"/>
  <c r="A693" i="11"/>
  <c r="A692" i="11"/>
  <c r="A691" i="11"/>
  <c r="A690" i="11"/>
  <c r="A689" i="11"/>
  <c r="A688" i="11"/>
  <c r="A687" i="11"/>
  <c r="A686" i="11"/>
  <c r="A682" i="11"/>
  <c r="A681" i="11"/>
  <c r="A680" i="11"/>
  <c r="A679" i="11"/>
  <c r="A678" i="11"/>
  <c r="A677" i="11"/>
  <c r="A676" i="11"/>
  <c r="A675" i="11"/>
  <c r="A674" i="11"/>
  <c r="A673" i="11"/>
  <c r="A672" i="11"/>
  <c r="A671" i="11"/>
  <c r="A670" i="11"/>
  <c r="A669" i="11"/>
  <c r="A668" i="11"/>
  <c r="A667" i="11"/>
  <c r="A666" i="11"/>
  <c r="A665" i="11"/>
  <c r="A664" i="11"/>
  <c r="A663" i="11"/>
  <c r="A662" i="11"/>
  <c r="A661" i="11"/>
  <c r="A660" i="11"/>
  <c r="A659" i="11"/>
  <c r="A658" i="11"/>
  <c r="A657" i="11"/>
  <c r="A653" i="11"/>
  <c r="D647" i="11" s="1"/>
  <c r="A652" i="11"/>
  <c r="A649" i="11"/>
  <c r="A648" i="11"/>
  <c r="A647" i="11"/>
  <c r="A646" i="11"/>
  <c r="A643" i="11"/>
  <c r="A642" i="11"/>
  <c r="A641" i="11"/>
  <c r="A640" i="11"/>
  <c r="A639" i="11"/>
  <c r="A638" i="11"/>
  <c r="A637" i="11"/>
  <c r="A636" i="11"/>
  <c r="A635" i="11"/>
  <c r="A634" i="11"/>
  <c r="A633" i="11"/>
  <c r="A632" i="11"/>
  <c r="A631" i="11"/>
  <c r="A630" i="11"/>
  <c r="A629" i="11"/>
  <c r="A628" i="11"/>
  <c r="A627" i="11"/>
  <c r="A626" i="11"/>
  <c r="A625" i="11"/>
  <c r="A624" i="11"/>
  <c r="A623" i="11"/>
  <c r="A622" i="11"/>
  <c r="A621" i="11"/>
  <c r="A620" i="11"/>
  <c r="A619" i="11"/>
  <c r="A618" i="11"/>
  <c r="A617" i="11"/>
  <c r="A616" i="11"/>
  <c r="A615" i="11"/>
  <c r="A614" i="11"/>
  <c r="A613" i="11"/>
  <c r="A612" i="11"/>
  <c r="A611" i="11"/>
  <c r="A610" i="11"/>
  <c r="A609" i="11"/>
  <c r="A608" i="11"/>
  <c r="A607" i="11"/>
  <c r="A606" i="11"/>
  <c r="A605" i="11"/>
  <c r="A604" i="11"/>
  <c r="A603" i="11"/>
  <c r="A602" i="11"/>
  <c r="A601" i="11"/>
  <c r="A600" i="11"/>
  <c r="A599" i="11"/>
  <c r="A598" i="11"/>
  <c r="A597" i="11"/>
  <c r="A596" i="11"/>
  <c r="A595" i="11"/>
  <c r="A594" i="11"/>
  <c r="A593" i="11"/>
  <c r="A592" i="11"/>
  <c r="A591" i="11"/>
  <c r="A590" i="11"/>
  <c r="A589" i="11"/>
  <c r="A588" i="11"/>
  <c r="A587" i="11"/>
  <c r="A586" i="11"/>
  <c r="A585" i="11"/>
  <c r="A584" i="11"/>
  <c r="A583" i="11"/>
  <c r="A582" i="11"/>
  <c r="A581" i="11"/>
  <c r="A580" i="11"/>
  <c r="A579" i="11"/>
  <c r="A578" i="11"/>
  <c r="A577" i="11"/>
  <c r="A576" i="11"/>
  <c r="A575" i="11"/>
  <c r="A574" i="11"/>
  <c r="A573" i="11"/>
  <c r="A572" i="11"/>
  <c r="A571" i="11"/>
  <c r="A570" i="11"/>
  <c r="A569" i="11"/>
  <c r="A568" i="11"/>
  <c r="A567" i="11"/>
  <c r="A566" i="11"/>
  <c r="A565" i="11"/>
  <c r="A564" i="11"/>
  <c r="A563" i="11"/>
  <c r="A562" i="11"/>
  <c r="A561" i="11"/>
  <c r="A560" i="11"/>
  <c r="A559" i="11"/>
  <c r="A558" i="11"/>
  <c r="A557" i="11"/>
  <c r="A556" i="11"/>
  <c r="A555" i="11"/>
  <c r="A554" i="11"/>
  <c r="A553" i="11"/>
  <c r="A552" i="11"/>
  <c r="A551" i="11"/>
  <c r="A550" i="11"/>
  <c r="A549" i="11"/>
  <c r="A548" i="11"/>
  <c r="A547" i="11"/>
  <c r="A546" i="11"/>
  <c r="A545" i="11"/>
  <c r="A544" i="11"/>
  <c r="A543" i="11"/>
  <c r="A542" i="11"/>
  <c r="A541" i="11"/>
  <c r="A540" i="11"/>
  <c r="A539" i="11"/>
  <c r="A538" i="11"/>
  <c r="A537" i="11"/>
  <c r="A536" i="11"/>
  <c r="A535" i="11"/>
  <c r="A534" i="11"/>
  <c r="A533" i="11"/>
  <c r="A532" i="11"/>
  <c r="A531" i="11"/>
  <c r="A530" i="11"/>
  <c r="A529" i="11"/>
  <c r="A527" i="11"/>
  <c r="A513" i="11"/>
  <c r="A512" i="11"/>
  <c r="A511" i="11"/>
  <c r="A510" i="11"/>
  <c r="A509" i="11"/>
  <c r="A508" i="11"/>
  <c r="A506" i="11"/>
  <c r="A499" i="11"/>
  <c r="A498" i="11"/>
  <c r="A497" i="11"/>
  <c r="A495" i="11"/>
  <c r="A491" i="11"/>
  <c r="A485" i="11"/>
  <c r="A484" i="11"/>
  <c r="A483" i="11"/>
  <c r="A482" i="11"/>
  <c r="A481" i="11"/>
  <c r="A477" i="11"/>
  <c r="A476" i="11"/>
  <c r="A475" i="11"/>
  <c r="A474" i="11"/>
  <c r="A470" i="11"/>
  <c r="A469" i="11"/>
  <c r="A468" i="11"/>
  <c r="A465" i="11"/>
  <c r="A464" i="11"/>
  <c r="A463" i="11"/>
  <c r="A462" i="11"/>
  <c r="A456" i="11"/>
  <c r="A453" i="11"/>
  <c r="A450" i="11"/>
  <c r="A447" i="11"/>
  <c r="A444" i="11"/>
  <c r="A443" i="11"/>
  <c r="A442" i="11"/>
  <c r="A441" i="11"/>
  <c r="A440" i="11"/>
  <c r="A439" i="11"/>
  <c r="A436" i="11"/>
  <c r="A435" i="11"/>
  <c r="A434" i="11"/>
  <c r="A433" i="11"/>
  <c r="A431" i="11"/>
  <c r="A428" i="11"/>
  <c r="A427" i="11"/>
  <c r="A426" i="11"/>
  <c r="A425" i="11"/>
  <c r="A423" i="11"/>
  <c r="A420" i="11"/>
  <c r="A419" i="11"/>
  <c r="A418" i="11"/>
  <c r="A407" i="11"/>
  <c r="A406" i="11"/>
  <c r="A403" i="11"/>
  <c r="A398" i="11"/>
  <c r="A397" i="11"/>
  <c r="A393" i="11"/>
  <c r="A392" i="11"/>
  <c r="A383" i="11"/>
  <c r="A379" i="11"/>
  <c r="A378" i="11"/>
  <c r="A377" i="11"/>
  <c r="A376" i="11"/>
  <c r="A362" i="11"/>
  <c r="A361" i="11"/>
  <c r="A360" i="11"/>
  <c r="A357" i="11"/>
  <c r="A356" i="11"/>
  <c r="A355" i="11"/>
  <c r="A352" i="11"/>
  <c r="A351" i="11"/>
  <c r="A350" i="11"/>
  <c r="A348" i="11"/>
  <c r="A343" i="11"/>
  <c r="A342" i="11"/>
  <c r="A341" i="11"/>
  <c r="A340" i="11"/>
  <c r="A338" i="11"/>
  <c r="A334" i="11"/>
  <c r="A333" i="11"/>
  <c r="A332" i="11"/>
  <c r="A328" i="11"/>
  <c r="A327" i="11"/>
  <c r="A326" i="11"/>
  <c r="A325" i="11"/>
  <c r="A321" i="11"/>
  <c r="A320" i="11"/>
  <c r="A319" i="11"/>
  <c r="A310" i="11"/>
  <c r="A309" i="11"/>
  <c r="A308" i="11"/>
  <c r="A307" i="11"/>
  <c r="A306"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3"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4" i="11"/>
  <c r="A22" i="11"/>
  <c r="A20" i="11"/>
  <c r="B1253" i="10"/>
  <c r="B1252" i="10"/>
  <c r="B23" i="2" s="1"/>
  <c r="B1109" i="10"/>
  <c r="D64" i="3" s="1"/>
  <c r="B1108" i="10"/>
  <c r="B38" i="2"/>
  <c r="B1061" i="10"/>
  <c r="B1060" i="10"/>
  <c r="B17" i="2" s="1"/>
  <c r="B1059" i="10"/>
  <c r="B16" i="2" s="1"/>
  <c r="B1058" i="10"/>
  <c r="B15" i="2" s="1"/>
  <c r="B1049" i="10"/>
  <c r="B4" i="2" s="1"/>
  <c r="B896" i="10"/>
  <c r="D147" i="3" s="1"/>
  <c r="B893" i="10"/>
  <c r="D144" i="3" s="1"/>
  <c r="B886" i="10"/>
  <c r="D92" i="3" s="1"/>
  <c r="B869" i="10"/>
  <c r="B90" i="2" s="1"/>
  <c r="B123" i="10"/>
  <c r="D62" i="3" s="1"/>
  <c r="B121" i="10"/>
  <c r="D59" i="3" s="1"/>
  <c r="C75" i="2"/>
  <c r="C351" i="9"/>
  <c r="M348" i="9"/>
  <c r="N348" i="9" s="1"/>
  <c r="M347" i="9"/>
  <c r="N347" i="9" s="1"/>
  <c r="M346" i="9"/>
  <c r="N346" i="9" s="1"/>
  <c r="M345" i="9"/>
  <c r="N345" i="9" s="1"/>
  <c r="M344" i="9"/>
  <c r="N344" i="9" s="1"/>
  <c r="M343" i="9"/>
  <c r="N343" i="9" s="1"/>
  <c r="M342" i="9"/>
  <c r="N342" i="9" s="1"/>
  <c r="M341" i="9"/>
  <c r="N341" i="9" s="1"/>
  <c r="M340" i="9"/>
  <c r="N340" i="9" s="1"/>
  <c r="M339" i="9"/>
  <c r="N339" i="9" s="1"/>
  <c r="M338" i="9"/>
  <c r="N338" i="9" s="1"/>
  <c r="M337" i="9"/>
  <c r="N337" i="9" s="1"/>
  <c r="M336" i="9"/>
  <c r="N336" i="9" s="1"/>
  <c r="M335" i="9"/>
  <c r="N335" i="9" s="1"/>
  <c r="M334" i="9"/>
  <c r="N334" i="9" s="1"/>
  <c r="M333" i="9"/>
  <c r="N333" i="9" s="1"/>
  <c r="M332" i="9"/>
  <c r="N332" i="9" s="1"/>
  <c r="M331" i="9"/>
  <c r="N331" i="9" s="1"/>
  <c r="M330" i="9"/>
  <c r="N330" i="9" s="1"/>
  <c r="M329" i="9"/>
  <c r="N329" i="9" s="1"/>
  <c r="M328" i="9"/>
  <c r="N328" i="9" s="1"/>
  <c r="M327" i="9"/>
  <c r="N327" i="9" s="1"/>
  <c r="M326" i="9"/>
  <c r="N326" i="9" s="1"/>
  <c r="M325" i="9"/>
  <c r="N325" i="9" s="1"/>
  <c r="M324" i="9"/>
  <c r="N324" i="9" s="1"/>
  <c r="M323" i="9"/>
  <c r="N323" i="9" s="1"/>
  <c r="M322" i="9"/>
  <c r="N322" i="9" s="1"/>
  <c r="M321" i="9"/>
  <c r="N321" i="9" s="1"/>
  <c r="M320" i="9"/>
  <c r="N320" i="9" s="1"/>
  <c r="M319" i="9"/>
  <c r="N319" i="9" s="1"/>
  <c r="M318" i="9"/>
  <c r="N318" i="9" s="1"/>
  <c r="M317" i="9"/>
  <c r="N317" i="9" s="1"/>
  <c r="M316" i="9"/>
  <c r="N316" i="9" s="1"/>
  <c r="M315" i="9"/>
  <c r="N315" i="9" s="1"/>
  <c r="M314" i="9"/>
  <c r="N314" i="9" s="1"/>
  <c r="M313" i="9"/>
  <c r="N313" i="9" s="1"/>
  <c r="M312" i="9"/>
  <c r="N312" i="9" s="1"/>
  <c r="M311" i="9"/>
  <c r="N311" i="9" s="1"/>
  <c r="M310" i="9"/>
  <c r="N310" i="9" s="1"/>
  <c r="M309" i="9"/>
  <c r="N309" i="9" s="1"/>
  <c r="M308" i="9"/>
  <c r="N308" i="9" s="1"/>
  <c r="M307" i="9"/>
  <c r="N307" i="9" s="1"/>
  <c r="M306" i="9"/>
  <c r="N306" i="9" s="1"/>
  <c r="M305" i="9"/>
  <c r="N305" i="9" s="1"/>
  <c r="M304" i="9"/>
  <c r="N304" i="9" s="1"/>
  <c r="M303" i="9"/>
  <c r="N303" i="9" s="1"/>
  <c r="M302" i="9"/>
  <c r="N302" i="9" s="1"/>
  <c r="M301" i="9"/>
  <c r="N301" i="9" s="1"/>
  <c r="M300" i="9"/>
  <c r="N300" i="9" s="1"/>
  <c r="M299" i="9"/>
  <c r="N299" i="9" s="1"/>
  <c r="M298" i="9"/>
  <c r="N298" i="9" s="1"/>
  <c r="M297" i="9"/>
  <c r="N297" i="9" s="1"/>
  <c r="M296" i="9"/>
  <c r="N296" i="9" s="1"/>
  <c r="M295" i="9"/>
  <c r="N295" i="9" s="1"/>
  <c r="M294" i="9"/>
  <c r="N294" i="9" s="1"/>
  <c r="M293" i="9"/>
  <c r="N293" i="9" s="1"/>
  <c r="M292" i="9"/>
  <c r="N292" i="9" s="1"/>
  <c r="M291" i="9"/>
  <c r="N291" i="9" s="1"/>
  <c r="M290" i="9"/>
  <c r="N290" i="9" s="1"/>
  <c r="M289" i="9"/>
  <c r="N289" i="9" s="1"/>
  <c r="M288" i="9"/>
  <c r="N288" i="9" s="1"/>
  <c r="M287" i="9"/>
  <c r="N287" i="9" s="1"/>
  <c r="M286" i="9"/>
  <c r="N286" i="9" s="1"/>
  <c r="M285" i="9"/>
  <c r="N285" i="9" s="1"/>
  <c r="M284" i="9"/>
  <c r="N284" i="9" s="1"/>
  <c r="M283" i="9"/>
  <c r="N283" i="9" s="1"/>
  <c r="M282" i="9"/>
  <c r="N282" i="9" s="1"/>
  <c r="M281" i="9"/>
  <c r="N281" i="9" s="1"/>
  <c r="M280" i="9"/>
  <c r="N280" i="9" s="1"/>
  <c r="M279" i="9"/>
  <c r="N279" i="9" s="1"/>
  <c r="M278" i="9"/>
  <c r="N278" i="9" s="1"/>
  <c r="M277" i="9"/>
  <c r="N277" i="9" s="1"/>
  <c r="M276" i="9"/>
  <c r="N276" i="9" s="1"/>
  <c r="M275" i="9"/>
  <c r="N275" i="9" s="1"/>
  <c r="M274" i="9"/>
  <c r="N274" i="9" s="1"/>
  <c r="M273" i="9"/>
  <c r="N273" i="9" s="1"/>
  <c r="M272" i="9"/>
  <c r="N272" i="9" s="1"/>
  <c r="M271" i="9"/>
  <c r="N271" i="9" s="1"/>
  <c r="M270" i="9"/>
  <c r="N270" i="9" s="1"/>
  <c r="M269" i="9"/>
  <c r="N269" i="9" s="1"/>
  <c r="M268" i="9"/>
  <c r="N268" i="9" s="1"/>
  <c r="M267" i="9"/>
  <c r="N267" i="9" s="1"/>
  <c r="M266" i="9"/>
  <c r="N266" i="9" s="1"/>
  <c r="M265" i="9"/>
  <c r="N265" i="9" s="1"/>
  <c r="M264" i="9"/>
  <c r="N264" i="9" s="1"/>
  <c r="M263" i="9"/>
  <c r="N263" i="9" s="1"/>
  <c r="M262" i="9"/>
  <c r="N262" i="9" s="1"/>
  <c r="M261" i="9"/>
  <c r="N261" i="9" s="1"/>
  <c r="M260" i="9"/>
  <c r="N260" i="9" s="1"/>
  <c r="M259" i="9"/>
  <c r="N259" i="9" s="1"/>
  <c r="M258" i="9"/>
  <c r="N258" i="9" s="1"/>
  <c r="M257" i="9"/>
  <c r="N257" i="9" s="1"/>
  <c r="M256" i="9"/>
  <c r="N256" i="9" s="1"/>
  <c r="M255" i="9"/>
  <c r="N255" i="9" s="1"/>
  <c r="M254" i="9"/>
  <c r="N254" i="9" s="1"/>
  <c r="M253" i="9"/>
  <c r="N253" i="9" s="1"/>
  <c r="M252" i="9"/>
  <c r="N252" i="9" s="1"/>
  <c r="M251" i="9"/>
  <c r="N251" i="9" s="1"/>
  <c r="M250" i="9"/>
  <c r="N250" i="9" s="1"/>
  <c r="M249" i="9"/>
  <c r="N249" i="9" s="1"/>
  <c r="M248" i="9"/>
  <c r="N248" i="9" s="1"/>
  <c r="M247" i="9"/>
  <c r="N247" i="9" s="1"/>
  <c r="M246" i="9"/>
  <c r="N246" i="9" s="1"/>
  <c r="M245" i="9"/>
  <c r="N245" i="9" s="1"/>
  <c r="M244" i="9"/>
  <c r="N244" i="9" s="1"/>
  <c r="M243" i="9"/>
  <c r="N243" i="9" s="1"/>
  <c r="M242" i="9"/>
  <c r="N242" i="9" s="1"/>
  <c r="M241" i="9"/>
  <c r="N241" i="9" s="1"/>
  <c r="M240" i="9"/>
  <c r="N240" i="9" s="1"/>
  <c r="M239" i="9"/>
  <c r="N239" i="9" s="1"/>
  <c r="M238" i="9"/>
  <c r="N238" i="9" s="1"/>
  <c r="M237" i="9"/>
  <c r="N237" i="9" s="1"/>
  <c r="M236" i="9"/>
  <c r="N236" i="9" s="1"/>
  <c r="M235" i="9"/>
  <c r="N235" i="9" s="1"/>
  <c r="M234" i="9"/>
  <c r="N234" i="9" s="1"/>
  <c r="M233" i="9"/>
  <c r="N233" i="9" s="1"/>
  <c r="M232" i="9"/>
  <c r="N232" i="9" s="1"/>
  <c r="M231" i="9"/>
  <c r="N231" i="9" s="1"/>
  <c r="M230" i="9"/>
  <c r="N230" i="9" s="1"/>
  <c r="M229" i="9"/>
  <c r="N229" i="9" s="1"/>
  <c r="M228" i="9"/>
  <c r="N228" i="9" s="1"/>
  <c r="M227" i="9"/>
  <c r="N227" i="9" s="1"/>
  <c r="M226" i="9"/>
  <c r="N226" i="9" s="1"/>
  <c r="M225" i="9"/>
  <c r="N225" i="9" s="1"/>
  <c r="M224" i="9"/>
  <c r="N224" i="9" s="1"/>
  <c r="M223" i="9"/>
  <c r="N223" i="9" s="1"/>
  <c r="M222" i="9"/>
  <c r="N222" i="9" s="1"/>
  <c r="M221" i="9"/>
  <c r="N221" i="9" s="1"/>
  <c r="M220" i="9"/>
  <c r="N220" i="9" s="1"/>
  <c r="M219" i="9"/>
  <c r="N219" i="9" s="1"/>
  <c r="M218" i="9"/>
  <c r="N218" i="9" s="1"/>
  <c r="M217" i="9"/>
  <c r="N217" i="9" s="1"/>
  <c r="M216" i="9"/>
  <c r="N216" i="9" s="1"/>
  <c r="M215" i="9"/>
  <c r="N215" i="9" s="1"/>
  <c r="M214" i="9"/>
  <c r="N214" i="9" s="1"/>
  <c r="M213" i="9"/>
  <c r="N213" i="9" s="1"/>
  <c r="M212" i="9"/>
  <c r="N212" i="9" s="1"/>
  <c r="M211" i="9"/>
  <c r="N211" i="9" s="1"/>
  <c r="M210" i="9"/>
  <c r="N210" i="9" s="1"/>
  <c r="M209" i="9"/>
  <c r="N209" i="9" s="1"/>
  <c r="M208" i="9"/>
  <c r="N208" i="9" s="1"/>
  <c r="M207" i="9"/>
  <c r="N207" i="9" s="1"/>
  <c r="M206" i="9"/>
  <c r="N206" i="9" s="1"/>
  <c r="M205" i="9"/>
  <c r="N205" i="9" s="1"/>
  <c r="M204" i="9"/>
  <c r="N204" i="9" s="1"/>
  <c r="M203" i="9"/>
  <c r="N203" i="9" s="1"/>
  <c r="M202" i="9"/>
  <c r="N202" i="9" s="1"/>
  <c r="M201" i="9"/>
  <c r="N201" i="9" s="1"/>
  <c r="M200" i="9"/>
  <c r="N200" i="9" s="1"/>
  <c r="M199" i="9"/>
  <c r="N199" i="9" s="1"/>
  <c r="M198" i="9"/>
  <c r="N198" i="9" s="1"/>
  <c r="M197" i="9"/>
  <c r="N197" i="9" s="1"/>
  <c r="M196" i="9"/>
  <c r="N196" i="9" s="1"/>
  <c r="M195" i="9"/>
  <c r="N195" i="9" s="1"/>
  <c r="M194" i="9"/>
  <c r="N194" i="9" s="1"/>
  <c r="M193" i="9"/>
  <c r="N193" i="9" s="1"/>
  <c r="M192" i="9"/>
  <c r="N192" i="9" s="1"/>
  <c r="M191" i="9"/>
  <c r="N191" i="9" s="1"/>
  <c r="M190" i="9"/>
  <c r="N190" i="9" s="1"/>
  <c r="M189" i="9"/>
  <c r="N189" i="9" s="1"/>
  <c r="M188" i="9"/>
  <c r="N188" i="9" s="1"/>
  <c r="M187" i="9"/>
  <c r="N187" i="9" s="1"/>
  <c r="M186" i="9"/>
  <c r="N186" i="9" s="1"/>
  <c r="M185" i="9"/>
  <c r="N185" i="9" s="1"/>
  <c r="M184" i="9"/>
  <c r="N184" i="9" s="1"/>
  <c r="M183" i="9"/>
  <c r="N183" i="9" s="1"/>
  <c r="M182" i="9"/>
  <c r="N182" i="9" s="1"/>
  <c r="M181" i="9"/>
  <c r="N181" i="9" s="1"/>
  <c r="M180" i="9"/>
  <c r="N180" i="9" s="1"/>
  <c r="M179" i="9"/>
  <c r="N179" i="9" s="1"/>
  <c r="M178" i="9"/>
  <c r="N178" i="9" s="1"/>
  <c r="M177" i="9"/>
  <c r="N177" i="9" s="1"/>
  <c r="M176" i="9"/>
  <c r="N176" i="9" s="1"/>
  <c r="M175" i="9"/>
  <c r="N175" i="9" s="1"/>
  <c r="M174" i="9"/>
  <c r="N174" i="9" s="1"/>
  <c r="M173" i="9"/>
  <c r="N173" i="9" s="1"/>
  <c r="M172" i="9"/>
  <c r="N172" i="9" s="1"/>
  <c r="M171" i="9"/>
  <c r="N171" i="9" s="1"/>
  <c r="M170" i="9"/>
  <c r="N170" i="9" s="1"/>
  <c r="M169" i="9"/>
  <c r="N169" i="9" s="1"/>
  <c r="M168" i="9"/>
  <c r="N168" i="9" s="1"/>
  <c r="M167" i="9"/>
  <c r="N167" i="9" s="1"/>
  <c r="M166" i="9"/>
  <c r="N166" i="9" s="1"/>
  <c r="M165" i="9"/>
  <c r="N165" i="9" s="1"/>
  <c r="M164" i="9"/>
  <c r="N164" i="9" s="1"/>
  <c r="M163" i="9"/>
  <c r="N163" i="9" s="1"/>
  <c r="M162" i="9"/>
  <c r="N162" i="9" s="1"/>
  <c r="M161" i="9"/>
  <c r="N161" i="9" s="1"/>
  <c r="M160" i="9"/>
  <c r="N160" i="9" s="1"/>
  <c r="M159" i="9"/>
  <c r="N159" i="9" s="1"/>
  <c r="M158" i="9"/>
  <c r="N158" i="9" s="1"/>
  <c r="M157" i="9"/>
  <c r="N157" i="9" s="1"/>
  <c r="M156" i="9"/>
  <c r="N156" i="9" s="1"/>
  <c r="M155" i="9"/>
  <c r="N155" i="9" s="1"/>
  <c r="M154" i="9"/>
  <c r="N154" i="9" s="1"/>
  <c r="M153" i="9"/>
  <c r="N153" i="9" s="1"/>
  <c r="M152" i="9"/>
  <c r="N152" i="9" s="1"/>
  <c r="M151" i="9"/>
  <c r="N151" i="9" s="1"/>
  <c r="M150" i="9"/>
  <c r="N150" i="9" s="1"/>
  <c r="M149" i="9"/>
  <c r="N149" i="9" s="1"/>
  <c r="M148" i="9"/>
  <c r="N148" i="9" s="1"/>
  <c r="M147" i="9"/>
  <c r="N147" i="9" s="1"/>
  <c r="M146" i="9"/>
  <c r="N146" i="9" s="1"/>
  <c r="M145" i="9"/>
  <c r="N145" i="9" s="1"/>
  <c r="M144" i="9"/>
  <c r="N144" i="9" s="1"/>
  <c r="M143" i="9"/>
  <c r="N143" i="9" s="1"/>
  <c r="M142" i="9"/>
  <c r="N142" i="9" s="1"/>
  <c r="M141" i="9"/>
  <c r="N141" i="9" s="1"/>
  <c r="M140" i="9"/>
  <c r="N140" i="9" s="1"/>
  <c r="M139" i="9"/>
  <c r="N139" i="9" s="1"/>
  <c r="M138" i="9"/>
  <c r="N138" i="9" s="1"/>
  <c r="M137" i="9"/>
  <c r="N137" i="9" s="1"/>
  <c r="M136" i="9"/>
  <c r="N136" i="9" s="1"/>
  <c r="M135" i="9"/>
  <c r="N135" i="9" s="1"/>
  <c r="M134" i="9"/>
  <c r="N134" i="9" s="1"/>
  <c r="M133" i="9"/>
  <c r="N133" i="9" s="1"/>
  <c r="M132" i="9"/>
  <c r="N132" i="9" s="1"/>
  <c r="M131" i="9"/>
  <c r="N131" i="9" s="1"/>
  <c r="M130" i="9"/>
  <c r="N130" i="9" s="1"/>
  <c r="M129" i="9"/>
  <c r="N129" i="9" s="1"/>
  <c r="M128" i="9"/>
  <c r="N128" i="9" s="1"/>
  <c r="M127" i="9"/>
  <c r="N127" i="9" s="1"/>
  <c r="M126" i="9"/>
  <c r="N126" i="9" s="1"/>
  <c r="M125" i="9"/>
  <c r="N125" i="9" s="1"/>
  <c r="M124" i="9"/>
  <c r="N124" i="9" s="1"/>
  <c r="M123" i="9"/>
  <c r="N123" i="9" s="1"/>
  <c r="M122" i="9"/>
  <c r="N122" i="9" s="1"/>
  <c r="M121" i="9"/>
  <c r="N121" i="9" s="1"/>
  <c r="M120" i="9"/>
  <c r="N120" i="9" s="1"/>
  <c r="M119" i="9"/>
  <c r="N119" i="9" s="1"/>
  <c r="M118" i="9"/>
  <c r="N118" i="9" s="1"/>
  <c r="M117" i="9"/>
  <c r="N117" i="9" s="1"/>
  <c r="M116" i="9"/>
  <c r="N116" i="9" s="1"/>
  <c r="M115" i="9"/>
  <c r="N115" i="9" s="1"/>
  <c r="M114" i="9"/>
  <c r="N114" i="9" s="1"/>
  <c r="M113" i="9"/>
  <c r="N113" i="9" s="1"/>
  <c r="M112" i="9"/>
  <c r="N112" i="9" s="1"/>
  <c r="M111" i="9"/>
  <c r="N111" i="9" s="1"/>
  <c r="M110" i="9"/>
  <c r="N110" i="9" s="1"/>
  <c r="M109" i="9"/>
  <c r="N109" i="9" s="1"/>
  <c r="M108" i="9"/>
  <c r="N108" i="9" s="1"/>
  <c r="M107" i="9"/>
  <c r="N107" i="9" s="1"/>
  <c r="M106" i="9"/>
  <c r="N106" i="9" s="1"/>
  <c r="M105" i="9"/>
  <c r="N105" i="9" s="1"/>
  <c r="M104" i="9"/>
  <c r="N104" i="9" s="1"/>
  <c r="M103" i="9"/>
  <c r="N103" i="9" s="1"/>
  <c r="M102" i="9"/>
  <c r="N102" i="9" s="1"/>
  <c r="M101" i="9"/>
  <c r="N101" i="9" s="1"/>
  <c r="M100" i="9"/>
  <c r="N100" i="9" s="1"/>
  <c r="M99" i="9"/>
  <c r="N99" i="9" s="1"/>
  <c r="M98" i="9"/>
  <c r="N98" i="9" s="1"/>
  <c r="M97" i="9"/>
  <c r="N97" i="9" s="1"/>
  <c r="M96" i="9"/>
  <c r="N96" i="9" s="1"/>
  <c r="M95" i="9"/>
  <c r="N95" i="9" s="1"/>
  <c r="M94" i="9"/>
  <c r="N94" i="9" s="1"/>
  <c r="M93" i="9"/>
  <c r="N93" i="9" s="1"/>
  <c r="M92" i="9"/>
  <c r="N92" i="9" s="1"/>
  <c r="M91" i="9"/>
  <c r="N91" i="9" s="1"/>
  <c r="M90" i="9"/>
  <c r="N90" i="9" s="1"/>
  <c r="M89" i="9"/>
  <c r="N89" i="9" s="1"/>
  <c r="M88" i="9"/>
  <c r="N88" i="9" s="1"/>
  <c r="M87" i="9"/>
  <c r="N87" i="9" s="1"/>
  <c r="M86" i="9"/>
  <c r="N86" i="9" s="1"/>
  <c r="M85" i="9"/>
  <c r="N85" i="9" s="1"/>
  <c r="M84" i="9"/>
  <c r="N84" i="9" s="1"/>
  <c r="M83" i="9"/>
  <c r="N83" i="9" s="1"/>
  <c r="M82" i="9"/>
  <c r="N82" i="9" s="1"/>
  <c r="M81" i="9"/>
  <c r="N81" i="9" s="1"/>
  <c r="M80" i="9"/>
  <c r="N80" i="9" s="1"/>
  <c r="M79" i="9"/>
  <c r="N79" i="9" s="1"/>
  <c r="M78" i="9"/>
  <c r="N78" i="9" s="1"/>
  <c r="M77" i="9"/>
  <c r="N77" i="9" s="1"/>
  <c r="M76" i="9"/>
  <c r="N76" i="9" s="1"/>
  <c r="M75" i="9"/>
  <c r="N75" i="9" s="1"/>
  <c r="M74" i="9"/>
  <c r="N74" i="9" s="1"/>
  <c r="M73" i="9"/>
  <c r="N73" i="9" s="1"/>
  <c r="M72" i="9"/>
  <c r="N72" i="9" s="1"/>
  <c r="M71" i="9"/>
  <c r="N71" i="9" s="1"/>
  <c r="M70" i="9"/>
  <c r="N70" i="9" s="1"/>
  <c r="M69" i="9"/>
  <c r="N69" i="9" s="1"/>
  <c r="M68" i="9"/>
  <c r="N68" i="9" s="1"/>
  <c r="M67" i="9"/>
  <c r="N67" i="9" s="1"/>
  <c r="M66" i="9"/>
  <c r="N66" i="9" s="1"/>
  <c r="M65" i="9"/>
  <c r="N65" i="9" s="1"/>
  <c r="M64" i="9"/>
  <c r="N64" i="9" s="1"/>
  <c r="M63" i="9"/>
  <c r="N63" i="9" s="1"/>
  <c r="M62" i="9"/>
  <c r="N62" i="9" s="1"/>
  <c r="M61" i="9"/>
  <c r="N61" i="9" s="1"/>
  <c r="M60" i="9"/>
  <c r="N60" i="9" s="1"/>
  <c r="M59" i="9"/>
  <c r="N59" i="9" s="1"/>
  <c r="M58" i="9"/>
  <c r="N58" i="9" s="1"/>
  <c r="M57" i="9"/>
  <c r="N57" i="9" s="1"/>
  <c r="M56" i="9"/>
  <c r="N56" i="9" s="1"/>
  <c r="M55" i="9"/>
  <c r="N55" i="9" s="1"/>
  <c r="M54" i="9"/>
  <c r="N54" i="9" s="1"/>
  <c r="M53" i="9"/>
  <c r="N53" i="9" s="1"/>
  <c r="M52" i="9"/>
  <c r="N52" i="9" s="1"/>
  <c r="M51" i="9"/>
  <c r="N51" i="9" s="1"/>
  <c r="M50" i="9"/>
  <c r="N50" i="9" s="1"/>
  <c r="G47" i="9"/>
  <c r="F47" i="9"/>
  <c r="D47" i="9"/>
  <c r="C47" i="9"/>
  <c r="O45" i="9"/>
  <c r="N45" i="9"/>
  <c r="M45" i="9"/>
  <c r="L45" i="9"/>
  <c r="K45" i="9"/>
  <c r="J45" i="9"/>
  <c r="I45" i="9"/>
  <c r="F45" i="9"/>
  <c r="C45" i="9"/>
  <c r="C44" i="9"/>
  <c r="C43" i="9"/>
  <c r="C42" i="9"/>
  <c r="L39" i="9"/>
  <c r="M19" i="9" s="1"/>
  <c r="G56" i="1" s="1"/>
  <c r="C39" i="9"/>
  <c r="E32" i="9"/>
  <c r="D32" i="9"/>
  <c r="C32" i="9"/>
  <c r="N31" i="9"/>
  <c r="L31" i="9"/>
  <c r="J31" i="9"/>
  <c r="G31" i="9"/>
  <c r="C31" i="9"/>
  <c r="C30" i="9"/>
  <c r="C29" i="9"/>
  <c r="C27" i="9"/>
  <c r="C26" i="9"/>
  <c r="C25" i="9"/>
  <c r="C24" i="9"/>
  <c r="C22" i="9"/>
  <c r="C20" i="9"/>
  <c r="C19" i="9"/>
  <c r="C18" i="9"/>
  <c r="M17" i="9"/>
  <c r="M18" i="9" s="1"/>
  <c r="C17" i="9"/>
  <c r="C16" i="9"/>
  <c r="C15" i="9"/>
  <c r="C13" i="9"/>
  <c r="C11" i="9"/>
  <c r="C10" i="9"/>
  <c r="C9" i="9"/>
  <c r="C8" i="9"/>
  <c r="C6" i="9"/>
  <c r="C5" i="9"/>
  <c r="C4" i="9"/>
  <c r="C2" i="9"/>
  <c r="C113" i="8"/>
  <c r="C112" i="8"/>
  <c r="F111" i="8"/>
  <c r="E111" i="8"/>
  <c r="C110" i="8"/>
  <c r="F108" i="8"/>
  <c r="E108" i="8"/>
  <c r="E112" i="8" s="1"/>
  <c r="D108" i="8"/>
  <c r="C108" i="8"/>
  <c r="D27" i="8"/>
  <c r="C27" i="8"/>
  <c r="F26" i="8"/>
  <c r="E26" i="8"/>
  <c r="C26" i="8"/>
  <c r="C25" i="8"/>
  <c r="C24" i="8"/>
  <c r="C23" i="8"/>
  <c r="C11" i="8"/>
  <c r="C5" i="8"/>
  <c r="C4" i="8"/>
  <c r="B2" i="8"/>
  <c r="B35" i="7"/>
  <c r="B6" i="7"/>
  <c r="C4" i="7"/>
  <c r="B2" i="7"/>
  <c r="C65" i="6"/>
  <c r="M8" i="6"/>
  <c r="L8" i="6"/>
  <c r="K8" i="6"/>
  <c r="J8" i="6"/>
  <c r="I8" i="6"/>
  <c r="H8" i="6"/>
  <c r="G8" i="6"/>
  <c r="P7" i="6"/>
  <c r="O7" i="6"/>
  <c r="N7" i="6"/>
  <c r="I7" i="6"/>
  <c r="G7" i="6"/>
  <c r="F7" i="6"/>
  <c r="E7" i="6"/>
  <c r="D7" i="6"/>
  <c r="C7" i="6"/>
  <c r="C6" i="6"/>
  <c r="C5" i="6"/>
  <c r="C4" i="6"/>
  <c r="C2" i="6"/>
  <c r="F133" i="5"/>
  <c r="C179" i="5"/>
  <c r="J178" i="5"/>
  <c r="J177" i="5"/>
  <c r="J176" i="5"/>
  <c r="J175" i="5"/>
  <c r="J174" i="5"/>
  <c r="J173" i="5"/>
  <c r="J172" i="5"/>
  <c r="J171" i="5"/>
  <c r="J170" i="5"/>
  <c r="J169" i="5"/>
  <c r="J168" i="5"/>
  <c r="J167" i="5"/>
  <c r="J166" i="5"/>
  <c r="J165" i="5"/>
  <c r="J164" i="5"/>
  <c r="J163" i="5"/>
  <c r="J162" i="5"/>
  <c r="J161" i="5"/>
  <c r="J160" i="5"/>
  <c r="J159" i="5"/>
  <c r="J158" i="5"/>
  <c r="J157" i="5"/>
  <c r="J156" i="5"/>
  <c r="J155" i="5"/>
  <c r="J154" i="5"/>
  <c r="J153" i="5"/>
  <c r="J152" i="5"/>
  <c r="J151" i="5"/>
  <c r="J150" i="5"/>
  <c r="J149" i="5"/>
  <c r="J148" i="5"/>
  <c r="I147" i="5"/>
  <c r="H147" i="5"/>
  <c r="G147" i="5"/>
  <c r="F147" i="5"/>
  <c r="E147" i="5"/>
  <c r="D147" i="5"/>
  <c r="C147" i="5"/>
  <c r="K146" i="5"/>
  <c r="J146" i="5"/>
  <c r="E146" i="5"/>
  <c r="C145" i="5"/>
  <c r="C144" i="5"/>
  <c r="C142" i="5"/>
  <c r="I141" i="5"/>
  <c r="H141" i="5"/>
  <c r="G141" i="5"/>
  <c r="F141" i="5"/>
  <c r="E141" i="5"/>
  <c r="C141" i="5"/>
  <c r="K140" i="5"/>
  <c r="J140" i="5"/>
  <c r="E140" i="5"/>
  <c r="C139" i="5"/>
  <c r="C138" i="5"/>
  <c r="C136" i="5"/>
  <c r="C135" i="5"/>
  <c r="C133" i="5"/>
  <c r="K132" i="5"/>
  <c r="I132" i="5"/>
  <c r="H132" i="5"/>
  <c r="G132" i="5"/>
  <c r="F132" i="5"/>
  <c r="E132" i="5"/>
  <c r="C132" i="5"/>
  <c r="C131" i="5"/>
  <c r="I130" i="5"/>
  <c r="H130" i="5"/>
  <c r="G130" i="5"/>
  <c r="F130" i="5"/>
  <c r="E130" i="5"/>
  <c r="K129" i="5"/>
  <c r="J129" i="5"/>
  <c r="E129" i="5"/>
  <c r="C127" i="5"/>
  <c r="C126" i="5"/>
  <c r="C125" i="5"/>
  <c r="C123" i="5"/>
  <c r="K120" i="5"/>
  <c r="K16" i="5" s="1"/>
  <c r="I120" i="5"/>
  <c r="I16" i="5" s="1"/>
  <c r="H120" i="5"/>
  <c r="H16" i="5" s="1"/>
  <c r="G120" i="5"/>
  <c r="G16" i="5" s="1"/>
  <c r="F120" i="5"/>
  <c r="F16" i="5" s="1"/>
  <c r="E120" i="5"/>
  <c r="E16" i="5" s="1"/>
  <c r="C120" i="5"/>
  <c r="C119" i="5"/>
  <c r="J118" i="5"/>
  <c r="J117" i="5"/>
  <c r="J116" i="5"/>
  <c r="J115" i="5"/>
  <c r="J114" i="5"/>
  <c r="J113" i="5"/>
  <c r="J112" i="5"/>
  <c r="J111" i="5"/>
  <c r="J110" i="5"/>
  <c r="J109" i="5"/>
  <c r="J108" i="5"/>
  <c r="J107" i="5"/>
  <c r="J106" i="5"/>
  <c r="J105" i="5"/>
  <c r="J104" i="5"/>
  <c r="J103" i="5"/>
  <c r="J102" i="5"/>
  <c r="J101" i="5"/>
  <c r="J100" i="5"/>
  <c r="J99" i="5"/>
  <c r="J98" i="5"/>
  <c r="J97" i="5"/>
  <c r="J96" i="5"/>
  <c r="J95" i="5"/>
  <c r="J94" i="5"/>
  <c r="I93" i="5"/>
  <c r="H93" i="5"/>
  <c r="G93" i="5"/>
  <c r="F93" i="5"/>
  <c r="E93" i="5"/>
  <c r="D93" i="5"/>
  <c r="C93" i="5"/>
  <c r="K92" i="5"/>
  <c r="J92" i="5"/>
  <c r="E92" i="5"/>
  <c r="C91" i="5"/>
  <c r="C90" i="5"/>
  <c r="K88" i="5"/>
  <c r="K15" i="5" s="1"/>
  <c r="I88" i="5"/>
  <c r="I15" i="5" s="1"/>
  <c r="H88" i="5"/>
  <c r="H15" i="5" s="1"/>
  <c r="G88" i="5"/>
  <c r="G15" i="5" s="1"/>
  <c r="C88" i="5"/>
  <c r="C87" i="5"/>
  <c r="J86" i="5"/>
  <c r="J85" i="5"/>
  <c r="J84" i="5"/>
  <c r="J83" i="5"/>
  <c r="J82" i="5"/>
  <c r="J81" i="5"/>
  <c r="J80" i="5"/>
  <c r="J79" i="5"/>
  <c r="J78" i="5"/>
  <c r="J77" i="5"/>
  <c r="J76" i="5"/>
  <c r="J75" i="5"/>
  <c r="J74" i="5"/>
  <c r="J73" i="5"/>
  <c r="J72" i="5"/>
  <c r="J71" i="5"/>
  <c r="J70" i="5"/>
  <c r="J69" i="5"/>
  <c r="J68" i="5"/>
  <c r="J67" i="5"/>
  <c r="J66" i="5"/>
  <c r="J64" i="5"/>
  <c r="J63" i="5"/>
  <c r="J62" i="5"/>
  <c r="I61" i="5"/>
  <c r="H61" i="5"/>
  <c r="G61" i="5"/>
  <c r="F61" i="5"/>
  <c r="E61" i="5"/>
  <c r="D61" i="5"/>
  <c r="C61" i="5"/>
  <c r="K60" i="5"/>
  <c r="J60" i="5"/>
  <c r="E60" i="5"/>
  <c r="C59" i="5"/>
  <c r="C58" i="5"/>
  <c r="K13" i="5"/>
  <c r="I13" i="5"/>
  <c r="C56" i="5"/>
  <c r="J55" i="5"/>
  <c r="C55" i="5"/>
  <c r="J54" i="5"/>
  <c r="C54" i="5"/>
  <c r="J53" i="5"/>
  <c r="C53" i="5"/>
  <c r="J52" i="5"/>
  <c r="C52" i="5"/>
  <c r="J51" i="5"/>
  <c r="C51" i="5"/>
  <c r="J50" i="5"/>
  <c r="C50" i="5"/>
  <c r="J49" i="5"/>
  <c r="C49" i="5"/>
  <c r="J48" i="5"/>
  <c r="C48" i="5"/>
  <c r="J47" i="5"/>
  <c r="C47" i="5"/>
  <c r="J46" i="5"/>
  <c r="C46" i="5"/>
  <c r="J45" i="5"/>
  <c r="C45" i="5"/>
  <c r="J44" i="5"/>
  <c r="C44" i="5"/>
  <c r="J43" i="5"/>
  <c r="C43" i="5"/>
  <c r="J42" i="5"/>
  <c r="C42" i="5"/>
  <c r="J41" i="5"/>
  <c r="C41" i="5"/>
  <c r="J40" i="5"/>
  <c r="C40" i="5"/>
  <c r="J39" i="5"/>
  <c r="C39" i="5"/>
  <c r="J38" i="5"/>
  <c r="C38" i="5"/>
  <c r="J37" i="5"/>
  <c r="C37" i="5"/>
  <c r="J36" i="5"/>
  <c r="C36" i="5"/>
  <c r="J35" i="5"/>
  <c r="C35" i="5"/>
  <c r="J34" i="5"/>
  <c r="C34" i="5"/>
  <c r="J33" i="5"/>
  <c r="C33" i="5"/>
  <c r="J32" i="5"/>
  <c r="C32" i="5"/>
  <c r="J31" i="5"/>
  <c r="C31" i="5"/>
  <c r="J30" i="5"/>
  <c r="C30" i="5"/>
  <c r="J29" i="5"/>
  <c r="C29" i="5"/>
  <c r="J28" i="5"/>
  <c r="C28" i="5"/>
  <c r="J27" i="5"/>
  <c r="C27" i="5"/>
  <c r="J26" i="5"/>
  <c r="C26" i="5"/>
  <c r="J25" i="5"/>
  <c r="J56" i="5" s="1"/>
  <c r="C25" i="5"/>
  <c r="I24" i="5"/>
  <c r="H24" i="5"/>
  <c r="G24" i="5"/>
  <c r="F24" i="5"/>
  <c r="E24" i="5"/>
  <c r="C24" i="5"/>
  <c r="K23" i="5"/>
  <c r="J23" i="5"/>
  <c r="E23" i="5"/>
  <c r="C22" i="5"/>
  <c r="C21" i="5"/>
  <c r="C19" i="5"/>
  <c r="C18" i="5"/>
  <c r="C17" i="5"/>
  <c r="C16" i="5"/>
  <c r="C15" i="5"/>
  <c r="C14" i="5"/>
  <c r="C13" i="5"/>
  <c r="C12" i="5"/>
  <c r="I11" i="5"/>
  <c r="H11" i="5"/>
  <c r="G11" i="5"/>
  <c r="F11" i="5"/>
  <c r="E11" i="5"/>
  <c r="K10" i="5"/>
  <c r="J10" i="5"/>
  <c r="E10" i="5"/>
  <c r="C8" i="5"/>
  <c r="C7" i="5"/>
  <c r="C6" i="5"/>
  <c r="C4" i="5"/>
  <c r="B2" i="5"/>
  <c r="D195" i="4"/>
  <c r="D191" i="4"/>
  <c r="D190" i="4"/>
  <c r="D187" i="4"/>
  <c r="D185" i="4"/>
  <c r="K172" i="4"/>
  <c r="I172" i="4"/>
  <c r="G172" i="4"/>
  <c r="F172" i="4"/>
  <c r="D172" i="4"/>
  <c r="E170" i="4"/>
  <c r="D170" i="4"/>
  <c r="E169" i="4"/>
  <c r="D169" i="4"/>
  <c r="E168" i="4"/>
  <c r="D168" i="4"/>
  <c r="E167" i="4"/>
  <c r="D167" i="4"/>
  <c r="E166" i="4"/>
  <c r="D166" i="4"/>
  <c r="D165" i="4"/>
  <c r="D163" i="4"/>
  <c r="D162" i="4"/>
  <c r="D161" i="4"/>
  <c r="D160" i="4"/>
  <c r="D159" i="4"/>
  <c r="D156" i="4"/>
  <c r="D155" i="4"/>
  <c r="D153" i="4"/>
  <c r="D151" i="4"/>
  <c r="D148" i="4"/>
  <c r="D146" i="4"/>
  <c r="D144" i="4"/>
  <c r="D143" i="4"/>
  <c r="D142" i="4"/>
  <c r="D141" i="4"/>
  <c r="M139" i="4"/>
  <c r="D139" i="4"/>
  <c r="D138" i="4"/>
  <c r="G136" i="4"/>
  <c r="D136" i="4"/>
  <c r="M135" i="4"/>
  <c r="H135" i="4"/>
  <c r="D135" i="4"/>
  <c r="M134" i="4"/>
  <c r="H134" i="4"/>
  <c r="D134" i="4"/>
  <c r="M133" i="4"/>
  <c r="H133" i="4"/>
  <c r="D133" i="4"/>
  <c r="G132" i="4"/>
  <c r="D132" i="4"/>
  <c r="D131" i="4"/>
  <c r="D130" i="4"/>
  <c r="M128" i="4"/>
  <c r="D127" i="4"/>
  <c r="D126" i="4"/>
  <c r="D125" i="4"/>
  <c r="D124" i="4"/>
  <c r="D123" i="4"/>
  <c r="D120" i="4"/>
  <c r="D119" i="4"/>
  <c r="D117" i="4"/>
  <c r="D116" i="4"/>
  <c r="D114" i="4"/>
  <c r="G113" i="4"/>
  <c r="K112" i="4"/>
  <c r="J112" i="4"/>
  <c r="K111" i="4"/>
  <c r="J111" i="4"/>
  <c r="K110" i="4"/>
  <c r="J110" i="4"/>
  <c r="K109" i="4"/>
  <c r="J109" i="4"/>
  <c r="K108" i="4"/>
  <c r="J108" i="4"/>
  <c r="K107" i="4"/>
  <c r="J107" i="4"/>
  <c r="K106" i="4"/>
  <c r="J106" i="4"/>
  <c r="K105" i="4"/>
  <c r="J105" i="4"/>
  <c r="K104" i="4"/>
  <c r="J104" i="4"/>
  <c r="K103" i="4"/>
  <c r="J103" i="4"/>
  <c r="K102" i="4"/>
  <c r="J102" i="4"/>
  <c r="D102" i="4"/>
  <c r="D103" i="4" s="1"/>
  <c r="D104" i="4" s="1"/>
  <c r="D105" i="4" s="1"/>
  <c r="D106" i="4" s="1"/>
  <c r="D107" i="4" s="1"/>
  <c r="D108" i="4" s="1"/>
  <c r="D109" i="4" s="1"/>
  <c r="D110" i="4" s="1"/>
  <c r="D111" i="4" s="1"/>
  <c r="D112" i="4" s="1"/>
  <c r="K101" i="4"/>
  <c r="J101" i="4"/>
  <c r="K100" i="4"/>
  <c r="J100" i="4"/>
  <c r="I100" i="4"/>
  <c r="H100" i="4"/>
  <c r="G100" i="4"/>
  <c r="E100" i="4"/>
  <c r="D100" i="4"/>
  <c r="D98" i="4"/>
  <c r="D97" i="4"/>
  <c r="D94" i="4"/>
  <c r="D93" i="4"/>
  <c r="D91" i="4"/>
  <c r="D90" i="4"/>
  <c r="D88" i="4"/>
  <c r="E87" i="4"/>
  <c r="E113" i="4" s="1"/>
  <c r="K86" i="4"/>
  <c r="J86" i="4"/>
  <c r="G86" i="4"/>
  <c r="I86" i="4" s="1"/>
  <c r="E86" i="4"/>
  <c r="E112" i="4" s="1"/>
  <c r="K85" i="4"/>
  <c r="J85" i="4"/>
  <c r="G85" i="4"/>
  <c r="G111" i="4" s="1"/>
  <c r="I111" i="4" s="1"/>
  <c r="E85" i="4"/>
  <c r="E111" i="4" s="1"/>
  <c r="K84" i="4"/>
  <c r="J84" i="4"/>
  <c r="G84" i="4"/>
  <c r="I84" i="4" s="1"/>
  <c r="E84" i="4"/>
  <c r="E110" i="4" s="1"/>
  <c r="K83" i="4"/>
  <c r="J83" i="4"/>
  <c r="G83" i="4"/>
  <c r="G109" i="4" s="1"/>
  <c r="I109" i="4" s="1"/>
  <c r="E83" i="4"/>
  <c r="E109" i="4" s="1"/>
  <c r="K82" i="4"/>
  <c r="J82" i="4"/>
  <c r="G82" i="4"/>
  <c r="I82" i="4" s="1"/>
  <c r="E82" i="4"/>
  <c r="E108" i="4" s="1"/>
  <c r="K81" i="4"/>
  <c r="J81" i="4"/>
  <c r="G81" i="4"/>
  <c r="G107" i="4" s="1"/>
  <c r="I107" i="4" s="1"/>
  <c r="E81" i="4"/>
  <c r="E107" i="4" s="1"/>
  <c r="K80" i="4"/>
  <c r="J80" i="4"/>
  <c r="G80" i="4"/>
  <c r="I80" i="4" s="1"/>
  <c r="E80" i="4"/>
  <c r="E106" i="4" s="1"/>
  <c r="K79" i="4"/>
  <c r="J79" i="4"/>
  <c r="G79" i="4"/>
  <c r="G105" i="4" s="1"/>
  <c r="I105" i="4" s="1"/>
  <c r="E79" i="4"/>
  <c r="E105" i="4" s="1"/>
  <c r="K78" i="4"/>
  <c r="J78" i="4"/>
  <c r="G78" i="4"/>
  <c r="G104" i="4" s="1"/>
  <c r="I104" i="4" s="1"/>
  <c r="E78" i="4"/>
  <c r="E104" i="4" s="1"/>
  <c r="K77" i="4"/>
  <c r="J77" i="4"/>
  <c r="G77" i="4"/>
  <c r="G103" i="4" s="1"/>
  <c r="I103" i="4" s="1"/>
  <c r="K76" i="4"/>
  <c r="J76" i="4"/>
  <c r="G76" i="4"/>
  <c r="G102" i="4" s="1"/>
  <c r="I102" i="4" s="1"/>
  <c r="D76" i="4"/>
  <c r="D77" i="4" s="1"/>
  <c r="D78" i="4" s="1"/>
  <c r="D79" i="4" s="1"/>
  <c r="D80" i="4" s="1"/>
  <c r="D81" i="4" s="1"/>
  <c r="D82" i="4" s="1"/>
  <c r="D83" i="4" s="1"/>
  <c r="D84" i="4" s="1"/>
  <c r="D85" i="4" s="1"/>
  <c r="D86" i="4" s="1"/>
  <c r="K75" i="4"/>
  <c r="J75" i="4"/>
  <c r="G75" i="4"/>
  <c r="G101" i="4" s="1"/>
  <c r="I101" i="4" s="1"/>
  <c r="K74" i="4"/>
  <c r="J74" i="4"/>
  <c r="I74" i="4"/>
  <c r="H74" i="4"/>
  <c r="G74" i="4"/>
  <c r="E74" i="4"/>
  <c r="D74" i="4"/>
  <c r="E72" i="4"/>
  <c r="D72" i="4"/>
  <c r="E71" i="4"/>
  <c r="D71" i="4"/>
  <c r="E70" i="4"/>
  <c r="D70" i="4"/>
  <c r="E69" i="4"/>
  <c r="D69" i="4"/>
  <c r="E68" i="4"/>
  <c r="D68" i="4"/>
  <c r="D67" i="4"/>
  <c r="D66" i="4"/>
  <c r="D64" i="4"/>
  <c r="D63" i="4"/>
  <c r="D62" i="4"/>
  <c r="D61" i="4"/>
  <c r="D60" i="4"/>
  <c r="D59" i="4"/>
  <c r="D58" i="4"/>
  <c r="D57" i="4"/>
  <c r="D56" i="4"/>
  <c r="D55" i="4"/>
  <c r="D54" i="4"/>
  <c r="K53" i="4"/>
  <c r="I53" i="4"/>
  <c r="G53" i="4"/>
  <c r="F53" i="4"/>
  <c r="D53" i="4"/>
  <c r="C53" i="4"/>
  <c r="D52" i="4"/>
  <c r="D51" i="4"/>
  <c r="D50" i="4"/>
  <c r="D48" i="4"/>
  <c r="E37" i="4"/>
  <c r="E77" i="4" s="1"/>
  <c r="E103" i="4" s="1"/>
  <c r="E36" i="4"/>
  <c r="E76" i="4" s="1"/>
  <c r="E102" i="4" s="1"/>
  <c r="D36" i="4"/>
  <c r="D37" i="4" s="1"/>
  <c r="D38" i="4" s="1"/>
  <c r="E35" i="4"/>
  <c r="E75" i="4" s="1"/>
  <c r="E101" i="4" s="1"/>
  <c r="K34" i="4"/>
  <c r="J34" i="4"/>
  <c r="I34" i="4"/>
  <c r="H34" i="4"/>
  <c r="E34" i="4"/>
  <c r="D34" i="4"/>
  <c r="D32" i="4"/>
  <c r="E31" i="4"/>
  <c r="D31" i="4"/>
  <c r="E30" i="4"/>
  <c r="D30" i="4"/>
  <c r="E29" i="4"/>
  <c r="D29" i="4"/>
  <c r="E28" i="4"/>
  <c r="D28" i="4"/>
  <c r="D27" i="4"/>
  <c r="D26" i="4"/>
  <c r="K24" i="4"/>
  <c r="E113" i="8" s="1"/>
  <c r="D24" i="4"/>
  <c r="D23" i="4"/>
  <c r="D22" i="4"/>
  <c r="D21" i="4"/>
  <c r="D20" i="4"/>
  <c r="D19" i="4"/>
  <c r="D14" i="4"/>
  <c r="M12" i="4"/>
  <c r="D11" i="4"/>
  <c r="D9" i="4"/>
  <c r="D7" i="4"/>
  <c r="D6" i="4"/>
  <c r="D5" i="4"/>
  <c r="C3" i="4"/>
  <c r="D149" i="3"/>
  <c r="D146" i="3"/>
  <c r="D145" i="3"/>
  <c r="D143" i="3"/>
  <c r="D142" i="3"/>
  <c r="F140" i="3"/>
  <c r="F139" i="3"/>
  <c r="F138" i="3"/>
  <c r="F137" i="3"/>
  <c r="F136" i="3"/>
  <c r="D135" i="3"/>
  <c r="D134" i="3"/>
  <c r="F132" i="3"/>
  <c r="F131" i="3"/>
  <c r="F130" i="3"/>
  <c r="F129" i="3"/>
  <c r="F128" i="3"/>
  <c r="F127" i="3"/>
  <c r="F126" i="3"/>
  <c r="D125" i="3"/>
  <c r="C124" i="3"/>
  <c r="C123" i="3"/>
  <c r="C122" i="3"/>
  <c r="D121" i="3"/>
  <c r="G118" i="3"/>
  <c r="G117" i="3"/>
  <c r="G116" i="3"/>
  <c r="G115" i="3"/>
  <c r="G114" i="3"/>
  <c r="G113" i="3"/>
  <c r="G112" i="3"/>
  <c r="G111" i="3"/>
  <c r="G110" i="3"/>
  <c r="G109" i="3"/>
  <c r="G108" i="3"/>
  <c r="D107" i="3"/>
  <c r="D106" i="3"/>
  <c r="F103" i="3"/>
  <c r="F102" i="3"/>
  <c r="F101" i="3"/>
  <c r="F100" i="3"/>
  <c r="F99" i="3"/>
  <c r="F98" i="3"/>
  <c r="F97" i="3"/>
  <c r="F96" i="3"/>
  <c r="F95" i="3"/>
  <c r="F94" i="3"/>
  <c r="F93" i="3"/>
  <c r="D91" i="3"/>
  <c r="F89" i="3"/>
  <c r="F88" i="3"/>
  <c r="F86" i="3"/>
  <c r="F85" i="3"/>
  <c r="F84" i="3"/>
  <c r="F83" i="3"/>
  <c r="F82" i="3"/>
  <c r="D81" i="3"/>
  <c r="D80" i="3"/>
  <c r="F78" i="3"/>
  <c r="F77" i="3"/>
  <c r="F76" i="3"/>
  <c r="F75" i="3"/>
  <c r="F74" i="3"/>
  <c r="F73" i="3"/>
  <c r="F72" i="3"/>
  <c r="F71" i="3"/>
  <c r="D70" i="3"/>
  <c r="F68" i="3"/>
  <c r="F67" i="3"/>
  <c r="F66" i="3"/>
  <c r="F65" i="3"/>
  <c r="D63" i="3"/>
  <c r="D61" i="3"/>
  <c r="D58" i="3"/>
  <c r="M56" i="3"/>
  <c r="D56" i="3"/>
  <c r="D55" i="3"/>
  <c r="D53" i="3"/>
  <c r="D52" i="3"/>
  <c r="D50" i="3"/>
  <c r="D49" i="3"/>
  <c r="D47" i="3"/>
  <c r="D46" i="3"/>
  <c r="D45" i="3"/>
  <c r="D44" i="3"/>
  <c r="D42" i="3"/>
  <c r="M38" i="3"/>
  <c r="D38" i="3"/>
  <c r="D36" i="3"/>
  <c r="M34" i="3"/>
  <c r="D34" i="3"/>
  <c r="M32" i="3"/>
  <c r="D32" i="3"/>
  <c r="M30" i="3"/>
  <c r="D30" i="3"/>
  <c r="D28" i="3"/>
  <c r="D27" i="3"/>
  <c r="D26" i="3"/>
  <c r="D25" i="3"/>
  <c r="D23" i="3"/>
  <c r="D22" i="3"/>
  <c r="D19" i="3"/>
  <c r="D18" i="3"/>
  <c r="D17" i="3"/>
  <c r="D16" i="3"/>
  <c r="D14" i="3"/>
  <c r="D13" i="3"/>
  <c r="D11" i="3"/>
  <c r="D10" i="3"/>
  <c r="D8" i="3"/>
  <c r="M7" i="3"/>
  <c r="D7" i="3"/>
  <c r="D5" i="3"/>
  <c r="C3" i="3"/>
  <c r="B142" i="2"/>
  <c r="B139" i="2"/>
  <c r="B137" i="2"/>
  <c r="B135" i="2"/>
  <c r="B133" i="2"/>
  <c r="B132" i="2"/>
  <c r="B131" i="2"/>
  <c r="B129" i="2"/>
  <c r="B126" i="2"/>
  <c r="B122" i="2"/>
  <c r="E119" i="2"/>
  <c r="E118" i="2"/>
  <c r="E117" i="2"/>
  <c r="E116" i="2"/>
  <c r="E115" i="2"/>
  <c r="C115" i="2"/>
  <c r="E114" i="2"/>
  <c r="C114" i="2"/>
  <c r="B113" i="2"/>
  <c r="B112" i="2"/>
  <c r="B111" i="2"/>
  <c r="B110" i="2"/>
  <c r="B109" i="2"/>
  <c r="A109" i="2"/>
  <c r="A131" i="2" s="1"/>
  <c r="A132" i="2" s="1"/>
  <c r="A133" i="2" s="1"/>
  <c r="A135" i="2" s="1"/>
  <c r="A139" i="2" s="1"/>
  <c r="A142" i="2" s="1"/>
  <c r="B107" i="2"/>
  <c r="B105" i="2"/>
  <c r="B104" i="2"/>
  <c r="B102" i="2"/>
  <c r="B101" i="2"/>
  <c r="B96" i="2"/>
  <c r="B95" i="2"/>
  <c r="B94" i="2"/>
  <c r="B93" i="2"/>
  <c r="B92" i="2"/>
  <c r="E80" i="2"/>
  <c r="B74" i="2"/>
  <c r="B70" i="2"/>
  <c r="B69" i="2"/>
  <c r="B44" i="2"/>
  <c r="C40" i="2"/>
  <c r="B39" i="2"/>
  <c r="B37" i="2"/>
  <c r="B35" i="2"/>
  <c r="B34" i="2"/>
  <c r="B33" i="2"/>
  <c r="B32" i="2"/>
  <c r="B31" i="2"/>
  <c r="B30" i="2"/>
  <c r="B26" i="2"/>
  <c r="B25" i="2"/>
  <c r="B24" i="2"/>
  <c r="B22" i="2"/>
  <c r="B21" i="2"/>
  <c r="B20" i="2"/>
  <c r="B18" i="2"/>
  <c r="B14" i="2"/>
  <c r="B13" i="2"/>
  <c r="B11" i="2"/>
  <c r="B10" i="2"/>
  <c r="B8" i="2"/>
  <c r="B7" i="2"/>
  <c r="B6" i="2"/>
  <c r="B5" i="2"/>
  <c r="B2" i="2"/>
  <c r="B77" i="1"/>
  <c r="E76" i="1"/>
  <c r="B76" i="1"/>
  <c r="E75" i="1"/>
  <c r="B75" i="1"/>
  <c r="E74" i="1"/>
  <c r="B74" i="1"/>
  <c r="B73" i="1"/>
  <c r="B60" i="1"/>
  <c r="B56" i="1"/>
  <c r="B54" i="1"/>
  <c r="B52" i="1"/>
  <c r="B50" i="1"/>
  <c r="B46" i="1"/>
  <c r="B44" i="1"/>
  <c r="B42" i="1"/>
  <c r="B41" i="1"/>
  <c r="B38" i="1"/>
  <c r="B36" i="1"/>
  <c r="B34" i="1"/>
  <c r="B33" i="1"/>
  <c r="F31" i="1"/>
  <c r="B31" i="1"/>
  <c r="F30" i="1"/>
  <c r="B30" i="1"/>
  <c r="F29" i="1"/>
  <c r="B29" i="1"/>
  <c r="F28" i="1"/>
  <c r="B28" i="1"/>
  <c r="F27" i="1"/>
  <c r="B27" i="1"/>
  <c r="B26" i="1"/>
  <c r="F24" i="1"/>
  <c r="B24" i="1"/>
  <c r="B21" i="1"/>
  <c r="B19" i="1"/>
  <c r="B18" i="1"/>
  <c r="B17" i="1"/>
  <c r="B16" i="1"/>
  <c r="B15" i="1"/>
  <c r="B14" i="1"/>
  <c r="B13" i="1"/>
  <c r="B12" i="1"/>
  <c r="B11" i="1"/>
  <c r="B10" i="1"/>
  <c r="B9" i="1"/>
  <c r="B8" i="1"/>
  <c r="B7" i="1"/>
  <c r="B6" i="1"/>
  <c r="B3" i="1"/>
  <c r="B2" i="1"/>
  <c r="J179" i="5" l="1"/>
  <c r="J133" i="5" s="1"/>
  <c r="E77" i="1"/>
  <c r="F14" i="5"/>
  <c r="F12" i="5" s="1"/>
  <c r="K131" i="5"/>
  <c r="E131" i="5"/>
  <c r="F131" i="5"/>
  <c r="G131" i="5"/>
  <c r="I131" i="5"/>
  <c r="G108" i="4"/>
  <c r="I108" i="4" s="1"/>
  <c r="H14" i="5"/>
  <c r="H12" i="5" s="1"/>
  <c r="I14" i="5"/>
  <c r="I12" i="5" s="1"/>
  <c r="M136" i="4"/>
  <c r="J141" i="4" s="1"/>
  <c r="H131" i="5"/>
  <c r="J15" i="5"/>
  <c r="I78" i="4"/>
  <c r="K14" i="5"/>
  <c r="K12" i="5" s="1"/>
  <c r="G112" i="4"/>
  <c r="I112" i="4" s="1"/>
  <c r="G14" i="5"/>
  <c r="G12" i="5" s="1"/>
  <c r="D648" i="11"/>
  <c r="J88" i="5"/>
  <c r="D649" i="11"/>
  <c r="K94" i="4"/>
  <c r="G38" i="1" s="1"/>
  <c r="J93" i="4"/>
  <c r="G36" i="1" s="1"/>
  <c r="J119" i="4"/>
  <c r="G44" i="1" s="1"/>
  <c r="J13" i="5"/>
  <c r="K120" i="4"/>
  <c r="G46" i="1" s="1"/>
  <c r="D646" i="11"/>
  <c r="M15" i="9"/>
  <c r="G52" i="1" s="1"/>
  <c r="E14" i="5"/>
  <c r="J16" i="5"/>
  <c r="J120" i="5"/>
  <c r="C54" i="4"/>
  <c r="C55" i="4" s="1"/>
  <c r="C56" i="4" s="1"/>
  <c r="C57" i="4" s="1"/>
  <c r="C58" i="4" s="1"/>
  <c r="C59" i="4" s="1"/>
  <c r="C60" i="4" s="1"/>
  <c r="C61" i="4" s="1"/>
  <c r="C62" i="4" s="1"/>
  <c r="D39" i="4"/>
  <c r="D40" i="4" s="1"/>
  <c r="D41" i="4" s="1"/>
  <c r="D42" i="4" s="1"/>
  <c r="D43" i="4" s="1"/>
  <c r="D44" i="4" s="1"/>
  <c r="D45" i="4" s="1"/>
  <c r="D46" i="4" s="1"/>
  <c r="G106" i="4"/>
  <c r="I106" i="4" s="1"/>
  <c r="G110" i="4"/>
  <c r="I110" i="4" s="1"/>
  <c r="I76" i="4"/>
  <c r="I75" i="4"/>
  <c r="I79" i="4"/>
  <c r="I83" i="4"/>
  <c r="I77" i="4"/>
  <c r="I81" i="4"/>
  <c r="I85" i="4"/>
  <c r="I116" i="4" l="1"/>
  <c r="J131" i="5"/>
  <c r="I90" i="4"/>
  <c r="H24" i="9"/>
  <c r="H27" i="9"/>
  <c r="M16" i="9"/>
  <c r="G54" i="1" s="1"/>
  <c r="H26" i="9"/>
  <c r="H25" i="9"/>
  <c r="E12" i="5"/>
  <c r="J12" i="5" s="1"/>
  <c r="J14" i="5"/>
  <c r="G41" i="1" l="1"/>
  <c r="F135" i="5"/>
  <c r="F136" i="5" s="1"/>
  <c r="G18" i="14"/>
  <c r="G21" i="14" s="1"/>
  <c r="G24" i="14"/>
  <c r="F113" i="8"/>
  <c r="F18" i="5"/>
  <c r="F19" i="5" s="1"/>
  <c r="G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Hubert Fallmann</author>
  </authors>
  <commentList>
    <comment ref="B45" authorId="0" shapeId="0" xr:uid="{29AC2A54-1721-42EF-B0EF-43937D2CCECD}">
      <text>
        <r>
          <rPr>
            <b/>
            <sz val="8"/>
            <color indexed="81"/>
            <rFont val="Tahoma"/>
            <family val="2"/>
          </rPr>
          <t>Final link to be added as soon as available.</t>
        </r>
      </text>
    </comment>
    <comment ref="D45" authorId="0" shapeId="0" xr:uid="{B260B1B5-88EF-40CF-AF34-255512524889}">
      <text>
        <r>
          <rPr>
            <b/>
            <sz val="8"/>
            <color indexed="81"/>
            <rFont val="Tahoma"/>
            <family val="2"/>
          </rPr>
          <t>Final link to be added as soon as available.</t>
        </r>
      </text>
    </comment>
    <comment ref="B1194" authorId="1" shapeId="0" xr:uid="{88BB5A31-EC93-4B01-9CF4-8A774EFCAE4E}">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D1194" authorId="1" shapeId="0" xr:uid="{C3D68256-F903-4C09-B76B-BB6338CE76DD}">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Hubert Fallmann</author>
  </authors>
  <commentList>
    <comment ref="A187" authorId="0" shapeId="0" xr:uid="{D9826972-0689-4418-B03F-AD5431C14C34}">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A505" authorId="0" shapeId="0" xr:uid="{AF3B8F07-6523-4B37-A945-46A7E1BB61CC}">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sharedStrings.xml><?xml version="1.0" encoding="utf-8"?>
<sst xmlns="http://schemas.openxmlformats.org/spreadsheetml/2006/main" count="3160" uniqueCount="1691">
  <si>
    <t>8a</t>
  </si>
  <si>
    <t>8b</t>
  </si>
  <si>
    <t>hide</t>
  </si>
  <si>
    <t xml:space="preserve"> t CO2</t>
  </si>
  <si>
    <t>ausblenden</t>
  </si>
  <si>
    <t>Hide row</t>
  </si>
  <si>
    <t>(II)</t>
  </si>
  <si>
    <t xml:space="preserve">-  </t>
  </si>
  <si>
    <t>CNTR_ReportingYear</t>
  </si>
  <si>
    <t>(a)</t>
  </si>
  <si>
    <t>(b)</t>
  </si>
  <si>
    <t>(c)</t>
  </si>
  <si>
    <t>(d)</t>
  </si>
  <si>
    <t>CONTR_CORSIAapplied</t>
  </si>
  <si>
    <t>(e)</t>
  </si>
  <si>
    <t>(f)</t>
  </si>
  <si>
    <t>(g)</t>
  </si>
  <si>
    <t>CONTR_onlyCORSIA</t>
  </si>
  <si>
    <t>(h)</t>
  </si>
  <si>
    <t xml:space="preserve">(c) </t>
  </si>
  <si>
    <t xml:space="preserve">(d) </t>
  </si>
  <si>
    <t xml:space="preserve">(e) </t>
  </si>
  <si>
    <t>make grey?</t>
  </si>
  <si>
    <t>Switzerland</t>
  </si>
  <si>
    <t>Federal Office for the Environment</t>
  </si>
  <si>
    <t>Please select</t>
  </si>
  <si>
    <t>(i)</t>
  </si>
  <si>
    <t>(j)</t>
  </si>
  <si>
    <t>(k)</t>
  </si>
  <si>
    <t>(l)</t>
  </si>
  <si>
    <t>Column for</t>
  </si>
  <si>
    <t>controls</t>
  </si>
  <si>
    <t>make grey</t>
  </si>
  <si>
    <t>(a).i</t>
  </si>
  <si>
    <t>(a).ii</t>
  </si>
  <si>
    <t>(a).iii</t>
  </si>
  <si>
    <t xml:space="preserve">(b) </t>
  </si>
  <si>
    <t>end</t>
  </si>
  <si>
    <t xml:space="preserve">(b1) </t>
  </si>
  <si>
    <t>&lt;243?</t>
  </si>
  <si>
    <t>&lt;25000?</t>
  </si>
  <si>
    <t>t CO2</t>
  </si>
  <si>
    <t xml:space="preserve">(f) </t>
  </si>
  <si>
    <t>A</t>
  </si>
  <si>
    <t>B</t>
  </si>
  <si>
    <t>C</t>
  </si>
  <si>
    <t>D</t>
  </si>
  <si>
    <t>E</t>
  </si>
  <si>
    <t>&lt;&lt;&lt; Click here to proceed to section 9 "Aircraft data" &gt;&gt;&gt;</t>
  </si>
  <si>
    <t>&lt;&lt;&lt; Click here to proceed to section 10 "Specific further information" &gt;&gt;&gt;</t>
  </si>
  <si>
    <t>EU ETS</t>
  </si>
  <si>
    <t>a)</t>
  </si>
  <si>
    <t>b)</t>
  </si>
  <si>
    <t>t</t>
  </si>
  <si>
    <t>b1)</t>
  </si>
  <si>
    <t>c)</t>
  </si>
  <si>
    <t>Number</t>
  </si>
  <si>
    <t>TEXT (Language Version)</t>
  </si>
  <si>
    <t>TEXT (English Original) - don't change!</t>
  </si>
  <si>
    <t>ANNUAL EMISSIONS MONITORING PLAN</t>
  </si>
  <si>
    <t>CONTENTS</t>
  </si>
  <si>
    <t>Information and Guidelines</t>
  </si>
  <si>
    <t>changed</t>
  </si>
  <si>
    <t>Guidelines and conditions</t>
  </si>
  <si>
    <t>Monitoring Plan versions</t>
  </si>
  <si>
    <t>Identification of the aircraft operator</t>
  </si>
  <si>
    <t>Contact details</t>
  </si>
  <si>
    <t>Emission sources and fleet characteristics</t>
  </si>
  <si>
    <t>Eligibility for simplified approaches</t>
  </si>
  <si>
    <t>Activity data</t>
  </si>
  <si>
    <t>Uncertainty assessment</t>
  </si>
  <si>
    <t>Emission factors</t>
  </si>
  <si>
    <t>Simplified calculation of CO2 emissions</t>
  </si>
  <si>
    <t>Data Gaps</t>
  </si>
  <si>
    <t>Management</t>
  </si>
  <si>
    <t>Data Flow Activities</t>
  </si>
  <si>
    <t>Control Activities</t>
  </si>
  <si>
    <t>List of definitions and abbreviations used</t>
  </si>
  <si>
    <t>Additional information</t>
  </si>
  <si>
    <t>Specific further information</t>
  </si>
  <si>
    <t>Member State specific further information</t>
  </si>
  <si>
    <t>Information about this file:</t>
  </si>
  <si>
    <t>This monitoring plan was submitted by:</t>
  </si>
  <si>
    <t>Unique identifier of the aircraft operator (CRCO No.):</t>
  </si>
  <si>
    <t>Unique Identifier of the aircraft operator (CRCO No.):</t>
  </si>
  <si>
    <t>Version number of this monitoring plan:</t>
  </si>
  <si>
    <t>Version Number of this monitoring plan:</t>
  </si>
  <si>
    <t>If your competent authority requires you to hand in a signed paper copy of the monitoring plan, please use the space below for signature:</t>
  </si>
  <si>
    <t>Date</t>
  </si>
  <si>
    <t>Name and signature of 
legally authorised person</t>
  </si>
  <si>
    <t>Name and Signature of 
legally responsible person</t>
  </si>
  <si>
    <t>Template version information:</t>
  </si>
  <si>
    <t>Template provided by:</t>
  </si>
  <si>
    <t>Publication date:</t>
  </si>
  <si>
    <t>Language version:</t>
  </si>
  <si>
    <t>Reference filename:</t>
  </si>
  <si>
    <t>GUIDELINES AND CONDITIONS</t>
  </si>
  <si>
    <t>Directive 2003/87/EC, as amended (hereinafter "the (revised) EU ETS Directive") requires aircraft operators who are included in the European Greenhouse Gas Emission Trading Scheme (the EU ETS) to monitor and report their emissions and tonne-kilometre data, and to have the reports verified by an independent and accredited verifier.</t>
  </si>
  <si>
    <t>The Directive can be downloaded from:</t>
  </si>
  <si>
    <t>http://eur-lex.europa.eu/legal-content/EN/TXT/HTML/?uri=CELEX:02003L0087-20151029&amp;qid=1447163831856&amp;from=EN</t>
  </si>
  <si>
    <t>The Monitoring and Reporting Regulation (Commission Regulation (EU) No. 601/2012, hereinafter the "MRR"), defines further requirements for monitoring and reporting. The MRR can be downloaded from:</t>
  </si>
  <si>
    <t>http://eur-lex.europa.eu/legal-content/EN/TXT/PDF/?uri=CELEX:02012R0601-20140730&amp;qid=1447163892338&amp;from=EN</t>
  </si>
  <si>
    <t>Article 12 of the MRR sets out specific requirements for the content and submission of the monitoring plan and its updates. Article 12 outlines the importance of the Monitoring plan as follows:</t>
  </si>
  <si>
    <t>The monitoring plan shall consist of a detailed, complete and transparent documentation of the monitoring methodology of a specific installation or aircraft operator and shall contain at least the elements laid down in Annex I.</t>
  </si>
  <si>
    <t>Furthermore, Article 74(1) states:</t>
  </si>
  <si>
    <t>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t>
  </si>
  <si>
    <t xml:space="preserve">This file constitutes the said template for monitoring plans for emissions of aircraft operators developed by the European Commission and includes the requirements defined in Annex I as well as further requirements to assist the aircraft operator in demonstrating compliance with the MRR. 
Under certain conditions as described below, it may have been amended to a limited extent by a Member State's competent authority. </t>
  </si>
  <si>
    <t>All Commission guidance documents on the Monitoring and Reporting Regulation can be found at:</t>
  </si>
  <si>
    <t>http://ec.europa.eu/clima/policies/ets/monitoring/index_en.htm</t>
  </si>
  <si>
    <t>The EU ETS for aviation has been expanded to cover the three EEA EFTA States Iceland, Liechtenstein and Norway, and will cover also Croatia from 2013 onwards. This means that aircraft operators also need to monitor and report their emissions and tonne-kilometre data from domestic flights within the EEA EFTA States, flights between the EEA EFTA States and flights between EEA EFTA States and third countries.</t>
  </si>
  <si>
    <t>Accordingly, all references to Member States in this template should be interpreted as including all 31 EEA States. The EEA comprises the 28 EU Member States, Iceland, Liechtenstein and Norway.</t>
  </si>
  <si>
    <t>This emission report must be submitted as follows:</t>
  </si>
  <si>
    <t>Before you use this file, please carry out the following steps:</t>
  </si>
  <si>
    <r>
      <t>Make sure you know which Member State is responsible for administering you</t>
    </r>
    <r>
      <rPr>
        <sz val="10"/>
        <color theme="0" tint="-0.34998626667073579"/>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</si>
  <si>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t xml:space="preserve">Identify the Competent Authority (CA) responsible for your case in that administering Member State (there may be more than one CA per Member State). </t>
  </si>
  <si>
    <t>Check the CA's webpage or directly contact the CA in order to find out if you have the correct version of the template. The template version is clearly indicated on the cover page of this file.</t>
  </si>
  <si>
    <t>Some Member States may require you to use an alternative system, such as Internet-based forms instead of a spreadsheet. Check your administering Member State requirements. In this case the CA will provide further information to you.</t>
  </si>
  <si>
    <t>Read carefully the instructions below for filling this template.</t>
  </si>
  <si>
    <t>This Monitoring Plan must be submitted to your Competent Authority to the following address:</t>
  </si>
  <si>
    <t>Detail address to be provided by the Member State</t>
  </si>
  <si>
    <t>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t>
  </si>
  <si>
    <t>You must notify any proposals for significant modifications to the monitoring plan to the CA without undue delay. Any significant change in your monitoring methodology shall be subject to approval by the CA, as set in Article 14 and 15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t>
  </si>
  <si>
    <t>You must implement and keep records of all modifications to the monitoring plan in accordance with Article 16 of the MRR.</t>
  </si>
  <si>
    <t>Contact your Competent Authority if you need assistance to complete your Monitoring Plan. Some Member States have produced guidance documents which you may find useful.</t>
  </si>
  <si>
    <r>
      <t xml:space="preserve">Confidentiality statement: </t>
    </r>
    <r>
      <rPr>
        <sz val="10"/>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</si>
  <si>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r>
      <t xml:space="preserve">Confidentiality statement: </t>
    </r>
    <r>
      <rPr>
        <sz val="10"/>
        <color theme="0" tint="-0.34998626667073579"/>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</si>
  <si>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t>Information sources:</t>
  </si>
  <si>
    <t>FOEN website: www.bafu.admin.ch &gt; Topics &gt; Topic Climate &gt; Information for specialists &gt; Measures CO2 Act &gt; Emissions trading system &gt; ETS for aviation</t>
  </si>
  <si>
    <t>changed 2022</t>
  </si>
  <si>
    <t>EU Websites:</t>
  </si>
  <si>
    <t>https://www.bafu.admin.ch/bafu/en/home/topics/climate/info-specialists/reduction-measures/ets/aviation.html</t>
  </si>
  <si>
    <t>EU-Legislation:</t>
  </si>
  <si>
    <t>CH ETS for aircraft operators:</t>
  </si>
  <si>
    <t xml:space="preserve">http://eur-lex.europa.eu/en/index.htm </t>
  </si>
  <si>
    <t>EU ETS general:</t>
  </si>
  <si>
    <t>http://ec.europa.eu/clima/policies/ets/index_en.htm</t>
  </si>
  <si>
    <t xml:space="preserve">Aviation EU ETS: </t>
  </si>
  <si>
    <t>http://ec.europa.eu/clima/policies/transport/aviation/index_en.htm</t>
  </si>
  <si>
    <t xml:space="preserve">Monitoring and Reporting in the EU ETS: </t>
  </si>
  <si>
    <t>Other Websites:</t>
  </si>
  <si>
    <t>&lt;to be provided by Member State&gt;</t>
  </si>
  <si>
    <t>Helpdesk:</t>
  </si>
  <si>
    <t>&lt;to be provided by Member State, if relevant&gt;</t>
  </si>
  <si>
    <t>How to use this file:</t>
  </si>
  <si>
    <t>In order to minimize your workload, you may choose to enter only in one monitoring plan all the data which is needed identically in both monitoring plans (emissions and tonne-kilometre). This choice has to be made in input field 2(c). It is recommended to use the annual emission monitoring plan as the primary document, as this requires generally the more complete information. If you do not send both documents to the Competent Authority at the same time, you have to fill in this data in the first document.</t>
  </si>
  <si>
    <t>It is recommended that you go through the file from the beginning to the end. It contains a few functions designed to guide you through the form which depend on previous input, such as cells changing colour if an input is not needed (see colour codes below).</t>
  </si>
  <si>
    <t>It is recommended that you go through the file from start to end. There are a few functions which will guide you through the form which depend on previous input, such as cells changing colour if an input is not needed (see colour codes below).</t>
  </si>
  <si>
    <t>In several fields you can choose from predefined options. To select from a "drop-down list" either click with the mouse on the small arrow appearing at the right border of the cell, or press "Alt-CursorDown" when you have selected the cell. Some fields allow you to enter your own text even if a drop-down list exists. This is the case when drop-down lists contain blank list entries.</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</si>
  <si>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</si>
  <si>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Colour codes and fonts:</t>
  </si>
  <si>
    <t>Black bold text:</t>
  </si>
  <si>
    <t>This is text provided by the template. It should be kept as it is.</t>
  </si>
  <si>
    <t>This is text provided by the Commission template. It should be kept as it is.</t>
  </si>
  <si>
    <t>Smaller italic text:</t>
  </si>
  <si>
    <t xml:space="preserve">This text provides further explanations. </t>
  </si>
  <si>
    <t>This text gives further explanations. Member States may add further explanations in MS specific versions of the template.</t>
  </si>
  <si>
    <t>Light yellow fields indicate input fields.</t>
  </si>
  <si>
    <t>Green fields show automatically calculated results. Red text indicates error messages (missing data etc.).</t>
  </si>
  <si>
    <t>Shaded fields indicate that an entry in another field makes the input here irrelevant.</t>
  </si>
  <si>
    <t>Shaded fields indicate that an input in another field makes the input here irrelevant.</t>
  </si>
  <si>
    <t>Grey shaded areas should be filled by Member States before publishing customized version of the template.</t>
  </si>
  <si>
    <t>Member State-specific guidance is listed here:</t>
  </si>
  <si>
    <t>A. Monitoring Plan versions</t>
  </si>
  <si>
    <t>List of monitoring plan versions</t>
  </si>
  <si>
    <t>This sheet is used for tracking the actual version of the monitoring plan. Each version of the monitoring plan should have a unique version number, and a reference date.</t>
  </si>
  <si>
    <t>Depending on the requirements of the administering Member State, it is possible that the document is exchanged between competent authority and aircraft operator with various updates, or that the aircraft operator alone keeps track of the versions. In any case, the aircraft operator should keep in his files a copy of each version of the monitoring plan.</t>
  </si>
  <si>
    <t>The status of the monitoring plan at the reference date should be described in the "status" column. Possible status types include "submitted to the competent authority (CA)", "approved by the CA", "working draft" etc.</t>
  </si>
  <si>
    <t>Please note that monitoring of the emissions of the aircraft operator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t>
  </si>
  <si>
    <t>Version No</t>
  </si>
  <si>
    <t>Reference date</t>
  </si>
  <si>
    <t>Status at reference date</t>
  </si>
  <si>
    <t>Chapters where modifications have been made. 
Brief explanation of changes</t>
  </si>
  <si>
    <t>Please add more lines if necessary</t>
  </si>
  <si>
    <t>IDENTIFICATION OF THE AIRCRAFT OPERATOR AND DESCRIPTION OF ACTIVITIES</t>
  </si>
  <si>
    <t>Identification of Aircraft Operator</t>
  </si>
  <si>
    <t>Please enter the name of the aircraft operator:</t>
  </si>
  <si>
    <t>This name should be the legal entity carrying out the aviation activities defined in Annex I of the EU ETS Directive</t>
  </si>
  <si>
    <t>Unique Identifier as stated in the EU Commission's list of aircraft operators:</t>
  </si>
  <si>
    <t>Unique Identifier as stated in the Commission's list of aircraft operators:</t>
  </si>
  <si>
    <t>This identifier can be found on the list published by the Commission pursuant to Article 18a(3) of the EU ETS Directive.</t>
  </si>
  <si>
    <t>Please choose the primary monitoring plan:</t>
  </si>
  <si>
    <t>Explanation: There are several fields in this template that are identical in the template for the tonne-kilometre data monitoring plan, like address information, and information regarding the aircraft fleet. In order to avoid unnecessary duplication of reporting, you may select here either the annual emission monitoring plan (this file) or the monitoring plan for tonne-kilometre data as the primary document. As soon as you have made your selection, you have to fill in the requested information only once in the selected document.</t>
  </si>
  <si>
    <t>Is this a new or an updated monitoring plan?</t>
  </si>
  <si>
    <r>
      <t>Note</t>
    </r>
    <r>
      <rPr>
        <i/>
        <sz val="8"/>
        <color indexed="62"/>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</si>
  <si>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Note</t>
    </r>
    <r>
      <rPr>
        <i/>
        <sz val="8"/>
        <color theme="0" tint="-0.34998626667073579"/>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</si>
  <si>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t>Actual version number of the monitoring plan</t>
  </si>
  <si>
    <t>Note: This number will also be displayed on the cover page of this file. It should be consistent with your entry in section 1.</t>
  </si>
  <si>
    <t>&lt;&lt;&lt; If you have selected the t-km monitoring plan under 2(c), click here to proceed to section 3a &gt;&gt;&gt;</t>
  </si>
  <si>
    <t>If different to the name given in 2(a), please also enter the name of the aircraft operator as it appears on the EU Commission's list of operators:</t>
  </si>
  <si>
    <t>If different to the name given in 2(a), please also enter the name of the aircraft operator as it appears on the Commission's list of operators:</t>
  </si>
  <si>
    <t>The name of the aircraft operator on the list pursuant to Article 18a(3) of the EU ETS Directive may be different to the actual aircraft operator's name entered in 2(a) above.</t>
  </si>
  <si>
    <t>Please enter the unique ICAO designator, where available:</t>
  </si>
  <si>
    <t>Please enter the unique ICAO designator used in the call sign for Air Traffic Control (ATC) purposes, where available:</t>
  </si>
  <si>
    <t>The ICAO designator should be that specified in box 7 of the ICAO flight plan (excluding the flight identification) as specified in ICAO document 8585.  If you do not specify an ICAO designator in flight plans, please select "n.a." from the drop down list and proceed to 2(g).</t>
  </si>
  <si>
    <t>Where a unique ICAO designator is not available, please provide the aircraft registration marks for all aircraft you operate.</t>
  </si>
  <si>
    <t>Where a unique ICAO designator for ATC purposes is not available, please provide the aircraft registration markings used in the call sign for ATC purposes for the aircraft you operate.</t>
  </si>
  <si>
    <t>If a unique ICAO designator is not available, enter the identification for ATC purposes (tail numbers) of all the aircraft you operate as used in box 7 of the flight plan.  (Please separate each registration with a semicolon.) Otherwise enter "n.a." and proceed.</t>
  </si>
  <si>
    <t>Administering State under the One-Stop-Shop:</t>
  </si>
  <si>
    <t>Please enter the administering Member State of the aircraft operator</t>
  </si>
  <si>
    <t>pursuant to Art. 18a of the Directive.</t>
  </si>
  <si>
    <t>Competent authority:</t>
  </si>
  <si>
    <t>Competent authority in this Member State:</t>
  </si>
  <si>
    <t>In some Member States there is more than one Competent Authority dealing with the EU ETS for aircraft operators. Please enter the name of the appropriate authority, if applicable. Otherwise choose "n.a.".</t>
  </si>
  <si>
    <t>Please enter the number and issuing authority of the Air Operator Certificate (AOC) and Operating Licence, if available:</t>
  </si>
  <si>
    <t>Please enter the number and issuing authority of the Air Operator Certificate (AOC) and Operating Licence granted by a Member State if available:</t>
  </si>
  <si>
    <t>Air Operator Certificate:</t>
  </si>
  <si>
    <t>AOC issuing authority:</t>
  </si>
  <si>
    <t>AOC Issuing authority:</t>
  </si>
  <si>
    <t>Operating Licence:</t>
  </si>
  <si>
    <t>Issuing authority:</t>
  </si>
  <si>
    <t>Please enter the address of the aircraft operator, including postcode and country:</t>
  </si>
  <si>
    <t>Address Line 1:</t>
  </si>
  <si>
    <t>Address Line 1</t>
  </si>
  <si>
    <t>Address Line 2:</t>
  </si>
  <si>
    <t>Address Line 2</t>
  </si>
  <si>
    <t>City:</t>
  </si>
  <si>
    <t>City</t>
  </si>
  <si>
    <t>State/Province/Region:</t>
  </si>
  <si>
    <t>State/Province/Region</t>
  </si>
  <si>
    <t>Postcode/ZIP:</t>
  </si>
  <si>
    <t>Postcode/ZIP</t>
  </si>
  <si>
    <t>Country:</t>
  </si>
  <si>
    <t>Country</t>
  </si>
  <si>
    <t>Email address:</t>
  </si>
  <si>
    <t>Email address</t>
  </si>
  <si>
    <t>If different to the information given above in part (k), please enter the contact address of the aircraft operator (including postcode) in the administering Member State, if any:</t>
  </si>
  <si>
    <t>Please provide details of the ownership structure of your firm and whether you have subsidiaries or parent companies</t>
  </si>
  <si>
    <t>Please include in your description the unique ICAO designator of your subsidiaries or parent company, and indicate the administering Member State of these entities, if applicable. Add attachments to your submission as necessary to show a diagram of your ownership structure.</t>
  </si>
  <si>
    <t>Please note that your Administering Member State may ask you further details about contact addresses and company structure (see worksheet "MS specific content").</t>
  </si>
  <si>
    <t>Description of the activities of the aircraft operator falling under Annex I of the EU ETS Directive</t>
  </si>
  <si>
    <t>Please specify whether you are a commercial or non-commercial air transport operator, whether you operate scheduled, non-scheduled flights or both and, whether the scope of your operations covers only the EEA or also non EEA countries.</t>
  </si>
  <si>
    <t>Operator status</t>
  </si>
  <si>
    <t>Commercial air transport operators: Please attach a copy of Annex I of your AOC to this monitoring plan as evidence.</t>
  </si>
  <si>
    <t>Scheduling of flights</t>
  </si>
  <si>
    <t>Scope of operations</t>
  </si>
  <si>
    <t>Please provide further description of your activities as necessary.</t>
  </si>
  <si>
    <t xml:space="preserve"> Contact details and Address for Service</t>
  </si>
  <si>
    <t>Who can we contact about your monitoring plan?</t>
  </si>
  <si>
    <t>It will help us to have someone who we can contact directly with any questions about your monitoring plan. The person you name should have the authority to act on your behalf. This could be an agent acting on behalf of the aircraft operator.</t>
  </si>
  <si>
    <t>Title:</t>
  </si>
  <si>
    <t>First Name:</t>
  </si>
  <si>
    <t>Last Name:</t>
  </si>
  <si>
    <t>Surname:</t>
  </si>
  <si>
    <t>Job title:</t>
  </si>
  <si>
    <t>Organisation name (if acting on behalf of the aircraft operator):</t>
  </si>
  <si>
    <t>Telephone number:</t>
  </si>
  <si>
    <t>&lt;&lt;&lt; If you have selected the t-km monitoring plan under 2(c), click here to proceed to section 4 &gt;&gt;&gt;</t>
  </si>
  <si>
    <t>Please provide an address for receipt of correspondence</t>
  </si>
  <si>
    <t xml:space="preserve">
</t>
  </si>
  <si>
    <t>You must provide an address for receipt of notices or other documents under or in connection with the EU Greenhouse Gas Emissions Trading Scheme. Please provide an electronic address and a postal address, if applicable, within the administering Member State.</t>
  </si>
  <si>
    <t>&lt;&lt;&lt; Click here to proceed to next section &gt;&gt;&gt;</t>
  </si>
  <si>
    <t>EMISSION SOURCES and FLEET CHARACTERISTICS</t>
  </si>
  <si>
    <t>About your operations</t>
  </si>
  <si>
    <t>Under 2(c) you have chosen:</t>
  </si>
  <si>
    <r>
      <t xml:space="preserve">Please provide a list of the aircraft types operated at the </t>
    </r>
    <r>
      <rPr>
        <b/>
        <u/>
        <sz val="10"/>
        <rFont val="Arial"/>
        <family val="2"/>
      </rPr>
      <t>time of submission of this monitoring plan</t>
    </r>
    <r>
      <rPr>
        <b/>
        <sz val="10"/>
        <rFont val="Arial"/>
        <family val="2"/>
      </rPr>
      <t>.</t>
    </r>
  </si>
  <si>
    <r>
      <t xml:space="preserve">Please provide a list of the aircraft types operated at the </t>
    </r>
    <r>
      <rPr>
        <b/>
        <u/>
        <sz val="10"/>
        <color theme="0" tint="-0.34998626667073579"/>
        <rFont val="Arial"/>
        <family val="2"/>
      </rPr>
      <t>time of submission of this monitoring plan</t>
    </r>
    <r>
      <rPr>
        <b/>
        <sz val="10"/>
        <color theme="0" tint="-0.34998626667073579"/>
        <rFont val="Arial"/>
        <family val="2"/>
      </rPr>
      <t>.</t>
    </r>
  </si>
  <si>
    <t>The list should include all aircraft types (by ICAO aircraft type designator - DOC8643), which you operate at the time of submission of this monitoring plan and the number of aircraft per type,  including owned aircraft, as well as leased-in aircraft. You are required to list only aircraft types used for carrying out activities falling under Annex I of the EU ETS Directive.</t>
  </si>
  <si>
    <t>You may use the second column to further specify sub-types of that aircraft type, if relevant for defining the monitoring methodology. This can be useful e.g. if there are different types of on-board measurement systems, different data transmission systems (e.g. ACARS) etc.</t>
  </si>
  <si>
    <t>For each aircraft type you have to specify which fuels will be used (which "source streams" will be associated with the emission sources). You can do that by entering "1" or "TRUE" in the appropriate fields. Leave the field blank if the fuel is not used.</t>
  </si>
  <si>
    <t>Please note: A part of the data to be entered in this subsection is identical to the information in the t-km data monitoring plan. However, more information is needed for emission monitoring. Thus the data has to be filled in here. You may reduce your workload by referring from the t-km monitoring plan to the information given here.</t>
  </si>
  <si>
    <t>Date of submission of monitoring plan:</t>
  </si>
  <si>
    <t xml:space="preserve">
Generic aircraft type 
(ICAO aircraft type designator)</t>
  </si>
  <si>
    <t xml:space="preserve">
Sub-type (optional input)</t>
  </si>
  <si>
    <t xml:space="preserve">
Number of aircraft operated at time of submission</t>
  </si>
  <si>
    <t>jet kerosene
(Jet A1 or Jet A)</t>
  </si>
  <si>
    <t>jet gasoline 
(Jet B)</t>
  </si>
  <si>
    <t>aviation gasoline (AvGas)</t>
  </si>
  <si>
    <t>Biofuel</t>
  </si>
  <si>
    <t>other alternative fuel</t>
  </si>
  <si>
    <t>Please add further lines if needed. For this purpose it is recommended to copy a full line above, and then use the "insert copied cells" command available in the context menu of the right mouse click. If you use only the "insert line" command, the correct format is not ensured.</t>
  </si>
  <si>
    <t>Only in case of very large fleets you should provide the list as a separate sheet in this file.</t>
  </si>
  <si>
    <t>Please provide an indicative list of additional aircraft types expected to be used.</t>
  </si>
  <si>
    <t xml:space="preserve">Please note that this list should not include any of the aircraft listed in table 4(a) above.  Where available, please also provide an estimated number of aircraft per type, either as a number or an indicative range. </t>
  </si>
  <si>
    <t xml:space="preserve">
Estimated number of aircraft to be operated</t>
  </si>
  <si>
    <t>&lt;&lt;&lt; If you have chosen the t-km monitoring plan, click here to continue with section 4(f). &gt;&gt;&gt;</t>
  </si>
  <si>
    <r>
      <t xml:space="preserve">Please provide details about the systems, procedures and responsibilities used to track the completeness of the list of </t>
    </r>
    <r>
      <rPr>
        <b/>
        <u/>
        <sz val="10"/>
        <rFont val="Arial"/>
        <family val="2"/>
      </rPr>
      <t>emission sources</t>
    </r>
    <r>
      <rPr>
        <b/>
        <sz val="10"/>
        <rFont val="Arial"/>
        <family val="2"/>
      </rPr>
      <t xml:space="preserve"> (aircraft used) over the monitoring year.</t>
    </r>
  </si>
  <si>
    <r>
      <t xml:space="preserve">Please provide details about the systems, procedures and responsibilities used to track the completeness of the list of </t>
    </r>
    <r>
      <rPr>
        <b/>
        <u/>
        <sz val="10"/>
        <color theme="0" tint="-0.34998626667073579"/>
        <rFont val="Arial"/>
        <family val="2"/>
      </rPr>
      <t>emission sources</t>
    </r>
    <r>
      <rPr>
        <b/>
        <sz val="10"/>
        <color theme="0" tint="-0.34998626667073579"/>
        <rFont val="Arial"/>
        <family val="2"/>
      </rPr>
      <t xml:space="preserve"> (aircraft used) over the monitoring year.</t>
    </r>
  </si>
  <si>
    <r>
      <t xml:space="preserve">The items specified below should ensure the completeness of monitoring and reporting of the emissions of all aircraft used during the monitoring year, including </t>
    </r>
    <r>
      <rPr>
        <i/>
        <u/>
        <sz val="8"/>
        <color indexed="18"/>
        <rFont val="Arial"/>
        <family val="2"/>
      </rPr>
      <t>owned</t>
    </r>
    <r>
      <rPr>
        <i/>
        <sz val="8"/>
        <color indexed="18"/>
        <rFont val="Arial"/>
        <family val="2"/>
      </rPr>
      <t xml:space="preserve"> aircraft, as well as </t>
    </r>
    <r>
      <rPr>
        <i/>
        <u/>
        <sz val="8"/>
        <color indexed="18"/>
        <rFont val="Arial"/>
        <family val="2"/>
      </rPr>
      <t>leased-in</t>
    </r>
    <r>
      <rPr>
        <i/>
        <sz val="8"/>
        <color indexed="18"/>
        <rFont val="Arial"/>
        <family val="2"/>
      </rPr>
      <t xml:space="preserve"> aircraft.</t>
    </r>
  </si>
  <si>
    <r>
      <t xml:space="preserve">The items specified below should ensure the completeness of monitoring and reporting of the emissions of all aircraft used during the monitoring year, including </t>
    </r>
    <r>
      <rPr>
        <i/>
        <u/>
        <sz val="8"/>
        <color theme="0" tint="-0.34998626667073579"/>
        <rFont val="Arial"/>
        <family val="2"/>
      </rPr>
      <t>owned</t>
    </r>
    <r>
      <rPr>
        <i/>
        <sz val="8"/>
        <color theme="0" tint="-0.34998626667073579"/>
        <rFont val="Arial"/>
        <family val="2"/>
      </rPr>
      <t xml:space="preserve"> aircraft, as well as </t>
    </r>
    <r>
      <rPr>
        <i/>
        <u/>
        <sz val="8"/>
        <color theme="0" tint="-0.34998626667073579"/>
        <rFont val="Arial"/>
        <family val="2"/>
      </rPr>
      <t>leased-in</t>
    </r>
    <r>
      <rPr>
        <i/>
        <sz val="8"/>
        <color theme="0" tint="-0.34998626667073579"/>
        <rFont val="Arial"/>
        <family val="2"/>
      </rPr>
      <t xml:space="preserve"> aircraft.</t>
    </r>
  </si>
  <si>
    <t>Title of procedure</t>
  </si>
  <si>
    <t>Reference for procedure</t>
  </si>
  <si>
    <t xml:space="preserve">
</t>
  </si>
  <si>
    <t>Brief description of procedure</t>
  </si>
  <si>
    <t>Post or department responsible for data maintenance</t>
  </si>
  <si>
    <t>Location where records are kept</t>
  </si>
  <si>
    <t>Name of system used (where applicable)</t>
  </si>
  <si>
    <r>
      <t xml:space="preserve">Please provide details about the procedures to monitor the completeness of the </t>
    </r>
    <r>
      <rPr>
        <b/>
        <u/>
        <sz val="10"/>
        <rFont val="Arial"/>
        <family val="2"/>
      </rPr>
      <t>list of flights</t>
    </r>
    <r>
      <rPr>
        <b/>
        <sz val="10"/>
        <rFont val="Arial"/>
        <family val="2"/>
      </rPr>
      <t xml:space="preserve"> operated under the unique designator by aerodrome pair.</t>
    </r>
  </si>
  <si>
    <r>
      <t xml:space="preserve">Please provide details about the procedures to monitor the completeness of the </t>
    </r>
    <r>
      <rPr>
        <b/>
        <u/>
        <sz val="10"/>
        <color theme="0" tint="-0.34998626667073579"/>
        <rFont val="Arial"/>
        <family val="2"/>
      </rPr>
      <t>list of flights</t>
    </r>
    <r>
      <rPr>
        <b/>
        <sz val="10"/>
        <color theme="0" tint="-0.34998626667073579"/>
        <rFont val="Arial"/>
        <family val="2"/>
      </rPr>
      <t xml:space="preserve"> operated under the unique designator by aerodrome pair.</t>
    </r>
  </si>
  <si>
    <r>
      <t xml:space="preserve">Please detail the procedures and systems in place to keep an updated detailed </t>
    </r>
    <r>
      <rPr>
        <i/>
        <u/>
        <sz val="8"/>
        <color indexed="18"/>
        <rFont val="Arial"/>
        <family val="2"/>
      </rPr>
      <t>list of aerodrome pairs</t>
    </r>
    <r>
      <rPr>
        <i/>
        <sz val="8"/>
        <color indexed="18"/>
        <rFont val="Arial"/>
        <family val="2"/>
      </rPr>
      <t xml:space="preserve"> </t>
    </r>
    <r>
      <rPr>
        <i/>
        <u/>
        <sz val="8"/>
        <color indexed="18"/>
        <rFont val="Arial"/>
        <family val="2"/>
      </rPr>
      <t>and flights operated</t>
    </r>
    <r>
      <rPr>
        <i/>
        <sz val="8"/>
        <color indexed="18"/>
        <rFont val="Arial"/>
        <family val="2"/>
      </rPr>
      <t xml:space="preserve"> during the monitoring period as well as the procedures in place to ensure completeness and non-duplication of data.</t>
    </r>
  </si>
  <si>
    <r>
      <t xml:space="preserve">Please detail the procedures and systems in place to keep an updated detailed </t>
    </r>
    <r>
      <rPr>
        <i/>
        <u/>
        <sz val="8"/>
        <color theme="0" tint="-0.34998626667073579"/>
        <rFont val="Arial"/>
        <family val="2"/>
      </rPr>
      <t>list of aerodrome pairs</t>
    </r>
    <r>
      <rPr>
        <i/>
        <sz val="8"/>
        <color theme="0" tint="-0.34998626667073579"/>
        <rFont val="Arial"/>
        <family val="2"/>
      </rPr>
      <t xml:space="preserve"> </t>
    </r>
    <r>
      <rPr>
        <i/>
        <u/>
        <sz val="8"/>
        <color theme="0" tint="-0.34998626667073579"/>
        <rFont val="Arial"/>
        <family val="2"/>
      </rPr>
      <t>and flights operated</t>
    </r>
    <r>
      <rPr>
        <i/>
        <sz val="8"/>
        <color theme="0" tint="-0.34998626667073579"/>
        <rFont val="Arial"/>
        <family val="2"/>
      </rPr>
      <t xml:space="preserve"> during the monitoring period as well as the procedures in place to ensure completeness and non-duplication of data.</t>
    </r>
  </si>
  <si>
    <t>Please provide details about the procedures for determining whether flights are covered by Annex I of the Directive, ensuring completeness and avoiding double counting.</t>
  </si>
  <si>
    <r>
      <t xml:space="preserve">Please detail the systems in place to keep an updated detailed </t>
    </r>
    <r>
      <rPr>
        <i/>
        <u/>
        <sz val="8"/>
        <color indexed="18"/>
        <rFont val="Arial"/>
        <family val="2"/>
      </rPr>
      <t xml:space="preserve">list of flights </t>
    </r>
    <r>
      <rPr>
        <i/>
        <sz val="8"/>
        <color indexed="18"/>
        <rFont val="Arial"/>
        <family val="2"/>
      </rPr>
      <t>during the monitoring period which are included/excluded from EU ETS, as well as the procedures in place to ensure completeness and non-duplication of data.</t>
    </r>
  </si>
  <si>
    <r>
      <t xml:space="preserve">Please detail the systems in place to keep an updated detailed </t>
    </r>
    <r>
      <rPr>
        <i/>
        <u/>
        <sz val="8"/>
        <color theme="0" tint="-0.34998626667073579"/>
        <rFont val="Arial"/>
        <family val="2"/>
      </rPr>
      <t xml:space="preserve">list of flights </t>
    </r>
    <r>
      <rPr>
        <i/>
        <sz val="8"/>
        <color theme="0" tint="-0.34998626667073579"/>
        <rFont val="Arial"/>
        <family val="2"/>
      </rPr>
      <t>during the monitoring period which are included/excluded from EU ETS, as well as the procedures in place to ensure completeness and non-duplication of data.</t>
    </r>
  </si>
  <si>
    <r>
      <t>Please provide an estimate/prediction of the total annual fossil CO</t>
    </r>
    <r>
      <rPr>
        <b/>
        <vertAlign val="subscript"/>
        <sz val="10"/>
        <rFont val="Arial"/>
        <family val="2"/>
      </rPr>
      <t>2</t>
    </r>
    <r>
      <rPr>
        <b/>
        <sz val="10"/>
        <rFont val="Arial"/>
        <family val="2"/>
      </rPr>
      <t xml:space="preserve"> emissions for Annex 1 activities.</t>
    </r>
  </si>
  <si>
    <r>
      <t>Please provide an estimate/prediction of the total annual fossil CO</t>
    </r>
    <r>
      <rPr>
        <b/>
        <vertAlign val="subscript"/>
        <sz val="10"/>
        <color theme="0" tint="-0.34998626667073579"/>
        <rFont val="Arial"/>
        <family val="2"/>
      </rPr>
      <t>2</t>
    </r>
    <r>
      <rPr>
        <b/>
        <sz val="10"/>
        <color theme="0" tint="-0.34998626667073579"/>
        <rFont val="Arial"/>
        <family val="2"/>
      </rPr>
      <t xml:space="preserve"> emissions for Annex 1 activities.</t>
    </r>
  </si>
  <si>
    <t>The figure should only include those flights, which are covered by EU ETS.</t>
  </si>
  <si>
    <r>
      <t>tonnes CO</t>
    </r>
    <r>
      <rPr>
        <b/>
        <vertAlign val="subscript"/>
        <sz val="8"/>
        <rFont val="Arial"/>
        <family val="2"/>
      </rPr>
      <t>2</t>
    </r>
  </si>
  <si>
    <r>
      <t>tonnes CO</t>
    </r>
    <r>
      <rPr>
        <b/>
        <vertAlign val="subscript"/>
        <sz val="8"/>
        <color theme="0" tint="-0.34998626667073579"/>
        <rFont val="Arial"/>
        <family val="2"/>
      </rPr>
      <t>2</t>
    </r>
  </si>
  <si>
    <t>Eligibility for simplified procedures for small emitters</t>
  </si>
  <si>
    <r>
      <t>Please confirm whether you operate fewer than 243 flights per period for three consecutive four-month periods; or operate flights with total annual fossil CO</t>
    </r>
    <r>
      <rPr>
        <b/>
        <vertAlign val="subscript"/>
        <sz val="10"/>
        <rFont val="Arial"/>
        <family val="2"/>
      </rPr>
      <t>2</t>
    </r>
    <r>
      <rPr>
        <b/>
        <sz val="10"/>
        <rFont val="Arial"/>
        <family val="2"/>
      </rPr>
      <t xml:space="preserve"> emissions lower than 25 000 tonnes per year?</t>
    </r>
  </si>
  <si>
    <r>
      <t>Please confirm whether you operate fewer than 243 flights per period for three consecutive four-month periods; or operate flights with total annual fossil CO</t>
    </r>
    <r>
      <rPr>
        <b/>
        <vertAlign val="subscript"/>
        <sz val="10"/>
        <color theme="0" tint="-0.34998626667073579"/>
        <rFont val="Arial"/>
        <family val="2"/>
      </rPr>
      <t>2</t>
    </r>
    <r>
      <rPr>
        <b/>
        <sz val="10"/>
        <color theme="0" tint="-0.34998626667073579"/>
        <rFont val="Arial"/>
        <family val="2"/>
      </rPr>
      <t xml:space="preserve"> emissions lower than 25 000 tonnes per year?</t>
    </r>
  </si>
  <si>
    <t>Operators who are considered to be small emitters may choose to use simplified procedures to estimate fuel consumption using tools implemented by Eurocontrol or another relevant organisation. In this case, complete the worksheet "simplified calculation" instead of the worksheet "calculation".</t>
  </si>
  <si>
    <t>&lt;&lt;&lt; If you have chosen "False", please continue directly to section 6. &gt;&gt;&gt;</t>
  </si>
  <si>
    <t>If you have selected "TRUE" in response to 5(a), do you intend to use simplified procedures to estimate fuel consumption?</t>
  </si>
  <si>
    <t>If you have selected "TRUE", please provide information to support your eligibility for the simplified calculation procedures and then proceed directly to the tab "Simplified Calculation" (Section 9).</t>
  </si>
  <si>
    <r>
      <t>Provide suitable information to support the fact that you operate fewer than 243 flights per period for three consecutive four-month periods or that your annual emissions are lower than 25 000 tonnes of CO</t>
    </r>
    <r>
      <rPr>
        <i/>
        <vertAlign val="subscript"/>
        <sz val="8"/>
        <rFont val="Arial"/>
        <family val="2"/>
      </rPr>
      <t>2</t>
    </r>
    <r>
      <rPr>
        <i/>
        <sz val="8"/>
        <rFont val="Arial"/>
        <family val="2"/>
      </rPr>
      <t xml:space="preserve"> per year. Where necessary, you can attach further documents (see Section 15).</t>
    </r>
  </si>
  <si>
    <r>
      <t>Provide suitable information to support the fact that you operate fewer than 243 flights per period for three consecutive four-month periods or that your annual emissions are lower than 25 000 tonnes of CO</t>
    </r>
    <r>
      <rPr>
        <i/>
        <vertAlign val="subscript"/>
        <sz val="8"/>
        <color theme="0" tint="-0.34998626667073579"/>
        <rFont val="Arial"/>
        <family val="2"/>
      </rPr>
      <t>2</t>
    </r>
    <r>
      <rPr>
        <i/>
        <sz val="8"/>
        <color theme="0" tint="-0.34998626667073579"/>
        <rFont val="Arial"/>
        <family val="2"/>
      </rPr>
      <t xml:space="preserve"> per year. Where necessary, you can attach further documents (see Section 15).</t>
    </r>
  </si>
  <si>
    <t>&lt;&lt;&lt; Click here to proceed to section 9 "Simplified Calculation" &gt;&gt;&gt;</t>
  </si>
  <si>
    <r>
      <t>CALCULATION OF CO</t>
    </r>
    <r>
      <rPr>
        <b/>
        <vertAlign val="subscript"/>
        <sz val="14"/>
        <rFont val="Arial"/>
        <family val="2"/>
      </rPr>
      <t>2</t>
    </r>
    <r>
      <rPr>
        <b/>
        <sz val="14"/>
        <rFont val="Arial"/>
        <family val="2"/>
      </rPr>
      <t xml:space="preserve"> EMISSIONS </t>
    </r>
  </si>
  <si>
    <r>
      <t>CALCULATION OF CO</t>
    </r>
    <r>
      <rPr>
        <b/>
        <vertAlign val="subscript"/>
        <sz val="14"/>
        <color theme="0" tint="-0.34998626667073579"/>
        <rFont val="Arial"/>
        <family val="2"/>
      </rPr>
      <t>2</t>
    </r>
    <r>
      <rPr>
        <b/>
        <sz val="14"/>
        <color theme="0" tint="-0.34998626667073579"/>
        <rFont val="Arial"/>
        <family val="2"/>
      </rPr>
      <t xml:space="preserve"> EMISSIONS </t>
    </r>
  </si>
  <si>
    <t>&lt;&lt;&lt; Go to Section 9 if eligible for simplified calculation &gt;&gt;&gt;</t>
  </si>
  <si>
    <r>
      <t xml:space="preserve">Please specify the methodology used to measure fuel consumption for </t>
    </r>
    <r>
      <rPr>
        <b/>
        <u/>
        <sz val="10"/>
        <rFont val="Arial"/>
        <family val="2"/>
      </rPr>
      <t>each aircraft type</t>
    </r>
    <r>
      <rPr>
        <b/>
        <sz val="10"/>
        <rFont val="Arial"/>
        <family val="2"/>
      </rPr>
      <t>.</t>
    </r>
  </si>
  <si>
    <r>
      <t xml:space="preserve">Please specify the methodology used to measure fuel consumption for </t>
    </r>
    <r>
      <rPr>
        <b/>
        <u/>
        <sz val="10"/>
        <color theme="0" tint="-0.34998626667073579"/>
        <rFont val="Arial"/>
        <family val="2"/>
      </rPr>
      <t>each aircraft type</t>
    </r>
    <r>
      <rPr>
        <b/>
        <sz val="10"/>
        <color theme="0" tint="-0.34998626667073579"/>
        <rFont val="Arial"/>
        <family val="2"/>
      </rPr>
      <t>.</t>
    </r>
  </si>
  <si>
    <t>In each case, the method chosen should provide for the most complete and timely data combined with the lowest uncertainty without incurring unreasonable costs. 
Note that the Aircraft types are automatically taken from section 4(a).</t>
  </si>
  <si>
    <t>Method A</t>
  </si>
  <si>
    <t>Actual fuel consumption for each flight (tonnes) = Amount of fuel contained in aircraft tanks once fuel uplift for the flight is complete (tonnes) - Amount of fuel contained in aircraft tanks once fuel uplift for subsequent flight is complete (tonnes) + Fuel uplift for that subsequent flight (tonnes)</t>
  </si>
  <si>
    <t>Method B</t>
  </si>
  <si>
    <t>Actual fuel consumption for each flight (tonnes) = Amount of fuel remaining in aircraft tanks at block-on at the end of the previous flight (tonnes) + Fuel uplift for the flight (tonnes) - Amount of fuel contained in tanks at block-on at the end of the flight (tonnes)</t>
  </si>
  <si>
    <t>Generic aircraft type (ICAO aircraft type designator) and sub-type</t>
  </si>
  <si>
    <t>Method (A/B)</t>
  </si>
  <si>
    <t>Data source used to determine fuel uplift</t>
  </si>
  <si>
    <t>Methods for transmitting, storing and retrieving data</t>
  </si>
  <si>
    <t>Please continue on a separate sheet as required.</t>
  </si>
  <si>
    <r>
      <t xml:space="preserve">If the chosen methodology (Method A/Method B) is not applied for </t>
    </r>
    <r>
      <rPr>
        <b/>
        <u/>
        <sz val="10"/>
        <rFont val="Arial"/>
        <family val="2"/>
      </rPr>
      <t>all aircraft types</t>
    </r>
    <r>
      <rPr>
        <b/>
        <sz val="10"/>
        <rFont val="Arial"/>
        <family val="2"/>
      </rPr>
      <t>, please provide a justification for this approach in the box below</t>
    </r>
  </si>
  <si>
    <r>
      <t xml:space="preserve">If the chosen methodology (Method A/Method B) is not applied for </t>
    </r>
    <r>
      <rPr>
        <b/>
        <u/>
        <sz val="10"/>
        <color theme="0" tint="-0.34998626667073579"/>
        <rFont val="Arial"/>
        <family val="2"/>
      </rPr>
      <t>all aircraft types</t>
    </r>
    <r>
      <rPr>
        <b/>
        <sz val="10"/>
        <color theme="0" tint="-0.34998626667073579"/>
        <rFont val="Arial"/>
        <family val="2"/>
      </rPr>
      <t>, please provide a justification for this approach in the box below</t>
    </r>
  </si>
  <si>
    <t xml:space="preserve">
</t>
  </si>
  <si>
    <r>
      <t xml:space="preserve">Please provide details about the procedure to be used for defining the monitoring methodology for </t>
    </r>
    <r>
      <rPr>
        <b/>
        <u/>
        <sz val="10"/>
        <rFont val="Arial"/>
        <family val="2"/>
      </rPr>
      <t>additional aircraft types</t>
    </r>
    <r>
      <rPr>
        <b/>
        <sz val="10"/>
        <rFont val="Arial"/>
        <family val="2"/>
      </rPr>
      <t>.</t>
    </r>
  </si>
  <si>
    <r>
      <t xml:space="preserve">Please provide details about the procedure to be used for defining the monitoring methodology for </t>
    </r>
    <r>
      <rPr>
        <b/>
        <u/>
        <sz val="10"/>
        <color theme="0" tint="-0.34998626667073579"/>
        <rFont val="Arial"/>
        <family val="2"/>
      </rPr>
      <t>additional aircraft types</t>
    </r>
    <r>
      <rPr>
        <b/>
        <sz val="10"/>
        <color theme="0" tint="-0.34998626667073579"/>
        <rFont val="Arial"/>
        <family val="2"/>
      </rPr>
      <t>.</t>
    </r>
  </si>
  <si>
    <t>While this monitoring plan in general defines the monitoring methodology for the aircraft already in your fleet at the time of submission of the monitoring plan to the competent authority (see point 4(a)), a defined procedure is needed to ensure that any additional aircraft that are expected to be used (e.g. those listed under 4(b)) will be properly monitored as well. The items specified below should ensure that a monitoring methodology is defined for any aircraft type operated.</t>
  </si>
  <si>
    <r>
      <t>Name of system</t>
    </r>
    <r>
      <rPr>
        <sz val="8"/>
        <rFont val="Arial"/>
        <family val="2"/>
      </rPr>
      <t xml:space="preserve"> used (where applicable).</t>
    </r>
  </si>
  <si>
    <r>
      <t>Name of system</t>
    </r>
    <r>
      <rPr>
        <sz val="8"/>
        <color theme="0" tint="-0.34998626667073579"/>
        <rFont val="Arial"/>
        <family val="2"/>
      </rPr>
      <t xml:space="preserve"> used (where applicable).</t>
    </r>
  </si>
  <si>
    <t>Complete the following table with information about the systems and procedures to monitor fuel consumption per flight in both owned and leased-in aircraft.</t>
  </si>
  <si>
    <t>The procedure must include the selected tiers, a description of the measurement equipment, and the procedures for recording, retrieving, transmitting and storing information.</t>
  </si>
  <si>
    <t>Please specify the method used to determine the density used for fuel uplifts and fuel in tanks, for each aircraft type.</t>
  </si>
  <si>
    <t>Actual density values should be used unless it is shown to the satisfaction of the Competent Authority that actual values are not available and a standard density factor of 0.8 kg/l shall be applied.</t>
  </si>
  <si>
    <t>Generic aircraft type (ICAO aircraft type designator)  and sub-type</t>
  </si>
  <si>
    <t>Method to determine actual density values of fuel uplifts</t>
  </si>
  <si>
    <t>Method to determine actual density values of fuel in tanks</t>
  </si>
  <si>
    <t>Justification for using standard value if measurement is not feasible, and other remarks</t>
  </si>
  <si>
    <t>Please continue on a separate sheet if required.</t>
  </si>
  <si>
    <t>Complete the following table with information about the procedures for measurement of the density used for fuel uplifts and fuel in tanks, in both owned and leased-in aircraft.</t>
  </si>
  <si>
    <t>The procedure must include a description of the measurement instruments involved, or if measurement is not feasible, justification for applying the standard value.</t>
  </si>
  <si>
    <r>
      <t xml:space="preserve">If applicable, provide a list of </t>
    </r>
    <r>
      <rPr>
        <b/>
        <u/>
        <sz val="10"/>
        <rFont val="Arial"/>
        <family val="2"/>
      </rPr>
      <t>deviations</t>
    </r>
    <r>
      <rPr>
        <b/>
        <sz val="10"/>
        <rFont val="Arial"/>
        <family val="2"/>
      </rPr>
      <t xml:space="preserve"> from the general methodologies for determining </t>
    </r>
    <r>
      <rPr>
        <b/>
        <u/>
        <sz val="10"/>
        <rFont val="Arial"/>
        <family val="2"/>
      </rPr>
      <t>fuel uplifts</t>
    </r>
    <r>
      <rPr>
        <b/>
        <sz val="10"/>
        <rFont val="Arial"/>
        <family val="2"/>
      </rPr>
      <t>/</t>
    </r>
    <r>
      <rPr>
        <b/>
        <u/>
        <sz val="10"/>
        <rFont val="Arial"/>
        <family val="2"/>
      </rPr>
      <t>fuel contained in the tank</t>
    </r>
    <r>
      <rPr>
        <b/>
        <sz val="10"/>
        <rFont val="Arial"/>
        <family val="2"/>
      </rPr>
      <t xml:space="preserve"> and </t>
    </r>
    <r>
      <rPr>
        <b/>
        <u/>
        <sz val="10"/>
        <rFont val="Arial"/>
        <family val="2"/>
      </rPr>
      <t>density</t>
    </r>
    <r>
      <rPr>
        <b/>
        <sz val="10"/>
        <rFont val="Arial"/>
        <family val="2"/>
      </rPr>
      <t xml:space="preserve"> for </t>
    </r>
    <r>
      <rPr>
        <b/>
        <u/>
        <sz val="10"/>
        <rFont val="Arial"/>
        <family val="2"/>
      </rPr>
      <t>specific aerodromes</t>
    </r>
    <r>
      <rPr>
        <b/>
        <sz val="10"/>
        <rFont val="Arial"/>
        <family val="2"/>
      </rPr>
      <t>.</t>
    </r>
  </si>
  <si>
    <r>
      <t xml:space="preserve">If applicable, provide a list of </t>
    </r>
    <r>
      <rPr>
        <b/>
        <u/>
        <sz val="10"/>
        <color theme="0" tint="-0.34998626667073579"/>
        <rFont val="Arial"/>
        <family val="2"/>
      </rPr>
      <t>deviations</t>
    </r>
    <r>
      <rPr>
        <b/>
        <sz val="10"/>
        <color theme="0" tint="-0.34998626667073579"/>
        <rFont val="Arial"/>
        <family val="2"/>
      </rPr>
      <t xml:space="preserve"> from the general methodologies for determining </t>
    </r>
    <r>
      <rPr>
        <b/>
        <u/>
        <sz val="10"/>
        <color theme="0" tint="-0.34998626667073579"/>
        <rFont val="Arial"/>
        <family val="2"/>
      </rPr>
      <t>fuel uplifts</t>
    </r>
    <r>
      <rPr>
        <b/>
        <sz val="10"/>
        <color theme="0" tint="-0.34998626667073579"/>
        <rFont val="Arial"/>
        <family val="2"/>
      </rPr>
      <t>/</t>
    </r>
    <r>
      <rPr>
        <b/>
        <u/>
        <sz val="10"/>
        <color theme="0" tint="-0.34998626667073579"/>
        <rFont val="Arial"/>
        <family val="2"/>
      </rPr>
      <t>fuel contained in the tank</t>
    </r>
    <r>
      <rPr>
        <b/>
        <sz val="10"/>
        <color theme="0" tint="-0.34998626667073579"/>
        <rFont val="Arial"/>
        <family val="2"/>
      </rPr>
      <t xml:space="preserve"> and </t>
    </r>
    <r>
      <rPr>
        <b/>
        <u/>
        <sz val="10"/>
        <color theme="0" tint="-0.34998626667073579"/>
        <rFont val="Arial"/>
        <family val="2"/>
      </rPr>
      <t>density</t>
    </r>
    <r>
      <rPr>
        <b/>
        <sz val="10"/>
        <color theme="0" tint="-0.34998626667073579"/>
        <rFont val="Arial"/>
        <family val="2"/>
      </rPr>
      <t xml:space="preserve"> for </t>
    </r>
    <r>
      <rPr>
        <b/>
        <u/>
        <sz val="10"/>
        <color theme="0" tint="-0.34998626667073579"/>
        <rFont val="Arial"/>
        <family val="2"/>
      </rPr>
      <t>specific aerodromes</t>
    </r>
    <r>
      <rPr>
        <b/>
        <sz val="10"/>
        <color theme="0" tint="-0.34998626667073579"/>
        <rFont val="Arial"/>
        <family val="2"/>
      </rPr>
      <t>.</t>
    </r>
  </si>
  <si>
    <t>Where necessary due to special circumstances, such as fuel suppliers who cannot provide all of the required data for a certain methodology, a list of deviations from the general methodologies should be given for specific aerodromes.  For example, if a fuel supplier at a specific aerodrome cannot provide the actual density data, specify the alternative approach proposed. Please list aerodromes using their ICAO designator, separated by semicolons.</t>
  </si>
  <si>
    <t>Type of deviation</t>
  </si>
  <si>
    <t>Justification of special circumstances</t>
  </si>
  <si>
    <t>Aerodromes for which deviation applies</t>
  </si>
  <si>
    <t>Uncertainty Assessment</t>
  </si>
  <si>
    <r>
      <t xml:space="preserve">Where </t>
    </r>
    <r>
      <rPr>
        <b/>
        <u/>
        <sz val="10"/>
        <rFont val="Arial"/>
        <family val="2"/>
      </rPr>
      <t>on-board systems</t>
    </r>
    <r>
      <rPr>
        <b/>
        <sz val="10"/>
        <rFont val="Arial"/>
        <family val="2"/>
      </rPr>
      <t xml:space="preserve"> are used for </t>
    </r>
    <r>
      <rPr>
        <b/>
        <u/>
        <sz val="10"/>
        <rFont val="Arial"/>
        <family val="2"/>
      </rPr>
      <t>measuring fuel uplifts</t>
    </r>
    <r>
      <rPr>
        <b/>
        <sz val="10"/>
        <rFont val="Arial"/>
        <family val="2"/>
      </rPr>
      <t xml:space="preserve"> and the </t>
    </r>
    <r>
      <rPr>
        <b/>
        <u/>
        <sz val="10"/>
        <rFont val="Arial"/>
        <family val="2"/>
      </rPr>
      <t>quantity remaining in the tank,</t>
    </r>
    <r>
      <rPr>
        <b/>
        <sz val="10"/>
        <rFont val="Arial"/>
        <family val="2"/>
      </rPr>
      <t xml:space="preserve"> please provide uncertainty associated with the on-board measurement equipment.</t>
    </r>
  </si>
  <si>
    <r>
      <t xml:space="preserve">Where </t>
    </r>
    <r>
      <rPr>
        <b/>
        <u/>
        <sz val="10"/>
        <color theme="0" tint="-0.34998626667073579"/>
        <rFont val="Arial"/>
        <family val="2"/>
      </rPr>
      <t>on-board systems</t>
    </r>
    <r>
      <rPr>
        <b/>
        <sz val="10"/>
        <color theme="0" tint="-0.34998626667073579"/>
        <rFont val="Arial"/>
        <family val="2"/>
      </rPr>
      <t xml:space="preserve"> are used for </t>
    </r>
    <r>
      <rPr>
        <b/>
        <u/>
        <sz val="10"/>
        <color theme="0" tint="-0.34998626667073579"/>
        <rFont val="Arial"/>
        <family val="2"/>
      </rPr>
      <t>measuring fuel uplifts</t>
    </r>
    <r>
      <rPr>
        <b/>
        <sz val="10"/>
        <color theme="0" tint="-0.34998626667073579"/>
        <rFont val="Arial"/>
        <family val="2"/>
      </rPr>
      <t xml:space="preserve"> and the </t>
    </r>
    <r>
      <rPr>
        <b/>
        <u/>
        <sz val="10"/>
        <color theme="0" tint="-0.34998626667073579"/>
        <rFont val="Arial"/>
        <family val="2"/>
      </rPr>
      <t>quantity remaining in the tank,</t>
    </r>
    <r>
      <rPr>
        <b/>
        <sz val="10"/>
        <color theme="0" tint="-0.34998626667073579"/>
        <rFont val="Arial"/>
        <family val="2"/>
      </rPr>
      <t xml:space="preserve"> please provide uncertainty associated with the on-board measurement equipment.</t>
    </r>
  </si>
  <si>
    <t>Where fuel uplifts are determined solely based on the invoiced quantity of fuel or other appropriate information provided by the supplier, no further proof of uncertainty level is required other than an estimate of the uncertainty of the measurement of fuel remaining in the tank.
Where fuel uplifts are determined by on-board systems, uncertainty values should be taken from equipment manufacturer's specification. An estimate using the ranges in the drop-down list should be used only if more precise values are not available.</t>
  </si>
  <si>
    <t>Uncertainty of measurement of fuel remaining in the tank</t>
  </si>
  <si>
    <t>Are fuel uplifts determined solely by the invoiced quantity of fuel or other appropriate information provided by the supplier?</t>
  </si>
  <si>
    <t>If no:</t>
  </si>
  <si>
    <t>Measurement equipment
uncertainty
(+/-%)</t>
  </si>
  <si>
    <t>Location of evidence of routine checks of the fuel measurement systems</t>
  </si>
  <si>
    <t>Please identify the main sources of uncertainty and their associated levels of uncertainty for your fuel consumption measurements.</t>
  </si>
  <si>
    <t>You are not required to carry out a detailed uncertainty assessment, provided that you identify the sources of uncertainties and their associated levels of uncertainty. Uncertainties for other components than those listed in 7(a) may be based on conservative expert judgement.</t>
  </si>
  <si>
    <t>Source of uncertainty</t>
  </si>
  <si>
    <t>Level of uncertainty</t>
  </si>
  <si>
    <t>Comments on level of uncertainty</t>
  </si>
  <si>
    <t>Please provide details about the uncertainty threshold you intend to meet for each source stream (fuel type).</t>
  </si>
  <si>
    <r>
      <t>For each source stream (fuel type), specify the estimated annual CO</t>
    </r>
    <r>
      <rPr>
        <i/>
        <vertAlign val="subscript"/>
        <sz val="8"/>
        <color indexed="18"/>
        <rFont val="Arial"/>
        <family val="2"/>
      </rPr>
      <t>2</t>
    </r>
    <r>
      <rPr>
        <i/>
        <sz val="8"/>
        <color indexed="18"/>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</si>
  <si>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For each source stream (fuel type), specify the estimated annual CO</t>
    </r>
    <r>
      <rPr>
        <i/>
        <vertAlign val="subscript"/>
        <sz val="8"/>
        <color theme="0" tint="-0.34998626667073579"/>
        <rFont val="Arial"/>
        <family val="2"/>
      </rPr>
      <t>2</t>
    </r>
    <r>
      <rPr>
        <i/>
        <sz val="8"/>
        <color theme="0" tint="-0.34998626667073579"/>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</si>
  <si>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t>Please use the blank fields in column D to name any alternative and/or biofuels which you will use. State the estimated fossil CO2 emissions arising from each listed fuel type, in order to provide evidence for the correct tier choice. Please ensure that the total emissions are consistent with the answer given in section 4(f)</t>
  </si>
  <si>
    <t>Source stream (Fuel type)</t>
  </si>
  <si>
    <r>
      <t>Estimated annual fossil CO</t>
    </r>
    <r>
      <rPr>
        <b/>
        <vertAlign val="subscript"/>
        <sz val="8"/>
        <rFont val="Arial"/>
        <family val="2"/>
      </rPr>
      <t>2</t>
    </r>
    <r>
      <rPr>
        <b/>
        <sz val="8"/>
        <rFont val="Arial"/>
        <family val="2"/>
      </rPr>
      <t xml:space="preserve"> emissions from each fuel</t>
    </r>
  </si>
  <si>
    <r>
      <t>Estimated annual fossil CO</t>
    </r>
    <r>
      <rPr>
        <b/>
        <vertAlign val="subscript"/>
        <sz val="8"/>
        <color theme="0" tint="-0.34998626667073579"/>
        <rFont val="Arial"/>
        <family val="2"/>
      </rPr>
      <t>2</t>
    </r>
    <r>
      <rPr>
        <b/>
        <sz val="8"/>
        <color theme="0" tint="-0.34998626667073579"/>
        <rFont val="Arial"/>
        <family val="2"/>
      </rPr>
      <t xml:space="preserve"> emissions from each fuel</t>
    </r>
  </si>
  <si>
    <r>
      <t>% of total estimated CO</t>
    </r>
    <r>
      <rPr>
        <b/>
        <vertAlign val="subscript"/>
        <sz val="8"/>
        <rFont val="Arial"/>
        <family val="2"/>
      </rPr>
      <t>2</t>
    </r>
    <r>
      <rPr>
        <b/>
        <sz val="8"/>
        <rFont val="Arial"/>
        <family val="2"/>
      </rPr>
      <t xml:space="preserve"> emissions </t>
    </r>
  </si>
  <si>
    <r>
      <t>% of total estimated CO</t>
    </r>
    <r>
      <rPr>
        <b/>
        <vertAlign val="subscript"/>
        <sz val="8"/>
        <color theme="0" tint="-0.34998626667073579"/>
        <rFont val="Arial"/>
        <family val="2"/>
      </rPr>
      <t>2</t>
    </r>
    <r>
      <rPr>
        <b/>
        <sz val="8"/>
        <color theme="0" tint="-0.34998626667073579"/>
        <rFont val="Arial"/>
        <family val="2"/>
      </rPr>
      <t xml:space="preserve"> emissions </t>
    </r>
  </si>
  <si>
    <t>Source stream classification</t>
  </si>
  <si>
    <t>Fuel consumption uncertainty</t>
  </si>
  <si>
    <t>Tier number</t>
  </si>
  <si>
    <t>Std Fuels</t>
  </si>
  <si>
    <t>Jet kerosene (Jet A1 or Jet A)</t>
  </si>
  <si>
    <t>Jet gasoline (Jet B)</t>
  </si>
  <si>
    <t>Aviation gasoline (AvGas)</t>
  </si>
  <si>
    <t>Alternatives</t>
  </si>
  <si>
    <t>Biofuels</t>
  </si>
  <si>
    <t>Total for all fuel types:</t>
  </si>
  <si>
    <t>Estimate given under section 4(f):</t>
  </si>
  <si>
    <t>Difference:</t>
  </si>
  <si>
    <t>Please provide evidence that each source stream meets the overall uncertainty threshold as stipulated in table 7(c) above.</t>
  </si>
  <si>
    <t>Evidence may be in the form of manufacturer or fuel supplier specifications.</t>
  </si>
  <si>
    <t>Please reference the file/document attached to your monitoring plan in the box below.</t>
  </si>
  <si>
    <t>Complete the following table with information about the procedure used to ensure that the total uncertainty of fuel measurements will comply with the requirements of the selected tier.</t>
  </si>
  <si>
    <t>The procedure must demonstrate that the uncertainty of fuel measurements will comply with the requirements of the selected tier, referring to calibration certificates of measurement systems (if applicable), national laws, clauses in customer contracts or fuel suppliers' accuracy standards.  If components of the measurement system cannot be calibrated, state in the procedure your alternative control activities.</t>
  </si>
  <si>
    <t>Complete the following table with information about the procedure used to ensure regular cross-checks between uplift quantity as provided by invoices and uplift quantity indicated by on-board measurement.</t>
  </si>
  <si>
    <t>Where deviations are observed, corrective actions must be taken in accordance with Article 63 of the MRR.</t>
  </si>
  <si>
    <t>Please confirm that you will use the following standard emission factors for commercial standard aviation fuels</t>
  </si>
  <si>
    <t>Type of aviation fuel</t>
  </si>
  <si>
    <t>Default IPCC value
(tonnes CO2 /tonne fuel)</t>
  </si>
  <si>
    <t>Confirm</t>
  </si>
  <si>
    <t>If applicable, please provide a description of the procedure used to determine the emission factors, net calorific values and biomass content of alternative fuels (source streams).</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</si>
  <si>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t>
  </si>
  <si>
    <r>
      <t xml:space="preserve">If applicable, please describe the approaches used for </t>
    </r>
    <r>
      <rPr>
        <b/>
        <u/>
        <sz val="10"/>
        <rFont val="Arial"/>
        <family val="2"/>
      </rPr>
      <t>sampling</t>
    </r>
    <r>
      <rPr>
        <u/>
        <sz val="10"/>
        <rFont val="Arial"/>
        <family val="2"/>
      </rPr>
      <t xml:space="preserve"> </t>
    </r>
    <r>
      <rPr>
        <b/>
        <sz val="10"/>
        <rFont val="Arial"/>
        <family val="2"/>
      </rPr>
      <t>batches of alternative fuels.</t>
    </r>
  </si>
  <si>
    <r>
      <t xml:space="preserve">If applicable, please describe the approaches used for </t>
    </r>
    <r>
      <rPr>
        <b/>
        <u/>
        <sz val="10"/>
        <color theme="0" tint="-0.34998626667073579"/>
        <rFont val="Arial"/>
        <family val="2"/>
      </rPr>
      <t>sampling</t>
    </r>
    <r>
      <rPr>
        <u/>
        <sz val="10"/>
        <color theme="0" tint="-0.34998626667073579"/>
        <rFont val="Arial"/>
        <family val="2"/>
      </rPr>
      <t xml:space="preserve"> </t>
    </r>
    <r>
      <rPr>
        <b/>
        <sz val="10"/>
        <color theme="0" tint="-0.34998626667073579"/>
        <rFont val="Arial"/>
        <family val="2"/>
      </rPr>
      <t>batches of alternative fuels.</t>
    </r>
  </si>
  <si>
    <t>For each source stream, succinctly describe the approach to be used for sampling fuels and materials for the determination of emission factor, net calorific value and biomass content  for each fuel or material batch</t>
  </si>
  <si>
    <t>Source stream (fuel type)</t>
  </si>
  <si>
    <t>Parameter</t>
  </si>
  <si>
    <t>Description</t>
  </si>
  <si>
    <t>conform with Standard (EN, ISO,...)</t>
  </si>
  <si>
    <r>
      <t xml:space="preserve">If applicable, please describe the approaches used to </t>
    </r>
    <r>
      <rPr>
        <b/>
        <u/>
        <sz val="10"/>
        <rFont val="Arial"/>
        <family val="2"/>
      </rPr>
      <t>analyse</t>
    </r>
    <r>
      <rPr>
        <b/>
        <sz val="10"/>
        <rFont val="Arial"/>
        <family val="2"/>
      </rPr>
      <t xml:space="preserve"> alternative fuels (including biofuels) for the determination of net calorific value, emission factors and biogenic content (as relevant).</t>
    </r>
  </si>
  <si>
    <r>
      <t xml:space="preserve">If applicable, please describe the approaches used to </t>
    </r>
    <r>
      <rPr>
        <b/>
        <u/>
        <sz val="10"/>
        <color theme="0" tint="-0.34998626667073579"/>
        <rFont val="Arial"/>
        <family val="2"/>
      </rPr>
      <t>analyse</t>
    </r>
    <r>
      <rPr>
        <b/>
        <sz val="10"/>
        <color theme="0" tint="-0.34998626667073579"/>
        <rFont val="Arial"/>
        <family val="2"/>
      </rPr>
      <t xml:space="preserve"> alternative fuels (including biofuels) for the determination of net calorific value, emission factors and biogenic content (as relevant).</t>
    </r>
  </si>
  <si>
    <t>For each source stream, succinctly describe the approach to be used for analysing fuels and materials for the determination of emission factor, net calorific value and biomass content for each fuel or material batch (if applicable to the selected tier).</t>
  </si>
  <si>
    <t>conform with Standard (EN, ISO...)</t>
  </si>
  <si>
    <t>If applicable, please provide a list of laboratories used to undertake the analysis and confirm whether the laboratory is accredited for this analysis according to EN ISO/IEC 17025, or otherwise reference the evidence to be submitted to demonstrate that the laboratory is technically competent in accordance with Article 34.</t>
  </si>
  <si>
    <t>Name of laboratory</t>
  </si>
  <si>
    <t>Analytical procedures</t>
  </si>
  <si>
    <t>Is laboratory EN ISO/IEC17025 accredited for this analysis?</t>
  </si>
  <si>
    <t>If no, reference evidence to be submitted</t>
  </si>
  <si>
    <r>
      <t>SIMPLIFIED CALCULATION OF CO</t>
    </r>
    <r>
      <rPr>
        <b/>
        <vertAlign val="subscript"/>
        <sz val="14"/>
        <rFont val="Arial"/>
        <family val="2"/>
      </rPr>
      <t>2</t>
    </r>
    <r>
      <rPr>
        <b/>
        <sz val="14"/>
        <rFont val="Arial"/>
        <family val="2"/>
      </rPr>
      <t xml:space="preserve"> EMISSIONS</t>
    </r>
  </si>
  <si>
    <r>
      <t>SIMPLIFIED CALCULATION OF CO</t>
    </r>
    <r>
      <rPr>
        <b/>
        <vertAlign val="subscript"/>
        <sz val="14"/>
        <color theme="0" tint="-0.34998626667073579"/>
        <rFont val="Arial"/>
        <family val="2"/>
      </rPr>
      <t>2</t>
    </r>
    <r>
      <rPr>
        <b/>
        <sz val="14"/>
        <color theme="0" tint="-0.34998626667073579"/>
        <rFont val="Arial"/>
        <family val="2"/>
      </rPr>
      <t xml:space="preserve"> EMISSIONS</t>
    </r>
  </si>
  <si>
    <t>Simplified calculation</t>
  </si>
  <si>
    <t>You may apply the simplified procedure for the calculation of activity data described in Article 54 of the MRR if you are operating either:
- fewer than 243 flights per period of three consecutive four-month periods; or 
- flights with total annual emissions lower than 25,000 tonnes per year</t>
  </si>
  <si>
    <t>Entries here are only required / allowed if you have entered in section 5(b) that you intend to use simplified procedures to estimate fuel consumption.</t>
  </si>
  <si>
    <t>Please specify the name or reference of the Commission approved tool used to estimate fuel consumption.</t>
  </si>
  <si>
    <t>Please confirm that the following standard emission factors for commercial standard aviation fuels will be used to calculate emissions</t>
  </si>
  <si>
    <r>
      <t>Default IPCC value (tCO</t>
    </r>
    <r>
      <rPr>
        <b/>
        <vertAlign val="subscript"/>
        <sz val="8"/>
        <rFont val="Arial"/>
        <family val="2"/>
      </rPr>
      <t xml:space="preserve">2 </t>
    </r>
    <r>
      <rPr>
        <b/>
        <sz val="8"/>
        <rFont val="Arial"/>
        <family val="2"/>
      </rPr>
      <t>/ t)</t>
    </r>
  </si>
  <si>
    <r>
      <t>Default IPCC value (tCO</t>
    </r>
    <r>
      <rPr>
        <b/>
        <vertAlign val="subscript"/>
        <sz val="8"/>
        <color theme="0" tint="-0.34998626667073579"/>
        <rFont val="Arial"/>
        <family val="2"/>
      </rPr>
      <t xml:space="preserve">2 </t>
    </r>
    <r>
      <rPr>
        <b/>
        <sz val="8"/>
        <color theme="0" tint="-0.34998626667073579"/>
        <rFont val="Arial"/>
        <family val="2"/>
      </rPr>
      <t>/ t)</t>
    </r>
  </si>
  <si>
    <t>If using an alternative fuel (including biofuel), please outline the proposed emission factor and net calorific value to be used and justify the methodology used.</t>
  </si>
  <si>
    <t>&lt;&lt;&lt; Click here to proceed to section 11 "Management" &gt;&gt;&gt;</t>
  </si>
  <si>
    <t>Where data relevant for the determination of an aircraft operator's emissions is missing, the aircraft operator shall use surrogate data calculated in accordance with an alternative method approved by the competent authority. The reasons why the data gap methodology has been applied and the quantity of emissions for which such approach is used shall be specified in the annual emissions report.</t>
  </si>
  <si>
    <t>Please provide a brief description of the method to be used to estimate fuel consumption when data is missing according to the conditions as outlined above.</t>
  </si>
  <si>
    <t>Where surrogate data cannot be determined by the method described under 10(a), the emissions may be estimated from fuel consumption determined using a tool as specified in Article 54(2) of the MRR.  Please specify the Commission approved tool used in this instance:</t>
  </si>
  <si>
    <t>Please provide a short description of the methodology to treat data gaps regarding other parameters than fuel consumption, if applicable.</t>
  </si>
  <si>
    <t>DESCRIPTION OF PROCEDURES FOR DATA MANAGEMENT AND CONTROL ACTIVITIES</t>
  </si>
  <si>
    <t>Please identify the responsibilities for monitoring and reporting (Article 61 of the MRR)</t>
  </si>
  <si>
    <t>Please identify the relevant job titles/posts and provide a succinct summary of their role relevant to monitoring and reporting. Only those with overall responsibility and other key roles should be listed below (i.e. do not include delegated responsibilities)</t>
  </si>
  <si>
    <t>These could be outlined in a tree diagram or organisational chart attached to your submission</t>
  </si>
  <si>
    <t>Job title/post</t>
  </si>
  <si>
    <t>Responsibilities</t>
  </si>
  <si>
    <t>Please provide details about the procedure for managing the assignment of responsibilities and competences of personnel responsible for monitoring and reporting, in accordance with Article 58(3)(c) of the MRR.</t>
  </si>
  <si>
    <t>This procedure should identify how the monitoring and reporting responsibilities for the roles identified above are assigned, how training and reviews are undertaken and how duties are segregated such that all relevant data is confirmed by a person not involved with the recording and collection of the data.</t>
  </si>
  <si>
    <t>Please provide details about the procedure for regular evaluation of the monitoring plan's appropriateness, covering in particular any potential measures for the improvement of the monitoring methodology.</t>
  </si>
  <si>
    <t>This procedure must identify the process of regularly checking to ensure that the monitoring plan reflects the nature of the operation and that it conforms with the Monitoring and Reporting Regulation.  The brief description should identify how regularly the plan is evaluated, dependent on the nature of the operation and how changes identified from internal reviews and verification visits are communicated to the Competent Authority.</t>
  </si>
  <si>
    <t>Please provide details about the procedures of the data flow activities that ensure data reported under EU ETS does not contain misstatements and is in conformance with the approved plan and Regulation.</t>
  </si>
  <si>
    <t>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t>
  </si>
  <si>
    <t>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t>
  </si>
  <si>
    <r>
      <t>Diagram reference</t>
    </r>
    <r>
      <rPr>
        <sz val="8"/>
        <rFont val="Arial"/>
        <family val="2"/>
      </rPr>
      <t xml:space="preserve"> (where applicable)</t>
    </r>
  </si>
  <si>
    <r>
      <t>Diagram reference</t>
    </r>
    <r>
      <rPr>
        <sz val="8"/>
        <color theme="0" tint="-0.34998626667073579"/>
        <rFont val="Arial"/>
        <family val="2"/>
      </rPr>
      <t xml:space="preserve"> (where applicable)</t>
    </r>
  </si>
  <si>
    <r>
      <t>Post</t>
    </r>
    <r>
      <rPr>
        <sz val="8"/>
        <rFont val="Arial"/>
        <family val="2"/>
      </rPr>
      <t xml:space="preserve"> or </t>
    </r>
    <r>
      <rPr>
        <u/>
        <sz val="8"/>
        <rFont val="Arial"/>
        <family val="2"/>
      </rPr>
      <t>department</t>
    </r>
    <r>
      <rPr>
        <sz val="8"/>
        <rFont val="Arial"/>
        <family val="2"/>
      </rPr>
      <t xml:space="preserve"> responsible for the procedure and for any data generated</t>
    </r>
  </si>
  <si>
    <r>
      <t>Post</t>
    </r>
    <r>
      <rPr>
        <sz val="8"/>
        <color theme="0" tint="-0.34998626667073579"/>
        <rFont val="Arial"/>
        <family val="2"/>
      </rPr>
      <t xml:space="preserve"> or </t>
    </r>
    <r>
      <rPr>
        <u/>
        <sz val="8"/>
        <color theme="0" tint="-0.34998626667073579"/>
        <rFont val="Arial"/>
        <family val="2"/>
      </rPr>
      <t>department</t>
    </r>
    <r>
      <rPr>
        <sz val="8"/>
        <color theme="0" tint="-0.34998626667073579"/>
        <rFont val="Arial"/>
        <family val="2"/>
      </rPr>
      <t xml:space="preserve"> responsible for the procedure and for any data generated</t>
    </r>
  </si>
  <si>
    <r>
      <t>Name of IT system</t>
    </r>
    <r>
      <rPr>
        <sz val="8"/>
        <rFont val="Arial"/>
        <family val="2"/>
      </rPr>
      <t xml:space="preserve"> used (where applicable).</t>
    </r>
  </si>
  <si>
    <r>
      <t>Name of IT system</t>
    </r>
    <r>
      <rPr>
        <sz val="8"/>
        <color theme="0" tint="-0.34998626667073579"/>
        <rFont val="Arial"/>
        <family val="2"/>
      </rPr>
      <t xml:space="preserve"> used (where applicable).</t>
    </r>
  </si>
  <si>
    <r>
      <t>List of EN</t>
    </r>
    <r>
      <rPr>
        <sz val="8"/>
        <rFont val="Arial"/>
        <family val="2"/>
      </rPr>
      <t xml:space="preserve"> or other </t>
    </r>
    <r>
      <rPr>
        <u/>
        <sz val="8"/>
        <rFont val="Arial"/>
        <family val="2"/>
      </rPr>
      <t>standards</t>
    </r>
    <r>
      <rPr>
        <sz val="8"/>
        <rFont val="Arial"/>
        <family val="2"/>
      </rPr>
      <t xml:space="preserve"> applied (where relevant)</t>
    </r>
  </si>
  <si>
    <r>
      <t>List of EN</t>
    </r>
    <r>
      <rPr>
        <sz val="8"/>
        <color theme="0" tint="-0.34998626667073579"/>
        <rFont val="Arial"/>
        <family val="2"/>
      </rPr>
      <t xml:space="preserve"> or other </t>
    </r>
    <r>
      <rPr>
        <u/>
        <sz val="8"/>
        <color theme="0" tint="-0.34998626667073579"/>
        <rFont val="Arial"/>
        <family val="2"/>
      </rPr>
      <t>standards</t>
    </r>
    <r>
      <rPr>
        <sz val="8"/>
        <color theme="0" tint="-0.34998626667073579"/>
        <rFont val="Arial"/>
        <family val="2"/>
      </rPr>
      <t xml:space="preserve"> applied (where relevant)</t>
    </r>
  </si>
  <si>
    <r>
      <t xml:space="preserve">List of </t>
    </r>
    <r>
      <rPr>
        <u/>
        <sz val="8"/>
        <rFont val="Arial"/>
        <family val="2"/>
      </rPr>
      <t>primary data sources</t>
    </r>
  </si>
  <si>
    <r>
      <t xml:space="preserve">List of </t>
    </r>
    <r>
      <rPr>
        <u/>
        <sz val="8"/>
        <color theme="0" tint="-0.34998626667073579"/>
        <rFont val="Arial"/>
        <family val="2"/>
      </rPr>
      <t>primary data sources</t>
    </r>
  </si>
  <si>
    <r>
      <t>Description</t>
    </r>
    <r>
      <rPr>
        <sz val="8"/>
        <rFont val="Arial"/>
        <family val="2"/>
      </rPr>
      <t xml:space="preserve"> of the relevant </t>
    </r>
    <r>
      <rPr>
        <u/>
        <sz val="8"/>
        <rFont val="Arial"/>
        <family val="2"/>
      </rPr>
      <t>processing steps</t>
    </r>
    <r>
      <rPr>
        <sz val="8"/>
        <rFont val="Arial"/>
        <family val="2"/>
      </rPr>
      <t xml:space="preserve"> for each specific data flow activity</t>
    </r>
    <r>
      <rPr>
        <i/>
        <sz val="8"/>
        <rFont val="Arial"/>
        <family val="2"/>
      </rPr>
      <t xml:space="preserve"> </t>
    </r>
  </si>
  <si>
    <r>
      <t>Description</t>
    </r>
    <r>
      <rPr>
        <sz val="8"/>
        <color theme="0" tint="-0.34998626667073579"/>
        <rFont val="Arial"/>
        <family val="2"/>
      </rPr>
      <t xml:space="preserve"> of the relevant </t>
    </r>
    <r>
      <rPr>
        <u/>
        <sz val="8"/>
        <color theme="0" tint="-0.34998626667073579"/>
        <rFont val="Arial"/>
        <family val="2"/>
      </rPr>
      <t>processing steps</t>
    </r>
    <r>
      <rPr>
        <sz val="8"/>
        <color theme="0" tint="-0.34998626667073579"/>
        <rFont val="Arial"/>
        <family val="2"/>
      </rPr>
      <t xml:space="preserve"> for each specific data flow activity</t>
    </r>
    <r>
      <rPr>
        <i/>
        <sz val="8"/>
        <color theme="0" tint="-0.34998626667073579"/>
        <rFont val="Arial"/>
        <family val="2"/>
      </rPr>
      <t xml:space="preserve"> </t>
    </r>
  </si>
  <si>
    <t>Please attach a representation of the data flow for the calculation of emissions, including responsibility for retrieving and storing each type of data.  If necessary, please refer to additional information, submitted with your completed plan.</t>
  </si>
  <si>
    <t>Control activities</t>
  </si>
  <si>
    <t>Please provide details about the procedures used to assess inherent risks and control risks.</t>
  </si>
  <si>
    <t>The brief description should identify how the assessments of inherent risks ("errors") and control risks ("slips") are undertaken when establishing an effective control system.</t>
  </si>
  <si>
    <t>Please provide details about the procedures used to ensure quality assurance of measuring equipment and information technology used for data flow activities.</t>
  </si>
  <si>
    <t>The brief description should identify how all relevant measurement equipment is calibrated or checked at regular intervals, if applicable, and how information technology is tested and controlled, including access control, back-up, recovery and security.</t>
  </si>
  <si>
    <t>Please provide details about the procedures used to ensure regular internal reviews and validation of data.</t>
  </si>
  <si>
    <t>The brief description should identify that the review and validation process includes a check on whether data is complete, comparisons with data over previous years, comparison of fuel consumption reported with purchase records and factors obtained for fuel suppliers with international reference factors, if applicable, and criteria for rejecting data.</t>
  </si>
  <si>
    <t>Please provide details about the procedures used to handle corrections and corrective actions.</t>
  </si>
  <si>
    <t>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t>
  </si>
  <si>
    <t>If applicable, please provide details about the procedures used to control outsourced activities.</t>
  </si>
  <si>
    <t>The brief description should identify how data flow activities and control activities of outsourced processes are checked and what checks are undertaken on the quality of the resulting data.</t>
  </si>
  <si>
    <t>Please provide details about the procedures used to manage record keeping and documentation.</t>
  </si>
  <si>
    <t>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t>
  </si>
  <si>
    <r>
      <t xml:space="preserve">Please provide the results of a risk assessment that demonstrates that the control activities and procedures are commensurate with the risks identified.  </t>
    </r>
    <r>
      <rPr>
        <b/>
        <u/>
        <sz val="10"/>
        <rFont val="Arial"/>
        <family val="2"/>
      </rPr>
      <t>(Note: Only applicable to operators who are not small emitters or small emitters who do not intend to use the small emitters tool)</t>
    </r>
  </si>
  <si>
    <r>
      <t xml:space="preserve">Please provide the results of a risk assessment that demonstrates that the control activities and procedures are commensurate with the risks identified.  </t>
    </r>
    <r>
      <rPr>
        <b/>
        <u/>
        <sz val="10"/>
        <color theme="0" tint="-0.34998626667073579"/>
        <rFont val="Arial"/>
        <family val="2"/>
      </rPr>
      <t>(Note: Only applicable to operators who are not small emitters or small emitters who do not intend to use the small emitters tool)</t>
    </r>
  </si>
  <si>
    <r>
      <t>Does your organisation have a documented environmental</t>
    </r>
    <r>
      <rPr>
        <b/>
        <sz val="10"/>
        <color indexed="10"/>
        <rFont val="Arial"/>
        <family val="2"/>
      </rPr>
      <t xml:space="preserve"> </t>
    </r>
    <r>
      <rPr>
        <b/>
        <sz val="10"/>
        <rFont val="Arial"/>
        <family val="2"/>
      </rPr>
      <t>management system?  Please choose the most relevant response.</t>
    </r>
  </si>
  <si>
    <t>Does your organisation have a documented environmental management system?  Please choose the most relevant response.</t>
  </si>
  <si>
    <t>If the Environmental Management System is certified by an accredited organisation and the system incorporates procedures relevant to EU ETS monitoring and reporting, please specify to which standard e.g. ISO14001, EMAS, etc.</t>
  </si>
  <si>
    <t>Please list any abbreviations, acronyms or definitions that you have used in completing this monitoring plan.</t>
  </si>
  <si>
    <t>Abbreviation</t>
  </si>
  <si>
    <t>Definition</t>
  </si>
  <si>
    <t>If you are providing any other information that you wish us to take into account in considering your plan, tell us here. Please provide this information in an electronic format wherever possible. You can provide information as Microsoft Word, Excel, or Adobe Acrobat formats.</t>
  </si>
  <si>
    <t>You are advised to avoid supplying non-relevant information as it can slow down the approval. Additional documentation provided should be clearly referenced, and the file name / reference number provided below. If needed, check with your competent authority if other file formats than the ones mentioned above are acceptable.</t>
  </si>
  <si>
    <t>Please provide file name(s) (if in an electronic format) or document reference number(s) (if hard copy) below:</t>
  </si>
  <si>
    <t>File name/Reference</t>
  </si>
  <si>
    <t>Document description</t>
  </si>
  <si>
    <t>Comments</t>
  </si>
  <si>
    <t>Space for further Comments:</t>
  </si>
  <si>
    <t>Austria</t>
  </si>
  <si>
    <t>Belgium</t>
  </si>
  <si>
    <t>Bulgaria</t>
  </si>
  <si>
    <t>Croatia</t>
  </si>
  <si>
    <t>Cyprus</t>
  </si>
  <si>
    <t>Czechia</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</si>
  <si>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</si>
  <si>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</si>
  <si>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</si>
  <si>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</si>
  <si>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</si>
  <si>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</si>
  <si>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</si>
  <si>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</si>
  <si>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</si>
  <si>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</si>
  <si>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</si>
  <si>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</si>
  <si>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</si>
  <si>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</si>
  <si>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</si>
  <si>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</si>
  <si>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</si>
  <si>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</si>
  <si>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</si>
  <si>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</si>
  <si>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</si>
  <si>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</si>
  <si>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</si>
  <si>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</si>
  <si>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</si>
  <si>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Afghanistan</t>
  </si>
  <si>
    <t>Albania</t>
  </si>
  <si>
    <t>Algeria</t>
  </si>
  <si>
    <t>American Samoa</t>
  </si>
  <si>
    <t>Andorra</t>
  </si>
  <si>
    <t>Angola</t>
  </si>
  <si>
    <t>Anguilla</t>
  </si>
  <si>
    <t>Antigua and Barbuda</t>
  </si>
  <si>
    <t>Argentina</t>
  </si>
  <si>
    <t>Armenia</t>
  </si>
  <si>
    <t>Aruba</t>
  </si>
  <si>
    <t>Australia</t>
  </si>
  <si>
    <t>Azerbaijan</t>
  </si>
  <si>
    <t>Bahamas</t>
  </si>
  <si>
    <t>Bahrain</t>
  </si>
  <si>
    <t>Bangladesh</t>
  </si>
  <si>
    <t>Barbados</t>
  </si>
  <si>
    <t>Belarus</t>
  </si>
  <si>
    <t>Belize</t>
  </si>
  <si>
    <t>Benin</t>
  </si>
  <si>
    <t>Bermuda</t>
  </si>
  <si>
    <t>Bhutan</t>
  </si>
  <si>
    <t>Bolivia, Plurinational State of</t>
  </si>
  <si>
    <t>Bosnia and Herzegovina</t>
  </si>
  <si>
    <t>Botswana</t>
  </si>
  <si>
    <t>Brazil</t>
  </si>
  <si>
    <t>Virgin Islands, British</t>
  </si>
  <si>
    <t>Brunei Darussalam</t>
  </si>
  <si>
    <t>Burkina Faso</t>
  </si>
  <si>
    <t>Burundi</t>
  </si>
  <si>
    <t>Cambodia</t>
  </si>
  <si>
    <t>Cameroon</t>
  </si>
  <si>
    <t>Canada</t>
  </si>
  <si>
    <t>Cape Verde</t>
  </si>
  <si>
    <t>Cayman Islands</t>
  </si>
  <si>
    <t>Central African Republic</t>
  </si>
  <si>
    <t>Chad</t>
  </si>
  <si>
    <t>Channel Islands</t>
  </si>
  <si>
    <t>Chile</t>
  </si>
  <si>
    <t>China</t>
  </si>
  <si>
    <t>Hong Kong SAR</t>
  </si>
  <si>
    <t>Macao SAR</t>
  </si>
  <si>
    <t>Colombia</t>
  </si>
  <si>
    <t>Comoros</t>
  </si>
  <si>
    <t>Congo</t>
  </si>
  <si>
    <t>Cook Islands</t>
  </si>
  <si>
    <t>Costa Rica</t>
  </si>
  <si>
    <t>Côte d'Ivoire</t>
  </si>
  <si>
    <t>Cuba</t>
  </si>
  <si>
    <t>Korea, Democratic People's Republic of</t>
  </si>
  <si>
    <t>Congo, The Democratic Republic of the</t>
  </si>
  <si>
    <t>Djibouti</t>
  </si>
  <si>
    <t>Dominica</t>
  </si>
  <si>
    <t>Dominican Republic</t>
  </si>
  <si>
    <t>Ecuador</t>
  </si>
  <si>
    <t>Egypt</t>
  </si>
  <si>
    <t>El Salvador</t>
  </si>
  <si>
    <t>Equatorial Guinea</t>
  </si>
  <si>
    <t>Eritrea</t>
  </si>
  <si>
    <t>Ethiopia</t>
  </si>
  <si>
    <t>Faroe Islands</t>
  </si>
  <si>
    <t>Falkland Islands (Malvinas)</t>
  </si>
  <si>
    <t>Fiji</t>
  </si>
  <si>
    <t>French Guiana</t>
  </si>
  <si>
    <t>French Polynesia</t>
  </si>
  <si>
    <t>Gabon</t>
  </si>
  <si>
    <t>Gambia</t>
  </si>
  <si>
    <t>Georgia</t>
  </si>
  <si>
    <t>Ghana</t>
  </si>
  <si>
    <t>Gibraltar</t>
  </si>
  <si>
    <t>Greenland</t>
  </si>
  <si>
    <t>Grenada</t>
  </si>
  <si>
    <t>Guadeloupe</t>
  </si>
  <si>
    <t>Guam</t>
  </si>
  <si>
    <t>Guatemala</t>
  </si>
  <si>
    <t>Guernsey</t>
  </si>
  <si>
    <t>Guinea</t>
  </si>
  <si>
    <t>Guinea-Bissau</t>
  </si>
  <si>
    <t>Guyana</t>
  </si>
  <si>
    <t>Haiti</t>
  </si>
  <si>
    <t>Holy See (Vatican City State)</t>
  </si>
  <si>
    <t>Honduras</t>
  </si>
  <si>
    <t>India</t>
  </si>
  <si>
    <t>Indonesia</t>
  </si>
  <si>
    <t>Iran, Islamic Republic of</t>
  </si>
  <si>
    <t>Iraq</t>
  </si>
  <si>
    <t>Isle of Man</t>
  </si>
  <si>
    <t>Israel</t>
  </si>
  <si>
    <t>Jamaica</t>
  </si>
  <si>
    <t>Japan</t>
  </si>
  <si>
    <t>Jersey</t>
  </si>
  <si>
    <t>Jordan</t>
  </si>
  <si>
    <t>Kazakhstan</t>
  </si>
  <si>
    <t>Kenya</t>
  </si>
  <si>
    <t>Kiribati</t>
  </si>
  <si>
    <t>Kuwait</t>
  </si>
  <si>
    <t>Kyrgyzstan</t>
  </si>
  <si>
    <t>Lao People's Democratic Republic</t>
  </si>
  <si>
    <t>Lebanon</t>
  </si>
  <si>
    <t>Lesotho</t>
  </si>
  <si>
    <t>Liberia</t>
  </si>
  <si>
    <t>Libya</t>
  </si>
  <si>
    <t>Madagascar</t>
  </si>
  <si>
    <t>Malawi</t>
  </si>
  <si>
    <t>Malaysia</t>
  </si>
  <si>
    <t>Maldives</t>
  </si>
  <si>
    <t>Mali</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</si>
  <si>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</si>
  <si>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</si>
  <si>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</si>
  <si>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</si>
  <si>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</si>
  <si>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</si>
  <si>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</si>
  <si>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</si>
  <si>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</si>
  <si>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</si>
  <si>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</si>
  <si>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</si>
  <si>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</si>
  <si>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</si>
  <si>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</si>
  <si>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</si>
  <si>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</si>
  <si>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</si>
  <si>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</si>
  <si>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</si>
  <si>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</si>
  <si>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</si>
  <si>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</si>
  <si>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</si>
  <si>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</si>
  <si>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</si>
  <si>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Palestinian Territory, Occupied</t>
  </si>
  <si>
    <t>Oman</t>
  </si>
  <si>
    <t>Pakistan</t>
  </si>
  <si>
    <t>Palau</t>
  </si>
  <si>
    <t>Panama</t>
  </si>
  <si>
    <t>Papua New Guinea</t>
  </si>
  <si>
    <t>Paraguay</t>
  </si>
  <si>
    <t>Peru</t>
  </si>
  <si>
    <t>Philippines</t>
  </si>
  <si>
    <t>Pitcairn</t>
  </si>
  <si>
    <t>Puerto Rico</t>
  </si>
  <si>
    <t>Qatar</t>
  </si>
  <si>
    <t>Korea, Republic of</t>
  </si>
  <si>
    <t>Moldova, Republic of</t>
  </si>
  <si>
    <t>Réunion</t>
  </si>
  <si>
    <t>Russian Federation</t>
  </si>
  <si>
    <t>Rwanda</t>
  </si>
  <si>
    <t>Saint Barthélemy</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</si>
  <si>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</si>
  <si>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</si>
  <si>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</si>
  <si>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</si>
  <si>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</si>
  <si>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</si>
  <si>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</si>
  <si>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</si>
  <si>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</si>
  <si>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</si>
  <si>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</si>
  <si>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</si>
  <si>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</si>
  <si>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</si>
  <si>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</si>
  <si>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</si>
  <si>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</si>
  <si>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</si>
  <si>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</si>
  <si>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</si>
  <si>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</si>
  <si>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Svalbard and Jan Mayen Islands</t>
  </si>
  <si>
    <t>Swaziland</t>
  </si>
  <si>
    <t>Syrian Arab Republic</t>
  </si>
  <si>
    <t>Tajikistan</t>
  </si>
  <si>
    <t>Thailand</t>
  </si>
  <si>
    <t>Macedonia, The Former Yugoslav Republic of</t>
  </si>
  <si>
    <t>Timor-Leste</t>
  </si>
  <si>
    <t>Togo</t>
  </si>
  <si>
    <t>Tokelau</t>
  </si>
  <si>
    <t>Tonga</t>
  </si>
  <si>
    <t>Trinidad and Tobago</t>
  </si>
  <si>
    <t>Tunisia</t>
  </si>
  <si>
    <t>Turkey</t>
  </si>
  <si>
    <t>Turkmenistan</t>
  </si>
  <si>
    <t>Turks and Caicos Islands</t>
  </si>
  <si>
    <t>Tuvalu</t>
  </si>
  <si>
    <t>Uganda</t>
  </si>
  <si>
    <t>Ukraine</t>
  </si>
  <si>
    <t>United Arab Emirates</t>
  </si>
  <si>
    <t>Tanzania, United Republic of</t>
  </si>
  <si>
    <t>United States</t>
  </si>
  <si>
    <t>Virgin Islands, U.S.</t>
  </si>
  <si>
    <t>Uruguay</t>
  </si>
  <si>
    <t>Uzbekistan</t>
  </si>
  <si>
    <t>Vanuatu</t>
  </si>
  <si>
    <t>Venezuela, Bolivarian Republic of</t>
  </si>
  <si>
    <t>Viet Nam</t>
  </si>
  <si>
    <t>Wallis and Futuna Islands</t>
  </si>
  <si>
    <t>Western Sahara</t>
  </si>
  <si>
    <t>Yemen</t>
  </si>
  <si>
    <t>Zambia</t>
  </si>
  <si>
    <t>Zimbabwe</t>
  </si>
  <si>
    <t>submitted to competent authority</t>
  </si>
  <si>
    <t>approved by competent authority</t>
  </si>
  <si>
    <t>rejected by competent authority</t>
  </si>
  <si>
    <t>returned with remarks</t>
  </si>
  <si>
    <t>working draft</t>
  </si>
  <si>
    <t>Commercial</t>
  </si>
  <si>
    <t>Non-commercial</t>
  </si>
  <si>
    <t>Scheduled flights</t>
  </si>
  <si>
    <t>Non-scheduled flights</t>
  </si>
  <si>
    <t>Scheduled and non-scheduled flights</t>
  </si>
  <si>
    <t>Only intra-EEA flights</t>
  </si>
  <si>
    <t>Flights inside and outside the EEA</t>
  </si>
  <si>
    <t>Captain</t>
  </si>
  <si>
    <t>Mr</t>
  </si>
  <si>
    <t>Mrs</t>
  </si>
  <si>
    <t>Ms</t>
  </si>
  <si>
    <t>Miss</t>
  </si>
  <si>
    <t>Dr</t>
  </si>
  <si>
    <t>Company / Limited Liability Partnership</t>
  </si>
  <si>
    <t>Partnership</t>
  </si>
  <si>
    <t>Individual / Sole Trader</t>
  </si>
  <si>
    <t>Actual/standard mass from Mass &amp; Balance documentation</t>
  </si>
  <si>
    <t>Alternative methodology</t>
  </si>
  <si>
    <t>100 kg default</t>
  </si>
  <si>
    <t>Mass contained in Mass &amp; Balance documentation</t>
  </si>
  <si>
    <t>No documented environmental management system in place</t>
  </si>
  <si>
    <t>Documented environmental management system in place</t>
  </si>
  <si>
    <t>Certified environmental management system in place</t>
  </si>
  <si>
    <t>Use by Competent Authority only</t>
  </si>
  <si>
    <t>To be filled in by aircraft operator</t>
  </si>
  <si>
    <t>Monitoring Plan for Annual Emissions</t>
  </si>
  <si>
    <t>Monitoring Plan for  Tonne-Kilometre Data</t>
  </si>
  <si>
    <t>n.a.</t>
  </si>
  <si>
    <t>New monitoring plan</t>
  </si>
  <si>
    <t>Updated monitoring plan</t>
  </si>
  <si>
    <t>As measured by fuel supplier</t>
  </si>
  <si>
    <t>On-board measuring equipment</t>
  </si>
  <si>
    <t>Taken from fuel supplier (delivery notes or invoices)</t>
  </si>
  <si>
    <t>Recorded in Mass &amp; Balance documentation</t>
  </si>
  <si>
    <t>Recorded in aircraft technical log</t>
  </si>
  <si>
    <t>Transmitted electronically from aircraft to operator</t>
  </si>
  <si>
    <t>Daily</t>
  </si>
  <si>
    <t>Weekly</t>
  </si>
  <si>
    <t>Monthly</t>
  </si>
  <si>
    <t>Annual</t>
  </si>
  <si>
    <t>EF</t>
  </si>
  <si>
    <t>NCV</t>
  </si>
  <si>
    <t>NCV &amp; EF</t>
  </si>
  <si>
    <t>Biogenic content</t>
  </si>
  <si>
    <t>NCV, EF &amp; bio</t>
  </si>
  <si>
    <t>Major</t>
  </si>
  <si>
    <t>Minor</t>
  </si>
  <si>
    <t>De minimis</t>
  </si>
  <si>
    <t>Actual density in aircraft tanks</t>
  </si>
  <si>
    <t>Actual density of uplift</t>
  </si>
  <si>
    <t>Standard value (0.8kg/litre)</t>
  </si>
  <si>
    <t>Jet kerosene</t>
  </si>
  <si>
    <t>Jet gasoline</t>
  </si>
  <si>
    <t>Aviation gasoline</t>
  </si>
  <si>
    <t>Alternative</t>
  </si>
  <si>
    <t>unknown</t>
  </si>
  <si>
    <t>Commission approved tools</t>
  </si>
  <si>
    <t>Small Emitters Tool - Eurocontrol's fuel consumption estimation tool</t>
  </si>
  <si>
    <t>Environment Agency</t>
  </si>
  <si>
    <t>Ministry of Environment</t>
  </si>
  <si>
    <t>Civil Aviation Authority</t>
  </si>
  <si>
    <t>Ministry of Transport</t>
  </si>
  <si>
    <t>Afghanistan - Ministry of Transport and Civil Aviation</t>
  </si>
  <si>
    <t>Algeria - Établissement Nationale de la Navigation Aérienne (ENNA)</t>
  </si>
  <si>
    <t>Angola - Instituto Nacional da Aviação Civil</t>
  </si>
  <si>
    <t>Argentina - Comando de Regiones Aéreas</t>
  </si>
  <si>
    <t>Armenia - General Department of Civil Aviation</t>
  </si>
  <si>
    <t>Australia - Civil Aviation Safety Authority</t>
  </si>
  <si>
    <t>Austria - Ministry of Transport, Innovation and Technology</t>
  </si>
  <si>
    <t>Bahrain - Civil Aviation Affairs</t>
  </si>
  <si>
    <t>Belgium - Service public fédéral Mobilité et Transports</t>
  </si>
  <si>
    <t>Bermuda - Bermuda Department of Civil Aviation (DCA)</t>
  </si>
  <si>
    <t>Bolivia - Dirección General de Aeronáutica Civil</t>
  </si>
  <si>
    <t>Bosnia and Herzegovina - Department of Civil Aviation</t>
  </si>
  <si>
    <t>Botswana - Ministry of Works &amp; Transport — Department of Civil Aviation</t>
  </si>
  <si>
    <t>Brazil - Agência Nacional de Aviação Civil (ANAC)</t>
  </si>
  <si>
    <t>Brunei Darussalam - Department of Civil Aviation</t>
  </si>
  <si>
    <t>Bulgaria - Civil Aviation Administration</t>
  </si>
  <si>
    <t>Cambodia - Ministry of Public Works and Transport</t>
  </si>
  <si>
    <t>Canada - Canadian Transportation Agency</t>
  </si>
  <si>
    <t>Cape Verde - Agência de Aviação Civil (AAC)</t>
  </si>
  <si>
    <t>Cayman - Civil Aviation Authority (CAA) of the Cayman Islands</t>
  </si>
  <si>
    <t>Chile - Dirección General de Aeronáutica Civil</t>
  </si>
  <si>
    <t>China - Air Traffic Management Bureau (ATMB), General Administration of Civil Aviation of China</t>
  </si>
  <si>
    <t>Colombia - República de Colombia Aeronáutica Civil</t>
  </si>
  <si>
    <t>Costa Rica - Dirección General de Aviación Civil</t>
  </si>
  <si>
    <t>Croatia - Civil Aviation Authority</t>
  </si>
  <si>
    <t>Cuba - Instituto de Aeronáutica Civil de Cuba</t>
  </si>
  <si>
    <t>Cyprus - Department of Civil Aviation of Cyprus</t>
  </si>
  <si>
    <t>Czechia - Civil Aviation Authority</t>
  </si>
  <si>
    <t>Denmark - Civil Aviation Administration</t>
  </si>
  <si>
    <t>Dominican Republic - Instituto Dominicano de Aviación Civil</t>
  </si>
  <si>
    <t>Ecuador - Dirección General de Aviación Civil del Ecuador</t>
  </si>
  <si>
    <t>Egypt - Ministry of Civil Aviation</t>
  </si>
  <si>
    <t>El Salvador - Autoridad de Aviación Civil – El Salvador</t>
  </si>
  <si>
    <t>Estonia - Estonian Civil Aviation Administration</t>
  </si>
  <si>
    <t>Fiji - Civil Aviation Authority</t>
  </si>
  <si>
    <t>Finland - Civil Aviation Authority</t>
  </si>
  <si>
    <t>France - Direction Générale de I' Aviation Civile (DGAC)</t>
  </si>
  <si>
    <t>Gambia - Gambia Civil Aviation Authority</t>
  </si>
  <si>
    <t>Germany - Air Navigation Services</t>
  </si>
  <si>
    <t>Ghana - Ghana Civil Aviation Authority</t>
  </si>
  <si>
    <t>Greece - Hellenic Civil Aviation Authority</t>
  </si>
  <si>
    <t>Hungary - Directorate for Air Transport</t>
  </si>
  <si>
    <t>Iceland - Civil Aviation Administration</t>
  </si>
  <si>
    <t>India - Directorate General of Civil Aviation</t>
  </si>
  <si>
    <t>Indonesia - Direktorat Jenderal Perhubungan Udara</t>
  </si>
  <si>
    <t>Iran, Islamic Republic of - Civil Aviation Organization of Iran</t>
  </si>
  <si>
    <t>Ireland - Irish Aviation Authority</t>
  </si>
  <si>
    <t>Israel - Civil Aviation Authority</t>
  </si>
  <si>
    <t>Italy - Agenzia Nazionale della Sicurezza del Volo</t>
  </si>
  <si>
    <t>Jamaica - Civil Aviation Authority</t>
  </si>
  <si>
    <t>Japan - Ministry of Land, Infrastructure and Transport</t>
  </si>
  <si>
    <t>Jordan - Civil Aviation Regulatory Commission (CARC) (formerly called "Jordan Civil Aviation Authority (JCAA)")</t>
  </si>
  <si>
    <t>Kenya - Kenya Civil Aviation Authority</t>
  </si>
  <si>
    <t>Kuwait - Directorate General of Civil Aviation</t>
  </si>
  <si>
    <t>Latvia - Civil Aviation Agency</t>
  </si>
  <si>
    <t>Lebanon - Lebanese Civil Aviation Authority</t>
  </si>
  <si>
    <t>Libyan Arab Jamahiriya - Libyan Civil Aviation Authority</t>
  </si>
  <si>
    <t>Lithuania - Directorate of Civil Aviation</t>
  </si>
  <si>
    <t>Malaysia - Department of Civil Aviation</t>
  </si>
  <si>
    <t>Maldives - Civil Aviation Department</t>
  </si>
  <si>
    <t>Malta - Department of Civil Aviation</t>
  </si>
  <si>
    <t>Mexico - Secretaría de Comunicaciones y Transportes</t>
  </si>
  <si>
    <t>Mongolia - Civil Aviation Authority</t>
  </si>
  <si>
    <t>Montenegro - Ministry Maritime Affairs, Transportation and Telecommunications</t>
  </si>
  <si>
    <t>Morocco - Ministère des Transports</t>
  </si>
  <si>
    <t>Namibia - Directorate of Civil Aviation (DCA Namibia)</t>
  </si>
  <si>
    <t>Nepal - Civil Aviation Authority of Nepal</t>
  </si>
  <si>
    <t>Netherlands - Directorate General of Civil Aviation and Freight Transport (DGTL)</t>
  </si>
  <si>
    <t>New Zealand - Airways Corporation of New Zealand</t>
  </si>
  <si>
    <t>Nicaragua - Instituto Nicaragüense de Aeronáutica Civíl</t>
  </si>
  <si>
    <t>Nigeria - Nigerian Civil Aviation Authority (NCAA)</t>
  </si>
  <si>
    <t>Norway - Civil Aviation Authority</t>
  </si>
  <si>
    <t>Oman - Directorate General of Civil Aviation and Meteorology</t>
  </si>
  <si>
    <t>Pakistan - Civil Aviation Authority</t>
  </si>
  <si>
    <t>Paraguay - Dirección Nacional de Aeronáutica Civil (DINAC)</t>
  </si>
  <si>
    <t>Peru - Dirección General de Aeronáutica Civil</t>
  </si>
  <si>
    <t>Philippines - Air Transportation Office (ATO)</t>
  </si>
  <si>
    <t>Poland - Civil Aviation Office</t>
  </si>
  <si>
    <t>Portugal - Instituto Nacional de Aviação Civil</t>
  </si>
  <si>
    <t>Republic of Korea - Ministry of Construction and Transportation</t>
  </si>
  <si>
    <t>Republic of Moldova - Civil Aviation Administration</t>
  </si>
  <si>
    <t>Romania - Romanian Civil Aeronautical Authority</t>
  </si>
  <si>
    <t>Russian Federation - State Civil Aviation Authority</t>
  </si>
  <si>
    <t>Saudi Arabia - Ministry of Defense and Aviation Presidency of Civil Aviation</t>
  </si>
  <si>
    <t>Serbia - Civil Aviation Directorate</t>
  </si>
  <si>
    <t>Seychelles - Directorate of Civil Aviation, Ministry of Tourism</t>
  </si>
  <si>
    <t>Singapore - Civil Aviation Authority of Singapore</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</si>
  <si>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</si>
  <si>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</si>
  <si>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</si>
  <si>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</si>
  <si>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</si>
  <si>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</si>
  <si>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Sudan - Civil Aviation Authority</t>
  </si>
  <si>
    <t>Suriname - Civil Aviation Department of Suriname</t>
  </si>
  <si>
    <t>Sweden - Swedish Civil Aviation Authority</t>
  </si>
  <si>
    <t>Switzerland - Federal Office for Civil Aviation (FOCA)</t>
  </si>
  <si>
    <t>Thailand - Department of Civil Aviation</t>
  </si>
  <si>
    <t>North Macedonia - Civil Aviation Administration</t>
  </si>
  <si>
    <t>The former Yugoslav Republic of Macedonia - Civil Aviation Administration</t>
  </si>
  <si>
    <t>Tonga - Ministry of Civil Aviation</t>
  </si>
  <si>
    <t>Trinidad and Tobago - Civil Aviation Authority</t>
  </si>
  <si>
    <t>Tunisia - Office de l'aviation civile et des aéroports</t>
  </si>
  <si>
    <t>Turkey - Directorate General of Civil Aviation</t>
  </si>
  <si>
    <t>Uganda - Civil Aviation Authority</t>
  </si>
  <si>
    <t>Ukraine - Civil Aviation Authority</t>
  </si>
  <si>
    <t>United Kingdom Civil Aviation Authority</t>
  </si>
  <si>
    <t>United Arab Emirates - General Civil Aviation Authority (GCAA)</t>
  </si>
  <si>
    <t>United Republic of Tanzania - Tanzania Civil Aviation Authority (TCAA)</t>
  </si>
  <si>
    <t>United States - Federal Aviation Administration</t>
  </si>
  <si>
    <t>Uruguay - Dirección Nacional de Aviación Civil e Infraestructura Aeronáutica (DINACIA)</t>
  </si>
  <si>
    <t>Vanuatu - Vanuatu Civil Aviation Authority</t>
  </si>
  <si>
    <t>Yemen - Civil Aviation and Meteorological Authority (CAMA)</t>
  </si>
  <si>
    <t>Zambia - Department of Civil Aviation</t>
  </si>
  <si>
    <t>MONITORING PLAN FOR TONNE-KILOMETRE DATA</t>
  </si>
  <si>
    <t>Distance</t>
  </si>
  <si>
    <t>Payload</t>
  </si>
  <si>
    <t>&lt;&lt;&lt; If you have selected the annual emissions monitoring plan under 2(c), click here to proceed to section 3a &gt;&gt;&gt;</t>
  </si>
  <si>
    <t>Please note: This information must also be entered in the equivalent subsection of the annual emissions monitoring plan. However, more information is needed for emission monitoring. Thus it is highly recommended to use the annual emissions monitoring plan as the primary document. It may reduce your workload by referring from here to the annual emissions MP.</t>
  </si>
  <si>
    <t>Generic aircraft type 
(ICAO aircraft type designator)</t>
  </si>
  <si>
    <t>Sub-type (optional input)</t>
  </si>
  <si>
    <t>Number of aircraft operated at time of submission</t>
  </si>
  <si>
    <t>Estimated number of aircraft to be operated</t>
  </si>
  <si>
    <t>&lt;&lt;&lt;Click here to proceed to section 5 "Distance"&gt;&gt;&gt;</t>
  </si>
  <si>
    <t>TONNE-KILOMETRE DATA PROVISION</t>
  </si>
  <si>
    <t>Confirmation that aerodrome coordinates will be taken from official AIP data:</t>
  </si>
  <si>
    <t>Please confirm by selecting "True" that the latitude and longitude of aerodromes will be taken from aerodrome location data published in Aeronautical Information Publications (AIP) in compliance with Annex 15 of the Chicago Convention or from a source using such AIP data.</t>
  </si>
  <si>
    <t>Please describe the methodology or data source used to determine Distance ( = Great Circle Distance + 95 km) between aerodrome pairs.</t>
  </si>
  <si>
    <t>Great Circle Distances must be approximated using the system referred to in Article 3.7.1.1 of Annex 15 of the Chicago Convention (World Geodetic System, WGS84)</t>
  </si>
  <si>
    <t>Please provide details about the systems and procedures you have in place to determine aerodrome location information:</t>
  </si>
  <si>
    <t>Please provide details about the systems and procedures you have in place to determine the Great Circle Distance between aerodrome pairs.</t>
  </si>
  <si>
    <t>Payload (Passengers and Checked Baggage)</t>
  </si>
  <si>
    <t>Which method will you use for determining the mass of passengers and checked baggage?</t>
  </si>
  <si>
    <r>
      <t xml:space="preserve">Operators may select as a minimum the Tier 1 level to determine the mass of passengers and checked baggage.  Within the same trading period the chosen tier shall be applied consistently for </t>
    </r>
    <r>
      <rPr>
        <b/>
        <i/>
        <u/>
        <sz val="8"/>
        <color indexed="18"/>
        <rFont val="Arial"/>
        <family val="2"/>
      </rPr>
      <t>ALL</t>
    </r>
    <r>
      <rPr>
        <i/>
        <sz val="8"/>
        <color indexed="18"/>
        <rFont val="Arial"/>
        <family val="2"/>
      </rPr>
      <t xml:space="preserve"> flights.</t>
    </r>
  </si>
  <si>
    <r>
      <t xml:space="preserve">Operators may select as a minimum the Tier 1 level to determine the mass of passengers and checked baggage.  Within the same trading period the chosen tier shall be applied consistently for </t>
    </r>
    <r>
      <rPr>
        <b/>
        <i/>
        <u/>
        <sz val="8"/>
        <color theme="0" tint="-0.34998626667073579"/>
        <rFont val="Arial"/>
        <family val="2"/>
      </rPr>
      <t>ALL</t>
    </r>
    <r>
      <rPr>
        <i/>
        <sz val="8"/>
        <color theme="0" tint="-0.34998626667073579"/>
        <rFont val="Arial"/>
        <family val="2"/>
      </rPr>
      <t xml:space="preserve"> flights.</t>
    </r>
  </si>
  <si>
    <t>Tier 1: use of a default value of 100 kg for each passenger including their checked baggage</t>
  </si>
  <si>
    <t xml:space="preserve">Tier 2: use of the mass for passengers and checked baggage contained in the mass and balance documentation for each flight </t>
  </si>
  <si>
    <t>If you have chosen tier 2, please state the source of the Mass &amp; Balance data (e.g. as required by EU OPS (Regulation (EC) 3922/91), or other international flight regulations).</t>
  </si>
  <si>
    <t>If you measure the mass of passengers and checked baggage, you should include here details of the measuring equipment used.</t>
  </si>
  <si>
    <r>
      <t xml:space="preserve">Please provide details about the systems and procedures you have in place to monitor the </t>
    </r>
    <r>
      <rPr>
        <b/>
        <u/>
        <sz val="10"/>
        <rFont val="Arial"/>
        <family val="2"/>
      </rPr>
      <t>number of passengers</t>
    </r>
    <r>
      <rPr>
        <b/>
        <sz val="10"/>
        <rFont val="Arial"/>
        <family val="2"/>
      </rPr>
      <t xml:space="preserve"> on a flight:</t>
    </r>
  </si>
  <si>
    <r>
      <t xml:space="preserve">Please provide details about the systems and procedures you have in place to monitor the </t>
    </r>
    <r>
      <rPr>
        <b/>
        <u/>
        <sz val="10"/>
        <color theme="0" tint="-0.34998626667073579"/>
        <rFont val="Arial"/>
        <family val="2"/>
      </rPr>
      <t>number of passengers</t>
    </r>
    <r>
      <rPr>
        <b/>
        <sz val="10"/>
        <color theme="0" tint="-0.34998626667073579"/>
        <rFont val="Arial"/>
        <family val="2"/>
      </rPr>
      <t xml:space="preserve"> on a flight:</t>
    </r>
  </si>
  <si>
    <t>Payload (Freight and Mail)</t>
  </si>
  <si>
    <t>Are you required to have Mass and Balance documentation for the relevant flights?</t>
  </si>
  <si>
    <r>
      <t xml:space="preserve">Aircraft operators which are </t>
    </r>
    <r>
      <rPr>
        <b/>
        <i/>
        <u/>
        <sz val="8"/>
        <color indexed="18"/>
        <rFont val="Arial"/>
        <family val="2"/>
      </rPr>
      <t>not</t>
    </r>
    <r>
      <rPr>
        <i/>
        <sz val="8"/>
        <color indexed="18"/>
        <rFont val="Arial"/>
        <family val="2"/>
      </rPr>
      <t xml:space="preserve"> required to have Mass and Balance documentation shall propose a suitable methodology for determining the mass of freight and mail.</t>
    </r>
  </si>
  <si>
    <r>
      <t xml:space="preserve">Aircraft operators which are </t>
    </r>
    <r>
      <rPr>
        <b/>
        <i/>
        <u/>
        <sz val="8"/>
        <color theme="0" tint="-0.34998626667073579"/>
        <rFont val="Arial"/>
        <family val="2"/>
      </rPr>
      <t>not</t>
    </r>
    <r>
      <rPr>
        <i/>
        <sz val="8"/>
        <color theme="0" tint="-0.34998626667073579"/>
        <rFont val="Arial"/>
        <family val="2"/>
      </rPr>
      <t xml:space="preserve"> required to have Mass and Balance documentation shall propose a suitable methodology for determining the mass of freight and mail.</t>
    </r>
  </si>
  <si>
    <t>Please provide a concise description of the proposed alternative methodology for determining mass of freight and mail.</t>
  </si>
  <si>
    <t>Please provide a description of the measurement devices used for measuring mass of freight and mail.</t>
  </si>
  <si>
    <t>Please confirm that you will exclude the tare weight of all pallets and containers that are not payload, and the service weight.</t>
  </si>
  <si>
    <t>Please provide details about the procedures you have in place to monitor the mass of freight and mail on a flight</t>
  </si>
  <si>
    <t>&lt;&lt;&lt; Click here to proceed to section 7 "Management" &gt;&gt;&gt;</t>
  </si>
  <si>
    <t>Tier 1 - Default 100 kg/passenger including checked baggage</t>
  </si>
  <si>
    <t>Tier 2 - Mass contained in Mass and Balance documentation</t>
  </si>
  <si>
    <t>Please continue input in section 6(e).</t>
  </si>
  <si>
    <t>Please go to section 6(f).</t>
  </si>
  <si>
    <t>Actual mail and freight mass will exclude the tare weight of freight containers, freight pallets and the service weight.</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</si>
  <si>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 Where relevant, this procedure must include the method how compliance with sustainability criteria for biofuels is demonstrated.</t>
  </si>
  <si>
    <t>Curaçao</t>
  </si>
  <si>
    <t>Kosovo, United Nations Interim Administration Mission</t>
  </si>
  <si>
    <t>Saint Helena, Ascension and Tristan da Cunha</t>
  </si>
  <si>
    <t>Sint Maarten (Dutch Part)</t>
  </si>
  <si>
    <t>South Georgia and the South Sandwich Islands</t>
  </si>
  <si>
    <t>South Sudan</t>
  </si>
  <si>
    <t>Taiwan</t>
  </si>
  <si>
    <t>Ireland - Commission for Aviation Regulation</t>
  </si>
  <si>
    <t xml:space="preserve">This monitoring plan template represents the views of the Commission services at the time of publication. </t>
  </si>
  <si>
    <t>This is the final version of the monitoring plan template for aircraft operators, as endorsed by the Climate Change Committee in its meeting on 11 July 2012.</t>
  </si>
  <si>
    <t>Explanation: There are several fields in this template that are identical in the template for the annual emissions monitoring plan, like address information, and information regarding the aircraft fleet. In order to avoid unnecessary duplication of reporting, you may select here either the annual emission monitoring plan or the monitoring plan for tonne-kilometre data (this file) as the primary document. As soon as you have made your selection, you have to fill in the requested information only once in the selected document.</t>
  </si>
  <si>
    <t>Please attach a representation of the data flow for the calculation of tonne-kilometre data, including responsibility for retrieving and storing each type of data.  If necessary, please refer to additional information, submitted with your completed plan.</t>
  </si>
  <si>
    <t>The brief description should identify that the review and validation process includes a check on whether tonne-kilometre data is complete, comparisons with data over previous years and criteria for rejecting data.</t>
  </si>
  <si>
    <t>Please provide the results of a risk assessment that demonstrates that the control activities and procedures are commensurate with the risks identified.</t>
  </si>
  <si>
    <t>Thereafter the formulas in row C must be corrected in order to point to the correct aircraft type in section 4(a).</t>
  </si>
  <si>
    <t>Under "Description of the relevant processing steps", please identify each step in the data flow from primary data to tonne-kilometres which reflect the sequence and interaction between data flow activities and include the formulas and data used to determine tonne-kilometres from the primary data.  Include details of any relevant electronic data processing and storage systems and other inputs (including manual inputs) and confirm how outputs of data flow activities are recorded.</t>
  </si>
  <si>
    <t>ANNUAL EMISSIONS REPORT FOR AIRCRAFT OPERATORS ADMINISTERED BY SWITZERLAND</t>
  </si>
  <si>
    <t>ANNUAL EMISSIONS REPORT FOR AIRCRAFT OPERATORS</t>
  </si>
  <si>
    <t>Reporting year</t>
  </si>
  <si>
    <t>Identification of the verifier</t>
  </si>
  <si>
    <t>Information about the monitoring plan</t>
  </si>
  <si>
    <t>Total emissions</t>
  </si>
  <si>
    <t>Use of simplified procedures</t>
  </si>
  <si>
    <t>Approach for data gaps</t>
  </si>
  <si>
    <t>Detailed emissions data</t>
  </si>
  <si>
    <t>Aircraft data</t>
  </si>
  <si>
    <t>Annex: Emissions per aerodrome pair</t>
  </si>
  <si>
    <t>Reporting year:</t>
  </si>
  <si>
    <t>Information about this report:</t>
  </si>
  <si>
    <t>Total emissions of the aircraft operator:</t>
  </si>
  <si>
    <r>
      <t xml:space="preserve">This is the amount of allowances to be surrendered by the aircraft operator for compliance under the EU ETS, as calculated in section 5(c). </t>
    </r>
    <r>
      <rPr>
        <i/>
        <sz val="8"/>
        <color indexed="10"/>
        <rFont val="Arial"/>
        <family val="2"/>
      </rPr>
      <t>This figure should only include emissions under the reduced scope of the EU ETS.</t>
    </r>
  </si>
  <si>
    <t xml:space="preserve">This is the amount of allowances to be surrendered by the aircraft operator, as calculated in section 5(c). This figure should only include emissions to be reported under the EU ETS, i.e. relate to the reduced scope. </t>
  </si>
  <si>
    <t>Memo-item: Total (sustainable) biomass emissions</t>
  </si>
  <si>
    <t>Memo-Item: Total (sustainable) biomass emissions</t>
  </si>
  <si>
    <t>Memo-item: Total non-sustainable biomass emissions</t>
  </si>
  <si>
    <t>Memo-Item: Total non-sustainable biomass emissions</t>
  </si>
  <si>
    <t>Article 67(3) of the MRR requires:</t>
  </si>
  <si>
    <t>The annual emission reports and tonne-kilometre data reports shall at least contain the information listed in Annex X.</t>
  </si>
  <si>
    <t>Annex X sets out the minimum content of Annual Emissions Reports.</t>
  </si>
  <si>
    <t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t>
  </si>
  <si>
    <t xml:space="preserve">This reporting template represents the views of the Commission services at the time of publication. </t>
  </si>
  <si>
    <t>This is the final version of the annual emissions report template for aircraft operators, as re-endorsed by the Climate Change Committee by written procedure in December 2015.</t>
  </si>
  <si>
    <t>http://ec.europa.eu/clima/policies/ets/monitoring/documentation_en.htm</t>
  </si>
  <si>
    <r>
      <t xml:space="preserve">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t>
    </r>
    <r>
      <rPr>
        <sz val="10"/>
        <color indexed="10"/>
        <rFont val="Arial"/>
        <family val="2"/>
      </rPr>
      <t>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r>
  </si>
  <si>
    <t>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</si>
  <si>
    <t>Emissions from flights within Croatia, and between Croatia and third countries ("additional aviation activities" hereinafter) need to be monitored from 1 July 2013 (i.e. reported for the first time in 2014). However, additional aviation activities are fully included from 2014. Thus, allowances for emissions from additional aviation activities must be surrendered for the first time in 2015 (i.e. for emissions in 2014).</t>
  </si>
  <si>
    <t>In order to report correctly the emissions of 2013, aircraft operators who carry out additional aviation activities should submit their annual emission reports to the competent authority using two separate files (based on this template): In one template all emissions shall be reported for which allowances have to be surrendered. In the second file the additional aviation allowances shall be reported.</t>
  </si>
  <si>
    <t>From 2014 onwards (i.e. for all reports submitted from 2015 onwards) only one report containing all emissions from all flights falling under the EU ETS is to be submitted.</t>
  </si>
  <si>
    <t>This emission report must be submitted to your Competent Authority ("CA") to the following address:</t>
  </si>
  <si>
    <t>Contact your Competent Authority if you need assistance to complete your Annual Emissions Report. Some Member States have produced guidance documents which you may find useful in addition to the Commission's guidance mentioned above.</t>
  </si>
  <si>
    <t>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</si>
  <si>
    <t>This template has been developed to accommodate the minimum content of an annual emissions report required by the Swiss and EU regulations.</t>
  </si>
  <si>
    <t>This template has been developed to accommodate the minimum content of an annual emissions report required by the MRR. Operators should therefore refer to the MRR and additional Member State requirements (if any) when completing.</t>
  </si>
  <si>
    <t>This template has been locked against data entry except for yellow fields. However, for transparency reasons, no password has been set. This allows for complete viewing of all formulas. When using this file for data entry, it is recommended to keep the protection activated. The protection of the sheets should only be deactivated for the purpose of checking the validity of formulas. It is recommended to do this in a separate file.</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</si>
  <si>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</si>
  <si>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formulas against unintended modifications, which usually lead to wrong and misleading results, it is of the utmost importance NOT TO USE the CUT &amp; PASTE function.
If you want to move data, first COPY and PASTE them, then delete the unwanted data in the old (wrong) place.</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</si>
  <si>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</si>
  <si>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Data fields have not been optimised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Microsoft option, "Precision as displayed", should always be deactivated. For more details, consult MS Excel's "Help" function on this topic.</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</si>
  <si>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t>
  </si>
  <si>
    <t>DISCLAIMER: All formulas have been developed carefully and thoroughly. However, mistakes cannot be entirely ruled out.
As noted above, full transparency for checking the validity of calculations is ensured. Neither the authors of this file nor the FOEN can be held liable for eventual damages resulting from wrong or misleading results of the provided calculations.
It is the full responsibility of the user of this file (i.e. the aircraft operator) to ensure that correct data are reported to the relevant authority.</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</si>
  <si>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t>
  </si>
  <si>
    <t>Note: Formulas must be checked and corrected, in particular whenever rows and/or columns are added by aircraft operators.</t>
  </si>
  <si>
    <t>Note: Formulae must be checked and corrected in particular whenever rows and/or columns are added by aircraft operators.</t>
  </si>
  <si>
    <t>GENERAL INFORMATION ABOUT THIS REPORT</t>
  </si>
  <si>
    <t>Reporting Year</t>
  </si>
  <si>
    <t>This is the year in which the reported aviation activities took place, i.e. 2021 for the report which you submit by 31 March 2022.</t>
  </si>
  <si>
    <t>This is the year in which the reported aviation activities took place, i.e. 2013 for the report which you submit by 31 March 2014.</t>
  </si>
  <si>
    <t>Identification of the Aircraft Operator</t>
  </si>
  <si>
    <t>This name should be the legal entity carrying out the aviation activities.</t>
  </si>
  <si>
    <t>This name should be the legal entity carrying out the aviation activities defined in Annex I of the EU ETS Directive.</t>
  </si>
  <si>
    <t>The ICAO designator should be that specified in box 7 of the ICAO flight plan (excluding the flight identification) as specified in ICAO document 8585.  If you do not specify an ICAO designator in flight plans, please select "n.a." from the drop-down list and proceed to 2(e).</t>
  </si>
  <si>
    <t>If a unique ICAO designator is not available, enter the registration marks of all the aircraft you operate as listed in box 7 of the flight plan. Please separate each registration with a semicolon.</t>
  </si>
  <si>
    <t>If a unique ICAO designator is not available, enter the identification for ATC purposes (tail numbers) of all the aircraft you operate as used in box 7 of the flight plan.  Please separate each registration with a semicolon (";"). Otherwise enter "n.a." and proceed.</t>
  </si>
  <si>
    <t>Telephone Number:</t>
  </si>
  <si>
    <t>Who can we contact about your annual emission report?</t>
  </si>
  <si>
    <r>
      <t xml:space="preserve">It will help us to have someone we can contact directly with any questions about your report. The person you name should have the authorisation to act on your behalf. This may be an agent acting on behalf of the aircraft operator.
</t>
    </r>
    <r>
      <rPr>
        <b/>
        <i/>
        <sz val="8"/>
        <color indexed="18"/>
        <rFont val="Arial"/>
        <family val="2"/>
      </rPr>
      <t>Note: If the aircraft operator is making use of an aircraft management company, the authorised person at the management company should be named here.</t>
    </r>
  </si>
  <si>
    <t>It will help the competent authority to have someone who they can contact directly with any questions about your report. The person you name should have the authority to act on your behalf. This may be an agent acting on behalf of the aircraft operator.</t>
  </si>
  <si>
    <t>You must provide an address for receipt of notices or other documents under or in connection with the EU Greenhouse Gas Emissions Trading Scheme. Please provide an electronic address and a postal address within the administering Member State.</t>
  </si>
  <si>
    <t>Name and address of the verifier of your annual emission report</t>
  </si>
  <si>
    <t>Company Name:</t>
  </si>
  <si>
    <t>Contact person for the verifier:</t>
  </si>
  <si>
    <t>It will help us to have someone we can contact directly with any questions about the verification of your report. The person you name should be familiar with this report.</t>
  </si>
  <si>
    <t>It will help the competent authority to have someone who they can contact directly with any questions about verification of your report. The person you name should be familiar with this report.</t>
  </si>
  <si>
    <t>Information about the verifier's accreditation:</t>
  </si>
  <si>
    <t>Note that pursuant to Article 54(2) of the "AVR" (Accreditation and Verification Regulation; Regulation (EU) No. 600/2012), a Member State may choose to entrust certification of natural persons as verifiers to a national authority other than the national accreditation body.</t>
  </si>
  <si>
    <t>In such cases, "accreditation" should be read as "certification", and "accreditation body" as "national authority".</t>
  </si>
  <si>
    <t>State where accreditation has been granted:</t>
  </si>
  <si>
    <t>Member State where accreditation has been granted:</t>
  </si>
  <si>
    <t>Registration number issued by the accreditation body:</t>
  </si>
  <si>
    <t>The availability of such registration information may depend on the accrediting Member State's practice of accreditation of verifiers.</t>
  </si>
  <si>
    <t>&lt;&lt;&lt; Click here to proceed to section 4 "Information about the monitoring plan" &gt;&gt;&gt;</t>
  </si>
  <si>
    <t>EMISSION DATA OVERVIEW</t>
  </si>
  <si>
    <t>Version number of the latest approved monitoring plan:</t>
  </si>
  <si>
    <t>Date of approval of the utilised monitoring plan:</t>
  </si>
  <si>
    <t>Date of approval of the used monitoring plan:</t>
  </si>
  <si>
    <t>Have there been any deviations from your approved monitoring plan during the reporting year?</t>
  </si>
  <si>
    <t>If you have answered "true", please describe all relevant operational changes and all deviations from your approved monitoring plan, providing information about each deviation and its consequence for the calculation of annual emissions.</t>
  </si>
  <si>
    <t>If you have answered "True", please describe all relevant changes in the operations and all deviations from your approved monitoring plan, providing information about each deviation and the consequence for the calculation of annual emissions.</t>
  </si>
  <si>
    <t>Total number of flights in the reporting year covered by the EU ETS:</t>
  </si>
  <si>
    <t>Properties of the fuels used:</t>
  </si>
  <si>
    <t>Please provide here the calculation factors needed for describing each fuel's properties for calculating the emissions. Input is required only if you are using other fuels than the standard fuels already defined. Please note:</t>
  </si>
  <si>
    <t xml:space="preserve">preliminary EF </t>
  </si>
  <si>
    <t>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t>
  </si>
  <si>
    <t>Net calorific value. Proxy data is to be reported for completeness purposes. In this template it is not used for emission calculation.</t>
  </si>
  <si>
    <t>biomass content (sustainable)</t>
  </si>
  <si>
    <t>For fuels which contain biomass, compliance with the sustainability criteria pursuant to the RES Directive has to be demonstrated (see guidance document no. 3)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</si>
  <si>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 xml:space="preserve">biomass content (non-sustainable) </t>
  </si>
  <si>
    <t>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t>
  </si>
  <si>
    <t>Note: If you use a biofuel or mixed fuel, for which the sustainability criteria are demonstrated only for a part of the annual used quantity, you have to define two different fuels here, one with sustainable biomass and one with non-sustainable biomass.</t>
  </si>
  <si>
    <t>Fuel No.</t>
  </si>
  <si>
    <t>Name of fuel</t>
  </si>
  <si>
    <t>preliminary EF 
[t CO2 / t fuel]</t>
  </si>
  <si>
    <t>NCV [GJ/t]</t>
  </si>
  <si>
    <t>biomass content (sustainable) [%]</t>
  </si>
  <si>
    <t>biomass content (non-sustainable) [%]</t>
  </si>
  <si>
    <t>Jet kerosene (jet A1 or jet A)</t>
  </si>
  <si>
    <t>If required, you may add further fuels by inserting rows above this one. This is best done by inserting a copied row.</t>
  </si>
  <si>
    <t>Fuel consumption and Emissions</t>
  </si>
  <si>
    <t>Here you have to enter the quantity of each fuel used in the reporting year (also referred to as "activity data"). The emissions and the biomass-related memo-items are calculated automatically using the calculation factors defined under point (b).</t>
  </si>
  <si>
    <t xml:space="preserve">(final) EF </t>
  </si>
  <si>
    <t>This is calculated from the preliminary emission factor and the sustainable biomass content (where the sustainable biomass content is zero-rated).</t>
  </si>
  <si>
    <t xml:space="preserve">fuel consumption </t>
  </si>
  <si>
    <t xml:space="preserve">Please enter here the total fuel consumption of each fuel in tonnes in the reporting year. Please note that this figure should only include fuel consumption to be reported under the EU ETS, i.e. relate to the reduced scope. </t>
  </si>
  <si>
    <t>CO2 emissions 
[t CO2]</t>
  </si>
  <si>
    <t>This is the amount of "fossil" emissions (including emissions from biomass for which no evidence for compliance with the sustainability criteria has been provided). It is identical to the emissions for which allowances are to be surrendered.</t>
  </si>
  <si>
    <t>CO2 from sustainable biomass</t>
  </si>
  <si>
    <t xml:space="preserve">This figure shows as a memo-item the emissions from sustainable biomass. </t>
  </si>
  <si>
    <t>CO2 from non-sustainable biomass</t>
  </si>
  <si>
    <t>This figure shows as a memo-item the emissions from non-sustainable biomass. Note that these emissions are part of the "fossil" emissions and do not need to be added once more.</t>
  </si>
  <si>
    <t>(final) EF 
[t CO2 / t fuel]</t>
  </si>
  <si>
    <t>fuel consumption [tonnes]</t>
  </si>
  <si>
    <t>If required, you may add further fuels by inserting rows above this one. This is best done by inserting a copied row. However, formulae will need corrections!</t>
  </si>
  <si>
    <t>Total CO2 emissions in the reporting year:</t>
  </si>
  <si>
    <r>
      <t xml:space="preserve">IMPORTANT NOTE: This total emissions figure is considered the correct figure for the annual emissions. If aggregation in the sheet "Emissions Data" or in the Annex deviates from this figure, make sure that the data in all tables is consistent. 
</t>
    </r>
    <r>
      <rPr>
        <b/>
        <sz val="10"/>
        <color indexed="10"/>
        <rFont val="Arial"/>
        <family val="2"/>
      </rPr>
      <t>This figure should only include emissions to be reported under the EU ETS, i.e. relate to the reduced scope.</t>
    </r>
  </si>
  <si>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t>
  </si>
  <si>
    <t>Memo-item: Sustainable biomass:</t>
  </si>
  <si>
    <t>Memo Item: Sustainable biomass:</t>
  </si>
  <si>
    <t>Memo-item: Non-sustainable biomass:</t>
  </si>
  <si>
    <t>Memo Item: Non-sustainable biomass:</t>
  </si>
  <si>
    <t>Fuel use per aircraft type:</t>
  </si>
  <si>
    <t>Please indicate for each fuel type used the associated generic aircraft types as listed. If aircraft types have used different fuel in the reporting period, please list them for each fuel used. The names of alternative fuels are taken automatically from section (b) above.</t>
  </si>
  <si>
    <t>Generic Aircraft types using this fuel (ICAO designators separated by semicolons)</t>
  </si>
  <si>
    <t>Have you been using the simplified approach allowed for small emitters?</t>
  </si>
  <si>
    <t>Have you been using the simplified approach allowed for small emitters pursuant to Article 54(2) of the MRR?</t>
  </si>
  <si>
    <r>
      <t xml:space="preserve">Small emitters are aircraft operators which operate fewer than 243 flights per period for three consecutive four-month periods and aircraft operators with total annual emissions lower than 25'000 t CO2 per year, </t>
    </r>
    <r>
      <rPr>
        <i/>
        <sz val="8"/>
        <color indexed="10"/>
        <rFont val="Arial"/>
        <family val="2"/>
      </rPr>
      <t>related to the EU ETS full scope.</t>
    </r>
  </si>
  <si>
    <t>Small emitters are aircraft operators which operate fewer than 243 flights per period for three consecutive four-month periods and aircraft operators with total annual emissions lower than 25,000 t/ CO2 per year, related to the EU ETS full scope.</t>
  </si>
  <si>
    <r>
      <t xml:space="preserve">Please report the total number of </t>
    </r>
    <r>
      <rPr>
        <b/>
        <sz val="10"/>
        <color indexed="10"/>
        <rFont val="Arial"/>
        <family val="2"/>
      </rPr>
      <t xml:space="preserve">full scope </t>
    </r>
    <r>
      <rPr>
        <b/>
        <sz val="10"/>
        <rFont val="Arial"/>
        <family val="2"/>
      </rPr>
      <t>flights covered by the EU ETS in each four-month period during the reporting year for which you are the aircraft operator:</t>
    </r>
  </si>
  <si>
    <t>Please report the total number of full scope flights covered by the EU ETS in each four-month period during the reporting year for which you are the aircraft operator:</t>
  </si>
  <si>
    <t>The local time of departure of the flight determines in which four-month period that flight shall be taken into account.</t>
  </si>
  <si>
    <t>Four-month period</t>
  </si>
  <si>
    <t>Number of flights</t>
  </si>
  <si>
    <t>January to April</t>
  </si>
  <si>
    <t>May to August</t>
  </si>
  <si>
    <t>September to December</t>
  </si>
  <si>
    <t>Total:</t>
  </si>
  <si>
    <t>Total emissions in the reporting year:</t>
  </si>
  <si>
    <t>Please enter here the total emissions related to the full scope.</t>
  </si>
  <si>
    <t>Confirmation of eligibility for simplified approach:</t>
  </si>
  <si>
    <t>Note: If you are using the simplified approach for small emitters, but have exceeded the applicable threshold (which is indicated here by the message "not eligible"), the following consequences apply:</t>
  </si>
  <si>
    <t>Note: If you are using the simplified approach for small emitters, but have exceeded the applicable threshold (which is indicated here by the message "not eligible"), the following consequences apply in accordance with Article 54(4) of the MRR:</t>
  </si>
  <si>
    <t>The aircraft operator shall notify the FOEN without undue delay and submit a significant modification of the monitoring plan for approval.</t>
  </si>
  <si>
    <t>The aircraft operator shall notify the competent authority thereof without undue delay and submit a significant modification of the monitoring plan within the meaning of point (vi) of Article 15(4)(a) to the competent authority for approval.</t>
  </si>
  <si>
    <t>However, the aircraft operator may continue to use the simplified approach provided that the aircraft operator demonstrates that the thresholds have not already been exceeded within the past five reporting periods and will not be exceeded again from the following reporting period onwards.</t>
  </si>
  <si>
    <t>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t>
  </si>
  <si>
    <t>List of data gaps and method of determining surrogate data</t>
  </si>
  <si>
    <t>List of data gaps occurred and method of determining surrogate data</t>
  </si>
  <si>
    <t>In accordance with Article 65(2) of the MRR data gaps must be closed by a method defined in the monitoring plan, or if this is not possible, by using a tool which may be used for the small emitters approach.</t>
  </si>
  <si>
    <t>Please specify here the data gaps that occurred, how surrogate data was determined, and the amount of emissions according to the surrogate data. Note that these data are NOT added to the emissions given in section 5, but must be included in the data in those sections.</t>
  </si>
  <si>
    <t>Please specify here the data gaps occurred, how surrogate data was determined, and the amount of emissions according to the surrogate data. Note that these data are NOT added to the emissions given in section 5 and/or 12 (if relevant), but must be included in the data in those sections.</t>
  </si>
  <si>
    <t>The table should be filled as follows:</t>
  </si>
  <si>
    <t>Reference</t>
  </si>
  <si>
    <t>Here the data gap should be specified, either by referencing the aircraft, aerodrome, flight numbers etc. for which the data gap occurred, and/or the start and end date of the period where the gap occurred.</t>
  </si>
  <si>
    <t>Reason</t>
  </si>
  <si>
    <t>Please describe here the reason why the data gap occurred.</t>
  </si>
  <si>
    <t>Type</t>
  </si>
  <si>
    <t>Please describe here the type of data gap, such as "density measurement not available", "fuel uplift not available", "flights missing activity list", etc.</t>
  </si>
  <si>
    <t>Replacement method</t>
  </si>
  <si>
    <t>please indicate the method of determining surrogate data, by referencing the procedure in your monitoring plan, or by "small emitter tool" etc.</t>
  </si>
  <si>
    <t>Emissions</t>
  </si>
  <si>
    <t>Please give here the amount of emissions which are affected by the data gap. This figure must be INCLUDED in section 5.</t>
  </si>
  <si>
    <t>&lt;&lt;&lt; Click here to proceed to section 8 "Detailed emission data" &gt;&gt;&gt;</t>
  </si>
  <si>
    <t>EMISSION DATA PER COUNTRY AND FUEL</t>
  </si>
  <si>
    <r>
      <t xml:space="preserve">The following table is used for control purposes only. Please make sure that the totals are consistent with the result of section 5(c). The following sections (b) </t>
    </r>
    <r>
      <rPr>
        <b/>
        <sz val="10"/>
        <color indexed="10"/>
        <rFont val="Arial"/>
        <family val="2"/>
      </rPr>
      <t>and (c)</t>
    </r>
    <r>
      <rPr>
        <b/>
        <sz val="10"/>
        <rFont val="Arial"/>
        <family val="2"/>
      </rPr>
      <t xml:space="preserve"> should be filled without any double counting of emissions.</t>
    </r>
  </si>
  <si>
    <t>The following table is used for control purposes only. Please make sure that the totals are consistent with the result of section 5(c). The following sections (b) and (c) should be filled without any double counting of emissions.</t>
  </si>
  <si>
    <t>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</si>
  <si>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Note: Only fossil emissions are accounted for in this section. This includes biomass emissions for which sustainability criteria have not been proven.</t>
  </si>
  <si>
    <t>Emissions from each Fuel [t CO2]</t>
  </si>
  <si>
    <t>TOTAL [t CO2]</t>
  </si>
  <si>
    <t>Jet kerosene (jet A1 or 
jet A)</t>
  </si>
  <si>
    <t>Alternative fuel 1</t>
  </si>
  <si>
    <t>&lt;add more fuels before this column&gt;</t>
  </si>
  <si>
    <r>
      <t xml:space="preserve">Total aggregated CO2 emissions from all flights </t>
    </r>
    <r>
      <rPr>
        <b/>
        <sz val="8"/>
        <color indexed="10"/>
        <rFont val="Arial"/>
        <family val="2"/>
      </rPr>
      <t>relating</t>
    </r>
    <r>
      <rPr>
        <b/>
        <sz val="8"/>
        <rFont val="Arial"/>
        <family val="2"/>
      </rPr>
      <t xml:space="preserve"> </t>
    </r>
    <r>
      <rPr>
        <b/>
        <sz val="8"/>
        <color indexed="10"/>
        <rFont val="Arial"/>
        <family val="2"/>
      </rPr>
      <t xml:space="preserve">to the reduced scope </t>
    </r>
    <r>
      <rPr>
        <b/>
        <sz val="8"/>
        <rFont val="Arial"/>
        <family val="2"/>
      </rPr>
      <t>of the EU ETS Directive (= B + C)</t>
    </r>
  </si>
  <si>
    <t>Total aggregated CO2 emissions from all flights relating to the reduced scope of the EU ETS Directive (= B + C)</t>
  </si>
  <si>
    <t>of which departure MS is the same as arrival MS (domestic flights, =sum of section (b))</t>
  </si>
  <si>
    <t>of which all other intra EEA flights, and flights from EEA to Switzerland or UK</t>
  </si>
  <si>
    <t>of which all other intra EEA flights</t>
  </si>
  <si>
    <t>emissions from all flights departing from a Member State to another Member State, Switzerland or UK (=sum of section 8(c))</t>
  </si>
  <si>
    <t>emissions from all flights departing from a Member State to another Member State (=sum of section (c))</t>
  </si>
  <si>
    <t>emissions from all flights arriving at a Member State from a third country (=sum of section (d))</t>
  </si>
  <si>
    <t>Total emissions entered in section 5(c):</t>
  </si>
  <si>
    <t>Difference to data given in this sheet:</t>
  </si>
  <si>
    <t>Aggregated CO2 emissions from all flights of which departure Member State is the same as arrival Member State (domestic flights):</t>
  </si>
  <si>
    <t>Please complete the following table with the appropriate data for the reporting year.</t>
  </si>
  <si>
    <t>Member State of departure and arrival</t>
  </si>
  <si>
    <t>Sum of domestic flights:</t>
  </si>
  <si>
    <t>Aggregated CO2 emissions from all flights departing from each Member State to another Member State, to Switzerland, or to the UK</t>
  </si>
  <si>
    <t>Aggregated CO2 emissions from all flights departing from each Member State to another Member State:</t>
  </si>
  <si>
    <t>State of departure</t>
  </si>
  <si>
    <t>Member State of departure</t>
  </si>
  <si>
    <t>State of arrival</t>
  </si>
  <si>
    <t>&lt; Please add additional rows above this row, if needed &gt;</t>
  </si>
  <si>
    <t>Aggregated CO2 emissions from all flights arriving at each Member State from a third country:</t>
  </si>
  <si>
    <t>Member State of arrival</t>
  </si>
  <si>
    <t>Aggregated CO2 emissions from all flights arriving at each MS from third countries:</t>
  </si>
  <si>
    <t>Provide details for each aircraft used during the year covered by this report for which you are the aircraft operator, and which has been used for activities covered by Annex I of the EU ETS Directive.</t>
  </si>
  <si>
    <t>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t>
  </si>
  <si>
    <t>Aircraft type (ICAO aircraft type designator)</t>
  </si>
  <si>
    <t>Aircraft subtype (as specified in the monitoring plan, if applicable)</t>
  </si>
  <si>
    <t>Aircraft registration number</t>
  </si>
  <si>
    <t>Owner of the aircraft (if known)
 In the case of leased-in aircraft, the lessor</t>
  </si>
  <si>
    <t>If the aircraft has not belonged to your fleet for the whole reporting year:</t>
  </si>
  <si>
    <t>Starting date</t>
  </si>
  <si>
    <t>End date</t>
  </si>
  <si>
    <t>Please continue by adding further rows as needed.</t>
  </si>
  <si>
    <t>&lt;&lt;&lt; Click here to proceed to section 11 "Emissions per aerodrome pair" &gt;&gt;&gt;</t>
  </si>
  <si>
    <t>Additional emissions data</t>
  </si>
  <si>
    <t>Please indicate if the data in this annex is considered confidential:</t>
  </si>
  <si>
    <r>
      <t>Please provide the data (totals during the reporting period,</t>
    </r>
    <r>
      <rPr>
        <b/>
        <sz val="10"/>
        <color indexed="10"/>
        <rFont val="Arial"/>
        <family val="2"/>
      </rPr>
      <t xml:space="preserve"> related to the reporting scope</t>
    </r>
    <r>
      <rPr>
        <b/>
        <sz val="10"/>
        <rFont val="Arial"/>
        <family val="2"/>
      </rPr>
      <t>) in the table below per aerodrome pair.</t>
    </r>
  </si>
  <si>
    <t>Please provide the data (totals during the reporting period, related to the reduced scope) in the table below per aerodrome pair.</t>
  </si>
  <si>
    <t xml:space="preserve">Please fill in the table below. If you need additional rows, please insert them above the "end of list" row. In that case the formula for the totals will work correctly. </t>
  </si>
  <si>
    <t>Note that if you add additional cells, and/or copy and paste data from another program or worksheet, you have to check the correctness of formulas. It is the full responsibility of the aircraft operator to check the correctness of calculations.</t>
  </si>
  <si>
    <t>Note that if you add additional cells, and/or copy and paste data from another program or worksheet, you have to check the correctness of existing formulae. It is the full responsibility of the aircraft operator to check the correctness of calculations.</t>
  </si>
  <si>
    <t>Aerodrome Pair (use 4-letter ICAO designator)</t>
  </si>
  <si>
    <t>Total number of flights per aerodrome pair</t>
  </si>
  <si>
    <r>
      <t>Total emissions</t>
    </r>
    <r>
      <rPr>
        <b/>
        <sz val="8"/>
        <rFont val="Arial"/>
        <family val="2"/>
      </rPr>
      <t xml:space="preserve">
[t CO2]</t>
    </r>
  </si>
  <si>
    <t>Total emissions
[t CO2]</t>
  </si>
  <si>
    <t>Aerodrome of departure</t>
  </si>
  <si>
    <t>Aerodrome of arrival</t>
  </si>
  <si>
    <t>end of list</t>
  </si>
  <si>
    <t>Totals:</t>
  </si>
  <si>
    <t>Total number of flights</t>
  </si>
  <si>
    <t>Reporting year totals:</t>
  </si>
  <si>
    <t>Compare data entered in section 5:</t>
  </si>
  <si>
    <t>eligible</t>
  </si>
  <si>
    <t>not eligible</t>
  </si>
  <si>
    <t>Number is different from input in section 5(a)!</t>
  </si>
  <si>
    <t>Italy - ENAC - Ente Nazionale per l'Aviazione Civile</t>
  </si>
  <si>
    <t>This annual emissions report was submitted by:</t>
  </si>
  <si>
    <t>This Annual Emissions Report was submitted by:</t>
  </si>
  <si>
    <t>In accordance with Article 28a(6) of the EU ETS Directive stipulates that aircraft operators emitting less than 25 000 tonnes of CO2 per year, related to the full scope of the EU ETS, both commercial and non-commercial, can choose an alternative to verification by an independent verifier. 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
Where small emitters make use of this simplification, this section can be left empty.</t>
  </si>
  <si>
    <t xml:space="preserve">Please note that all figures should only include emissions to be reported under the EU ETS, i.e. relate to the reduced scope. </t>
  </si>
  <si>
    <t>NEW 2019</t>
  </si>
  <si>
    <t>Used for combined reporting under the EU ETS and ICAO CORSIA</t>
  </si>
  <si>
    <t>2nd Draft for Discussion within the TWG on MRVA</t>
  </si>
  <si>
    <r>
      <t xml:space="preserve">Detailed emissions data </t>
    </r>
    <r>
      <rPr>
        <sz val="10"/>
        <rFont val="Calibri"/>
        <family val="2"/>
      </rPr>
      <t>–</t>
    </r>
    <r>
      <rPr>
        <sz val="10"/>
        <rFont val="Arial"/>
        <family val="2"/>
      </rPr>
      <t xml:space="preserve"> EU ETS</t>
    </r>
  </si>
  <si>
    <t>Annex: Emissions per aerodrome pair – EU ETS</t>
  </si>
  <si>
    <t>CORSIA emissions data</t>
  </si>
  <si>
    <t>Version number of this emission report</t>
  </si>
  <si>
    <t>This emission report is used for CORSIA:</t>
  </si>
  <si>
    <t>Total emissions of the aircraft operator from flights reportable under the EU ETS:</t>
  </si>
  <si>
    <t>Emissions of the aircraft operator from international flights covered by CORSIA:</t>
  </si>
  <si>
    <t>Total emissions from international flights:</t>
  </si>
  <si>
    <t>Total emissions from flights subject to offsetting requirements:</t>
  </si>
  <si>
    <t>Total emissions reductions claimed from the use of CORSIA eligible fuels:</t>
  </si>
  <si>
    <t>Legal basis</t>
  </si>
  <si>
    <t>changed, typo</t>
  </si>
  <si>
    <t>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</si>
  <si>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The CO2-Ordinance can be retrieved from:</t>
  </si>
  <si>
    <t>The EU ETS Directive can be retrieved from:</t>
  </si>
  <si>
    <t>SR 641.711 - Ordinance of 30 November 2012 for the Reduction of CO2 Emissions (CO2-Ordinance)</t>
  </si>
  <si>
    <t>http://data.europa.eu/eli/dir/2003/87/2020-01-01</t>
  </si>
  <si>
    <t>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t>
  </si>
  <si>
    <t xml:space="preserve">This reporting template represents the views of the FOEN at the time of publication. </t>
  </si>
  <si>
    <t>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t>
  </si>
  <si>
    <t>That delegated act can be downloaded from:</t>
  </si>
  <si>
    <t>https://eur-lex.europa.eu/eli/reg_del/2019/1603/oj</t>
  </si>
  <si>
    <t>All references to the European Economic Area (EEA) in this template should be understood to include all 27 EU Member States, plus Iceland, Liechtenstein and Norway.</t>
  </si>
  <si>
    <t>The Monitoring and Reporting Regulation (Commission Regulation (EU) No 601/2012, hereinafter the "MRR"), defines further requirements for monitoring and reporting. The MRR can be downloaded from:</t>
  </si>
  <si>
    <t>https://eur-lex.europa.eu/eli/reg/2012/601</t>
  </si>
  <si>
    <t>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t>
  </si>
  <si>
    <t>Some Article numbers change as consequence of the transition to the new MRR. Therefore, from 2021, Article numbers must be read using the correlation table presented in Annex XI to Regulation (EU) 2066/2012. The latter Regulation (i.e. the "new MRR") can be downloaded from:</t>
  </si>
  <si>
    <t>http://data.europa.eu/eli/reg_impl/2018/2066/oj</t>
  </si>
  <si>
    <t>Information on CORSIA</t>
  </si>
  <si>
    <t>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t>
  </si>
  <si>
    <t xml:space="preserve">The SARPs are supplemented by the "Environmental Technical Manual, Volume IV — Carbon Offsetting and Reduction Scheme for International Aviation (CORSIA)" (Doc 9501), referred to as the "ETM", and further "ICAO CORSIA Implementation Elements". </t>
  </si>
  <si>
    <t>The SARPs, the ETM and all Implementation Elements are available under the following address:</t>
  </si>
  <si>
    <t>https://www.icao.int/environmental-protection/CORSIA/Pages/default.aspx</t>
  </si>
  <si>
    <t>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t>
  </si>
  <si>
    <t>Thresholds and scopes</t>
  </si>
  <si>
    <t>Scope and relevance</t>
  </si>
  <si>
    <t>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t>
  </si>
  <si>
    <t>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t>
  </si>
  <si>
    <t>Commercial air transport operators, operating either fewer than 243 flights per period for three consecutive four-month periods, or operating flights with total annual emissions lower than 10 000 tonnes per year under the "full scope".</t>
  </si>
  <si>
    <t>Non-commercial air transport operators which emit less than 1 000 t CO2 per year under the "full scope" of the EU ETS.</t>
  </si>
  <si>
    <t>Note that under the EU ETS some simplified monitoring, reporting and verification requirements apply for small emitters. This template guides you whether you are allowed to use the simplified approaches (see section (6) of this template).</t>
  </si>
  <si>
    <t>For further information, in particular regarding "full" and "reduced" scope and simplified approaches, please see MRR guidance document No.2 "General guidance for Aircraft Operators", which can be downloaded under:</t>
  </si>
  <si>
    <t>https://ec.europa.eu/clima/sites/clima/files/ets/monitoring/docs/gd2_guidance_aircraft_en.pdf</t>
  </si>
  <si>
    <t>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t>
  </si>
  <si>
    <t>Guidance on this template</t>
  </si>
  <si>
    <t>According to the delegated act pursuant to Article 28c of the EU ETS Directive, this template is also to be used for CORSIA reporting.</t>
  </si>
  <si>
    <r>
      <t xml:space="preserve">This version is based on the final version of the annual emissions report template for aircraft operators, as re-endorsed by the Climate Change Committee by written procedure in December 2015;
The is the second draft of the revised version, dated 18 October 2019.
</t>
    </r>
    <r>
      <rPr>
        <sz val="14"/>
        <color rgb="FFFF0000"/>
        <rFont val="Arial"/>
        <family val="2"/>
      </rPr>
      <t>This template is a draft for discussion and should NOT be used for the submission of data.</t>
    </r>
  </si>
  <si>
    <t>This version is based on the final version of the annual emissions report template for aircraft operators, as re-endorsed by the Climate Change Committee by written procedure in December 2015;
The is the second draft of the revised version, dated 18 October 2019.
This template is a draft for discussion and should NOT be used for the submission of data.</t>
  </si>
  <si>
    <t xml:space="preserve">https://ec.europa.eu/clima/policies/ets/monitoring_en#tab-0-1 </t>
  </si>
  <si>
    <t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t>
  </si>
  <si>
    <t>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t>
  </si>
  <si>
    <t>If you are not on this list, you may still be subject to EU ETS or CORSIA reporting to a Member State based on the criteria referred to under point III(4) above.</t>
  </si>
  <si>
    <t>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t>
  </si>
  <si>
    <t>CORSIA Website:</t>
  </si>
  <si>
    <t>Sections added to the EU ETS template related to information required for CORSIA are identified by a light blue frame.</t>
  </si>
  <si>
    <t>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t>
  </si>
  <si>
    <t>Reporting Year and Scope</t>
  </si>
  <si>
    <t>Version number of this emission report:</t>
  </si>
  <si>
    <t>This should be a natural number (starting from 1) helping the verifier and competent authority to identify the version of the report verified.</t>
  </si>
  <si>
    <t>Language in which this report is filled:</t>
  </si>
  <si>
    <t>For performing automated checks on the data reported, it is important that the complete report is filled consistently in one language (which may deviate from the template's language). Please confirm here the language in which you have filled the report.</t>
  </si>
  <si>
    <t>Has the Art. 52(5) derogation been used (simplified reporting) ?</t>
  </si>
  <si>
    <t>Has the Art. 28a(6) derogation been used?</t>
  </si>
  <si>
    <t xml:space="preserve">In accordance with Article 52(5) of the CO2-Ordinance, aircraft operators emitting less than 25'000 tonnes of CO2 per year, related to the full scope of the EU ETS, or emitting less than 3'000 tonnes of CO2 per year under the reduced scope of the EU ETS, both commercial and non-commercial, can choose an alternative to verification by an independent verifier. </t>
  </si>
  <si>
    <t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</si>
  <si>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t>
  </si>
  <si>
    <t>Scope: EU ETS and/or CORSIA:</t>
  </si>
  <si>
    <t>Note: If this section is kept empty, it is automatically assumed that this report is filled for EU ETS only.</t>
  </si>
  <si>
    <t xml:space="preserve">If you have an obligation under CORSIA to the same country as under the EU ETS, you should fill in the sections of this template which are marked as relating to ICAO's market based mechanism CORSIA (indicated by a light blue frame). </t>
  </si>
  <si>
    <t>In line with paragraph 1.2 of the CORSIA SARPs, the aircraft operator is attributed to the state according to its ICAO designator, if applicable, or to the state that issued the AOC, or the place of juridical registration.</t>
  </si>
  <si>
    <t>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t>
  </si>
  <si>
    <t>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t>
  </si>
  <si>
    <t>Please confirm if you want to use this emission report for CORSIA:</t>
  </si>
  <si>
    <t>Are you required to comply with CORSIA in another state?</t>
  </si>
  <si>
    <t>Please confirm to which other state you will report under CORSIA:</t>
  </si>
  <si>
    <t>Some aircraft operators have an obligation under CORSIA only, i.e. no obligation under the EU ETS. If you are filling this emissions report for CORSIA purposes only, please confirm below that this is the case.</t>
  </si>
  <si>
    <t>Please confirm if you have an obligation under the EU ETS:</t>
  </si>
  <si>
    <t>This identifier can be found on the list published by the EU Commission. If the aircraft operator is not yet listed, please state "NA" (not applicable).</t>
  </si>
  <si>
    <t>This identifier can be found on the list published by the Commission pursuant to Article 18a(3) of the EU ETS Directive.If the aircraft operator is not yet listed, please state "NA" (not applicable).</t>
  </si>
  <si>
    <t>The name of the aircraft operator on the list pursuant to Article 18a(3) of the EU ETS Directive may be different to the actual aircraft operator's name entered in 2(a) above.Keep empty, if not applicable.</t>
  </si>
  <si>
    <t>If you don't find the appropriate name of the issueing authority in the drop-down list, you can enter ist name like in a normal text field.</t>
  </si>
  <si>
    <t>Legal representative of the aircraft operator</t>
  </si>
  <si>
    <t>Please provide contact information of a representative who is legally responsible for the aircraft operator, for the purpose of compliance with the EU ETS, or CORSIA rules, as applicable.</t>
  </si>
  <si>
    <t>Where small emitters make use of this simplification, this section may be left empty.</t>
  </si>
  <si>
    <t>Where small emitters make use of this simplification, this section can be left empty.</t>
  </si>
  <si>
    <t>Contact person for the accredited verifier:</t>
  </si>
  <si>
    <t>Note that the CO2-Ordinance specifies the requirements for the verifier's accreditation.</t>
  </si>
  <si>
    <t>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t>
  </si>
  <si>
    <t>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</si>
  <si>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Further information on alternative fuels:</t>
  </si>
  <si>
    <t>Please provide important information related to the biomass content of alternative fuels used here. Life cycle emissions should be calculated according to the methods provided by the Renewable Energy Directive (RED).</t>
  </si>
  <si>
    <t>Note that here only biofuels used for EU ETS purposes are to be listed. "CORSIA eligible fuels", if applicable, are to be reported in section (12)(b1) of this template.</t>
  </si>
  <si>
    <t>Fuel type</t>
  </si>
  <si>
    <t>Feedstock</t>
  </si>
  <si>
    <t>Conversion process</t>
  </si>
  <si>
    <t>Life cycle emissions</t>
  </si>
  <si>
    <t>Please specify which fuel consumption estimation tool you have used:</t>
  </si>
  <si>
    <t>If you have chosen "Other" under point (e) above, which one?</t>
  </si>
  <si>
    <t>If you use this report for CORSIA purposes, please confirm here if you are using an applicable emission estimation tool:</t>
  </si>
  <si>
    <t>An emission estimation tool was used for all emissions under CORSIA:</t>
  </si>
  <si>
    <t>An emission estimation tool was used only for emissions without offsetting requirements:</t>
  </si>
  <si>
    <t>Note: please check with the emissions entered in Sheet "CORSIA emissions" whether the thresholds for eligibility for use of an emission estimation tool are met.</t>
  </si>
  <si>
    <t>The following rules for selecting methodologies apply:</t>
  </si>
  <si>
    <t xml:space="preserve">For the reporting years 2019 and 2020 (in accordance with Annex 16, Volume IV, Part II, Chapter 2, 2.2.1.2) </t>
  </si>
  <si>
    <t>a Fuel Use Monitoring Method is mandatory for aeroplane operators with annual emissions equal to or above 500 000 tonnes of CO2 from international flights, as defined in Annex 16, Volume IV, Part II, Chapter 1, 1.1.2 and Chapter 2, 2.1.</t>
  </si>
  <si>
    <t>an aeroplane operator with annual CO2 emissions from international flights, as defined in Annex 16, Volume IV, Part II, Chapter 1, 1.1.2 and Chapter 2, 2.1 of less than 500 000 tonnes, shall use either a Fuel Use Monitoring Method or an emission estimation tool.</t>
  </si>
  <si>
    <t xml:space="preserve">For the reporting years 2021 until 2035  (in accordance with Annex 16, Volume IV, Part II, Chapter 2, 2.2.1.3) </t>
  </si>
  <si>
    <t>a Fuel Use Monitoring Method is mandatory for aeroplane operators with annual emissions equal to or above 50 000 tonnes of CO2 from international flights subject to offsetting requirements, as defined in Annex 16, Volume IV, Part II, Chapter 1, 1.1.2, and Chapter 3, 3.1. For international flights not subject to offsetting requirements, the aeroplane operator shall use either a Fuel Use Monitoring Method or an emission estimation tool.</t>
  </si>
  <si>
    <t>an aeroplane operator with annual emissions from international flights subject to offsetting requirements, as defined in Annex 16, Volume IV, Part II, Chapter 1, 1.1.2, and Chapter 3, 3.1, of less than 50 000 tonnes, shall use either a Fuel Use Monitoring Method or an emission estimation tool.</t>
  </si>
  <si>
    <t>Please give here the amount of emissions which are affected by the data gap. This figure must be INCLUDED in section 5 and/or section 12 depending on the type.</t>
  </si>
  <si>
    <t>If required, you may add further rows above the "end" markers by inserting rows above this one. This is best done by inserting a copied row.</t>
  </si>
  <si>
    <t>Percentage of EU ETS flights for which data gaps occurred (rounded to nearest 0.1%)</t>
  </si>
  <si>
    <t>Percentage of international (CORSIA) flights for which data gaps occurred (rounded to nearest 0.1%)</t>
  </si>
  <si>
    <t>Note: If unclear in the table above, whether data gaps apply to EU ETS, CORSIA, or both types of data, please add relevant information in the table, e.g. by specifying it in the "type" column.</t>
  </si>
  <si>
    <t xml:space="preserve">EMISSION DATA PER COUNTRY AND FUEL </t>
  </si>
  <si>
    <t>EMISSION DATA PER COUNTRY AND FUEL – EU ETS</t>
  </si>
  <si>
    <t>Please complete the following table with the appropriate data for the reporting year. Note that the emission factors presented in section 5(b) MUST BE USED for calculating these emissions.</t>
  </si>
  <si>
    <t>Provide details for each aircraft used during the year covered by this report for which you are the aircraft operator.</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</si>
  <si>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t>
  </si>
  <si>
    <t>Please indicate also which fuel is used by the aircraft type by indicating "true" in the appropriate column(s). If you have listed alternative fuels in section 5(b), please select the appropriate fuel in the column "other".</t>
  </si>
  <si>
    <t>Please indicate also which fuel is used by the aircraft type by indicating "True" in the appropriate column(s). If you have listed alternative fuels in section 5(b), please select the appropriate fuel in the column "other".</t>
  </si>
  <si>
    <t>Fuel used</t>
  </si>
  <si>
    <t>used for EU ETS</t>
  </si>
  <si>
    <t>used for CORSIA (if applicable)</t>
  </si>
  <si>
    <t>Jet-A</t>
  </si>
  <si>
    <t>Jet-A1</t>
  </si>
  <si>
    <t>Jet-B</t>
  </si>
  <si>
    <t>AvGas</t>
  </si>
  <si>
    <t>other</t>
  </si>
  <si>
    <t>Please continue by adding further rows as needed (above the "end" markers). This must be done by copying an empty row and inserting it thereafter. A simple "insert row" command will NOT be sufficent.</t>
  </si>
  <si>
    <t>Additional emissions data – EU ETS</t>
  </si>
  <si>
    <t>(12) CORSIA REPORTING</t>
  </si>
  <si>
    <t>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t>
  </si>
  <si>
    <t>You can select here either to use the default emission factors required by EU ETS legislation, or the default values provided by the SARPs for CORSIA:</t>
  </si>
  <si>
    <t>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t>
  </si>
  <si>
    <t>Explanation for the data below: Please complete the list underneath. All aerodrome pairs that were operated during the reporting year have to be reported.</t>
  </si>
  <si>
    <t>Note I: Please report both directions between aerodrome pairs if applicable (A-B and B-A).</t>
  </si>
  <si>
    <t>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t>
  </si>
  <si>
    <t>Note III: Please also complete the CORSIA eligible fuels supplementary information to the Emissions Report, if CORSIA eligible fuels were used during the reporting period.</t>
  </si>
  <si>
    <t>Summary of reported international flights and emissions</t>
  </si>
  <si>
    <r>
      <t>Total CO</t>
    </r>
    <r>
      <rPr>
        <vertAlign val="subscript"/>
        <sz val="10"/>
        <rFont val="Arial"/>
        <family val="2"/>
      </rPr>
      <t>2</t>
    </r>
    <r>
      <rPr>
        <sz val="10"/>
        <rFont val="Arial"/>
        <family val="2"/>
      </rPr>
      <t xml:space="preserve"> emissions from international flights (in tonnes):</t>
    </r>
  </si>
  <si>
    <r>
      <t>Total CO</t>
    </r>
    <r>
      <rPr>
        <vertAlign val="subscript"/>
        <sz val="10"/>
        <color theme="0" tint="-0.34998626667073579"/>
        <rFont val="Arial"/>
        <family val="2"/>
      </rPr>
      <t>2</t>
    </r>
    <r>
      <rPr>
        <sz val="10"/>
        <color theme="0" tint="-0.34998626667073579"/>
        <rFont val="Arial"/>
        <family val="2"/>
      </rPr>
      <t xml:space="preserve"> emissions from international flights (in tonnes):</t>
    </r>
  </si>
  <si>
    <r>
      <t xml:space="preserve">   Total CO</t>
    </r>
    <r>
      <rPr>
        <vertAlign val="subscript"/>
        <sz val="10"/>
        <rFont val="Arial"/>
        <family val="2"/>
      </rPr>
      <t>2</t>
    </r>
    <r>
      <rPr>
        <sz val="10"/>
        <rFont val="Arial"/>
        <family val="2"/>
      </rPr>
      <t xml:space="preserve"> emissions from flights subject to offsetting requirements (in tonnes):</t>
    </r>
  </si>
  <si>
    <r>
      <t xml:space="preserve">   Total CO</t>
    </r>
    <r>
      <rPr>
        <vertAlign val="subscript"/>
        <sz val="10"/>
        <color theme="0" tint="-0.34998626667073579"/>
        <rFont val="Arial"/>
        <family val="2"/>
      </rPr>
      <t>2</t>
    </r>
    <r>
      <rPr>
        <sz val="10"/>
        <color theme="0" tint="-0.34998626667073579"/>
        <rFont val="Arial"/>
        <family val="2"/>
      </rPr>
      <t xml:space="preserve"> emissions from flights subject to offsetting requirements (in tonnes):</t>
    </r>
  </si>
  <si>
    <t>Total number of international flights during reporting period:</t>
  </si>
  <si>
    <t xml:space="preserve">   Total number of international flights subject to offsetting requirements:</t>
  </si>
  <si>
    <t>Total emissions reductions claimed from the use of CORSIA eligible fuels (in tonnes):</t>
  </si>
  <si>
    <t>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t>
  </si>
  <si>
    <t>Summary of fuel quantities (in tonnes):</t>
  </si>
  <si>
    <t>CORSIA eligible fuels claimed (only applicable from reporting year 2021 onwards)</t>
  </si>
  <si>
    <t>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t>
  </si>
  <si>
    <t>Total mass of the neat CORSIA eligible fuel (in tonnes)</t>
  </si>
  <si>
    <t>Life Cycle Emissions</t>
  </si>
  <si>
    <t>Emission reductions claimed</t>
  </si>
  <si>
    <t>Unit</t>
  </si>
  <si>
    <t>Total emission reductions from the use of CORSIA eligible fuel(s) claimed:</t>
  </si>
  <si>
    <t>Table of all aerodrome pairs</t>
  </si>
  <si>
    <t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t>
  </si>
  <si>
    <t>https://www.icao.int/environmental-protection/CORSIA/Pages/state-pairs.aspx</t>
  </si>
  <si>
    <t>Departure</t>
  </si>
  <si>
    <t>Arrival</t>
  </si>
  <si>
    <r>
      <t>CO</t>
    </r>
    <r>
      <rPr>
        <vertAlign val="subscript"/>
        <sz val="10"/>
        <rFont val="Arial"/>
        <family val="2"/>
      </rPr>
      <t>2</t>
    </r>
    <r>
      <rPr>
        <sz val="10"/>
        <rFont val="Arial"/>
        <family val="2"/>
      </rPr>
      <t xml:space="preserve"> emissions estimated with a tool?</t>
    </r>
  </si>
  <si>
    <r>
      <t>CO</t>
    </r>
    <r>
      <rPr>
        <vertAlign val="subscript"/>
        <sz val="10"/>
        <color theme="0" tint="-0.34998626667073579"/>
        <rFont val="Arial"/>
        <family val="2"/>
      </rPr>
      <t>2</t>
    </r>
    <r>
      <rPr>
        <sz val="10"/>
        <color theme="0" tint="-0.34998626667073579"/>
        <rFont val="Arial"/>
        <family val="2"/>
      </rPr>
      <t xml:space="preserve"> emissions estimated with a tool?</t>
    </r>
  </si>
  <si>
    <t>Total No. of flights</t>
  </si>
  <si>
    <t>Total amount of fuel used (in tonnes)</t>
  </si>
  <si>
    <t>Fuel conversion factors</t>
  </si>
  <si>
    <r>
      <t>CO</t>
    </r>
    <r>
      <rPr>
        <vertAlign val="subscript"/>
        <sz val="10"/>
        <rFont val="Arial"/>
        <family val="2"/>
      </rPr>
      <t>2</t>
    </r>
    <r>
      <rPr>
        <sz val="10"/>
        <rFont val="Arial"/>
        <family val="2"/>
      </rPr>
      <t xml:space="preserve"> emissions (in tonnes)</t>
    </r>
  </si>
  <si>
    <r>
      <t>CO</t>
    </r>
    <r>
      <rPr>
        <vertAlign val="subscript"/>
        <sz val="10"/>
        <color theme="0" tint="-0.34998626667073579"/>
        <rFont val="Arial"/>
        <family val="2"/>
      </rPr>
      <t>2</t>
    </r>
    <r>
      <rPr>
        <sz val="10"/>
        <color theme="0" tint="-0.34998626667073579"/>
        <rFont val="Arial"/>
        <family val="2"/>
      </rPr>
      <t xml:space="preserve"> emissions (in tonnes)</t>
    </r>
  </si>
  <si>
    <t>Subject to offsetting requirements?</t>
  </si>
  <si>
    <t>ICAO airport code</t>
  </si>
  <si>
    <t>State</t>
  </si>
  <si>
    <t>North Macedonia</t>
  </si>
  <si>
    <t>Small Emitters Tool (SET) - Eurocontrol's fuel consumption estimation tool</t>
  </si>
  <si>
    <t>ESF (Eurocontrol EU ETS Support Facility) populated by the SET</t>
  </si>
  <si>
    <t>Other</t>
  </si>
  <si>
    <t>Kazakhstan - Civil Aviation Committee</t>
  </si>
  <si>
    <t>Malta - Transport Malta - Civil Aviation Directorate</t>
  </si>
  <si>
    <t>CORSIA</t>
  </si>
  <si>
    <t>&lt;Please select&gt;</t>
  </si>
  <si>
    <t>Bulgarian</t>
  </si>
  <si>
    <t>Spanish</t>
  </si>
  <si>
    <t>Croatian</t>
  </si>
  <si>
    <t>Czech</t>
  </si>
  <si>
    <t>Danish</t>
  </si>
  <si>
    <t>German</t>
  </si>
  <si>
    <t>Estonian</t>
  </si>
  <si>
    <t>Greek</t>
  </si>
  <si>
    <t>English</t>
  </si>
  <si>
    <t>French</t>
  </si>
  <si>
    <t>Icelandic</t>
  </si>
  <si>
    <t>Italian</t>
  </si>
  <si>
    <t>Latvian</t>
  </si>
  <si>
    <t>Lithuanian</t>
  </si>
  <si>
    <t>Hungarian</t>
  </si>
  <si>
    <t>Maltese</t>
  </si>
  <si>
    <t>Norwegian</t>
  </si>
  <si>
    <t>Dutch</t>
  </si>
  <si>
    <t>Polish</t>
  </si>
  <si>
    <t>Portuguese</t>
  </si>
  <si>
    <t>Romanian</t>
  </si>
  <si>
    <t>Slovak</t>
  </si>
  <si>
    <t>Slovenian</t>
  </si>
  <si>
    <t>Finnish</t>
  </si>
  <si>
    <t>Swedish</t>
  </si>
  <si>
    <t>Final Draft for endorsement by the CCC</t>
  </si>
  <si>
    <t>This is the final version of the annual emission report template endorsed by the Climate Change Committee by written procedure ending in January 2020.</t>
  </si>
  <si>
    <t>This option is only relevant for emissions taking place from 2021 onwards.</t>
  </si>
  <si>
    <t>ICAO Member State List</t>
  </si>
  <si>
    <t>Bolivia (Plurinational State of)</t>
  </si>
  <si>
    <t>Cabo Verde</t>
  </si>
  <si>
    <t>Democratic People's Republic of Korea</t>
  </si>
  <si>
    <t>Democratic Republic of the Congo</t>
  </si>
  <si>
    <t>Eswatini</t>
  </si>
  <si>
    <t>Iran (Islamic Republic of)</t>
  </si>
  <si>
    <t>Micronesia (Federated States of)</t>
  </si>
  <si>
    <t>Republic of Korea</t>
  </si>
  <si>
    <t>Republic of Moldova</t>
  </si>
  <si>
    <t>United Republic of Tanzania</t>
  </si>
  <si>
    <t>Venezuela (Bolivarian Republic of)</t>
  </si>
  <si>
    <t>New 2020</t>
  </si>
  <si>
    <t>Used for combined reporting under the Swiss and EU ETS</t>
  </si>
  <si>
    <t>Used for combined reporting under the EU ETS, the Swiss ETS and ICAO CORSIA</t>
  </si>
  <si>
    <t>Detailed emissions data – CH ETS</t>
  </si>
  <si>
    <t>Annex: Emissions per aerodrome pair – EU ETS and CH ETS</t>
  </si>
  <si>
    <t>Total emissions of the aircraft operator from flights reportable under the CH ETS (Swiss ETS):</t>
  </si>
  <si>
    <t>This is the amount of allowances to be surrendered by the aircraft operator for compliance under the CH ETS, as calculated in section 5(d).</t>
  </si>
  <si>
    <t>Linking between the Swiss ETS (CH ETS) and the EU ETS</t>
  </si>
  <si>
    <t>Linking between the EU ETS and the Swiss ETS (CH ETS)</t>
  </si>
  <si>
    <t>The EU and Switzerland have concluded an agreement on linking their respective greenhouse gas emission trading systems. The agreement, which can be found under the following internet link, has entered into force on 1 January 2020.</t>
  </si>
  <si>
    <t>https://eur-lex.europa.eu/legal-content/EN/TXT/?uri=CELEX:22017A1207(01)</t>
  </si>
  <si>
    <t>Consequently, the EU ETS Directive has been amended to exclude flights arriving in an EEA country from aerodromes in Switzerland. This amendment is already included in the EU ETS Directive's consolidated version mentioned under point 1 above.</t>
  </si>
  <si>
    <t>The excluded flights are covered by the Swiss ETS.</t>
  </si>
  <si>
    <t>"One-stop-shop" principle</t>
  </si>
  <si>
    <t xml:space="preserve">"One-stop-shop" principle: </t>
  </si>
  <si>
    <t>In line with the above-mentioned Linking Agreement, every aircraft operator is attributed to one administering State, which is responsible for enforcing both the CH ETS and EU ETS. Consequently, it is useful to combine the annual emission reports for both systems in one electronic template. This template serves this combined purpose. Colour indicators highlight which data are relevant under the CH ETS and which under the EU ETS (see number 9 below).</t>
  </si>
  <si>
    <t>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t>
  </si>
  <si>
    <t>Information about the EU ETS can be obtained from the following address:</t>
  </si>
  <si>
    <t>Information about the Swiss ETS can be obtained from the following address:</t>
  </si>
  <si>
    <t>EU Emissions Trading System (EU ETS) | Climate Action</t>
  </si>
  <si>
    <t xml:space="preserve">https://www.bafu.admin.ch/bafu/en/home/topics/climate/info-specialists/climate-policy/emissions-trading/informationen-fuer-luftfahrzeugbetreiber.html </t>
  </si>
  <si>
    <r>
      <t>Note that flights from CH to the UK are currently not included in the CH ETS while flights from the EEA to the UK are included in the EU ETS.
Furthermore, for the purposes of the EU ETS, the "full scope" threshold applies to the sum of all flights within the EEA, outgoing from the EEA and incoming to the EEA, including those incoming from Switzerland</t>
    </r>
    <r>
      <rPr>
        <sz val="10"/>
        <color rgb="FFFF0000"/>
        <rFont val="Arial"/>
        <family val="2"/>
      </rPr>
      <t xml:space="preserve"> and the UK.</t>
    </r>
  </si>
  <si>
    <t>Note that for the purposes of the EU ETS, the threshold applies to the sum of all flights within EEA, outgoing from EEA and incoming to EEA, including those incoming from Switzerland.</t>
  </si>
  <si>
    <t>This is the final version, dated 10 November 2020, providing an update of the final version of the annual emission report template endorsed by the Climate Change Committee by written procedure ending in January 2020.</t>
  </si>
  <si>
    <t>Sections related to information required for the CH ETS are identified by a light red frame.</t>
  </si>
  <si>
    <t>Sections added to this template related to information required for the CH ETS are identified by a light red frame.</t>
  </si>
  <si>
    <t>Sections that are relevant for both, CH ETS and EU ETS, are marked by red shading.</t>
  </si>
  <si>
    <t>Sections that are particularly relevant for both, EU ETS and CH ETS, are marked by red shading.</t>
  </si>
  <si>
    <t>Note: it is assumed that one joint monitoring plan for the CH ETS and the EU ETS is used.</t>
  </si>
  <si>
    <t>Note: it is assumed, that one joint monitoring plan for the EU ETS, the CH ETS and CORSIA is used.</t>
  </si>
  <si>
    <t>Total emissions in EU ETS and CH ETS</t>
  </si>
  <si>
    <t>For limiting administrative burden, this sections (a) and (b) should cover emissions of both systems, EU ETS and CH ETS.</t>
  </si>
  <si>
    <t>Total number of flights in the reporting year:</t>
  </si>
  <si>
    <t>Total number of flights in the reporting year covered by the CH ETS:</t>
  </si>
  <si>
    <t>Total number of flights in the reporting year covered by an ETS:</t>
  </si>
  <si>
    <t>Fuel consumption and emissions in the EU ETS</t>
  </si>
  <si>
    <t>Total CO2 emissions (EU ETS) in the reporting year:</t>
  </si>
  <si>
    <t>Fuel consumption and emissions in the CH ETS</t>
  </si>
  <si>
    <t xml:space="preserve">For instructions on filling this section see above under section (c). </t>
  </si>
  <si>
    <t>Total CO2 emissions (CH ETS) in the reporting year:</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</si>
  <si>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t>
  </si>
  <si>
    <t>For limiting administrative burden, this sections (a) to (f) should cover emissions of both systems, EU ETS and CH ETS.</t>
  </si>
  <si>
    <t>For limiting administrative burden, this sections (a) and (b) should cover emissions of both systems, EU ETS and CH ETS. Data gaps relevant for CORSIA can be included, too.</t>
  </si>
  <si>
    <t>Percentage of CH/EU ETS flights for which data gaps occurred (rounded to nearest 0.1%)</t>
  </si>
  <si>
    <t>Percentage of EU/CH ETS flights for which data gaps occurred (rounded to nearest 0.1%)</t>
  </si>
  <si>
    <t>Note: If unclear in the table above, whether data gaps apply to EU ETS, CH ETS, CORSIA, or more than one data set, please add relevant information in the table, e.g. by specifying it in the "type" column.</t>
  </si>
  <si>
    <t>Hide row for reduced scope</t>
  </si>
  <si>
    <t>Aggregated CO2 emissions from all flights departing from each Member State to another Member State or Switzerland:</t>
  </si>
  <si>
    <t>The following table is used for control purposes only. Please make sure that the totals are consistent with the result of section 5(d). The following sections (b) and (c) should be filled without any double counting of emissions.</t>
  </si>
  <si>
    <t>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</si>
  <si>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Total aggregated CO2 emissions from all flights relating to the scope of the CH ETS 
(= B + C)</t>
  </si>
  <si>
    <t>Swiss domestic flights</t>
  </si>
  <si>
    <t>Flights from Switzerland to EEA countries</t>
  </si>
  <si>
    <t>Total emissions entered in section 5(d):</t>
  </si>
  <si>
    <t>Domestic flights:</t>
  </si>
  <si>
    <t>State of departure and arrival</t>
  </si>
  <si>
    <t>Aggregated CO2 emissions from all flights departing from Switzerland to an EEA Member State:</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</si>
  <si>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</si>
  <si>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t>
  </si>
  <si>
    <t>used for CH ETS</t>
  </si>
  <si>
    <t>Additional emissions data – EU ETS and CH ETS</t>
  </si>
  <si>
    <t>For reducing administrative burden, this Annex should include both flights covered by the EU ETS and CH ETS</t>
  </si>
  <si>
    <t>Please select or enter name, as appropriate</t>
  </si>
  <si>
    <t>Energy Agency</t>
  </si>
  <si>
    <t>ReportingYears</t>
  </si>
  <si>
    <t>EUconst_Eligible</t>
  </si>
  <si>
    <t>EUconst_NotEligible</t>
  </si>
  <si>
    <t>Euconst_ErrMsgNumerOfFlights</t>
  </si>
  <si>
    <t>can be deleted</t>
  </si>
  <si>
    <t>memberstates</t>
  </si>
  <si>
    <t>worldcountries</t>
  </si>
  <si>
    <t>Euconst_MPReferenceDateTypes</t>
  </si>
  <si>
    <t>opstatus</t>
  </si>
  <si>
    <t>flighttypes</t>
  </si>
  <si>
    <t>operationscope</t>
  </si>
  <si>
    <t>Title</t>
  </si>
  <si>
    <t>LegalStatus</t>
  </si>
  <si>
    <t>freightandmail</t>
  </si>
  <si>
    <t>Passengermass</t>
  </si>
  <si>
    <t>indrange</t>
  </si>
  <si>
    <t>1-5</t>
  </si>
  <si>
    <t>5-10</t>
  </si>
  <si>
    <t>11-20</t>
  </si>
  <si>
    <t>21-30</t>
  </si>
  <si>
    <t>31-50</t>
  </si>
  <si>
    <t>51-100</t>
  </si>
  <si>
    <t>101-200</t>
  </si>
  <si>
    <t>200+</t>
  </si>
  <si>
    <t>ManSys</t>
  </si>
  <si>
    <t>YesNo</t>
  </si>
  <si>
    <t>TrueFalse</t>
  </si>
  <si>
    <t>MSversiontracking</t>
  </si>
  <si>
    <t>SelectPrimaryInfoSource</t>
  </si>
  <si>
    <t>notapplicable</t>
  </si>
  <si>
    <t>NewUpdate</t>
  </si>
  <si>
    <t>BooleanValues</t>
  </si>
  <si>
    <t>UpliftDataSource</t>
  </si>
  <si>
    <t>TankDataSource</t>
  </si>
  <si>
    <t>Frequency</t>
  </si>
  <si>
    <t>parameters</t>
  </si>
  <si>
    <t>UncertThreshold</t>
  </si>
  <si>
    <t>&lt;2.5%</t>
  </si>
  <si>
    <t>&lt;5.0%</t>
  </si>
  <si>
    <t>UncertTierResult</t>
  </si>
  <si>
    <t>SourceClass</t>
  </si>
  <si>
    <t>MeasMethod</t>
  </si>
  <si>
    <t>DensMethod</t>
  </si>
  <si>
    <t>Fuel types</t>
  </si>
  <si>
    <t>UncertValue</t>
  </si>
  <si>
    <t>CommissionApprovedTools</t>
  </si>
  <si>
    <t>CompetentAuthorities</t>
  </si>
  <si>
    <t>aviationauthorities</t>
  </si>
  <si>
    <t>CORSIA_FuelsList</t>
  </si>
  <si>
    <t>EU_EF_forCORSIAFuelList</t>
  </si>
  <si>
    <t>CNTR_EFListSelected</t>
  </si>
  <si>
    <t>EF_SystemSelection</t>
  </si>
  <si>
    <t>CNTR_EFSystemselected</t>
  </si>
  <si>
    <t>MSLanguages</t>
  </si>
  <si>
    <t>MemberStatesWithSwiss</t>
  </si>
  <si>
    <t>DepartingStateSwitzerland</t>
  </si>
  <si>
    <t>Neu</t>
  </si>
  <si>
    <t>maybe to be added later!</t>
  </si>
  <si>
    <t>Info for automatic Version detection</t>
  </si>
  <si>
    <t>Template type:</t>
  </si>
  <si>
    <t>Aircraft operators Emissions report EU ETS &amp; CH ETS</t>
  </si>
  <si>
    <t>Version:</t>
  </si>
  <si>
    <t>Issued by:</t>
  </si>
  <si>
    <t>Language:</t>
  </si>
  <si>
    <t>Type list:</t>
  </si>
  <si>
    <t>Aircraft operators Emissions report EU ETS &amp; CORSIA</t>
  </si>
  <si>
    <t>AER EU ETS &amp; CORSIA</t>
  </si>
  <si>
    <t>Aircraft operators Emissions report EU ETS &amp; CORSIA &amp; Swiss linking</t>
  </si>
  <si>
    <t>AER EU &amp; CH ETS &amp; CORSIA</t>
  </si>
  <si>
    <t>AER EU &amp; CH ETS</t>
  </si>
  <si>
    <t>Version list</t>
  </si>
  <si>
    <t>Reference File Name</t>
  </si>
  <si>
    <t>Version comments</t>
  </si>
  <si>
    <t>1st draft: Update including Swiss linking</t>
  </si>
  <si>
    <t>Final Draft</t>
  </si>
  <si>
    <t>Swiss version</t>
  </si>
  <si>
    <t>Bug fix non-sustainable biomass</t>
  </si>
  <si>
    <t>non critical updates for UK flights under EU ETS</t>
  </si>
  <si>
    <t>European Commission</t>
  </si>
  <si>
    <t>COM</t>
  </si>
  <si>
    <t>Umweltbundesamt</t>
  </si>
  <si>
    <t>UBA</t>
  </si>
  <si>
    <t>AT</t>
  </si>
  <si>
    <t>BE</t>
  </si>
  <si>
    <t>BG</t>
  </si>
  <si>
    <t>HR</t>
  </si>
  <si>
    <t>CY</t>
  </si>
  <si>
    <t>CZ</t>
  </si>
  <si>
    <t>DK</t>
  </si>
  <si>
    <t>EE</t>
  </si>
  <si>
    <t>FI</t>
  </si>
  <si>
    <t>FR</t>
  </si>
  <si>
    <t>DE</t>
  </si>
  <si>
    <t>EL</t>
  </si>
  <si>
    <t>HU</t>
  </si>
  <si>
    <t>IC</t>
  </si>
  <si>
    <t>IE</t>
  </si>
  <si>
    <t>IT</t>
  </si>
  <si>
    <t>LV</t>
  </si>
  <si>
    <t>LI</t>
  </si>
  <si>
    <t>LT</t>
  </si>
  <si>
    <t>LU</t>
  </si>
  <si>
    <t>MT</t>
  </si>
  <si>
    <t>NL</t>
  </si>
  <si>
    <t>NO</t>
  </si>
  <si>
    <t>PL</t>
  </si>
  <si>
    <t>PT</t>
  </si>
  <si>
    <t>RO</t>
  </si>
  <si>
    <t>SK</t>
  </si>
  <si>
    <t>SI</t>
  </si>
  <si>
    <t>ES</t>
  </si>
  <si>
    <t>SE</t>
  </si>
  <si>
    <t>CH</t>
  </si>
  <si>
    <t>Languages list</t>
  </si>
  <si>
    <t>bg</t>
  </si>
  <si>
    <t>es</t>
  </si>
  <si>
    <t>hr</t>
  </si>
  <si>
    <t>cs</t>
  </si>
  <si>
    <t>da</t>
  </si>
  <si>
    <t>de</t>
  </si>
  <si>
    <t>et</t>
  </si>
  <si>
    <t>el</t>
  </si>
  <si>
    <t>en</t>
  </si>
  <si>
    <t>fr</t>
  </si>
  <si>
    <t>ic</t>
  </si>
  <si>
    <t>it</t>
  </si>
  <si>
    <t>lv</t>
  </si>
  <si>
    <t>lt</t>
  </si>
  <si>
    <t>hu</t>
  </si>
  <si>
    <t>mt</t>
  </si>
  <si>
    <t>no</t>
  </si>
  <si>
    <t>nl</t>
  </si>
  <si>
    <t>pl</t>
  </si>
  <si>
    <t>pt</t>
  </si>
  <si>
    <t>ro</t>
  </si>
  <si>
    <t>sk</t>
  </si>
  <si>
    <t>sl</t>
  </si>
  <si>
    <t>fi</t>
  </si>
  <si>
    <t>sv</t>
  </si>
  <si>
    <r>
      <t xml:space="preserve">The Ordinance of 30 November 2012 for the Reduction of CO2 Emissions (hereafter "CO2-Ordinance") requires aircraft operators to monitor and report their emissions and to have their report verified by an independent and accredited verifier.
Note: Simplified reporting may be chosen by aircraft operators emitting less than 25'000 tonnes of CO2 per year, related to the full scope of the EU ETS, or emitting less than 3'000 tonnes of CO2 per year under the reduced scope of the EU ETS. For details see section </t>
    </r>
    <r>
      <rPr>
        <b/>
        <sz val="10"/>
        <rFont val="Arial"/>
        <family val="2"/>
      </rPr>
      <t>1(d)</t>
    </r>
    <r>
      <rPr>
        <sz val="10"/>
        <rFont val="Arial"/>
        <family val="2"/>
      </rPr>
      <t xml:space="preserve"> of this template.</t>
    </r>
  </si>
  <si>
    <t>Commercial air transport operators, operating either fewer than 243 flights per period for three consecutive four-month periods, or operating flights with total annual emissions lower than 10 000 tonnes per year under the "extended full scope".</t>
  </si>
  <si>
    <t>Non-commercial air transport operators which emit less than 1 000 t CO2 per year under the "extended full scope" of the EU ETS.</t>
  </si>
  <si>
    <t>For further information, in particular regarding "extended", "full" and "reduced" scope and simplified approaches, please see MRR guidance document No.2 "General guidance for Aircraft Operators", which can be downloaded under:</t>
  </si>
  <si>
    <t>The alternative involves determining the emissions by using data from Eurocontrol without any modification.</t>
  </si>
  <si>
    <t>Update to allow reporting UK flights under CH ETS</t>
  </si>
  <si>
    <t>In accordance with Article 66(2) of the MRR data gaps must be closed by a method defined in the monitoring plan, or if this is not possible, by using a tool which may be used for the small emitters approach.</t>
  </si>
  <si>
    <t>changed 2023</t>
  </si>
  <si>
    <t>Flights from Switzerland to EEA countries or to the UK</t>
  </si>
  <si>
    <t>Aggregated CO2 emissions from all flights departing from Switzerland to an EEA Member State or to the UK:</t>
  </si>
  <si>
    <t>11a</t>
  </si>
  <si>
    <t>The EU ETS Directive as amended by Directive (EU) 2023/958, provides for free allocation to aircraft operators in the years 2024 and 2025. The free allowances will be allocated to aircarft operators proportionately to their share of verified emissions from aviation activities reported for 2023. That calculation shall take into account verified emissions from aviation activities reported in respect of flights that are covered by the EU ETS from 1 January 2024.</t>
  </si>
  <si>
    <t>This Annex shall be used to report the total 2023 emissions in respect of flights that are covered by the EU ETS from 1 January 2024 in order to allow for the calulation of free allocations for 2024 and 2025.</t>
  </si>
  <si>
    <t>Which emissions should be reported here?</t>
  </si>
  <si>
    <t>Total emissions reported in section (5)(c) (i.e. the total emissions 2023 for which allowances need to be surrendered) minus emissions from flights covered in 2023 but exempted in 2024 and 2025 plus emissions from flights not covered in 2023 but covered in 2024 and onwards.</t>
  </si>
  <si>
    <t>Note that no allowances have to be surrendered in relation to this Annex.</t>
  </si>
  <si>
    <t>Confidentiality of data in this Annex:</t>
  </si>
  <si>
    <t>It is assumed that your inputs in section (11)(a) also apply to this section.</t>
  </si>
  <si>
    <t>Click here to check content of section (11)(a)</t>
  </si>
  <si>
    <t>Total 2023 Emissions for calculation of free allocation in 2024 and 2025:</t>
  </si>
  <si>
    <t>t CO2 / year</t>
  </si>
  <si>
    <t>Total emissions reported in section (5)(c)</t>
  </si>
  <si>
    <t>Emissions from flights covered in 2023 but exempted in 2024 and 2025</t>
  </si>
  <si>
    <t>Emissions from flights not covered in 2023 but covered in 2024 and onwards</t>
  </si>
  <si>
    <t>Total</t>
  </si>
  <si>
    <t>(b1)</t>
  </si>
  <si>
    <t>(b2)</t>
  </si>
  <si>
    <t>The flights covered in 2023 but exempted in 2024 and 2025 (exemption in place from 2024 to 2030) are: Flights between an aerodrome located in an outermost region of a Member State and another aerodrome located in the same outermost region.</t>
  </si>
  <si>
    <t>The data is already reported in section (11). Please enter here the aggregated total emissions stemming from these flights.</t>
  </si>
  <si>
    <t>Total CO2 emissions from flights covered in 2023 but exempted in 2024 and 2025</t>
  </si>
  <si>
    <t>(b3)</t>
  </si>
  <si>
    <t>The flights not covered in 2023 but covered from 2024 onwards are: Flights between an aerodrome located in an outermost region and an aerodrome located in another region of the EEA, and flights departing from an aerodrome located in an outermost region and arriving in Switzerland or the United Kingdom.</t>
  </si>
  <si>
    <t>This annex to the annual emissions report is used for consistency and compliance checking of data in the previous sections.</t>
  </si>
  <si>
    <t>In addition, from 2023, Article 14(6) of the EU ETS Directive requires the Commission to publish annually aggregated emissions related data from aviation activities reported to Member States in accoradance with the MRR. The data in this report and its Annexes will be used for this purpose.</t>
  </si>
  <si>
    <t>That article also specifies that in particular situations aircraft operators may request that some data are treated as confidential, i.e. that the publication of data is done at a higher aggregated level. For such request, the Directive specifies:</t>
  </si>
  <si>
    <t>"[...] in specific circumstances where an aircraft operator operates on a very limited number of aerodrome pairs or on a very limited number of State pairs that are subject to offsetting requirements or on a very limited number of State pairs that are not subject to offsetting requirements, that aircraft operator may request the administering Member State not to publish such data at the aircraft operator level, explaining why disclosure would be considered to harm its commercial interests. Based on that request, the administering Member State may request the Commission to publish those data at a higher level of aggregation. The Commission shall decide on the request."</t>
  </si>
  <si>
    <t>Please provide a comprehensive and detailed explanation why disclosure of data would be considered to harm your commercial interests:</t>
  </si>
  <si>
    <t>Note that the request will be granted only if both the administering Member State and the Commission deem the reasons for not publishing data satisfactory.</t>
  </si>
  <si>
    <t>In case the space above under point (a1) is not sufficient for explaining your reasons, you may attach a comprehensive explanation in a separate file. In this case, please enter here the filename of the attached file:</t>
  </si>
  <si>
    <t>Filename of attachment, if applicable:</t>
  </si>
  <si>
    <t>(a1)</t>
  </si>
  <si>
    <t>(a2)</t>
  </si>
  <si>
    <t>Directive 2003/87/EC</t>
  </si>
  <si>
    <t>updated 2023</t>
  </si>
  <si>
    <t>Aircraft operators administered by Switzland are required to use this template for the submission of their emissions report.</t>
  </si>
  <si>
    <t>Agreement between the European Union and the Swiss Confederation on the linking of their greenhouse gas emissions trading systems</t>
  </si>
  <si>
    <t>Aircraft operators are required to comply with the EU ETS if they carry out aviation activities as included in Annex I to the EU ETS Directive. However, until December 2026, pending potential review by EU legislators, the so-called "reduced scope" is applicable. Furthermore, the following aircraft operators are excluded:</t>
  </si>
  <si>
    <t>Note that for the purposes of the EU ETS, the threshold applies to the sum of all flights within EEA, outgoing from EEA and incoming to EEA, including those incoming from Switzerland and the UK.</t>
  </si>
  <si>
    <t>6a</t>
  </si>
  <si>
    <t xml:space="preserve">Scope changes from 2023: </t>
  </si>
  <si>
    <t>From 2023, flights from Switzerland to the UK are included in the CH ETS. Section 8b of this template has been updated accordingly.</t>
  </si>
  <si>
    <t xml:space="preserve">Scope changes from 2024: </t>
  </si>
  <si>
    <t>All flights between an aerodrome located in an outermost region and an aerodrome located in another region of the EEA, and flights departing from an aerodrome located in an outermost region and arriving in Switzerland or the United Kingdom will be included from 2024.</t>
  </si>
  <si>
    <t>Until 2030, all flights between an aerodrome located in an outermost region of a Member State and an aerodrome located in the same Member State, including another aerodrome located in the same outermost region or in another outermost region of the same Member State will be excluded.</t>
  </si>
  <si>
    <r>
      <t xml:space="preserve">From 2024, the scope of the </t>
    </r>
    <r>
      <rPr>
        <b/>
        <sz val="10"/>
        <rFont val="Arial"/>
        <family val="2"/>
      </rPr>
      <t>CH ETS</t>
    </r>
    <r>
      <rPr>
        <sz val="10"/>
        <rFont val="Arial"/>
        <family val="2"/>
      </rPr>
      <t xml:space="preserve"> will be extended to flights from Switzerland to aerodromes located in an outermost region of a Member State of the EU.</t>
    </r>
  </si>
  <si>
    <t>6b</t>
  </si>
  <si>
    <t>This reporting is voluntary. If you do not report the required data, the Competent Authority will substitute the missing data with estimated data from Eurocontrol.</t>
  </si>
  <si>
    <t>Updated version for emissions of 2023</t>
  </si>
  <si>
    <t>Update to match new EU Template</t>
  </si>
  <si>
    <t>INFORMATION AND GUIDELINES</t>
  </si>
  <si>
    <t>Annex: EU ETS emissions reporting - only 2023</t>
  </si>
  <si>
    <t>Switzerland and the EU have concluded an agreement on linking their greenhouse gas emission trading systems. The agreement, which can be found under the following link, has entered into force on 1 January 2020.</t>
  </si>
  <si>
    <r>
      <t xml:space="preserve">From 2024, the scope of the </t>
    </r>
    <r>
      <rPr>
        <b/>
        <sz val="10"/>
        <rFont val="Arial"/>
        <family val="2"/>
      </rPr>
      <t>EU ETS</t>
    </r>
    <r>
      <rPr>
        <sz val="10"/>
        <rFont val="Arial"/>
        <family val="2"/>
      </rPr>
      <t xml:space="preserve"> is changed as given below. Free allocation under the </t>
    </r>
    <r>
      <rPr>
        <b/>
        <sz val="10"/>
        <rFont val="Arial"/>
        <family val="2"/>
      </rPr>
      <t>EU ETS</t>
    </r>
    <r>
      <rPr>
        <sz val="10"/>
        <rFont val="Arial"/>
        <family val="2"/>
      </rPr>
      <t xml:space="preserve"> for the years 2024 and 2025 will be based on 2023 verified emissions from flights covered by the EU ETS geographical scope from 1 January 2024. Emissions from the additional flights in the year 2023 need to be reported by aircraft operators to allow for the calculation of the free allocation.</t>
    </r>
  </si>
  <si>
    <t>This reporting is voluntary. In case the additional flights are not reported by the aircraft operator, the Commission will seek the assistance of Eurocontrol in determining the total emissions. (see section 11a)</t>
  </si>
  <si>
    <t>EU ETS 2023 emissions for calculation of free allocation in 2024 and 2025</t>
  </si>
  <si>
    <t>&lt;&lt;&lt; Click here to proceed to section 11a "EU ETS 2023 emissions for calculation of free allocation in 2024 and 2025" &gt;&gt;&gt;</t>
  </si>
  <si>
    <t xml:space="preserve">anpassen, da neu über CORE eingereicht werden muss </t>
  </si>
  <si>
    <t>If an aircraft operator is excluded from the EU ETS, he may apply the thresholds of the CH ETS, which are 243 flights per period for three consecutive four-month periods or 10 000 tonnes of CO2 per year for commercial aircraft operators and 1 000 tonnes of CO2 per year for non-commercial aircraft operators within the scope of the CH ETS (flights from Switzerland to the EEA and the UK and Swiss domestic flights).
However, if the aircraft operator is not excluded from the EU ETS, no threshold must be applied for the CH ETS.</t>
  </si>
  <si>
    <t>The Federal Office for the Environment (FOEN) requires you to submit this monitoring report via the FOEN’s information and documentation system.</t>
  </si>
  <si>
    <t>Please submit the electronic version of this file by using FOEN’s information and documentation system under the following link:</t>
  </si>
  <si>
    <t>www.core.admin.ch</t>
  </si>
  <si>
    <t>Questions can be sent to the following address:</t>
  </si>
  <si>
    <t>email: ets-aviation@bafu.admin.ch</t>
  </si>
  <si>
    <t xml:space="preserve">
Federal Office for the Environment
Climate Division
Reference 'ETS Aviation'
3003 Bern
Switzerland</t>
  </si>
  <si>
    <t>Corrected rounding in Annex23 sheet</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</si>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</sst>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 ;[Red]\-#,##0\ "/>
    <numFmt numFmtId="165" formatCode="#,##0.00_ ;[Red]\-#,##0.00\ "/>
    <numFmt numFmtId="166" formatCode="0.0%"/>
    <numFmt numFmtId="167" formatCode="0;;;@"/>
    <numFmt numFmtId="168" formatCode="#,##0.0"/>
  </numFmts>
  <fonts count="134" x14ac:knownFonts="1">
    <font>
      <sz val="10"/>
      <name val="Arial"/>
      <family val="2"/>
    </font>
    <font>
      <sz val="10"/>
      <color rgb="FFFF0000"/>
      <name val="Arial"/>
      <family val="2"/>
    </font>
    <font>
      <sz val="10"/>
      <color theme="0"/>
      <name val="Arial"/>
      <family val="2"/>
    </font>
    <font>
      <sz val="10"/>
      <name val="Arial"/>
      <family val="2"/>
    </font>
    <font>
      <u/>
      <sz val="20"/>
      <color theme="0"/>
      <name val="Arial"/>
      <family val="2"/>
    </font>
    <font>
      <b/>
      <u/>
      <sz val="10"/>
      <color rgb="FFFF0000"/>
      <name val="Arial"/>
      <family val="2"/>
    </font>
    <font>
      <b/>
      <sz val="14"/>
      <color theme="0"/>
      <name val="Arial"/>
      <family val="2"/>
    </font>
    <font>
      <b/>
      <sz val="14"/>
      <name val="Arial"/>
      <family val="2"/>
    </font>
    <font>
      <sz val="10"/>
      <color indexed="12"/>
      <name val="Arial"/>
      <family val="2"/>
    </font>
    <font>
      <u/>
      <sz val="10"/>
      <color indexed="12"/>
      <name val="Arial"/>
      <family val="2"/>
    </font>
    <font>
      <b/>
      <sz val="10"/>
      <name val="Arial"/>
      <family val="2"/>
    </font>
    <font>
      <i/>
      <sz val="8"/>
      <color indexed="62"/>
      <name val="Arial"/>
      <family val="2"/>
    </font>
    <font>
      <i/>
      <sz val="10"/>
      <name val="Arial"/>
      <family val="2"/>
    </font>
    <font>
      <i/>
      <sz val="12"/>
      <name val="Arial"/>
      <family val="2"/>
    </font>
    <font>
      <b/>
      <i/>
      <sz val="12"/>
      <name val="Arial"/>
      <family val="2"/>
    </font>
    <font>
      <u/>
      <sz val="10"/>
      <color rgb="FFFF0000"/>
      <name val="Arial"/>
      <family val="2"/>
    </font>
    <font>
      <b/>
      <u/>
      <sz val="10"/>
      <name val="Arial"/>
      <family val="2"/>
    </font>
    <font>
      <b/>
      <sz val="10"/>
      <color rgb="FFFF0000"/>
      <name val="Arial"/>
      <family val="2"/>
    </font>
    <font>
      <i/>
      <sz val="10"/>
      <color rgb="FFFF0000"/>
      <name val="Arial"/>
      <family val="2"/>
    </font>
    <font>
      <b/>
      <sz val="12"/>
      <name val="Arial"/>
      <family val="2"/>
    </font>
    <font>
      <sz val="12"/>
      <color indexed="10"/>
      <name val="Arial"/>
      <family val="2"/>
    </font>
    <font>
      <u/>
      <sz val="10"/>
      <name val="Arial"/>
      <family val="2"/>
    </font>
    <font>
      <i/>
      <sz val="9"/>
      <color indexed="62"/>
      <name val="Arial"/>
      <family val="2"/>
    </font>
    <font>
      <sz val="10"/>
      <color indexed="18"/>
      <name val="Arial"/>
      <family val="2"/>
    </font>
    <font>
      <b/>
      <sz val="10"/>
      <color indexed="62"/>
      <name val="Arial"/>
      <family val="2"/>
    </font>
    <font>
      <b/>
      <sz val="12"/>
      <color indexed="62"/>
      <name val="Arial"/>
      <family val="2"/>
    </font>
    <font>
      <sz val="8"/>
      <name val="Arial"/>
      <family val="2"/>
    </font>
    <font>
      <b/>
      <sz val="12"/>
      <color indexed="9"/>
      <name val="Arial"/>
      <family val="2"/>
    </font>
    <font>
      <b/>
      <sz val="8"/>
      <name val="Arial"/>
      <family val="2"/>
    </font>
    <font>
      <b/>
      <i/>
      <sz val="8"/>
      <color indexed="62"/>
      <name val="Arial"/>
      <family val="2"/>
    </font>
    <font>
      <i/>
      <sz val="8"/>
      <color indexed="18"/>
      <name val="Arial"/>
      <family val="2"/>
    </font>
    <font>
      <i/>
      <sz val="8"/>
      <color rgb="FFFF0000"/>
      <name val="Arial"/>
      <family val="2"/>
    </font>
    <font>
      <i/>
      <sz val="8"/>
      <color indexed="14"/>
      <name val="Arial"/>
      <family val="2"/>
    </font>
    <font>
      <sz val="10"/>
      <color indexed="14"/>
      <name val="Arial"/>
      <family val="2"/>
    </font>
    <font>
      <b/>
      <sz val="12"/>
      <name val="Times New Roman"/>
      <family val="1"/>
    </font>
    <font>
      <b/>
      <sz val="9"/>
      <name val="Arial"/>
      <family val="2"/>
    </font>
    <font>
      <b/>
      <i/>
      <sz val="8"/>
      <color indexed="18"/>
      <name val="Arial"/>
      <family val="2"/>
    </font>
    <font>
      <i/>
      <sz val="8"/>
      <name val="Arial"/>
      <family val="2"/>
    </font>
    <font>
      <sz val="10"/>
      <color rgb="FF00B050"/>
      <name val="Arial"/>
      <family val="2"/>
    </font>
    <font>
      <b/>
      <sz val="8"/>
      <color rgb="FFFF0000"/>
      <name val="Arial"/>
      <family val="2"/>
    </font>
    <font>
      <sz val="8"/>
      <color rgb="FFFF0000"/>
      <name val="Arial"/>
      <family val="2"/>
    </font>
    <font>
      <sz val="10"/>
      <color rgb="FF000000"/>
      <name val="Arial"/>
      <family val="2"/>
    </font>
    <font>
      <b/>
      <i/>
      <sz val="8"/>
      <name val="Arial"/>
      <family val="2"/>
    </font>
    <font>
      <sz val="10"/>
      <color indexed="9"/>
      <name val="Arial"/>
      <family val="2"/>
    </font>
    <font>
      <sz val="9"/>
      <name val="Arial"/>
      <family val="2"/>
    </font>
    <font>
      <i/>
      <sz val="9"/>
      <name val="Arial"/>
      <family val="2"/>
    </font>
    <font>
      <sz val="9"/>
      <color rgb="FFFF0000"/>
      <name val="Arial"/>
      <family val="2"/>
    </font>
    <font>
      <b/>
      <i/>
      <sz val="9"/>
      <name val="Arial"/>
      <family val="2"/>
    </font>
    <font>
      <sz val="11"/>
      <name val="Arial"/>
      <family val="2"/>
    </font>
    <font>
      <sz val="11"/>
      <color rgb="FFFF0000"/>
      <name val="Arial"/>
      <family val="2"/>
    </font>
    <font>
      <b/>
      <i/>
      <sz val="9"/>
      <color indexed="62"/>
      <name val="Arial"/>
      <family val="2"/>
    </font>
    <font>
      <i/>
      <sz val="9"/>
      <color rgb="FFFF0000"/>
      <name val="Arial"/>
      <family val="2"/>
    </font>
    <font>
      <b/>
      <sz val="11"/>
      <name val="Arial"/>
      <family val="2"/>
    </font>
    <font>
      <sz val="11"/>
      <color indexed="8"/>
      <name val="Calibri"/>
      <family val="2"/>
    </font>
    <font>
      <b/>
      <sz val="11"/>
      <color indexed="8"/>
      <name val="Calibri"/>
      <family val="2"/>
    </font>
    <font>
      <b/>
      <sz val="11"/>
      <color rgb="FFFF0000"/>
      <name val="Calibri"/>
      <family val="2"/>
    </font>
    <font>
      <b/>
      <sz val="11"/>
      <color theme="0" tint="-0.34998626667073579"/>
      <name val="Calibri"/>
      <family val="2"/>
    </font>
    <font>
      <b/>
      <u/>
      <sz val="20"/>
      <color rgb="FF333399"/>
      <name val="Arial"/>
      <family val="2"/>
    </font>
    <font>
      <b/>
      <u/>
      <sz val="20"/>
      <color rgb="FFFF0000"/>
      <name val="Arial"/>
      <family val="2"/>
    </font>
    <font>
      <b/>
      <u/>
      <sz val="20"/>
      <color theme="0" tint="-0.34998626667073579"/>
      <name val="Arial"/>
      <family val="2"/>
    </font>
    <font>
      <b/>
      <sz val="14"/>
      <color rgb="FFFF0000"/>
      <name val="Arial"/>
      <family val="2"/>
    </font>
    <font>
      <b/>
      <sz val="14"/>
      <color theme="0" tint="-0.34998626667073579"/>
      <name val="Arial"/>
      <family val="2"/>
    </font>
    <font>
      <sz val="10"/>
      <color theme="0" tint="-0.34998626667073579"/>
      <name val="Arial"/>
      <family val="2"/>
    </font>
    <font>
      <b/>
      <sz val="10"/>
      <color theme="0" tint="-0.34998626667073579"/>
      <name val="Arial"/>
      <family val="2"/>
    </font>
    <font>
      <u/>
      <sz val="10"/>
      <color theme="0" tint="-0.34998626667073579"/>
      <name val="Arial"/>
      <family val="2"/>
    </font>
    <font>
      <i/>
      <sz val="10"/>
      <color theme="0" tint="-0.34998626667073579"/>
      <name val="Arial"/>
      <family val="2"/>
    </font>
    <font>
      <b/>
      <sz val="12"/>
      <color rgb="FFFF0000"/>
      <name val="Arial"/>
      <family val="2"/>
    </font>
    <font>
      <b/>
      <sz val="12"/>
      <color theme="0" tint="-0.34998626667073579"/>
      <name val="Arial"/>
      <family val="2"/>
    </font>
    <font>
      <sz val="10"/>
      <color rgb="FF333399"/>
      <name val="Arial"/>
      <family val="2"/>
    </font>
    <font>
      <i/>
      <sz val="9"/>
      <color rgb="FF333399"/>
      <name val="Arial"/>
      <family val="2"/>
    </font>
    <font>
      <i/>
      <sz val="9"/>
      <color theme="0" tint="-0.34998626667073579"/>
      <name val="Arial"/>
      <family val="2"/>
    </font>
    <font>
      <b/>
      <sz val="12"/>
      <color rgb="FFFFFFFF"/>
      <name val="Arial"/>
      <family val="2"/>
    </font>
    <font>
      <i/>
      <sz val="8"/>
      <color rgb="FF333399"/>
      <name val="Arial"/>
      <family val="2"/>
    </font>
    <font>
      <i/>
      <sz val="8"/>
      <color theme="0" tint="-0.34998626667073579"/>
      <name val="Arial"/>
      <family val="2"/>
    </font>
    <font>
      <b/>
      <sz val="8"/>
      <color theme="0" tint="-0.34998626667073579"/>
      <name val="Arial"/>
      <family val="2"/>
    </font>
    <font>
      <b/>
      <i/>
      <sz val="8"/>
      <color rgb="FF000080"/>
      <name val="Arial"/>
      <family val="2"/>
    </font>
    <font>
      <b/>
      <i/>
      <sz val="8"/>
      <color rgb="FFFF0000"/>
      <name val="Arial"/>
      <family val="2"/>
    </font>
    <font>
      <b/>
      <i/>
      <sz val="8"/>
      <color theme="0" tint="-0.34998626667073579"/>
      <name val="Arial"/>
      <family val="2"/>
    </font>
    <font>
      <sz val="11"/>
      <name val="Calibri"/>
      <family val="2"/>
    </font>
    <font>
      <sz val="11"/>
      <color rgb="FFFF0000"/>
      <name val="Calibri"/>
      <family val="2"/>
    </font>
    <font>
      <sz val="11"/>
      <color theme="0" tint="-0.34998626667073579"/>
      <name val="Calibri"/>
      <family val="2"/>
    </font>
    <font>
      <i/>
      <u/>
      <sz val="8"/>
      <color rgb="FF333399"/>
      <name val="Arial"/>
      <family val="2"/>
    </font>
    <font>
      <i/>
      <u/>
      <sz val="8"/>
      <color rgb="FFFF0000"/>
      <name val="Arial"/>
      <family val="2"/>
    </font>
    <font>
      <i/>
      <u/>
      <sz val="8"/>
      <color theme="0" tint="-0.34998626667073579"/>
      <name val="Arial"/>
      <family val="2"/>
    </font>
    <font>
      <b/>
      <sz val="9"/>
      <color rgb="FFFF0000"/>
      <name val="Arial"/>
      <family val="2"/>
    </font>
    <font>
      <b/>
      <sz val="9"/>
      <color theme="0" tint="-0.34998626667073579"/>
      <name val="Arial"/>
      <family val="2"/>
    </font>
    <font>
      <i/>
      <sz val="8"/>
      <color rgb="FF000080"/>
      <name val="Arial"/>
      <family val="2"/>
    </font>
    <font>
      <b/>
      <sz val="10"/>
      <color rgb="FF333399"/>
      <name val="Arial"/>
      <family val="2"/>
    </font>
    <font>
      <b/>
      <u/>
      <sz val="10"/>
      <color theme="0" tint="-0.34998626667073579"/>
      <name val="Arial"/>
      <family val="2"/>
    </font>
    <font>
      <b/>
      <sz val="8"/>
      <color rgb="FF333399"/>
      <name val="Arial"/>
      <family val="2"/>
    </font>
    <font>
      <sz val="8"/>
      <color rgb="FF333399"/>
      <name val="Arial"/>
      <family val="2"/>
    </font>
    <font>
      <sz val="8"/>
      <color theme="0" tint="-0.34998626667073579"/>
      <name val="Arial"/>
      <family val="2"/>
    </font>
    <font>
      <i/>
      <u/>
      <sz val="8"/>
      <color indexed="18"/>
      <name val="Arial"/>
      <family val="2"/>
    </font>
    <font>
      <b/>
      <vertAlign val="subscript"/>
      <sz val="10"/>
      <name val="Arial"/>
      <family val="2"/>
    </font>
    <font>
      <b/>
      <vertAlign val="subscript"/>
      <sz val="10"/>
      <color theme="0" tint="-0.34998626667073579"/>
      <name val="Arial"/>
      <family val="2"/>
    </font>
    <font>
      <b/>
      <vertAlign val="subscript"/>
      <sz val="8"/>
      <name val="Arial"/>
      <family val="2"/>
    </font>
    <font>
      <b/>
      <vertAlign val="subscript"/>
      <sz val="8"/>
      <color theme="0" tint="-0.34998626667073579"/>
      <name val="Arial"/>
      <family val="2"/>
    </font>
    <font>
      <i/>
      <vertAlign val="subscript"/>
      <sz val="8"/>
      <name val="Arial"/>
      <family val="2"/>
    </font>
    <font>
      <i/>
      <vertAlign val="subscript"/>
      <sz val="8"/>
      <color theme="0" tint="-0.34998626667073579"/>
      <name val="Arial"/>
      <family val="2"/>
    </font>
    <font>
      <b/>
      <vertAlign val="subscript"/>
      <sz val="14"/>
      <name val="Arial"/>
      <family val="2"/>
    </font>
    <font>
      <b/>
      <vertAlign val="subscript"/>
      <sz val="14"/>
      <color theme="0" tint="-0.34998626667073579"/>
      <name val="Arial"/>
      <family val="2"/>
    </font>
    <font>
      <u/>
      <sz val="8"/>
      <name val="Arial"/>
      <family val="2"/>
    </font>
    <font>
      <u/>
      <sz val="8"/>
      <color rgb="FFFF0000"/>
      <name val="Arial"/>
      <family val="2"/>
    </font>
    <font>
      <u/>
      <sz val="8"/>
      <color theme="0" tint="-0.34998626667073579"/>
      <name val="Arial"/>
      <family val="2"/>
    </font>
    <font>
      <i/>
      <vertAlign val="subscript"/>
      <sz val="8"/>
      <color indexed="18"/>
      <name val="Arial"/>
      <family val="2"/>
    </font>
    <font>
      <b/>
      <sz val="10"/>
      <color indexed="10"/>
      <name val="Arial"/>
      <family val="2"/>
    </font>
    <font>
      <sz val="11"/>
      <color rgb="FF000000"/>
      <name val="Calibri"/>
      <family val="2"/>
    </font>
    <font>
      <b/>
      <i/>
      <u/>
      <sz val="8"/>
      <color indexed="18"/>
      <name val="Arial"/>
      <family val="2"/>
    </font>
    <font>
      <b/>
      <i/>
      <u/>
      <sz val="8"/>
      <color theme="0" tint="-0.34998626667073579"/>
      <name val="Arial"/>
      <family val="2"/>
    </font>
    <font>
      <sz val="14"/>
      <color rgb="FF000080"/>
      <name val="Arial"/>
      <family val="2"/>
    </font>
    <font>
      <sz val="14"/>
      <color rgb="FFFF0000"/>
      <name val="Arial"/>
      <family val="2"/>
    </font>
    <font>
      <sz val="14"/>
      <color theme="0" tint="-0.34998626667073579"/>
      <name val="Arial"/>
      <family val="2"/>
    </font>
    <font>
      <b/>
      <u/>
      <sz val="20"/>
      <color indexed="62"/>
      <name val="Arial"/>
      <family val="2"/>
    </font>
    <font>
      <i/>
      <sz val="8"/>
      <color indexed="10"/>
      <name val="Arial"/>
      <family val="2"/>
    </font>
    <font>
      <sz val="10"/>
      <color indexed="62"/>
      <name val="Arial"/>
      <family val="2"/>
    </font>
    <font>
      <i/>
      <sz val="10"/>
      <color indexed="62"/>
      <name val="Arial"/>
      <family val="2"/>
    </font>
    <font>
      <sz val="14"/>
      <color indexed="18"/>
      <name val="Arial"/>
      <family val="2"/>
    </font>
    <font>
      <sz val="10"/>
      <color indexed="10"/>
      <name val="Arial"/>
      <family val="2"/>
    </font>
    <font>
      <b/>
      <sz val="8"/>
      <color indexed="10"/>
      <name val="Arial"/>
      <family val="2"/>
    </font>
    <font>
      <sz val="10"/>
      <name val="Calibri"/>
      <family val="2"/>
    </font>
    <font>
      <i/>
      <u/>
      <sz val="8"/>
      <color indexed="62"/>
      <name val="Arial"/>
      <family val="2"/>
    </font>
    <font>
      <sz val="11"/>
      <color theme="0" tint="-0.34998626667073579"/>
      <name val="Arial"/>
      <family val="2"/>
    </font>
    <font>
      <b/>
      <i/>
      <sz val="9"/>
      <color rgb="FFFF0000"/>
      <name val="Arial"/>
      <family val="2"/>
    </font>
    <font>
      <b/>
      <i/>
      <sz val="9"/>
      <color theme="0" tint="-0.34998626667073579"/>
      <name val="Arial"/>
      <family val="2"/>
    </font>
    <font>
      <vertAlign val="subscript"/>
      <sz val="10"/>
      <name val="Arial"/>
      <family val="2"/>
    </font>
    <font>
      <vertAlign val="subscript"/>
      <sz val="10"/>
      <color theme="0" tint="-0.34998626667073579"/>
      <name val="Arial"/>
      <family val="2"/>
    </font>
    <font>
      <b/>
      <sz val="8"/>
      <color indexed="81"/>
      <name val="Tahoma"/>
      <family val="2"/>
    </font>
    <font>
      <b/>
      <sz val="9"/>
      <color indexed="81"/>
      <name val="Segoe UI"/>
      <family val="2"/>
    </font>
    <font>
      <sz val="9"/>
      <color indexed="81"/>
      <name val="Segoe UI"/>
      <family val="2"/>
    </font>
    <font>
      <sz val="11"/>
      <color rgb="FF000000"/>
      <name val="Calibri"/>
      <family val="2"/>
      <scheme val="minor"/>
    </font>
    <font>
      <sz val="8"/>
      <color indexed="81"/>
      <name val="Tahoma"/>
      <family val="2"/>
    </font>
    <font>
      <b/>
      <sz val="18"/>
      <name val="Arial"/>
      <family val="2"/>
    </font>
    <font>
      <i/>
      <u/>
      <sz val="8"/>
      <color indexed="12"/>
      <name val="Arial"/>
      <family val="2"/>
    </font>
    <font>
      <b/>
      <u/>
      <sz val="20"/>
      <color theme="0"/>
      <name val="Arial"/>
      <family val="2"/>
    </font>
  </fonts>
  <fills count="34">
    <fill>
      <patternFill patternType="none"/>
    </fill>
    <fill>
      <patternFill patternType="gray125"/>
    </fill>
    <fill>
      <patternFill patternType="solid">
        <fgColor rgb="FF0070C0"/>
        <bgColor indexed="64"/>
      </patternFill>
    </fill>
    <fill>
      <patternFill patternType="solid">
        <fgColor indexed="9"/>
        <bgColor indexed="64"/>
      </patternFill>
    </fill>
    <fill>
      <patternFill patternType="solid">
        <fgColor rgb="FFCCFFCC"/>
        <bgColor indexed="64"/>
      </patternFill>
    </fill>
    <fill>
      <patternFill patternType="solid">
        <fgColor indexed="42"/>
        <bgColor indexed="64"/>
      </patternFill>
    </fill>
    <fill>
      <patternFill patternType="solid">
        <fgColor rgb="FFFF6464"/>
        <bgColor indexed="64"/>
      </patternFill>
    </fill>
    <fill>
      <patternFill patternType="solid">
        <fgColor rgb="FFBDD7EE"/>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darkUp">
        <fgColor rgb="FFFF6464"/>
      </patternFill>
    </fill>
    <fill>
      <patternFill patternType="solid">
        <fgColor rgb="FF92D050"/>
        <bgColor indexed="64"/>
      </patternFill>
    </fill>
    <fill>
      <patternFill patternType="solid">
        <fgColor indexed="11"/>
        <bgColor indexed="64"/>
      </patternFill>
    </fill>
    <fill>
      <patternFill patternType="solid">
        <fgColor rgb="FFCCFFFF"/>
        <bgColor indexed="64"/>
      </patternFill>
    </fill>
    <fill>
      <patternFill patternType="solid">
        <fgColor rgb="FFFFFFCC"/>
        <bgColor indexed="64"/>
      </patternFill>
    </fill>
    <fill>
      <patternFill patternType="lightUp"/>
    </fill>
    <fill>
      <patternFill patternType="lightUp">
        <fgColor auto="1"/>
      </patternFill>
    </fill>
    <fill>
      <patternFill patternType="solid">
        <fgColor indexed="12"/>
        <bgColor indexed="64"/>
      </patternFill>
    </fill>
    <fill>
      <patternFill patternType="solid">
        <fgColor rgb="FFFFFFFF"/>
        <bgColor indexed="64"/>
      </patternFill>
    </fill>
    <fill>
      <patternFill patternType="solid">
        <fgColor rgb="FFC0C0C0"/>
        <bgColor indexed="64"/>
      </patternFill>
    </fill>
    <fill>
      <patternFill patternType="solid">
        <fgColor rgb="FF0000FF"/>
        <bgColor indexed="64"/>
      </patternFill>
    </fill>
    <fill>
      <patternFill patternType="solid">
        <fgColor indexed="41"/>
        <bgColor indexed="64"/>
      </patternFill>
    </fill>
    <fill>
      <patternFill patternType="solid">
        <fgColor theme="8" tint="0.79998168889431442"/>
        <bgColor indexed="64"/>
      </patternFill>
    </fill>
    <fill>
      <patternFill patternType="solid">
        <fgColor rgb="FFFFC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51"/>
        <bgColor indexed="64"/>
      </patternFill>
    </fill>
    <fill>
      <patternFill patternType="solid">
        <fgColor theme="0"/>
        <bgColor rgb="FFFF6464"/>
      </patternFill>
    </fill>
    <fill>
      <patternFill patternType="solid">
        <fgColor theme="9" tint="0.59999389629810485"/>
        <bgColor indexed="64"/>
      </patternFill>
    </fill>
    <fill>
      <patternFill patternType="solid">
        <fgColor theme="0" tint="-0.499984740745262"/>
        <bgColor indexed="64"/>
      </patternFill>
    </fill>
    <fill>
      <patternFill patternType="solid">
        <fgColor theme="0" tint="-0.249977111117893"/>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indexed="64"/>
      </left>
      <right/>
      <top style="medium">
        <color indexed="64"/>
      </top>
      <bottom style="thin">
        <color indexed="64"/>
      </bottom>
      <diagonal/>
    </border>
    <border>
      <left style="thin">
        <color theme="1"/>
      </left>
      <right/>
      <top style="thin">
        <color theme="1"/>
      </top>
      <bottom style="thin">
        <color theme="1"/>
      </bottom>
      <diagonal/>
    </border>
    <border>
      <left style="thin">
        <color theme="1"/>
      </left>
      <right/>
      <top style="thin">
        <color indexed="64"/>
      </top>
      <bottom/>
      <diagonal/>
    </border>
    <border>
      <left style="thin">
        <color theme="1"/>
      </left>
      <right/>
      <top style="thin">
        <color theme="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3" fillId="0" borderId="0"/>
    <xf numFmtId="0" fontId="53" fillId="0" borderId="0"/>
  </cellStyleXfs>
  <cellXfs count="1043">
    <xf numFmtId="0" fontId="0" fillId="0" borderId="0" xfId="0"/>
    <xf numFmtId="0" fontId="0" fillId="0" borderId="0" xfId="0" applyAlignment="1">
      <alignment vertical="top"/>
    </xf>
    <xf numFmtId="0" fontId="1" fillId="0" borderId="0" xfId="0" applyFont="1" applyAlignment="1">
      <alignment vertical="top"/>
    </xf>
    <xf numFmtId="0" fontId="5" fillId="0" borderId="0" xfId="0" applyFont="1" applyAlignment="1">
      <alignment vertical="top"/>
    </xf>
    <xf numFmtId="0" fontId="0" fillId="0" borderId="0" xfId="0" applyAlignment="1">
      <alignment vertical="center"/>
    </xf>
    <xf numFmtId="0" fontId="7" fillId="3" borderId="0" xfId="0" applyFont="1" applyFill="1" applyAlignment="1">
      <alignment vertical="center"/>
    </xf>
    <xf numFmtId="0" fontId="8" fillId="0" borderId="0" xfId="0" applyFont="1" applyAlignment="1">
      <alignment horizontal="center" vertical="top"/>
    </xf>
    <xf numFmtId="0" fontId="0" fillId="0" borderId="0" xfId="0" applyAlignment="1">
      <alignment vertical="top" wrapText="1"/>
    </xf>
    <xf numFmtId="0" fontId="9" fillId="0" borderId="0" xfId="1" applyAlignment="1" applyProtection="1">
      <alignment vertical="top" wrapText="1"/>
    </xf>
    <xf numFmtId="0" fontId="3" fillId="0" borderId="0" xfId="0" applyFont="1" applyAlignment="1">
      <alignment vertical="top"/>
    </xf>
    <xf numFmtId="0" fontId="10" fillId="0" borderId="0" xfId="0" applyFont="1" applyAlignment="1">
      <alignment vertical="top"/>
    </xf>
    <xf numFmtId="0" fontId="10" fillId="4" borderId="1" xfId="0" applyFont="1" applyFill="1" applyBorder="1" applyAlignment="1">
      <alignment horizontal="center" vertical="top"/>
    </xf>
    <xf numFmtId="0" fontId="0" fillId="3" borderId="0" xfId="0" applyFill="1" applyAlignment="1">
      <alignment vertical="top"/>
    </xf>
    <xf numFmtId="0" fontId="10" fillId="5" borderId="2" xfId="0" applyFont="1" applyFill="1" applyBorder="1" applyAlignment="1">
      <alignment horizontal="left" vertical="top" indent="1"/>
    </xf>
    <xf numFmtId="0" fontId="0" fillId="5" borderId="3" xfId="0" applyFill="1" applyBorder="1" applyAlignment="1">
      <alignment vertical="top"/>
    </xf>
    <xf numFmtId="0" fontId="0" fillId="5" borderId="4" xfId="0" applyFill="1" applyBorder="1" applyAlignment="1">
      <alignment vertical="top"/>
    </xf>
    <xf numFmtId="0" fontId="10" fillId="4" borderId="2" xfId="0" applyFont="1" applyFill="1" applyBorder="1" applyAlignment="1">
      <alignment horizontal="left" vertical="top" indent="1"/>
    </xf>
    <xf numFmtId="0" fontId="10" fillId="5" borderId="5" xfId="0" applyFont="1" applyFill="1" applyBorder="1" applyAlignment="1">
      <alignment horizontal="left" vertical="top" indent="1"/>
    </xf>
    <xf numFmtId="0" fontId="0" fillId="5" borderId="6" xfId="0" applyFill="1" applyBorder="1" applyAlignment="1">
      <alignment vertical="top"/>
    </xf>
    <xf numFmtId="0" fontId="0" fillId="5" borderId="7" xfId="0" applyFill="1" applyBorder="1" applyAlignment="1">
      <alignment vertical="top"/>
    </xf>
    <xf numFmtId="0" fontId="10" fillId="4" borderId="9" xfId="0" applyFont="1" applyFill="1" applyBorder="1" applyAlignment="1">
      <alignment horizontal="left" vertical="top" indent="1"/>
    </xf>
    <xf numFmtId="0" fontId="0" fillId="5" borderId="10" xfId="0" applyFill="1" applyBorder="1" applyAlignment="1">
      <alignment vertical="top"/>
    </xf>
    <xf numFmtId="0" fontId="0" fillId="5" borderId="11" xfId="0" applyFill="1" applyBorder="1" applyAlignment="1">
      <alignment vertical="top"/>
    </xf>
    <xf numFmtId="0" fontId="7" fillId="5" borderId="14" xfId="0" applyFont="1" applyFill="1" applyBorder="1" applyAlignment="1">
      <alignment vertical="center"/>
    </xf>
    <xf numFmtId="0" fontId="12" fillId="3" borderId="0" xfId="0" applyFont="1" applyFill="1" applyAlignment="1">
      <alignment vertical="top"/>
    </xf>
    <xf numFmtId="0" fontId="13" fillId="5" borderId="4" xfId="0" applyFont="1" applyFill="1" applyBorder="1" applyAlignment="1">
      <alignment vertical="top"/>
    </xf>
    <xf numFmtId="0" fontId="0" fillId="6" borderId="0" xfId="0" applyFill="1" applyAlignment="1">
      <alignment vertical="top"/>
    </xf>
    <xf numFmtId="0" fontId="0" fillId="6" borderId="0" xfId="0" applyFill="1" applyAlignment="1">
      <alignment vertical="top" wrapText="1"/>
    </xf>
    <xf numFmtId="0" fontId="0" fillId="7" borderId="0" xfId="0" applyFill="1" applyAlignment="1">
      <alignment vertical="top"/>
    </xf>
    <xf numFmtId="0" fontId="0" fillId="7" borderId="0" xfId="0" applyFill="1" applyAlignment="1">
      <alignment vertical="top" wrapText="1"/>
    </xf>
    <xf numFmtId="0" fontId="10" fillId="3" borderId="0" xfId="0" applyFont="1" applyFill="1" applyAlignment="1">
      <alignment vertical="top"/>
    </xf>
    <xf numFmtId="0" fontId="14" fillId="5" borderId="4" xfId="0" applyFont="1" applyFill="1" applyBorder="1" applyAlignment="1">
      <alignment vertical="top"/>
    </xf>
    <xf numFmtId="0" fontId="10" fillId="0" borderId="0" xfId="0" applyFont="1" applyAlignment="1">
      <alignment horizontal="left" vertical="top"/>
    </xf>
    <xf numFmtId="0" fontId="0" fillId="0" borderId="17" xfId="0" applyBorder="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22" xfId="0" applyBorder="1" applyAlignment="1">
      <alignment vertical="top"/>
    </xf>
    <xf numFmtId="14" fontId="0" fillId="0" borderId="3" xfId="0" applyNumberFormat="1" applyBorder="1" applyAlignment="1">
      <alignment horizontal="left" vertical="top"/>
    </xf>
    <xf numFmtId="0" fontId="0" fillId="0" borderId="4" xfId="0" applyBorder="1" applyAlignment="1">
      <alignment vertical="top"/>
    </xf>
    <xf numFmtId="0" fontId="0" fillId="0" borderId="3" xfId="0" applyBorder="1" applyAlignment="1">
      <alignment vertical="top"/>
    </xf>
    <xf numFmtId="0" fontId="0" fillId="0" borderId="25" xfId="0" applyBorder="1" applyAlignment="1">
      <alignment vertical="top"/>
    </xf>
    <xf numFmtId="0" fontId="0" fillId="0" borderId="26" xfId="0" applyBorder="1" applyAlignment="1">
      <alignment vertical="top"/>
    </xf>
    <xf numFmtId="0" fontId="0" fillId="0" borderId="27" xfId="0" applyBorder="1" applyAlignment="1">
      <alignment vertical="top"/>
    </xf>
    <xf numFmtId="0" fontId="10" fillId="0" borderId="0" xfId="0" applyFont="1" applyAlignment="1">
      <alignment horizontal="center" vertical="top"/>
    </xf>
    <xf numFmtId="0" fontId="1" fillId="0" borderId="0" xfId="0" applyFont="1"/>
    <xf numFmtId="0" fontId="10" fillId="8" borderId="0" xfId="0" applyFont="1" applyFill="1" applyAlignment="1">
      <alignment horizontal="center" vertical="top"/>
    </xf>
    <xf numFmtId="0" fontId="3" fillId="8" borderId="0" xfId="0" applyFont="1" applyFill="1" applyAlignment="1">
      <alignment horizontal="left" vertical="center"/>
    </xf>
    <xf numFmtId="0" fontId="16" fillId="3" borderId="0" xfId="1" applyFont="1" applyFill="1" applyAlignment="1" applyProtection="1">
      <alignment horizontal="left" vertical="top" wrapText="1"/>
    </xf>
    <xf numFmtId="0" fontId="9" fillId="3" borderId="0" xfId="1" applyFill="1" applyAlignment="1" applyProtection="1">
      <alignment horizontal="left" vertical="top" wrapText="1"/>
    </xf>
    <xf numFmtId="0" fontId="17" fillId="8" borderId="0" xfId="0" applyFont="1" applyFill="1" applyAlignment="1">
      <alignment horizontal="center" vertical="top"/>
    </xf>
    <xf numFmtId="0" fontId="10" fillId="8" borderId="0" xfId="0" applyFont="1" applyFill="1" applyAlignment="1">
      <alignment horizontal="center" vertical="center"/>
    </xf>
    <xf numFmtId="0" fontId="3" fillId="3" borderId="0" xfId="0" applyFont="1" applyFill="1" applyAlignment="1">
      <alignment horizontal="left" vertical="top" wrapText="1"/>
    </xf>
    <xf numFmtId="0" fontId="0" fillId="0" borderId="0" xfId="0" applyAlignment="1">
      <alignment horizontal="left" vertical="top" wrapText="1"/>
    </xf>
    <xf numFmtId="0" fontId="3" fillId="3" borderId="0" xfId="0" quotePrefix="1" applyFont="1" applyFill="1" applyAlignment="1">
      <alignment horizontal="right" vertical="top"/>
    </xf>
    <xf numFmtId="0" fontId="3" fillId="3" borderId="0" xfId="0" applyFont="1" applyFill="1" applyAlignment="1">
      <alignment vertical="top"/>
    </xf>
    <xf numFmtId="0" fontId="10" fillId="3" borderId="0" xfId="0" applyFont="1" applyFill="1" applyAlignment="1">
      <alignment horizontal="center" vertical="top"/>
    </xf>
    <xf numFmtId="0" fontId="3" fillId="3" borderId="0" xfId="0" applyFont="1" applyFill="1" applyAlignment="1">
      <alignment vertical="top" wrapText="1"/>
    </xf>
    <xf numFmtId="0" fontId="1" fillId="3" borderId="0" xfId="0" applyFont="1" applyFill="1"/>
    <xf numFmtId="0" fontId="3" fillId="3" borderId="0" xfId="0" applyFont="1" applyFill="1"/>
    <xf numFmtId="0" fontId="20" fillId="0" borderId="0" xfId="0" applyFont="1"/>
    <xf numFmtId="0" fontId="3" fillId="0" borderId="0" xfId="0" applyFont="1" applyAlignment="1">
      <alignment horizontal="center" vertical="top" wrapText="1"/>
    </xf>
    <xf numFmtId="0" fontId="3" fillId="3" borderId="0" xfId="0" applyFont="1" applyFill="1" applyAlignment="1">
      <alignment horizontal="center" vertical="top" wrapText="1"/>
    </xf>
    <xf numFmtId="0" fontId="3" fillId="0" borderId="0" xfId="0" applyFont="1"/>
    <xf numFmtId="0" fontId="10" fillId="0" borderId="0" xfId="0" applyFont="1"/>
    <xf numFmtId="0" fontId="16" fillId="3" borderId="0" xfId="1" applyFont="1" applyFill="1" applyAlignment="1" applyProtection="1">
      <alignment vertical="top" wrapText="1"/>
    </xf>
    <xf numFmtId="0" fontId="9" fillId="3" borderId="0" xfId="1" applyFill="1" applyAlignment="1" applyProtection="1">
      <alignment vertical="top" wrapText="1"/>
    </xf>
    <xf numFmtId="0" fontId="10" fillId="3" borderId="0" xfId="0" applyFont="1" applyFill="1"/>
    <xf numFmtId="0" fontId="21" fillId="3" borderId="0" xfId="1" applyFont="1" applyFill="1" applyAlignment="1" applyProtection="1"/>
    <xf numFmtId="0" fontId="3" fillId="9" borderId="0" xfId="0" applyFont="1" applyFill="1"/>
    <xf numFmtId="0" fontId="9" fillId="3" borderId="0" xfId="1" applyFill="1" applyAlignment="1" applyProtection="1">
      <alignment vertical="center" wrapText="1"/>
    </xf>
    <xf numFmtId="0" fontId="0" fillId="9" borderId="2" xfId="0" applyFill="1" applyBorder="1"/>
    <xf numFmtId="0" fontId="0" fillId="9" borderId="4" xfId="0" applyFill="1" applyBorder="1"/>
    <xf numFmtId="0" fontId="21" fillId="0" borderId="0" xfId="0" applyFont="1" applyAlignment="1">
      <alignment vertical="top" wrapText="1"/>
    </xf>
    <xf numFmtId="0" fontId="10" fillId="7" borderId="0" xfId="0" applyFont="1" applyFill="1" applyAlignment="1">
      <alignment horizontal="center" vertical="top"/>
    </xf>
    <xf numFmtId="0" fontId="21" fillId="7" borderId="0" xfId="0" applyFont="1" applyFill="1" applyAlignment="1">
      <alignment vertical="top" wrapText="1"/>
    </xf>
    <xf numFmtId="0" fontId="10" fillId="6" borderId="0" xfId="0" applyFont="1" applyFill="1" applyAlignment="1">
      <alignment horizontal="center" vertical="top"/>
    </xf>
    <xf numFmtId="0" fontId="21" fillId="6" borderId="0" xfId="0" applyFont="1" applyFill="1" applyAlignment="1">
      <alignment vertical="top" wrapText="1"/>
    </xf>
    <xf numFmtId="0" fontId="3" fillId="12" borderId="0" xfId="2" applyFill="1" applyAlignment="1">
      <alignment vertical="top"/>
    </xf>
    <xf numFmtId="0" fontId="17" fillId="3" borderId="0" xfId="0" applyFont="1" applyFill="1" applyAlignment="1">
      <alignment horizontal="justify" vertical="top" wrapText="1"/>
    </xf>
    <xf numFmtId="0" fontId="24" fillId="3" borderId="0" xfId="0" applyFont="1" applyFill="1" applyAlignment="1">
      <alignment horizontal="center" vertical="top"/>
    </xf>
    <xf numFmtId="0" fontId="0" fillId="9" borderId="0" xfId="0" applyFill="1"/>
    <xf numFmtId="0" fontId="3" fillId="15" borderId="0" xfId="2" applyFill="1"/>
    <xf numFmtId="0" fontId="3" fillId="15" borderId="0" xfId="2" applyFill="1" applyAlignment="1">
      <alignment vertical="top"/>
    </xf>
    <xf numFmtId="0" fontId="3" fillId="0" borderId="0" xfId="2"/>
    <xf numFmtId="0" fontId="26" fillId="0" borderId="0" xfId="2" applyFont="1"/>
    <xf numFmtId="0" fontId="3" fillId="0" borderId="0" xfId="2" applyAlignment="1">
      <alignment horizontal="center"/>
    </xf>
    <xf numFmtId="0" fontId="27" fillId="2" borderId="0" xfId="2" applyFont="1" applyFill="1" applyAlignment="1">
      <alignment horizontal="left"/>
    </xf>
    <xf numFmtId="0" fontId="27" fillId="2" borderId="0" xfId="2" applyFont="1" applyFill="1"/>
    <xf numFmtId="0" fontId="3" fillId="15" borderId="0" xfId="2" applyFill="1" applyAlignment="1">
      <alignment vertical="center"/>
    </xf>
    <xf numFmtId="0" fontId="3" fillId="0" borderId="0" xfId="2" applyAlignment="1">
      <alignment vertical="center"/>
    </xf>
    <xf numFmtId="0" fontId="10" fillId="0" borderId="0" xfId="2" applyFont="1" applyAlignment="1">
      <alignment vertical="center"/>
    </xf>
    <xf numFmtId="0" fontId="3" fillId="15" borderId="1" xfId="2" applyFill="1" applyBorder="1" applyAlignment="1">
      <alignment horizontal="center" vertical="top"/>
    </xf>
    <xf numFmtId="0" fontId="3" fillId="0" borderId="0" xfId="2" applyAlignment="1">
      <alignment wrapText="1"/>
    </xf>
    <xf numFmtId="0" fontId="3" fillId="3" borderId="0" xfId="2" applyFill="1" applyAlignment="1">
      <alignment vertical="top"/>
    </xf>
    <xf numFmtId="1" fontId="28" fillId="16" borderId="23" xfId="0" applyNumberFormat="1" applyFont="1" applyFill="1" applyBorder="1" applyAlignment="1" applyProtection="1">
      <alignment horizontal="center" vertical="top"/>
      <protection locked="0"/>
    </xf>
    <xf numFmtId="0" fontId="28" fillId="16" borderId="23" xfId="0" applyFont="1" applyFill="1" applyBorder="1" applyAlignment="1" applyProtection="1">
      <alignment vertical="top"/>
      <protection locked="0"/>
    </xf>
    <xf numFmtId="0" fontId="1" fillId="15" borderId="0" xfId="2" applyFont="1" applyFill="1"/>
    <xf numFmtId="0" fontId="1" fillId="0" borderId="0" xfId="2" applyFont="1"/>
    <xf numFmtId="0" fontId="31" fillId="3" borderId="0" xfId="2" applyFont="1" applyFill="1" applyAlignment="1">
      <alignment horizontal="left" vertical="top" wrapText="1"/>
    </xf>
    <xf numFmtId="0" fontId="1" fillId="15" borderId="0" xfId="2" applyFont="1" applyFill="1" applyAlignment="1">
      <alignment vertical="top"/>
    </xf>
    <xf numFmtId="0" fontId="3" fillId="7" borderId="0" xfId="2" applyFill="1"/>
    <xf numFmtId="0" fontId="10" fillId="0" borderId="0" xfId="2" applyFont="1"/>
    <xf numFmtId="0" fontId="0" fillId="7" borderId="0" xfId="0" applyFill="1"/>
    <xf numFmtId="0" fontId="0" fillId="15" borderId="0" xfId="0" applyFill="1" applyAlignment="1">
      <alignment vertical="top"/>
    </xf>
    <xf numFmtId="0" fontId="0" fillId="15" borderId="23" xfId="0" applyFill="1" applyBorder="1" applyAlignment="1">
      <alignment vertical="top"/>
    </xf>
    <xf numFmtId="0" fontId="3" fillId="15" borderId="0" xfId="0" applyFont="1" applyFill="1" applyAlignment="1">
      <alignment vertical="top"/>
    </xf>
    <xf numFmtId="0" fontId="10" fillId="3" borderId="0" xfId="2" applyFont="1" applyFill="1" applyAlignment="1">
      <alignment vertical="top"/>
    </xf>
    <xf numFmtId="0" fontId="10" fillId="0" borderId="0" xfId="2" applyFont="1" applyAlignment="1">
      <alignment vertical="top"/>
    </xf>
    <xf numFmtId="0" fontId="3" fillId="15" borderId="23" xfId="2" applyFill="1" applyBorder="1" applyAlignment="1">
      <alignment vertical="top"/>
    </xf>
    <xf numFmtId="0" fontId="3" fillId="0" borderId="0" xfId="2" applyAlignment="1">
      <alignment horizontal="center" vertical="center"/>
    </xf>
    <xf numFmtId="0" fontId="11" fillId="3" borderId="0" xfId="2" applyFont="1" applyFill="1" applyAlignment="1">
      <alignment horizontal="left" vertical="top"/>
    </xf>
    <xf numFmtId="0" fontId="10" fillId="3" borderId="0" xfId="2" applyFont="1" applyFill="1" applyAlignment="1">
      <alignment horizontal="left" vertical="top" wrapText="1"/>
    </xf>
    <xf numFmtId="0" fontId="3" fillId="3" borderId="0" xfId="2" applyFill="1" applyAlignment="1">
      <alignment horizontal="left" vertical="top"/>
    </xf>
    <xf numFmtId="0" fontId="28" fillId="0" borderId="0" xfId="2" applyFont="1" applyAlignment="1">
      <alignment vertical="top" wrapText="1"/>
    </xf>
    <xf numFmtId="0" fontId="28" fillId="0" borderId="0" xfId="2" applyFont="1" applyAlignment="1">
      <alignment vertical="top"/>
    </xf>
    <xf numFmtId="0" fontId="30" fillId="0" borderId="0" xfId="2" applyFont="1" applyAlignment="1">
      <alignment vertical="top" wrapText="1"/>
    </xf>
    <xf numFmtId="0" fontId="3" fillId="0" borderId="0" xfId="2" applyAlignment="1">
      <alignment vertical="top"/>
    </xf>
    <xf numFmtId="0" fontId="32" fillId="3" borderId="0" xfId="2" applyFont="1" applyFill="1" applyAlignment="1">
      <alignment vertical="top" wrapText="1"/>
    </xf>
    <xf numFmtId="0" fontId="33" fillId="3" borderId="0" xfId="2" applyFont="1" applyFill="1" applyAlignment="1">
      <alignment vertical="top"/>
    </xf>
    <xf numFmtId="0" fontId="33" fillId="0" borderId="0" xfId="2" applyFont="1" applyAlignment="1">
      <alignment vertical="top"/>
    </xf>
    <xf numFmtId="0" fontId="10" fillId="0" borderId="0" xfId="2" applyFont="1" applyAlignment="1">
      <alignment horizontal="left" vertical="top"/>
    </xf>
    <xf numFmtId="0" fontId="32" fillId="0" borderId="0" xfId="2" applyFont="1" applyAlignment="1">
      <alignment vertical="top" wrapText="1"/>
    </xf>
    <xf numFmtId="0" fontId="26" fillId="0" borderId="0" xfId="2" applyFont="1" applyAlignment="1">
      <alignment horizontal="left" vertical="top"/>
    </xf>
    <xf numFmtId="0" fontId="32" fillId="7" borderId="0" xfId="2" applyFont="1" applyFill="1" applyAlignment="1">
      <alignment vertical="top" wrapText="1"/>
    </xf>
    <xf numFmtId="0" fontId="10" fillId="7" borderId="0" xfId="2" applyFont="1" applyFill="1" applyAlignment="1">
      <alignment horizontal="left" vertical="top"/>
    </xf>
    <xf numFmtId="0" fontId="26" fillId="7" borderId="0" xfId="2" applyFont="1" applyFill="1" applyAlignment="1">
      <alignment horizontal="left" vertical="top"/>
    </xf>
    <xf numFmtId="0" fontId="10" fillId="3" borderId="0" xfId="2" applyFont="1" applyFill="1" applyAlignment="1">
      <alignment horizontal="left" vertical="top"/>
    </xf>
    <xf numFmtId="0" fontId="3" fillId="0" borderId="0" xfId="2" applyAlignment="1">
      <alignment horizontal="left" vertical="top"/>
    </xf>
    <xf numFmtId="0" fontId="34" fillId="0" borderId="0" xfId="2" applyFont="1"/>
    <xf numFmtId="0" fontId="26" fillId="0" borderId="0" xfId="2" applyFont="1" applyAlignment="1">
      <alignment vertical="top"/>
    </xf>
    <xf numFmtId="0" fontId="3" fillId="0" borderId="0" xfId="2" applyAlignment="1">
      <alignment horizontal="center" vertical="top"/>
    </xf>
    <xf numFmtId="0" fontId="3" fillId="15" borderId="34" xfId="2" applyFill="1" applyBorder="1" applyAlignment="1">
      <alignment horizontal="center" vertical="top" wrapText="1"/>
    </xf>
    <xf numFmtId="0" fontId="3" fillId="15" borderId="35" xfId="2" applyFill="1" applyBorder="1" applyAlignment="1">
      <alignment horizontal="center" vertical="top"/>
    </xf>
    <xf numFmtId="0" fontId="27" fillId="2" borderId="0" xfId="2" applyFont="1" applyFill="1" applyAlignment="1">
      <alignment horizontal="left" vertical="top"/>
    </xf>
    <xf numFmtId="0" fontId="30" fillId="0" borderId="0" xfId="2" applyFont="1" applyAlignment="1">
      <alignment vertical="top"/>
    </xf>
    <xf numFmtId="0" fontId="35" fillId="0" borderId="0" xfId="2" applyFont="1" applyAlignment="1">
      <alignment vertical="top"/>
    </xf>
    <xf numFmtId="0" fontId="26" fillId="0" borderId="0" xfId="2" applyFont="1" applyAlignment="1">
      <alignment vertical="top" wrapText="1"/>
    </xf>
    <xf numFmtId="0" fontId="3" fillId="0" borderId="6" xfId="2" applyBorder="1" applyAlignment="1">
      <alignment vertical="top"/>
    </xf>
    <xf numFmtId="164" fontId="3" fillId="10" borderId="23" xfId="2" applyNumberFormat="1" applyFill="1" applyBorder="1" applyAlignment="1" applyProtection="1">
      <alignment vertical="top"/>
      <protection locked="0"/>
    </xf>
    <xf numFmtId="0" fontId="3" fillId="6" borderId="0" xfId="2" applyFill="1" applyAlignment="1">
      <alignment vertical="top"/>
    </xf>
    <xf numFmtId="164" fontId="3" fillId="4" borderId="23" xfId="2" applyNumberFormat="1" applyFill="1" applyBorder="1" applyAlignment="1">
      <alignment vertical="top"/>
    </xf>
    <xf numFmtId="0" fontId="3" fillId="15" borderId="0" xfId="2" applyFill="1" applyAlignment="1">
      <alignment vertical="top" wrapText="1"/>
    </xf>
    <xf numFmtId="0" fontId="3" fillId="0" borderId="0" xfId="2" applyAlignment="1">
      <alignment vertical="top" wrapText="1"/>
    </xf>
    <xf numFmtId="0" fontId="30" fillId="0" borderId="0" xfId="2" applyFont="1" applyAlignment="1">
      <alignment horizontal="left" vertical="top" wrapText="1"/>
    </xf>
    <xf numFmtId="0" fontId="37" fillId="15" borderId="0" xfId="2" applyFont="1" applyFill="1" applyAlignment="1">
      <alignment horizontal="left" vertical="top" wrapText="1"/>
    </xf>
    <xf numFmtId="0" fontId="29" fillId="3" borderId="36" xfId="2" applyFont="1" applyFill="1" applyBorder="1" applyAlignment="1">
      <alignment vertical="top" wrapText="1"/>
    </xf>
    <xf numFmtId="0" fontId="30" fillId="0" borderId="0" xfId="2" applyFont="1" applyAlignment="1">
      <alignment horizontal="left" vertical="top"/>
    </xf>
    <xf numFmtId="0" fontId="28" fillId="0" borderId="23" xfId="2" applyFont="1" applyBorder="1" applyAlignment="1">
      <alignment horizontal="center" vertical="top" wrapText="1"/>
    </xf>
    <xf numFmtId="164" fontId="26" fillId="8" borderId="23" xfId="2" applyNumberFormat="1" applyFont="1" applyFill="1" applyBorder="1" applyAlignment="1">
      <alignment horizontal="center" vertical="top"/>
    </xf>
    <xf numFmtId="2" fontId="28" fillId="0" borderId="23" xfId="2" applyNumberFormat="1" applyFont="1" applyBorder="1" applyAlignment="1">
      <alignment horizontal="center" vertical="top"/>
    </xf>
    <xf numFmtId="2" fontId="37" fillId="0" borderId="23" xfId="2" applyNumberFormat="1" applyFont="1" applyBorder="1" applyAlignment="1">
      <alignment horizontal="center" vertical="top"/>
    </xf>
    <xf numFmtId="2" fontId="26" fillId="0" borderId="23" xfId="2" applyNumberFormat="1" applyFont="1" applyBorder="1" applyAlignment="1">
      <alignment horizontal="center" vertical="top"/>
    </xf>
    <xf numFmtId="2" fontId="28" fillId="10" borderId="23" xfId="2" applyNumberFormat="1" applyFont="1" applyFill="1" applyBorder="1" applyAlignment="1" applyProtection="1">
      <alignment horizontal="center" vertical="top"/>
      <protection locked="0"/>
    </xf>
    <xf numFmtId="2" fontId="37" fillId="10" borderId="23" xfId="2" applyNumberFormat="1" applyFont="1" applyFill="1" applyBorder="1" applyAlignment="1" applyProtection="1">
      <alignment horizontal="center" vertical="top"/>
      <protection locked="0"/>
    </xf>
    <xf numFmtId="2" fontId="26" fillId="10" borderId="23" xfId="2" applyNumberFormat="1" applyFont="1" applyFill="1" applyBorder="1" applyAlignment="1" applyProtection="1">
      <alignment horizontal="center" vertical="top"/>
      <protection locked="0"/>
    </xf>
    <xf numFmtId="2" fontId="28" fillId="8" borderId="23" xfId="2" applyNumberFormat="1" applyFont="1" applyFill="1" applyBorder="1" applyAlignment="1">
      <alignment horizontal="center" vertical="top"/>
    </xf>
    <xf numFmtId="2" fontId="37" fillId="8" borderId="23" xfId="2" applyNumberFormat="1" applyFont="1" applyFill="1" applyBorder="1" applyAlignment="1">
      <alignment horizontal="center" vertical="top"/>
    </xf>
    <xf numFmtId="2" fontId="26" fillId="8" borderId="23" xfId="2" applyNumberFormat="1" applyFont="1" applyFill="1" applyBorder="1" applyAlignment="1">
      <alignment horizontal="center" vertical="top"/>
    </xf>
    <xf numFmtId="2" fontId="28" fillId="10" borderId="23" xfId="2" applyNumberFormat="1" applyFont="1" applyFill="1" applyBorder="1" applyAlignment="1" applyProtection="1">
      <alignment horizontal="right" vertical="top"/>
      <protection locked="0"/>
    </xf>
    <xf numFmtId="2" fontId="28" fillId="8" borderId="23" xfId="2" applyNumberFormat="1" applyFont="1" applyFill="1" applyBorder="1" applyAlignment="1">
      <alignment horizontal="right" vertical="top"/>
    </xf>
    <xf numFmtId="0" fontId="26" fillId="0" borderId="23" xfId="2" applyFont="1" applyBorder="1" applyAlignment="1">
      <alignment horizontal="center" vertical="top" wrapText="1"/>
    </xf>
    <xf numFmtId="165" fontId="28" fillId="4" borderId="23" xfId="2" applyNumberFormat="1" applyFont="1" applyFill="1" applyBorder="1" applyAlignment="1">
      <alignment horizontal="center" vertical="top"/>
    </xf>
    <xf numFmtId="165" fontId="26" fillId="16" borderId="23" xfId="2" applyNumberFormat="1" applyFont="1" applyFill="1" applyBorder="1" applyAlignment="1" applyProtection="1">
      <alignment horizontal="right" vertical="top"/>
      <protection locked="0"/>
    </xf>
    <xf numFmtId="164" fontId="28" fillId="4" borderId="23" xfId="2" applyNumberFormat="1" applyFont="1" applyFill="1" applyBorder="1" applyAlignment="1">
      <alignment horizontal="right" vertical="top"/>
    </xf>
    <xf numFmtId="164" fontId="26" fillId="4" borderId="23" xfId="2" applyNumberFormat="1" applyFont="1" applyFill="1" applyBorder="1" applyAlignment="1">
      <alignment horizontal="right" vertical="top"/>
    </xf>
    <xf numFmtId="165" fontId="28" fillId="8" borderId="23" xfId="2" applyNumberFormat="1" applyFont="1" applyFill="1" applyBorder="1" applyAlignment="1">
      <alignment horizontal="center" vertical="top"/>
    </xf>
    <xf numFmtId="165" fontId="26" fillId="8" borderId="23" xfId="2" applyNumberFormat="1" applyFont="1" applyFill="1" applyBorder="1" applyAlignment="1">
      <alignment horizontal="center" vertical="top"/>
    </xf>
    <xf numFmtId="164" fontId="28" fillId="8" borderId="23" xfId="2" applyNumberFormat="1" applyFont="1" applyFill="1" applyBorder="1" applyAlignment="1">
      <alignment horizontal="center" vertical="top"/>
    </xf>
    <xf numFmtId="164" fontId="26" fillId="8" borderId="23" xfId="2" applyNumberFormat="1" applyFont="1" applyFill="1" applyBorder="1" applyAlignment="1">
      <alignment vertical="top"/>
    </xf>
    <xf numFmtId="164" fontId="10" fillId="5" borderId="1" xfId="2" applyNumberFormat="1" applyFont="1" applyFill="1" applyBorder="1" applyAlignment="1">
      <alignment vertical="center"/>
    </xf>
    <xf numFmtId="0" fontId="10" fillId="0" borderId="22" xfId="2" applyFont="1" applyBorder="1" applyAlignment="1">
      <alignment vertical="top"/>
    </xf>
    <xf numFmtId="0" fontId="3" fillId="0" borderId="4" xfId="2" applyBorder="1" applyAlignment="1">
      <alignment vertical="center"/>
    </xf>
    <xf numFmtId="0" fontId="1" fillId="0" borderId="0" xfId="2" applyFont="1" applyAlignment="1">
      <alignment vertical="center"/>
    </xf>
    <xf numFmtId="0" fontId="3" fillId="3" borderId="4" xfId="2" applyFill="1" applyBorder="1" applyAlignment="1">
      <alignment vertical="top"/>
    </xf>
    <xf numFmtId="164" fontId="3" fillId="5" borderId="23" xfId="2" applyNumberFormat="1" applyFill="1" applyBorder="1" applyAlignment="1">
      <alignment vertical="center"/>
    </xf>
    <xf numFmtId="0" fontId="3" fillId="0" borderId="23" xfId="2" applyBorder="1" applyAlignment="1">
      <alignment vertical="center"/>
    </xf>
    <xf numFmtId="0" fontId="3" fillId="3" borderId="3" xfId="2" applyFill="1" applyBorder="1" applyAlignment="1">
      <alignment vertical="top"/>
    </xf>
    <xf numFmtId="0" fontId="3" fillId="6" borderId="0" xfId="2" applyFill="1" applyAlignment="1">
      <alignment vertical="top" wrapText="1"/>
    </xf>
    <xf numFmtId="0" fontId="30" fillId="6" borderId="0" xfId="2" applyFont="1" applyFill="1" applyAlignment="1">
      <alignment horizontal="left" vertical="top" wrapText="1"/>
    </xf>
    <xf numFmtId="0" fontId="3" fillId="6" borderId="0" xfId="2" applyFill="1" applyAlignment="1">
      <alignment vertical="center"/>
    </xf>
    <xf numFmtId="0" fontId="27" fillId="2" borderId="0" xfId="2" applyFont="1" applyFill="1" applyAlignment="1">
      <alignment vertical="top"/>
    </xf>
    <xf numFmtId="0" fontId="10" fillId="0" borderId="0" xfId="2" applyFont="1" applyAlignment="1">
      <alignment horizontal="left" vertical="top" wrapText="1"/>
    </xf>
    <xf numFmtId="0" fontId="38" fillId="0" borderId="0" xfId="2" applyFont="1" applyAlignment="1">
      <alignment vertical="top"/>
    </xf>
    <xf numFmtId="0" fontId="28" fillId="0" borderId="2" xfId="2" applyFont="1" applyBorder="1" applyAlignment="1">
      <alignment vertical="top"/>
    </xf>
    <xf numFmtId="0" fontId="26" fillId="0" borderId="3" xfId="2" applyFont="1" applyBorder="1" applyAlignment="1">
      <alignment vertical="top"/>
    </xf>
    <xf numFmtId="0" fontId="28" fillId="0" borderId="23" xfId="2" applyFont="1" applyBorder="1" applyAlignment="1">
      <alignment horizontal="center" vertical="top"/>
    </xf>
    <xf numFmtId="0" fontId="28" fillId="0" borderId="0" xfId="2" applyFont="1" applyAlignment="1">
      <alignment horizontal="center" vertical="top" wrapText="1"/>
    </xf>
    <xf numFmtId="0" fontId="3" fillId="15" borderId="0" xfId="2" quotePrefix="1" applyFill="1" applyAlignment="1">
      <alignment vertical="top"/>
    </xf>
    <xf numFmtId="0" fontId="26" fillId="0" borderId="2" xfId="2" applyFont="1" applyBorder="1" applyAlignment="1">
      <alignment vertical="top"/>
    </xf>
    <xf numFmtId="0" fontId="28" fillId="10" borderId="23" xfId="2" applyFont="1" applyFill="1" applyBorder="1" applyAlignment="1" applyProtection="1">
      <alignment horizontal="center" vertical="top"/>
      <protection locked="0"/>
    </xf>
    <xf numFmtId="0" fontId="39" fillId="4" borderId="23" xfId="2" applyFont="1" applyFill="1" applyBorder="1" applyAlignment="1">
      <alignment horizontal="center" vertical="top" wrapText="1"/>
    </xf>
    <xf numFmtId="0" fontId="39" fillId="4" borderId="34" xfId="2" applyFont="1" applyFill="1" applyBorder="1" applyAlignment="1">
      <alignment horizontal="center" vertical="top" wrapText="1"/>
    </xf>
    <xf numFmtId="0" fontId="28" fillId="4" borderId="23" xfId="2" applyFont="1" applyFill="1" applyBorder="1" applyAlignment="1">
      <alignment horizontal="center" vertical="top"/>
    </xf>
    <xf numFmtId="0" fontId="3" fillId="15" borderId="1" xfId="2" applyFill="1" applyBorder="1" applyAlignment="1">
      <alignment vertical="top"/>
    </xf>
    <xf numFmtId="164" fontId="3" fillId="16" borderId="23" xfId="2" quotePrefix="1" applyNumberFormat="1" applyFill="1" applyBorder="1" applyAlignment="1" applyProtection="1">
      <alignment vertical="top"/>
      <protection locked="0"/>
    </xf>
    <xf numFmtId="164" fontId="3" fillId="0" borderId="0" xfId="2" applyNumberFormat="1" applyAlignment="1">
      <alignment vertical="top"/>
    </xf>
    <xf numFmtId="0" fontId="3" fillId="7" borderId="0" xfId="2" applyFill="1" applyAlignment="1">
      <alignment vertical="top"/>
    </xf>
    <xf numFmtId="0" fontId="10" fillId="8" borderId="0" xfId="2" applyFont="1" applyFill="1" applyAlignment="1">
      <alignment vertical="top"/>
    </xf>
    <xf numFmtId="0" fontId="3" fillId="8" borderId="0" xfId="2" applyFill="1" applyAlignment="1">
      <alignment vertical="top"/>
    </xf>
    <xf numFmtId="0" fontId="3" fillId="16" borderId="23" xfId="2" applyFill="1" applyBorder="1" applyAlignment="1" applyProtection="1">
      <alignment vertical="top"/>
      <protection locked="0"/>
    </xf>
    <xf numFmtId="0" fontId="10" fillId="3" borderId="23" xfId="0" applyFont="1" applyFill="1" applyBorder="1" applyAlignment="1">
      <alignment vertical="top" wrapText="1"/>
    </xf>
    <xf numFmtId="0" fontId="10" fillId="3" borderId="23" xfId="2" applyFont="1" applyFill="1" applyBorder="1" applyAlignment="1">
      <alignment vertical="top" wrapText="1"/>
    </xf>
    <xf numFmtId="0" fontId="3" fillId="16" borderId="4" xfId="2" applyFill="1" applyBorder="1" applyAlignment="1" applyProtection="1">
      <alignment vertical="top" wrapText="1"/>
      <protection locked="0"/>
    </xf>
    <xf numFmtId="0" fontId="3" fillId="16" borderId="23" xfId="2" applyFill="1" applyBorder="1" applyAlignment="1" applyProtection="1">
      <alignment vertical="top" wrapText="1"/>
      <protection locked="0"/>
    </xf>
    <xf numFmtId="0" fontId="3" fillId="8" borderId="4" xfId="2" applyFill="1" applyBorder="1" applyAlignment="1">
      <alignment vertical="top" wrapText="1"/>
    </xf>
    <xf numFmtId="0" fontId="3" fillId="8" borderId="23" xfId="2" applyFill="1" applyBorder="1" applyAlignment="1">
      <alignment vertical="top" wrapText="1"/>
    </xf>
    <xf numFmtId="166" fontId="3" fillId="16" borderId="23" xfId="2" applyNumberFormat="1" applyFill="1" applyBorder="1" applyAlignment="1" applyProtection="1">
      <alignment vertical="top" wrapText="1"/>
      <protection locked="0"/>
    </xf>
    <xf numFmtId="0" fontId="3" fillId="7" borderId="0" xfId="2" applyFill="1" applyAlignment="1">
      <alignment vertical="top" wrapText="1"/>
    </xf>
    <xf numFmtId="0" fontId="30" fillId="7" borderId="0" xfId="2" applyFont="1" applyFill="1" applyAlignment="1">
      <alignment horizontal="left" vertical="top" wrapText="1"/>
    </xf>
    <xf numFmtId="0" fontId="0" fillId="7" borderId="0" xfId="0" applyFill="1" applyAlignment="1">
      <alignment horizontal="left" vertical="top" wrapText="1"/>
    </xf>
    <xf numFmtId="0" fontId="27" fillId="2" borderId="0" xfId="2" applyFont="1" applyFill="1" applyAlignment="1">
      <alignment horizontal="center" vertical="top"/>
    </xf>
    <xf numFmtId="0" fontId="28" fillId="0" borderId="30" xfId="2" applyFont="1" applyBorder="1" applyAlignment="1">
      <alignment vertical="top"/>
    </xf>
    <xf numFmtId="0" fontId="28" fillId="0" borderId="32" xfId="2" applyFont="1" applyBorder="1" applyAlignment="1">
      <alignment vertical="top"/>
    </xf>
    <xf numFmtId="0" fontId="43" fillId="0" borderId="0" xfId="2" applyFont="1" applyAlignment="1">
      <alignment vertical="top"/>
    </xf>
    <xf numFmtId="0" fontId="28" fillId="0" borderId="5" xfId="2" applyFont="1" applyBorder="1" applyAlignment="1">
      <alignment vertical="top"/>
    </xf>
    <xf numFmtId="0" fontId="28" fillId="0" borderId="7" xfId="2" applyFont="1" applyBorder="1" applyAlignment="1">
      <alignment vertical="top"/>
    </xf>
    <xf numFmtId="0" fontId="42" fillId="0" borderId="23" xfId="2" applyFont="1" applyBorder="1" applyAlignment="1">
      <alignment horizontal="center" vertical="top" wrapText="1"/>
    </xf>
    <xf numFmtId="0" fontId="1" fillId="0" borderId="0" xfId="2" applyFont="1" applyAlignment="1">
      <alignment vertical="top"/>
    </xf>
    <xf numFmtId="164" fontId="28" fillId="4" borderId="23" xfId="2" applyNumberFormat="1" applyFont="1" applyFill="1" applyBorder="1" applyAlignment="1">
      <alignment vertical="top"/>
    </xf>
    <xf numFmtId="164" fontId="28" fillId="4" borderId="2" xfId="2" applyNumberFormat="1" applyFont="1" applyFill="1" applyBorder="1" applyAlignment="1">
      <alignment vertical="top"/>
    </xf>
    <xf numFmtId="164" fontId="42" fillId="4" borderId="39" xfId="2" applyNumberFormat="1" applyFont="1" applyFill="1" applyBorder="1" applyAlignment="1">
      <alignment vertical="top"/>
    </xf>
    <xf numFmtId="164" fontId="28" fillId="4" borderId="23" xfId="2" quotePrefix="1" applyNumberFormat="1" applyFont="1" applyFill="1" applyBorder="1" applyAlignment="1">
      <alignment vertical="top"/>
    </xf>
    <xf numFmtId="164" fontId="42" fillId="4" borderId="39" xfId="2" quotePrefix="1" applyNumberFormat="1" applyFont="1" applyFill="1" applyBorder="1" applyAlignment="1">
      <alignment vertical="top"/>
    </xf>
    <xf numFmtId="0" fontId="3" fillId="17" borderId="0" xfId="2" applyFill="1" applyAlignment="1">
      <alignment vertical="top"/>
    </xf>
    <xf numFmtId="164" fontId="42" fillId="4" borderId="40" xfId="2" applyNumberFormat="1" applyFont="1" applyFill="1" applyBorder="1" applyAlignment="1">
      <alignment vertical="top"/>
    </xf>
    <xf numFmtId="0" fontId="3" fillId="0" borderId="16" xfId="2" applyBorder="1" applyAlignment="1">
      <alignment vertical="top"/>
    </xf>
    <xf numFmtId="164" fontId="3" fillId="5" borderId="23" xfId="2" applyNumberFormat="1" applyFill="1" applyBorder="1" applyAlignment="1">
      <alignment vertical="top"/>
    </xf>
    <xf numFmtId="0" fontId="3" fillId="8" borderId="33" xfId="2" applyFill="1" applyBorder="1" applyAlignment="1">
      <alignment vertical="top"/>
    </xf>
    <xf numFmtId="0" fontId="28" fillId="0" borderId="4" xfId="2" applyFont="1" applyBorder="1" applyAlignment="1">
      <alignment vertical="top"/>
    </xf>
    <xf numFmtId="0" fontId="44" fillId="0" borderId="2" xfId="2" applyFont="1" applyBorder="1" applyAlignment="1">
      <alignment vertical="top"/>
    </xf>
    <xf numFmtId="0" fontId="3" fillId="0" borderId="4" xfId="2" applyBorder="1" applyAlignment="1">
      <alignment vertical="top"/>
    </xf>
    <xf numFmtId="164" fontId="44" fillId="10" borderId="23" xfId="2" applyNumberFormat="1" applyFont="1" applyFill="1" applyBorder="1" applyAlignment="1" applyProtection="1">
      <alignment vertical="top"/>
      <protection locked="0"/>
    </xf>
    <xf numFmtId="164" fontId="35" fillId="4" borderId="2" xfId="2" applyNumberFormat="1" applyFont="1" applyFill="1" applyBorder="1" applyAlignment="1">
      <alignment vertical="top"/>
    </xf>
    <xf numFmtId="164" fontId="45" fillId="10" borderId="39" xfId="2" applyNumberFormat="1" applyFont="1" applyFill="1" applyBorder="1" applyAlignment="1" applyProtection="1">
      <alignment vertical="top"/>
      <protection locked="0"/>
    </xf>
    <xf numFmtId="0" fontId="46" fillId="0" borderId="2" xfId="2" applyFont="1" applyBorder="1" applyAlignment="1">
      <alignment vertical="top"/>
    </xf>
    <xf numFmtId="0" fontId="35" fillId="0" borderId="23" xfId="2" applyFont="1" applyBorder="1" applyAlignment="1">
      <alignment vertical="top"/>
    </xf>
    <xf numFmtId="164" fontId="35" fillId="4" borderId="23" xfId="2" applyNumberFormat="1" applyFont="1" applyFill="1" applyBorder="1" applyAlignment="1">
      <alignment vertical="top"/>
    </xf>
    <xf numFmtId="164" fontId="47" fillId="4" borderId="40" xfId="2" applyNumberFormat="1" applyFont="1" applyFill="1" applyBorder="1" applyAlignment="1">
      <alignment vertical="top"/>
    </xf>
    <xf numFmtId="0" fontId="26" fillId="10" borderId="23" xfId="2" applyFont="1" applyFill="1" applyBorder="1" applyAlignment="1" applyProtection="1">
      <alignment vertical="top"/>
      <protection locked="0"/>
    </xf>
    <xf numFmtId="164" fontId="28" fillId="10" borderId="23" xfId="2" applyNumberFormat="1" applyFont="1" applyFill="1" applyBorder="1" applyAlignment="1" applyProtection="1">
      <alignment vertical="top"/>
      <protection locked="0"/>
    </xf>
    <xf numFmtId="164" fontId="42" fillId="10" borderId="39" xfId="2" applyNumberFormat="1" applyFont="1" applyFill="1" applyBorder="1" applyAlignment="1" applyProtection="1">
      <alignment vertical="top"/>
      <protection locked="0"/>
    </xf>
    <xf numFmtId="164" fontId="28" fillId="0" borderId="3" xfId="2" applyNumberFormat="1" applyFont="1" applyBorder="1" applyAlignment="1">
      <alignment vertical="top"/>
    </xf>
    <xf numFmtId="164" fontId="28" fillId="0" borderId="4" xfId="2" applyNumberFormat="1" applyFont="1" applyBorder="1" applyAlignment="1">
      <alignment vertical="top"/>
    </xf>
    <xf numFmtId="164" fontId="28" fillId="8" borderId="2" xfId="2" applyNumberFormat="1" applyFont="1" applyFill="1" applyBorder="1" applyAlignment="1">
      <alignment vertical="top"/>
    </xf>
    <xf numFmtId="164" fontId="42" fillId="0" borderId="39" xfId="2" applyNumberFormat="1" applyFont="1" applyBorder="1" applyAlignment="1">
      <alignment vertical="top"/>
    </xf>
    <xf numFmtId="0" fontId="35" fillId="0" borderId="31" xfId="2" applyFont="1" applyBorder="1" applyAlignment="1">
      <alignment vertical="top"/>
    </xf>
    <xf numFmtId="0" fontId="3" fillId="0" borderId="31" xfId="2" applyBorder="1" applyAlignment="1">
      <alignment vertical="top"/>
    </xf>
    <xf numFmtId="0" fontId="2" fillId="18" borderId="0" xfId="2" applyFont="1" applyFill="1" applyAlignment="1">
      <alignment vertical="top"/>
    </xf>
    <xf numFmtId="0" fontId="35" fillId="6" borderId="0" xfId="2" applyFont="1" applyFill="1" applyAlignment="1">
      <alignment vertical="top"/>
    </xf>
    <xf numFmtId="0" fontId="43" fillId="6" borderId="0" xfId="2" applyFont="1" applyFill="1" applyAlignment="1">
      <alignment vertical="top"/>
    </xf>
    <xf numFmtId="164" fontId="26" fillId="4" borderId="23" xfId="2" quotePrefix="1" applyNumberFormat="1" applyFont="1" applyFill="1" applyBorder="1" applyAlignment="1">
      <alignment vertical="top"/>
    </xf>
    <xf numFmtId="164" fontId="26" fillId="4" borderId="2" xfId="2" applyNumberFormat="1" applyFont="1" applyFill="1" applyBorder="1" applyAlignment="1">
      <alignment vertical="top"/>
    </xf>
    <xf numFmtId="164" fontId="37" fillId="4" borderId="39" xfId="2" quotePrefix="1" applyNumberFormat="1" applyFont="1" applyFill="1" applyBorder="1" applyAlignment="1">
      <alignment vertical="top"/>
    </xf>
    <xf numFmtId="164" fontId="26" fillId="4" borderId="23" xfId="2" applyNumberFormat="1" applyFont="1" applyFill="1" applyBorder="1" applyAlignment="1">
      <alignment vertical="top"/>
    </xf>
    <xf numFmtId="164" fontId="37" fillId="4" borderId="39" xfId="2" applyNumberFormat="1" applyFont="1" applyFill="1" applyBorder="1" applyAlignment="1">
      <alignment vertical="top"/>
    </xf>
    <xf numFmtId="0" fontId="31" fillId="0" borderId="0" xfId="2" applyFont="1" applyAlignment="1">
      <alignment vertical="top"/>
    </xf>
    <xf numFmtId="0" fontId="27" fillId="2" borderId="3" xfId="2" applyFont="1" applyFill="1" applyBorder="1" applyAlignment="1">
      <alignment horizontal="center" vertical="top"/>
    </xf>
    <xf numFmtId="0" fontId="27" fillId="2" borderId="0" xfId="0" applyFont="1" applyFill="1" applyAlignment="1">
      <alignment vertical="top" wrapText="1"/>
    </xf>
    <xf numFmtId="0" fontId="27" fillId="19" borderId="0" xfId="0" applyFont="1" applyFill="1" applyAlignment="1">
      <alignment vertical="top" wrapText="1"/>
    </xf>
    <xf numFmtId="0" fontId="10" fillId="3" borderId="0" xfId="2" applyFont="1" applyFill="1" applyAlignment="1">
      <alignment horizontal="center" vertical="top"/>
    </xf>
    <xf numFmtId="0" fontId="36" fillId="0" borderId="0" xfId="2" applyFont="1" applyAlignment="1">
      <alignment horizontal="center" vertical="top"/>
    </xf>
    <xf numFmtId="0" fontId="30" fillId="0" borderId="0" xfId="2" applyFont="1" applyAlignment="1">
      <alignment horizontal="center" vertical="top"/>
    </xf>
    <xf numFmtId="0" fontId="3" fillId="10" borderId="23" xfId="2" applyFill="1" applyBorder="1" applyAlignment="1" applyProtection="1">
      <alignment vertical="top" wrapText="1"/>
      <protection locked="0"/>
    </xf>
    <xf numFmtId="14" fontId="3" fillId="10" borderId="23" xfId="2" applyNumberFormat="1" applyFill="1" applyBorder="1" applyAlignment="1" applyProtection="1">
      <alignment horizontal="center" vertical="top" wrapText="1"/>
      <protection locked="0"/>
    </xf>
    <xf numFmtId="0" fontId="3" fillId="0" borderId="23" xfId="2" applyBorder="1" applyAlignment="1">
      <alignment vertical="top" wrapText="1"/>
    </xf>
    <xf numFmtId="14" fontId="3" fillId="0" borderId="23" xfId="2" applyNumberFormat="1" applyBorder="1" applyAlignment="1">
      <alignment horizontal="center" vertical="top" wrapText="1"/>
    </xf>
    <xf numFmtId="0" fontId="28" fillId="0" borderId="0" xfId="2" applyFont="1" applyAlignment="1">
      <alignment horizontal="left" vertical="top"/>
    </xf>
    <xf numFmtId="0" fontId="3" fillId="10" borderId="30" xfId="2" applyFill="1" applyBorder="1" applyProtection="1">
      <protection locked="0"/>
    </xf>
    <xf numFmtId="0" fontId="3" fillId="10" borderId="31" xfId="2" applyFill="1" applyBorder="1" applyProtection="1">
      <protection locked="0"/>
    </xf>
    <xf numFmtId="0" fontId="3" fillId="10" borderId="32" xfId="2" applyFill="1" applyBorder="1" applyProtection="1">
      <protection locked="0"/>
    </xf>
    <xf numFmtId="0" fontId="3" fillId="10" borderId="33" xfId="2" applyFill="1" applyBorder="1" applyProtection="1">
      <protection locked="0"/>
    </xf>
    <xf numFmtId="0" fontId="3" fillId="10" borderId="0" xfId="2" applyFill="1" applyProtection="1">
      <protection locked="0"/>
    </xf>
    <xf numFmtId="0" fontId="3" fillId="10" borderId="15" xfId="2" applyFill="1" applyBorder="1" applyProtection="1">
      <protection locked="0"/>
    </xf>
    <xf numFmtId="0" fontId="3" fillId="16" borderId="0" xfId="2" applyFill="1" applyProtection="1">
      <protection locked="0"/>
    </xf>
    <xf numFmtId="0" fontId="3" fillId="10" borderId="5" xfId="2" applyFill="1" applyBorder="1" applyProtection="1">
      <protection locked="0"/>
    </xf>
    <xf numFmtId="0" fontId="3" fillId="10" borderId="6" xfId="2" applyFill="1" applyBorder="1" applyProtection="1">
      <protection locked="0"/>
    </xf>
    <xf numFmtId="0" fontId="3" fillId="10" borderId="7" xfId="2" applyFill="1" applyBorder="1" applyProtection="1">
      <protection locked="0"/>
    </xf>
    <xf numFmtId="0" fontId="3" fillId="12" borderId="0" xfId="2" applyFill="1"/>
    <xf numFmtId="0" fontId="10" fillId="16" borderId="23" xfId="2" applyFont="1" applyFill="1" applyBorder="1" applyAlignment="1" applyProtection="1">
      <alignment horizontal="center" vertical="top"/>
      <protection locked="0"/>
    </xf>
    <xf numFmtId="0" fontId="26" fillId="12" borderId="0" xfId="2" applyFont="1" applyFill="1" applyAlignment="1">
      <alignment horizontal="center" vertical="top" wrapText="1"/>
    </xf>
    <xf numFmtId="0" fontId="26" fillId="0" borderId="0" xfId="2" applyFont="1" applyAlignment="1">
      <alignment horizontal="center" vertical="top" wrapText="1"/>
    </xf>
    <xf numFmtId="0" fontId="28" fillId="0" borderId="23" xfId="2" applyFont="1" applyBorder="1" applyAlignment="1">
      <alignment horizontal="center" vertical="top" wrapText="1"/>
    </xf>
    <xf numFmtId="0" fontId="40" fillId="0" borderId="0" xfId="2" applyFont="1" applyAlignment="1">
      <alignment horizontal="center" vertical="top" wrapText="1"/>
    </xf>
    <xf numFmtId="0" fontId="28" fillId="0" borderId="2" xfId="0" applyFont="1" applyBorder="1" applyAlignment="1">
      <alignment horizontal="center" vertical="top" wrapText="1"/>
    </xf>
    <xf numFmtId="0" fontId="28" fillId="0" borderId="30" xfId="0" applyFont="1" applyBorder="1" applyAlignment="1">
      <alignment horizontal="center" vertical="top" wrapText="1"/>
    </xf>
    <xf numFmtId="0" fontId="26" fillId="12" borderId="0" xfId="2" applyFont="1" applyFill="1" applyAlignment="1">
      <alignment vertical="top"/>
    </xf>
    <xf numFmtId="0" fontId="26" fillId="3" borderId="0" xfId="2" applyFont="1" applyFill="1" applyAlignment="1">
      <alignment vertical="top"/>
    </xf>
    <xf numFmtId="0" fontId="26" fillId="10" borderId="23" xfId="2" applyFont="1" applyFill="1" applyBorder="1" applyAlignment="1" applyProtection="1">
      <alignment horizontal="left" vertical="center"/>
      <protection locked="0"/>
    </xf>
    <xf numFmtId="164" fontId="26" fillId="10" borderId="23" xfId="2" applyNumberFormat="1" applyFont="1" applyFill="1" applyBorder="1" applyAlignment="1" applyProtection="1">
      <alignment horizontal="right" vertical="center"/>
      <protection locked="0"/>
    </xf>
    <xf numFmtId="0" fontId="26" fillId="12" borderId="0" xfId="2" applyFont="1" applyFill="1"/>
    <xf numFmtId="0" fontId="26" fillId="3" borderId="23" xfId="2" applyFont="1" applyFill="1" applyBorder="1" applyAlignment="1">
      <alignment horizontal="left" vertical="center"/>
    </xf>
    <xf numFmtId="164" fontId="26" fillId="3" borderId="23" xfId="2" applyNumberFormat="1" applyFont="1" applyFill="1" applyBorder="1" applyAlignment="1">
      <alignment horizontal="right" vertical="center"/>
    </xf>
    <xf numFmtId="164" fontId="3" fillId="0" borderId="0" xfId="2" applyNumberFormat="1"/>
    <xf numFmtId="0" fontId="27" fillId="3" borderId="0" xfId="2" quotePrefix="1" applyFont="1" applyFill="1" applyAlignment="1">
      <alignment horizontal="left" vertical="top"/>
    </xf>
    <xf numFmtId="0" fontId="28" fillId="3" borderId="2" xfId="2" applyFont="1" applyFill="1" applyBorder="1" applyAlignment="1">
      <alignment horizontal="center" vertical="top" wrapText="1"/>
    </xf>
    <xf numFmtId="0" fontId="26" fillId="3" borderId="4" xfId="2" applyFont="1" applyFill="1" applyBorder="1" applyAlignment="1">
      <alignment horizontal="center" vertical="top" wrapText="1"/>
    </xf>
    <xf numFmtId="0" fontId="10" fillId="0" borderId="23" xfId="2" applyFont="1" applyBorder="1"/>
    <xf numFmtId="0" fontId="3" fillId="0" borderId="23" xfId="2" applyBorder="1"/>
    <xf numFmtId="164" fontId="28" fillId="4" borderId="23" xfId="2" applyNumberFormat="1" applyFont="1" applyFill="1" applyBorder="1" applyAlignment="1">
      <alignment vertical="center"/>
    </xf>
    <xf numFmtId="0" fontId="3" fillId="7" borderId="0" xfId="0" applyFont="1" applyFill="1" applyAlignment="1">
      <alignment vertical="top"/>
    </xf>
    <xf numFmtId="0" fontId="3" fillId="8" borderId="0" xfId="0" applyFont="1" applyFill="1" applyAlignment="1">
      <alignment vertical="top"/>
    </xf>
    <xf numFmtId="0" fontId="48" fillId="8" borderId="0" xfId="0" applyFont="1" applyFill="1" applyAlignment="1">
      <alignment vertical="top"/>
    </xf>
    <xf numFmtId="0" fontId="44" fillId="8" borderId="0" xfId="0" applyFont="1" applyFill="1" applyAlignment="1">
      <alignment horizontal="left" vertical="top" wrapText="1"/>
    </xf>
    <xf numFmtId="0" fontId="10" fillId="8" borderId="0" xfId="0" applyFont="1" applyFill="1" applyAlignment="1">
      <alignment horizontal="left" vertical="top"/>
    </xf>
    <xf numFmtId="0" fontId="3" fillId="8" borderId="0" xfId="0" applyFont="1" applyFill="1" applyAlignment="1">
      <alignment horizontal="right" vertical="top"/>
    </xf>
    <xf numFmtId="0" fontId="3" fillId="8" borderId="23" xfId="0" applyFont="1" applyFill="1" applyBorder="1" applyAlignment="1">
      <alignment horizontal="left" vertical="top" indent="1"/>
    </xf>
    <xf numFmtId="0" fontId="48" fillId="8" borderId="0" xfId="0" applyFont="1" applyFill="1" applyAlignment="1">
      <alignment horizontal="right" vertical="top"/>
    </xf>
    <xf numFmtId="0" fontId="48" fillId="8" borderId="0" xfId="0" applyFont="1" applyFill="1" applyAlignment="1">
      <alignment horizontal="left" vertical="top" indent="1"/>
    </xf>
    <xf numFmtId="0" fontId="3" fillId="8" borderId="0" xfId="0" applyFont="1" applyFill="1" applyAlignment="1">
      <alignment horizontal="left" vertical="top" indent="1"/>
    </xf>
    <xf numFmtId="0" fontId="12" fillId="8" borderId="0" xfId="0" applyFont="1" applyFill="1" applyAlignment="1">
      <alignment vertical="top"/>
    </xf>
    <xf numFmtId="0" fontId="10" fillId="8" borderId="0" xfId="0" applyFont="1" applyFill="1" applyAlignment="1">
      <alignment horizontal="right" vertical="top"/>
    </xf>
    <xf numFmtId="0" fontId="3" fillId="16" borderId="23" xfId="0" applyFont="1" applyFill="1" applyBorder="1" applyAlignment="1" applyProtection="1">
      <alignment horizontal="center" vertical="top"/>
      <protection locked="0"/>
    </xf>
    <xf numFmtId="0" fontId="3" fillId="16" borderId="23" xfId="0" applyFont="1" applyFill="1" applyBorder="1" applyAlignment="1" applyProtection="1">
      <alignment vertical="top"/>
      <protection locked="0"/>
    </xf>
    <xf numFmtId="0" fontId="3" fillId="8" borderId="24" xfId="0" applyFont="1" applyFill="1" applyBorder="1" applyAlignment="1">
      <alignment horizontal="left" vertical="top" indent="1"/>
    </xf>
    <xf numFmtId="0" fontId="3" fillId="16" borderId="34" xfId="0" applyFont="1" applyFill="1" applyBorder="1" applyAlignment="1" applyProtection="1">
      <alignment horizontal="center" vertical="top"/>
      <protection locked="0"/>
    </xf>
    <xf numFmtId="0" fontId="3" fillId="16" borderId="34" xfId="0" applyFont="1" applyFill="1" applyBorder="1" applyAlignment="1" applyProtection="1">
      <alignment vertical="top"/>
      <protection locked="0"/>
    </xf>
    <xf numFmtId="0" fontId="3" fillId="8" borderId="29" xfId="0" applyFont="1" applyFill="1" applyBorder="1" applyAlignment="1">
      <alignment horizontal="left" vertical="top" indent="1"/>
    </xf>
    <xf numFmtId="0" fontId="3" fillId="8" borderId="0" xfId="0" applyFont="1" applyFill="1" applyAlignment="1">
      <alignment horizontal="left" vertical="top" wrapText="1"/>
    </xf>
    <xf numFmtId="0" fontId="52" fillId="8" borderId="0" xfId="0" applyFont="1" applyFill="1" applyAlignment="1">
      <alignment horizontal="right" vertical="top"/>
    </xf>
    <xf numFmtId="3" fontId="3" fillId="16" borderId="23" xfId="0" applyNumberFormat="1" applyFont="1" applyFill="1" applyBorder="1" applyAlignment="1" applyProtection="1">
      <alignment horizontal="center" vertical="top"/>
      <protection locked="0"/>
    </xf>
    <xf numFmtId="168" fontId="3" fillId="16" borderId="23" xfId="0" applyNumberFormat="1" applyFont="1" applyFill="1" applyBorder="1" applyAlignment="1" applyProtection="1">
      <alignment horizontal="center" vertical="top"/>
      <protection locked="0"/>
    </xf>
    <xf numFmtId="0" fontId="3" fillId="4" borderId="23" xfId="0" applyFont="1" applyFill="1" applyBorder="1" applyAlignment="1">
      <alignment horizontal="center" vertical="top"/>
    </xf>
    <xf numFmtId="168" fontId="3" fillId="4" borderId="23" xfId="0" applyNumberFormat="1" applyFont="1" applyFill="1" applyBorder="1" applyAlignment="1">
      <alignment horizontal="center" vertical="top"/>
    </xf>
    <xf numFmtId="0" fontId="3" fillId="8" borderId="23" xfId="0" applyFont="1" applyFill="1" applyBorder="1" applyAlignment="1">
      <alignment horizontal="center" vertical="top"/>
    </xf>
    <xf numFmtId="0" fontId="54" fillId="0" borderId="6" xfId="3" applyFont="1" applyBorder="1" applyAlignment="1">
      <alignment horizontal="center" vertical="top"/>
    </xf>
    <xf numFmtId="0" fontId="54" fillId="0" borderId="6" xfId="3" applyFont="1" applyBorder="1" applyAlignment="1">
      <alignment wrapText="1"/>
    </xf>
    <xf numFmtId="0" fontId="55" fillId="0" borderId="0" xfId="3" applyFont="1" applyAlignment="1">
      <alignment wrapText="1"/>
    </xf>
    <xf numFmtId="0" fontId="56" fillId="0" borderId="0" xfId="3" applyFont="1" applyAlignment="1">
      <alignment vertical="top" wrapText="1"/>
    </xf>
    <xf numFmtId="0" fontId="3" fillId="0" borderId="23" xfId="2" applyBorder="1" applyAlignment="1">
      <alignment horizontal="center" vertical="top"/>
    </xf>
    <xf numFmtId="0" fontId="57"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top" wrapText="1"/>
    </xf>
    <xf numFmtId="0" fontId="7" fillId="20" borderId="0" xfId="0" applyFont="1" applyFill="1" applyAlignment="1">
      <alignment vertical="center" wrapText="1"/>
    </xf>
    <xf numFmtId="0" fontId="60" fillId="20" borderId="0" xfId="0" applyFont="1" applyFill="1" applyAlignment="1">
      <alignment vertical="center" wrapText="1"/>
    </xf>
    <xf numFmtId="0" fontId="61" fillId="0" borderId="0" xfId="0" applyFont="1" applyAlignment="1">
      <alignment vertical="top" wrapText="1"/>
    </xf>
    <xf numFmtId="0" fontId="3" fillId="0" borderId="0" xfId="0" applyFont="1" applyAlignment="1">
      <alignment vertical="center" wrapText="1"/>
    </xf>
    <xf numFmtId="0" fontId="1" fillId="0" borderId="0" xfId="0" applyFont="1" applyAlignment="1">
      <alignment vertical="center" wrapText="1"/>
    </xf>
    <xf numFmtId="0" fontId="62" fillId="0" borderId="0" xfId="0" applyFont="1" applyAlignment="1">
      <alignment vertical="top" wrapText="1"/>
    </xf>
    <xf numFmtId="0" fontId="10" fillId="0" borderId="0" xfId="0" applyFont="1" applyAlignment="1">
      <alignment vertical="center" wrapText="1"/>
    </xf>
    <xf numFmtId="0" fontId="17" fillId="0" borderId="0" xfId="0" applyFont="1" applyAlignment="1">
      <alignment vertical="center" wrapText="1"/>
    </xf>
    <xf numFmtId="0" fontId="63" fillId="0" borderId="0" xfId="0" applyFont="1" applyAlignment="1">
      <alignment vertical="top" wrapText="1"/>
    </xf>
    <xf numFmtId="0" fontId="3" fillId="20" borderId="0" xfId="0" applyFont="1" applyFill="1" applyAlignment="1">
      <alignment vertical="center" wrapText="1"/>
    </xf>
    <xf numFmtId="0" fontId="1" fillId="20" borderId="0" xfId="0" applyFont="1" applyFill="1" applyAlignment="1">
      <alignment vertical="center" wrapText="1"/>
    </xf>
    <xf numFmtId="0" fontId="3" fillId="0" borderId="16" xfId="0" applyFont="1" applyBorder="1" applyAlignment="1">
      <alignment vertical="center" wrapText="1"/>
    </xf>
    <xf numFmtId="0" fontId="3" fillId="0" borderId="12" xfId="0" applyFont="1" applyBorder="1" applyAlignment="1">
      <alignment vertical="center" wrapText="1"/>
    </xf>
    <xf numFmtId="0" fontId="3" fillId="0" borderId="9" xfId="0" applyFont="1" applyBorder="1" applyAlignment="1">
      <alignment vertical="center" wrapText="1"/>
    </xf>
    <xf numFmtId="0" fontId="7" fillId="0" borderId="0" xfId="0" applyFont="1" applyAlignment="1">
      <alignment vertical="center" wrapText="1"/>
    </xf>
    <xf numFmtId="0" fontId="60" fillId="0" borderId="0" xfId="0" applyFont="1" applyAlignment="1">
      <alignment vertical="center" wrapText="1"/>
    </xf>
    <xf numFmtId="0" fontId="64" fillId="0" borderId="0" xfId="1" applyFont="1" applyFill="1" applyBorder="1" applyAlignment="1" applyProtection="1">
      <alignment vertical="top" wrapText="1"/>
    </xf>
    <xf numFmtId="0" fontId="12" fillId="20" borderId="0" xfId="0" applyFont="1" applyFill="1" applyAlignment="1">
      <alignment vertical="center" wrapText="1"/>
    </xf>
    <xf numFmtId="0" fontId="18" fillId="20" borderId="0" xfId="0" applyFont="1" applyFill="1" applyAlignment="1">
      <alignment vertical="center" wrapText="1"/>
    </xf>
    <xf numFmtId="0" fontId="65" fillId="0" borderId="0" xfId="0" applyFont="1" applyAlignment="1">
      <alignment vertical="top" wrapText="1"/>
    </xf>
    <xf numFmtId="0" fontId="66" fillId="0" borderId="0" xfId="0" applyFont="1" applyAlignment="1">
      <alignment vertical="center" wrapText="1"/>
    </xf>
    <xf numFmtId="0" fontId="67" fillId="0" borderId="0" xfId="0" applyFont="1" applyAlignment="1">
      <alignment vertical="top" wrapText="1"/>
    </xf>
    <xf numFmtId="0" fontId="21" fillId="0" borderId="0" xfId="0" applyFont="1" applyAlignment="1">
      <alignment vertical="center" wrapText="1"/>
    </xf>
    <xf numFmtId="0" fontId="3" fillId="21" borderId="41" xfId="0" applyFont="1" applyFill="1" applyBorder="1" applyAlignment="1">
      <alignment vertical="center" wrapText="1"/>
    </xf>
    <xf numFmtId="0" fontId="1" fillId="21" borderId="0" xfId="0" applyFont="1" applyFill="1" applyAlignment="1">
      <alignment vertical="center" wrapText="1"/>
    </xf>
    <xf numFmtId="0" fontId="19" fillId="0" borderId="0" xfId="0" applyFont="1" applyAlignment="1">
      <alignment vertical="center" wrapText="1"/>
    </xf>
    <xf numFmtId="0" fontId="3" fillId="21" borderId="0" xfId="0" applyFont="1" applyFill="1" applyAlignment="1">
      <alignment vertical="center" wrapText="1"/>
    </xf>
    <xf numFmtId="0" fontId="15" fillId="0" borderId="0" xfId="0" applyFont="1" applyAlignment="1">
      <alignment vertical="center" wrapText="1"/>
    </xf>
    <xf numFmtId="0" fontId="64" fillId="0" borderId="0" xfId="0" applyFont="1" applyAlignment="1">
      <alignment vertical="top" wrapText="1"/>
    </xf>
    <xf numFmtId="0" fontId="10" fillId="20" borderId="0" xfId="0" applyFont="1" applyFill="1" applyAlignment="1">
      <alignment vertical="center" wrapText="1"/>
    </xf>
    <xf numFmtId="0" fontId="17" fillId="20" borderId="0" xfId="0" applyFont="1" applyFill="1" applyAlignment="1">
      <alignment vertical="center" wrapText="1"/>
    </xf>
    <xf numFmtId="0" fontId="68" fillId="20" borderId="0" xfId="0" applyFont="1" applyFill="1" applyAlignment="1">
      <alignment vertical="center" wrapText="1"/>
    </xf>
    <xf numFmtId="0" fontId="69" fillId="20" borderId="10" xfId="0" applyFont="1" applyFill="1" applyBorder="1" applyAlignment="1">
      <alignment vertical="center" wrapText="1"/>
    </xf>
    <xf numFmtId="0" fontId="51" fillId="20" borderId="0" xfId="0" applyFont="1" applyFill="1" applyAlignment="1">
      <alignment vertical="center" wrapText="1"/>
    </xf>
    <xf numFmtId="0" fontId="70" fillId="0" borderId="0" xfId="0" applyFont="1" applyAlignment="1">
      <alignment vertical="top" wrapText="1"/>
    </xf>
    <xf numFmtId="0" fontId="71" fillId="22" borderId="0" xfId="0" applyFont="1" applyFill="1" applyAlignment="1">
      <alignment vertical="center" wrapText="1"/>
    </xf>
    <xf numFmtId="0" fontId="66" fillId="22" borderId="0" xfId="0" applyFont="1" applyFill="1" applyAlignment="1">
      <alignment vertical="center" wrapText="1"/>
    </xf>
    <xf numFmtId="0" fontId="72" fillId="20" borderId="0" xfId="0" applyFont="1" applyFill="1" applyAlignment="1">
      <alignment vertical="center" wrapText="1"/>
    </xf>
    <xf numFmtId="0" fontId="31" fillId="20" borderId="0" xfId="0" applyFont="1" applyFill="1" applyAlignment="1">
      <alignment vertical="center" wrapText="1"/>
    </xf>
    <xf numFmtId="0" fontId="73" fillId="0" borderId="0" xfId="0" applyFont="1" applyAlignment="1">
      <alignment vertical="top" wrapText="1"/>
    </xf>
    <xf numFmtId="0" fontId="28" fillId="20" borderId="12" xfId="0" applyFont="1" applyFill="1" applyBorder="1" applyAlignment="1">
      <alignment vertical="center" wrapText="1"/>
    </xf>
    <xf numFmtId="0" fontId="39" fillId="20" borderId="0" xfId="0" applyFont="1" applyFill="1" applyAlignment="1">
      <alignment vertical="center" wrapText="1"/>
    </xf>
    <xf numFmtId="0" fontId="74" fillId="0" borderId="0" xfId="0" applyFont="1" applyAlignment="1">
      <alignment vertical="top" wrapText="1"/>
    </xf>
    <xf numFmtId="0" fontId="28" fillId="20" borderId="9" xfId="0" applyFont="1" applyFill="1" applyBorder="1" applyAlignment="1">
      <alignment vertical="center" wrapText="1"/>
    </xf>
    <xf numFmtId="0" fontId="75" fillId="20" borderId="0" xfId="0" applyFont="1" applyFill="1" applyAlignment="1">
      <alignment vertical="center" wrapText="1"/>
    </xf>
    <xf numFmtId="0" fontId="76" fillId="20" borderId="0" xfId="0" applyFont="1" applyFill="1" applyAlignment="1">
      <alignment vertical="center" wrapText="1"/>
    </xf>
    <xf numFmtId="0" fontId="77" fillId="0" borderId="0" xfId="0" applyFont="1" applyAlignment="1">
      <alignment vertical="top" wrapText="1"/>
    </xf>
    <xf numFmtId="0" fontId="78" fillId="0" borderId="0" xfId="0" applyFont="1" applyAlignment="1">
      <alignment vertical="top" wrapText="1"/>
    </xf>
    <xf numFmtId="0" fontId="79" fillId="0" borderId="0" xfId="0" applyFont="1" applyAlignment="1">
      <alignment vertical="top" wrapText="1"/>
    </xf>
    <xf numFmtId="0" fontId="80" fillId="0" borderId="0" xfId="0" applyFont="1" applyAlignment="1">
      <alignment vertical="top" wrapText="1"/>
    </xf>
    <xf numFmtId="0" fontId="81" fillId="20" borderId="0" xfId="0" applyFont="1" applyFill="1" applyAlignment="1">
      <alignment vertical="center" wrapText="1"/>
    </xf>
    <xf numFmtId="0" fontId="82" fillId="20" borderId="0" xfId="0" applyFont="1" applyFill="1" applyAlignment="1">
      <alignment vertical="center" wrapText="1"/>
    </xf>
    <xf numFmtId="0" fontId="83" fillId="0" borderId="0" xfId="0" applyFont="1" applyAlignment="1">
      <alignment vertical="top" wrapText="1"/>
    </xf>
    <xf numFmtId="0" fontId="35" fillId="20" borderId="0" xfId="0" applyFont="1" applyFill="1" applyAlignment="1">
      <alignment vertical="center" wrapText="1"/>
    </xf>
    <xf numFmtId="0" fontId="84" fillId="20" borderId="0" xfId="0" applyFont="1" applyFill="1" applyAlignment="1">
      <alignment vertical="center" wrapText="1"/>
    </xf>
    <xf numFmtId="0" fontId="85" fillId="0" borderId="0" xfId="0" applyFont="1" applyAlignment="1">
      <alignment vertical="top" wrapText="1"/>
    </xf>
    <xf numFmtId="0" fontId="28" fillId="0" borderId="0" xfId="0" applyFont="1" applyAlignment="1">
      <alignment vertical="center" wrapText="1"/>
    </xf>
    <xf numFmtId="0" fontId="39" fillId="0" borderId="0" xfId="0" applyFont="1" applyAlignment="1">
      <alignment vertical="center" wrapText="1"/>
    </xf>
    <xf numFmtId="0" fontId="86" fillId="20" borderId="0" xfId="0" applyFont="1" applyFill="1" applyAlignment="1">
      <alignment vertical="center" wrapText="1"/>
    </xf>
    <xf numFmtId="0" fontId="87" fillId="20" borderId="0" xfId="0" applyFont="1" applyFill="1" applyAlignment="1">
      <alignment vertical="center" wrapText="1"/>
    </xf>
    <xf numFmtId="0" fontId="10" fillId="20" borderId="10" xfId="0" applyFont="1" applyFill="1" applyBorder="1" applyAlignment="1">
      <alignment vertical="center" wrapText="1"/>
    </xf>
    <xf numFmtId="0" fontId="86" fillId="0" borderId="0" xfId="0" applyFont="1" applyAlignment="1">
      <alignment vertical="center" wrapText="1"/>
    </xf>
    <xf numFmtId="0" fontId="31" fillId="0" borderId="0" xfId="0" applyFont="1" applyAlignment="1">
      <alignment vertical="center" wrapText="1"/>
    </xf>
    <xf numFmtId="0" fontId="28" fillId="0" borderId="12" xfId="0" applyFont="1" applyBorder="1" applyAlignment="1">
      <alignment vertical="center" wrapText="1"/>
    </xf>
    <xf numFmtId="0" fontId="28" fillId="0" borderId="9" xfId="0" applyFont="1" applyBorder="1" applyAlignment="1">
      <alignment vertical="center" wrapText="1"/>
    </xf>
    <xf numFmtId="0" fontId="89" fillId="20" borderId="0" xfId="0" applyFont="1" applyFill="1" applyAlignment="1">
      <alignment vertical="center" wrapText="1"/>
    </xf>
    <xf numFmtId="0" fontId="90" fillId="20" borderId="0" xfId="0" applyFont="1" applyFill="1" applyAlignment="1">
      <alignment vertical="center" wrapText="1"/>
    </xf>
    <xf numFmtId="0" fontId="40" fillId="20" borderId="0" xfId="0" applyFont="1" applyFill="1" applyAlignment="1">
      <alignment vertical="center" wrapText="1"/>
    </xf>
    <xf numFmtId="0" fontId="91" fillId="0" borderId="0" xfId="0" applyFont="1" applyAlignment="1">
      <alignment vertical="top" wrapText="1"/>
    </xf>
    <xf numFmtId="0" fontId="72" fillId="0" borderId="10" xfId="0" applyFont="1" applyBorder="1" applyAlignment="1">
      <alignment vertical="center" wrapText="1"/>
    </xf>
    <xf numFmtId="0" fontId="26" fillId="0" borderId="12" xfId="0" applyFont="1" applyBorder="1" applyAlignment="1">
      <alignment vertical="center" wrapText="1"/>
    </xf>
    <xf numFmtId="0" fontId="40" fillId="0" borderId="0" xfId="0" applyFont="1" applyAlignment="1">
      <alignment vertical="center" wrapText="1"/>
    </xf>
    <xf numFmtId="0" fontId="26" fillId="0" borderId="9" xfId="0" applyFont="1" applyBorder="1" applyAlignment="1">
      <alignment vertical="center" wrapText="1"/>
    </xf>
    <xf numFmtId="0" fontId="86" fillId="20" borderId="10" xfId="0" applyFont="1" applyFill="1" applyBorder="1" applyAlignment="1">
      <alignment vertical="center" wrapText="1"/>
    </xf>
    <xf numFmtId="0" fontId="37" fillId="0" borderId="10" xfId="0" applyFont="1" applyBorder="1" applyAlignment="1">
      <alignment vertical="center" wrapText="1"/>
    </xf>
    <xf numFmtId="0" fontId="37" fillId="20" borderId="0" xfId="0" applyFont="1" applyFill="1" applyAlignment="1">
      <alignment vertical="center" wrapText="1"/>
    </xf>
    <xf numFmtId="0" fontId="101" fillId="0" borderId="12" xfId="0" applyFont="1" applyBorder="1" applyAlignment="1">
      <alignment vertical="center" wrapText="1"/>
    </xf>
    <xf numFmtId="0" fontId="102" fillId="0" borderId="0" xfId="0" applyFont="1" applyAlignment="1">
      <alignment vertical="center" wrapText="1"/>
    </xf>
    <xf numFmtId="0" fontId="103" fillId="0" borderId="0" xfId="0" applyFont="1" applyAlignment="1">
      <alignment vertical="top" wrapText="1"/>
    </xf>
    <xf numFmtId="0" fontId="28" fillId="0" borderId="41" xfId="0" applyFont="1" applyBorder="1" applyAlignment="1">
      <alignment vertical="center" wrapText="1"/>
    </xf>
    <xf numFmtId="0" fontId="28" fillId="0" borderId="43" xfId="0" applyFont="1" applyBorder="1" applyAlignment="1">
      <alignment vertical="center" wrapText="1"/>
    </xf>
    <xf numFmtId="0" fontId="3" fillId="0" borderId="10" xfId="0" applyFont="1" applyBorder="1" applyAlignment="1">
      <alignment vertical="center" wrapText="1"/>
    </xf>
    <xf numFmtId="0" fontId="3" fillId="0" borderId="13" xfId="0" applyFont="1" applyBorder="1" applyAlignment="1">
      <alignment vertical="center" wrapText="1"/>
    </xf>
    <xf numFmtId="0" fontId="75" fillId="0" borderId="0" xfId="0" applyFont="1" applyAlignment="1">
      <alignment vertical="center" wrapText="1"/>
    </xf>
    <xf numFmtId="0" fontId="76" fillId="0" borderId="0" xfId="0" applyFont="1" applyAlignment="1">
      <alignment vertical="center" wrapText="1"/>
    </xf>
    <xf numFmtId="0" fontId="69" fillId="20" borderId="0" xfId="0" applyFont="1" applyFill="1" applyAlignment="1">
      <alignment vertical="center" wrapText="1"/>
    </xf>
    <xf numFmtId="0" fontId="101" fillId="20" borderId="12" xfId="0" applyFont="1" applyFill="1" applyBorder="1" applyAlignment="1">
      <alignment vertical="center" wrapText="1"/>
    </xf>
    <xf numFmtId="0" fontId="102" fillId="20" borderId="0" xfId="0" applyFont="1" applyFill="1" applyAlignment="1">
      <alignment vertical="center" wrapText="1"/>
    </xf>
    <xf numFmtId="0" fontId="101" fillId="20" borderId="9" xfId="0" applyFont="1" applyFill="1" applyBorder="1" applyAlignment="1">
      <alignment vertical="center" wrapText="1"/>
    </xf>
    <xf numFmtId="0" fontId="26" fillId="20" borderId="9" xfId="0" applyFont="1" applyFill="1" applyBorder="1" applyAlignment="1">
      <alignment vertical="center" wrapText="1"/>
    </xf>
    <xf numFmtId="0" fontId="101" fillId="20" borderId="43" xfId="0" applyFont="1" applyFill="1" applyBorder="1" applyAlignment="1">
      <alignment vertical="center" wrapText="1"/>
    </xf>
    <xf numFmtId="0" fontId="3" fillId="4" borderId="0" xfId="0" applyFont="1" applyFill="1" applyAlignment="1">
      <alignment vertical="center" wrapText="1"/>
    </xf>
    <xf numFmtId="0" fontId="1" fillId="4" borderId="0" xfId="0" applyFont="1" applyFill="1" applyAlignment="1">
      <alignment vertical="center" wrapText="1"/>
    </xf>
    <xf numFmtId="0" fontId="3" fillId="4" borderId="10" xfId="0" applyFont="1" applyFill="1" applyBorder="1" applyAlignment="1">
      <alignment vertical="center" wrapText="1"/>
    </xf>
    <xf numFmtId="0" fontId="3" fillId="0" borderId="6" xfId="2" applyBorder="1"/>
    <xf numFmtId="0" fontId="3" fillId="0" borderId="35" xfId="2" applyBorder="1" applyAlignment="1">
      <alignment horizontal="center" vertical="top"/>
    </xf>
    <xf numFmtId="0" fontId="106" fillId="4" borderId="0" xfId="0" applyFont="1" applyFill="1" applyAlignment="1">
      <alignment vertical="center" wrapText="1"/>
    </xf>
    <xf numFmtId="0" fontId="79" fillId="4" borderId="0" xfId="0" applyFont="1" applyFill="1" applyAlignment="1">
      <alignment vertical="center" wrapText="1"/>
    </xf>
    <xf numFmtId="0" fontId="3" fillId="15" borderId="0" xfId="0" applyFont="1" applyFill="1" applyAlignment="1">
      <alignment vertical="center" wrapText="1"/>
    </xf>
    <xf numFmtId="0" fontId="1" fillId="15" borderId="0" xfId="0" applyFont="1" applyFill="1" applyAlignment="1">
      <alignment vertical="center" wrapText="1"/>
    </xf>
    <xf numFmtId="0" fontId="12" fillId="0" borderId="0" xfId="0" applyFont="1" applyAlignment="1">
      <alignment vertical="center" wrapText="1"/>
    </xf>
    <xf numFmtId="0" fontId="18" fillId="0" borderId="0" xfId="0" applyFont="1" applyAlignment="1">
      <alignment vertical="center" wrapText="1"/>
    </xf>
    <xf numFmtId="0" fontId="10" fillId="0" borderId="10" xfId="0" applyFont="1" applyBorder="1" applyAlignment="1">
      <alignment vertical="center" wrapText="1"/>
    </xf>
    <xf numFmtId="0" fontId="109" fillId="15" borderId="0" xfId="0" applyFont="1" applyFill="1" applyAlignment="1">
      <alignment vertical="center" wrapText="1"/>
    </xf>
    <xf numFmtId="0" fontId="110" fillId="15" borderId="0" xfId="0" applyFont="1" applyFill="1" applyAlignment="1">
      <alignment vertical="center" wrapText="1"/>
    </xf>
    <xf numFmtId="0" fontId="111" fillId="0" borderId="0" xfId="0" applyFont="1" applyAlignment="1">
      <alignment vertical="top" wrapText="1"/>
    </xf>
    <xf numFmtId="0" fontId="112" fillId="0" borderId="0" xfId="0" applyFont="1" applyAlignment="1">
      <alignment horizontal="left" vertical="top" wrapText="1"/>
    </xf>
    <xf numFmtId="0" fontId="58" fillId="0" borderId="0" xfId="0" applyFont="1" applyAlignment="1">
      <alignment horizontal="left" vertical="top" wrapText="1"/>
    </xf>
    <xf numFmtId="0" fontId="59" fillId="0" borderId="0" xfId="0" applyFont="1" applyAlignment="1">
      <alignment horizontal="left" vertical="top" wrapText="1"/>
    </xf>
    <xf numFmtId="0" fontId="62" fillId="0" borderId="0" xfId="0" applyFont="1" applyAlignment="1">
      <alignment vertical="top"/>
    </xf>
    <xf numFmtId="0" fontId="0" fillId="0" borderId="0" xfId="0" applyAlignment="1">
      <alignment horizontal="left" vertical="top"/>
    </xf>
    <xf numFmtId="0" fontId="1" fillId="0" borderId="0" xfId="0" applyFont="1" applyAlignment="1">
      <alignment horizontal="left" vertical="top"/>
    </xf>
    <xf numFmtId="0" fontId="62" fillId="0" borderId="0" xfId="0" applyFont="1" applyAlignment="1">
      <alignment horizontal="left" vertical="top"/>
    </xf>
    <xf numFmtId="0" fontId="10" fillId="0" borderId="0" xfId="0" applyFont="1" applyAlignment="1">
      <alignment horizontal="left" vertical="top" wrapText="1"/>
    </xf>
    <xf numFmtId="0" fontId="17" fillId="0" borderId="0" xfId="0" applyFont="1" applyAlignment="1">
      <alignment horizontal="left" vertical="top" wrapText="1"/>
    </xf>
    <xf numFmtId="0" fontId="63" fillId="0" borderId="0" xfId="0" applyFont="1" applyAlignment="1">
      <alignment horizontal="left" vertical="top" wrapText="1"/>
    </xf>
    <xf numFmtId="0" fontId="10" fillId="3" borderId="0" xfId="0" applyFont="1" applyFill="1" applyAlignment="1">
      <alignment horizontal="left" vertical="top"/>
    </xf>
    <xf numFmtId="0" fontId="17" fillId="3" borderId="0" xfId="0" applyFont="1" applyFill="1" applyAlignment="1">
      <alignment horizontal="left" vertical="top"/>
    </xf>
    <xf numFmtId="0" fontId="63" fillId="0" borderId="0" xfId="0" applyFont="1" applyAlignment="1">
      <alignment horizontal="left" vertical="top"/>
    </xf>
    <xf numFmtId="0" fontId="11" fillId="3" borderId="0" xfId="0" applyFont="1" applyFill="1" applyAlignment="1">
      <alignment horizontal="left" vertical="top" wrapText="1"/>
    </xf>
    <xf numFmtId="0" fontId="31" fillId="3" borderId="0" xfId="0" applyFont="1" applyFill="1" applyAlignment="1">
      <alignment horizontal="left" vertical="top" wrapText="1"/>
    </xf>
    <xf numFmtId="0" fontId="73" fillId="0" borderId="0" xfId="0" applyFont="1" applyAlignment="1">
      <alignment horizontal="left" vertical="top" wrapText="1"/>
    </xf>
    <xf numFmtId="0" fontId="12" fillId="3" borderId="0" xfId="0" applyFont="1" applyFill="1" applyAlignment="1">
      <alignment horizontal="left" vertical="top"/>
    </xf>
    <xf numFmtId="0" fontId="18" fillId="3" borderId="0" xfId="0" applyFont="1" applyFill="1" applyAlignment="1">
      <alignment horizontal="left" vertical="top"/>
    </xf>
    <xf numFmtId="0" fontId="65" fillId="0" borderId="0" xfId="0" applyFont="1" applyAlignment="1">
      <alignment horizontal="left" vertical="top"/>
    </xf>
    <xf numFmtId="0" fontId="114" fillId="3" borderId="0" xfId="0" applyFont="1" applyFill="1" applyAlignment="1">
      <alignment horizontal="left" vertical="top" wrapText="1"/>
    </xf>
    <xf numFmtId="0" fontId="1" fillId="3" borderId="0" xfId="0" applyFont="1" applyFill="1" applyAlignment="1">
      <alignment horizontal="left" vertical="top" wrapText="1"/>
    </xf>
    <xf numFmtId="0" fontId="62" fillId="0" borderId="0" xfId="0" applyFont="1" applyAlignment="1">
      <alignment horizontal="left" vertical="top" wrapText="1"/>
    </xf>
    <xf numFmtId="0" fontId="115" fillId="3" borderId="0" xfId="0" applyFont="1" applyFill="1" applyAlignment="1">
      <alignment horizontal="left" vertical="top" wrapText="1" indent="2"/>
    </xf>
    <xf numFmtId="0" fontId="18" fillId="3" borderId="0" xfId="0" applyFont="1" applyFill="1" applyAlignment="1">
      <alignment horizontal="left" vertical="top" wrapText="1" indent="2"/>
    </xf>
    <xf numFmtId="0" fontId="65" fillId="0" borderId="0" xfId="0" applyFont="1" applyAlignment="1">
      <alignment horizontal="left" vertical="top" wrapText="1"/>
    </xf>
    <xf numFmtId="0" fontId="116" fillId="23" borderId="0" xfId="0" applyFont="1" applyFill="1" applyAlignment="1">
      <alignment horizontal="left" vertical="center" wrapText="1"/>
    </xf>
    <xf numFmtId="0" fontId="110" fillId="23" borderId="0" xfId="0" applyFont="1" applyFill="1" applyAlignment="1">
      <alignment horizontal="left" vertical="center" wrapText="1"/>
    </xf>
    <xf numFmtId="0" fontId="111" fillId="0" borderId="0" xfId="0" applyFont="1" applyAlignment="1">
      <alignment horizontal="left" vertical="top" wrapText="1"/>
    </xf>
    <xf numFmtId="0" fontId="114" fillId="3" borderId="0" xfId="0" applyFont="1" applyFill="1" applyAlignment="1">
      <alignment horizontal="left" vertical="top"/>
    </xf>
    <xf numFmtId="0" fontId="1" fillId="3" borderId="0" xfId="0" applyFont="1" applyFill="1" applyAlignment="1">
      <alignment horizontal="left" vertical="top"/>
    </xf>
    <xf numFmtId="0" fontId="24" fillId="3" borderId="0" xfId="0" applyFont="1" applyFill="1" applyAlignment="1">
      <alignment horizontal="left" vertical="top" wrapText="1"/>
    </xf>
    <xf numFmtId="0" fontId="17" fillId="3" borderId="0" xfId="0" applyFont="1" applyFill="1" applyAlignment="1">
      <alignment horizontal="left" vertical="top" wrapText="1"/>
    </xf>
    <xf numFmtId="0" fontId="23" fillId="3" borderId="0" xfId="0" applyFont="1" applyFill="1" applyAlignment="1">
      <alignment horizontal="left" vertical="top" wrapText="1"/>
    </xf>
    <xf numFmtId="0" fontId="117" fillId="3" borderId="0" xfId="0" applyFont="1" applyFill="1" applyAlignment="1">
      <alignment horizontal="left" vertical="top" wrapText="1"/>
    </xf>
    <xf numFmtId="0" fontId="10" fillId="14" borderId="12" xfId="0" applyFont="1" applyFill="1" applyBorder="1" applyAlignment="1">
      <alignment horizontal="left" vertical="center" wrapText="1" indent="1"/>
    </xf>
    <xf numFmtId="0" fontId="17" fillId="14" borderId="0" xfId="0" applyFont="1" applyFill="1" applyAlignment="1">
      <alignment horizontal="left" vertical="center" wrapText="1" indent="1"/>
    </xf>
    <xf numFmtId="0" fontId="7" fillId="3" borderId="0" xfId="2" applyFont="1" applyFill="1" applyAlignment="1">
      <alignment horizontal="left" vertical="top" wrapText="1"/>
    </xf>
    <xf numFmtId="0" fontId="60" fillId="3" borderId="0" xfId="2" applyFont="1" applyFill="1" applyAlignment="1">
      <alignment horizontal="left" vertical="top" wrapText="1"/>
    </xf>
    <xf numFmtId="0" fontId="61" fillId="0" borderId="0" xfId="2" applyFont="1" applyAlignment="1">
      <alignment horizontal="left" vertical="top" wrapText="1"/>
    </xf>
    <xf numFmtId="0" fontId="27" fillId="19" borderId="0" xfId="2" applyFont="1" applyFill="1" applyAlignment="1">
      <alignment horizontal="left"/>
    </xf>
    <xf numFmtId="0" fontId="66" fillId="19" borderId="0" xfId="2" applyFont="1" applyFill="1" applyAlignment="1">
      <alignment horizontal="left"/>
    </xf>
    <xf numFmtId="0" fontId="67" fillId="0" borderId="0" xfId="2" applyFont="1" applyAlignment="1">
      <alignment horizontal="left" vertical="top"/>
    </xf>
    <xf numFmtId="0" fontId="11" fillId="3" borderId="0" xfId="2" applyFont="1" applyFill="1" applyAlignment="1">
      <alignment horizontal="left" vertical="top" wrapText="1"/>
    </xf>
    <xf numFmtId="0" fontId="73" fillId="0" borderId="0" xfId="2" applyFont="1" applyAlignment="1">
      <alignment horizontal="left" vertical="top" wrapText="1"/>
    </xf>
    <xf numFmtId="0" fontId="17" fillId="0" borderId="0" xfId="2" applyFont="1" applyAlignment="1">
      <alignment horizontal="left" vertical="top"/>
    </xf>
    <xf numFmtId="0" fontId="63" fillId="0" borderId="0" xfId="2" applyFont="1" applyAlignment="1">
      <alignment horizontal="left" vertical="top"/>
    </xf>
    <xf numFmtId="0" fontId="17" fillId="3" borderId="0" xfId="2" applyFont="1" applyFill="1" applyAlignment="1">
      <alignment horizontal="left" vertical="top"/>
    </xf>
    <xf numFmtId="0" fontId="30" fillId="3" borderId="0" xfId="2" applyFont="1" applyFill="1" applyAlignment="1">
      <alignment horizontal="left" vertical="top" wrapText="1"/>
    </xf>
    <xf numFmtId="0" fontId="10" fillId="0" borderId="0" xfId="2" applyFont="1" applyAlignment="1">
      <alignment horizontal="left"/>
    </xf>
    <xf numFmtId="0" fontId="17" fillId="0" borderId="0" xfId="2" applyFont="1" applyAlignment="1">
      <alignment horizontal="left"/>
    </xf>
    <xf numFmtId="0" fontId="17" fillId="3" borderId="0" xfId="2" applyFont="1" applyFill="1" applyAlignment="1">
      <alignment horizontal="left" vertical="top" wrapText="1"/>
    </xf>
    <xf numFmtId="0" fontId="63" fillId="0" borderId="0" xfId="2" applyFont="1" applyAlignment="1">
      <alignment horizontal="left" vertical="top" wrapText="1"/>
    </xf>
    <xf numFmtId="0" fontId="10" fillId="3" borderId="6" xfId="2" applyFont="1" applyFill="1" applyBorder="1" applyAlignment="1">
      <alignment horizontal="left" vertical="top" wrapText="1"/>
    </xf>
    <xf numFmtId="0" fontId="17" fillId="0" borderId="0" xfId="2" applyFont="1" applyAlignment="1">
      <alignment horizontal="left" vertical="top" wrapText="1"/>
    </xf>
    <xf numFmtId="0" fontId="31" fillId="0" borderId="0" xfId="2" applyFont="1" applyAlignment="1">
      <alignment horizontal="left" vertical="top" wrapText="1"/>
    </xf>
    <xf numFmtId="0" fontId="29" fillId="3" borderId="36" xfId="2" applyFont="1" applyFill="1" applyBorder="1" applyAlignment="1">
      <alignment horizontal="left" vertical="top" wrapText="1"/>
    </xf>
    <xf numFmtId="0" fontId="76" fillId="3" borderId="0" xfId="2" applyFont="1" applyFill="1" applyAlignment="1">
      <alignment horizontal="left" vertical="top" wrapText="1"/>
    </xf>
    <xf numFmtId="0" fontId="77" fillId="0" borderId="0" xfId="2" applyFont="1" applyAlignment="1">
      <alignment horizontal="left" vertical="top" wrapText="1"/>
    </xf>
    <xf numFmtId="0" fontId="11" fillId="3" borderId="36" xfId="0" applyFont="1" applyFill="1" applyBorder="1" applyAlignment="1">
      <alignment horizontal="left" vertical="top" wrapText="1"/>
    </xf>
    <xf numFmtId="0" fontId="28" fillId="0" borderId="2" xfId="2" applyFont="1" applyBorder="1" applyAlignment="1">
      <alignment horizontal="left" vertical="top" wrapText="1"/>
    </xf>
    <xf numFmtId="0" fontId="39" fillId="0" borderId="0" xfId="2" applyFont="1" applyAlignment="1">
      <alignment horizontal="left" vertical="top" wrapText="1"/>
    </xf>
    <xf numFmtId="0" fontId="74" fillId="0" borderId="0" xfId="2" applyFont="1" applyAlignment="1">
      <alignment horizontal="left" vertical="top" wrapText="1"/>
    </xf>
    <xf numFmtId="0" fontId="26" fillId="0" borderId="2" xfId="2" applyFont="1" applyBorder="1" applyAlignment="1">
      <alignment horizontal="left" vertical="top" wrapText="1"/>
    </xf>
    <xf numFmtId="0" fontId="40" fillId="0" borderId="0" xfId="2" applyFont="1" applyAlignment="1">
      <alignment horizontal="left" vertical="top" wrapText="1"/>
    </xf>
    <xf numFmtId="0" fontId="91" fillId="0" borderId="0" xfId="2" applyFont="1" applyAlignment="1">
      <alignment horizontal="left" vertical="top" wrapText="1"/>
    </xf>
    <xf numFmtId="0" fontId="10" fillId="3" borderId="2" xfId="2" applyFont="1" applyFill="1" applyBorder="1" applyAlignment="1">
      <alignment horizontal="left" vertical="top" wrapText="1"/>
    </xf>
    <xf numFmtId="0" fontId="24" fillId="3" borderId="5" xfId="2" applyFont="1" applyFill="1" applyBorder="1" applyAlignment="1">
      <alignment horizontal="left" vertical="top" wrapText="1"/>
    </xf>
    <xf numFmtId="0" fontId="3" fillId="3" borderId="2" xfId="2" applyFill="1" applyBorder="1" applyAlignment="1">
      <alignment horizontal="left" vertical="top" wrapText="1"/>
    </xf>
    <xf numFmtId="0" fontId="1" fillId="3" borderId="0" xfId="2" applyFont="1" applyFill="1" applyAlignment="1">
      <alignment horizontal="left" vertical="top" wrapText="1"/>
    </xf>
    <xf numFmtId="0" fontId="62" fillId="0" borderId="0" xfId="2" applyFont="1" applyAlignment="1">
      <alignment horizontal="left" vertical="top" wrapText="1"/>
    </xf>
    <xf numFmtId="0" fontId="28" fillId="0" borderId="2" xfId="2" applyFont="1" applyBorder="1" applyAlignment="1">
      <alignment horizontal="left" vertical="top"/>
    </xf>
    <xf numFmtId="0" fontId="39" fillId="0" borderId="0" xfId="2" applyFont="1" applyAlignment="1">
      <alignment horizontal="left" vertical="top"/>
    </xf>
    <xf numFmtId="0" fontId="74" fillId="0" borderId="0" xfId="2" applyFont="1" applyAlignment="1">
      <alignment horizontal="left" vertical="top"/>
    </xf>
    <xf numFmtId="0" fontId="26" fillId="0" borderId="2" xfId="2" applyFont="1" applyBorder="1" applyAlignment="1">
      <alignment horizontal="left" vertical="top"/>
    </xf>
    <xf numFmtId="0" fontId="40" fillId="0" borderId="0" xfId="2" applyFont="1" applyAlignment="1">
      <alignment horizontal="left" vertical="top"/>
    </xf>
    <xf numFmtId="0" fontId="91" fillId="0" borderId="0" xfId="2" applyFont="1" applyAlignment="1">
      <alignment horizontal="left" vertical="top"/>
    </xf>
    <xf numFmtId="0" fontId="1" fillId="0" borderId="0" xfId="2" applyFont="1" applyAlignment="1">
      <alignment horizontal="left" vertical="top"/>
    </xf>
    <xf numFmtId="0" fontId="62" fillId="0" borderId="0" xfId="2" applyFont="1" applyAlignment="1">
      <alignment horizontal="left" vertical="top"/>
    </xf>
    <xf numFmtId="0" fontId="36" fillId="0" borderId="0" xfId="2" applyFont="1" applyAlignment="1">
      <alignment horizontal="left" vertical="top" wrapText="1"/>
    </xf>
    <xf numFmtId="0" fontId="76" fillId="0" borderId="0" xfId="2" applyFont="1" applyAlignment="1">
      <alignment horizontal="left" vertical="top" wrapText="1"/>
    </xf>
    <xf numFmtId="0" fontId="29" fillId="3" borderId="0" xfId="2" applyFont="1" applyFill="1" applyAlignment="1">
      <alignment horizontal="left" vertical="top" wrapText="1"/>
    </xf>
    <xf numFmtId="0" fontId="7" fillId="3" borderId="0" xfId="2" applyFont="1" applyFill="1" applyAlignment="1">
      <alignment horizontal="left" vertical="top"/>
    </xf>
    <xf numFmtId="0" fontId="60" fillId="3" borderId="0" xfId="2" applyFont="1" applyFill="1" applyAlignment="1">
      <alignment horizontal="left" vertical="top"/>
    </xf>
    <xf numFmtId="0" fontId="61" fillId="0" borderId="0" xfId="2" applyFont="1" applyAlignment="1">
      <alignment horizontal="left" vertical="top"/>
    </xf>
    <xf numFmtId="0" fontId="42" fillId="0" borderId="2" xfId="2" applyFont="1" applyBorder="1" applyAlignment="1">
      <alignment horizontal="left" vertical="top" wrapText="1"/>
    </xf>
    <xf numFmtId="0" fontId="42" fillId="0" borderId="2" xfId="2" applyFont="1" applyBorder="1" applyAlignment="1">
      <alignment horizontal="left" vertical="top" wrapText="1" indent="1"/>
    </xf>
    <xf numFmtId="0" fontId="76" fillId="0" borderId="0" xfId="2" applyFont="1" applyAlignment="1">
      <alignment horizontal="left" vertical="top" wrapText="1" indent="1"/>
    </xf>
    <xf numFmtId="0" fontId="76" fillId="0" borderId="2" xfId="2" applyFont="1" applyBorder="1" applyAlignment="1">
      <alignment horizontal="left" vertical="top" wrapText="1" indent="1"/>
    </xf>
    <xf numFmtId="0" fontId="31" fillId="0" borderId="2" xfId="2" applyFont="1" applyBorder="1" applyAlignment="1">
      <alignment horizontal="left" vertical="top" wrapText="1" indent="2"/>
    </xf>
    <xf numFmtId="0" fontId="31" fillId="0" borderId="0" xfId="2" applyFont="1" applyAlignment="1">
      <alignment horizontal="left" vertical="top" wrapText="1" indent="2"/>
    </xf>
    <xf numFmtId="0" fontId="37" fillId="0" borderId="2" xfId="2" applyFont="1" applyBorder="1" applyAlignment="1">
      <alignment horizontal="left" vertical="top" wrapText="1" indent="2"/>
    </xf>
    <xf numFmtId="0" fontId="31" fillId="0" borderId="0" xfId="2" applyFont="1" applyAlignment="1">
      <alignment horizontal="left" vertical="top"/>
    </xf>
    <xf numFmtId="0" fontId="73" fillId="0" borderId="0" xfId="2" applyFont="1" applyAlignment="1">
      <alignment horizontal="left" vertical="top"/>
    </xf>
    <xf numFmtId="0" fontId="35" fillId="0" borderId="2" xfId="2" applyFont="1" applyBorder="1" applyAlignment="1">
      <alignment horizontal="left" vertical="top"/>
    </xf>
    <xf numFmtId="0" fontId="84" fillId="0" borderId="0" xfId="2" applyFont="1" applyAlignment="1">
      <alignment horizontal="left" vertical="top"/>
    </xf>
    <xf numFmtId="0" fontId="85" fillId="0" borderId="0" xfId="2" applyFont="1" applyAlignment="1">
      <alignment horizontal="left" vertical="top"/>
    </xf>
    <xf numFmtId="0" fontId="28" fillId="0" borderId="30" xfId="2" applyFont="1" applyBorder="1" applyAlignment="1">
      <alignment horizontal="left" vertical="top" wrapText="1"/>
    </xf>
    <xf numFmtId="0" fontId="28" fillId="0" borderId="0" xfId="2" applyFont="1" applyAlignment="1">
      <alignment horizontal="left" vertical="center"/>
    </xf>
    <xf numFmtId="0" fontId="39" fillId="0" borderId="0" xfId="2" applyFont="1" applyAlignment="1">
      <alignment horizontal="left" vertical="center"/>
    </xf>
    <xf numFmtId="0" fontId="28" fillId="0" borderId="2" xfId="0" applyFont="1" applyBorder="1" applyAlignment="1">
      <alignment horizontal="left" vertical="top" wrapText="1"/>
    </xf>
    <xf numFmtId="0" fontId="39" fillId="0" borderId="0" xfId="0" applyFont="1" applyAlignment="1">
      <alignment horizontal="left" vertical="top" wrapText="1"/>
    </xf>
    <xf numFmtId="0" fontId="74" fillId="0" borderId="0" xfId="0" applyFont="1" applyAlignment="1">
      <alignment horizontal="left" vertical="top" wrapText="1"/>
    </xf>
    <xf numFmtId="0" fontId="28" fillId="0" borderId="30" xfId="0" applyFont="1" applyBorder="1" applyAlignment="1">
      <alignment horizontal="left" vertical="top" wrapText="1"/>
    </xf>
    <xf numFmtId="0" fontId="26" fillId="3" borderId="2" xfId="2" applyFont="1" applyFill="1" applyBorder="1" applyAlignment="1">
      <alignment horizontal="left" vertical="center"/>
    </xf>
    <xf numFmtId="0" fontId="40" fillId="3" borderId="0" xfId="2" applyFont="1" applyFill="1" applyAlignment="1">
      <alignment horizontal="left" vertical="center"/>
    </xf>
    <xf numFmtId="0" fontId="27" fillId="19" borderId="0" xfId="2" applyFont="1" applyFill="1" applyAlignment="1">
      <alignment horizontal="left" vertical="top"/>
    </xf>
    <xf numFmtId="0" fontId="66" fillId="19" borderId="0" xfId="2" applyFont="1" applyFill="1" applyAlignment="1">
      <alignment horizontal="left" vertical="top"/>
    </xf>
    <xf numFmtId="0" fontId="10" fillId="0" borderId="2" xfId="2" applyFont="1" applyBorder="1" applyAlignment="1">
      <alignment horizontal="left"/>
    </xf>
    <xf numFmtId="0" fontId="3" fillId="4" borderId="0" xfId="0" applyFont="1" applyFill="1" applyAlignment="1">
      <alignment horizontal="left"/>
    </xf>
    <xf numFmtId="0" fontId="1" fillId="4" borderId="0" xfId="0" applyFont="1" applyFill="1" applyAlignment="1">
      <alignment horizontal="left"/>
    </xf>
    <xf numFmtId="0" fontId="3" fillId="5" borderId="0" xfId="0" applyFont="1" applyFill="1" applyAlignment="1">
      <alignment horizontal="left"/>
    </xf>
    <xf numFmtId="0" fontId="1" fillId="5" borderId="0" xfId="0" applyFont="1" applyFill="1" applyAlignment="1">
      <alignment horizontal="left"/>
    </xf>
    <xf numFmtId="0" fontId="1" fillId="0" borderId="0" xfId="2" applyFont="1" applyAlignment="1">
      <alignment wrapText="1"/>
    </xf>
    <xf numFmtId="0" fontId="62" fillId="0" borderId="0" xfId="2" applyFont="1" applyAlignment="1">
      <alignment vertical="top" wrapText="1"/>
    </xf>
    <xf numFmtId="0" fontId="10" fillId="3" borderId="0" xfId="0" applyFont="1" applyFill="1"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left" vertical="top" wrapText="1"/>
    </xf>
    <xf numFmtId="0" fontId="1" fillId="8" borderId="0" xfId="0" applyFont="1" applyFill="1" applyAlignment="1">
      <alignment horizontal="left" vertical="top" wrapText="1"/>
    </xf>
    <xf numFmtId="0" fontId="9" fillId="0" borderId="0" xfId="1" applyAlignment="1" applyProtection="1"/>
    <xf numFmtId="0" fontId="16" fillId="0" borderId="0" xfId="0" applyFont="1" applyAlignment="1">
      <alignment horizontal="left"/>
    </xf>
    <xf numFmtId="0" fontId="5" fillId="0" borderId="0" xfId="0" applyFont="1" applyAlignment="1">
      <alignment horizontal="left"/>
    </xf>
    <xf numFmtId="0" fontId="88" fillId="0" borderId="0" xfId="0" applyFont="1" applyAlignment="1">
      <alignment horizontal="left" vertical="top"/>
    </xf>
    <xf numFmtId="0" fontId="10" fillId="3" borderId="0" xfId="0" applyFont="1" applyFill="1" applyAlignment="1">
      <alignment horizontal="left"/>
    </xf>
    <xf numFmtId="0" fontId="17" fillId="3" borderId="0" xfId="0" applyFont="1" applyFill="1" applyAlignment="1">
      <alignment horizontal="left"/>
    </xf>
    <xf numFmtId="0" fontId="3" fillId="14" borderId="12" xfId="0" applyFont="1" applyFill="1" applyBorder="1" applyAlignment="1">
      <alignment horizontal="left" vertical="center" wrapText="1" indent="1"/>
    </xf>
    <xf numFmtId="0" fontId="1" fillId="14" borderId="0" xfId="0" applyFont="1" applyFill="1" applyAlignment="1">
      <alignment horizontal="left" vertical="center" wrapText="1" indent="1"/>
    </xf>
    <xf numFmtId="0" fontId="30" fillId="8" borderId="0" xfId="0" applyFont="1" applyFill="1" applyAlignment="1">
      <alignment horizontal="left" vertical="top" wrapText="1"/>
    </xf>
    <xf numFmtId="0" fontId="31" fillId="8" borderId="0" xfId="0" applyFont="1" applyFill="1" applyAlignment="1">
      <alignment horizontal="left" vertical="top" wrapText="1"/>
    </xf>
    <xf numFmtId="0" fontId="120" fillId="3" borderId="0" xfId="0" applyFont="1" applyFill="1" applyAlignment="1">
      <alignment horizontal="left" vertical="top" wrapText="1"/>
    </xf>
    <xf numFmtId="0" fontId="82" fillId="3" borderId="0" xfId="0" applyFont="1" applyFill="1" applyAlignment="1">
      <alignment horizontal="left" vertical="top" wrapText="1"/>
    </xf>
    <xf numFmtId="0" fontId="83" fillId="0" borderId="0" xfId="0" applyFont="1" applyAlignment="1">
      <alignment horizontal="left" vertical="top" wrapText="1"/>
    </xf>
    <xf numFmtId="0" fontId="11" fillId="3" borderId="6" xfId="2" applyFont="1" applyFill="1" applyBorder="1" applyAlignment="1">
      <alignment horizontal="left" vertical="top" wrapText="1"/>
    </xf>
    <xf numFmtId="0" fontId="28" fillId="7" borderId="30" xfId="2" applyFont="1" applyFill="1" applyBorder="1" applyAlignment="1">
      <alignment horizontal="left" vertical="top" wrapText="1"/>
    </xf>
    <xf numFmtId="0" fontId="39" fillId="7" borderId="0" xfId="2" applyFont="1" applyFill="1" applyAlignment="1">
      <alignment horizontal="left" vertical="top" wrapText="1"/>
    </xf>
    <xf numFmtId="0" fontId="28" fillId="0" borderId="0" xfId="2" applyFont="1" applyAlignment="1">
      <alignment horizontal="left" vertical="top" wrapText="1"/>
    </xf>
    <xf numFmtId="0" fontId="7" fillId="3" borderId="0" xfId="2" applyFont="1" applyFill="1" applyAlignment="1">
      <alignment horizontal="left" vertical="center" wrapText="1"/>
    </xf>
    <xf numFmtId="0" fontId="60" fillId="3" borderId="0" xfId="2" applyFont="1" applyFill="1" applyAlignment="1">
      <alignment horizontal="left" vertical="center" wrapText="1"/>
    </xf>
    <xf numFmtId="0" fontId="49" fillId="8" borderId="0" xfId="0" applyFont="1" applyFill="1" applyAlignment="1">
      <alignment horizontal="left" vertical="top" wrapText="1"/>
    </xf>
    <xf numFmtId="0" fontId="121" fillId="0" borderId="0" xfId="0" applyFont="1" applyAlignment="1">
      <alignment horizontal="left" vertical="top" wrapText="1"/>
    </xf>
    <xf numFmtId="0" fontId="50" fillId="3" borderId="0" xfId="0" applyFont="1" applyFill="1" applyAlignment="1">
      <alignment horizontal="left" vertical="top" wrapText="1"/>
    </xf>
    <xf numFmtId="0" fontId="122" fillId="3" borderId="0" xfId="0" applyFont="1" applyFill="1" applyAlignment="1">
      <alignment horizontal="left" vertical="top" wrapText="1"/>
    </xf>
    <xf numFmtId="0" fontId="123" fillId="0" borderId="0" xfId="0" applyFont="1" applyAlignment="1">
      <alignment horizontal="left" vertical="top" wrapText="1"/>
    </xf>
    <xf numFmtId="0" fontId="22" fillId="3" borderId="0" xfId="0" applyFont="1" applyFill="1" applyAlignment="1">
      <alignment horizontal="left" vertical="top" wrapText="1"/>
    </xf>
    <xf numFmtId="0" fontId="51" fillId="3" borderId="0" xfId="0" applyFont="1" applyFill="1" applyAlignment="1">
      <alignment horizontal="left" vertical="top" wrapText="1"/>
    </xf>
    <xf numFmtId="0" fontId="70" fillId="0" borderId="0" xfId="0" applyFont="1" applyAlignment="1">
      <alignment horizontal="left" vertical="top" wrapText="1"/>
    </xf>
    <xf numFmtId="0" fontId="17" fillId="8" borderId="0" xfId="0" applyFont="1" applyFill="1" applyAlignment="1">
      <alignment horizontal="left" vertical="top"/>
    </xf>
    <xf numFmtId="0" fontId="3" fillId="8" borderId="2" xfId="0" applyFont="1" applyFill="1" applyBorder="1" applyAlignment="1">
      <alignment horizontal="left" vertical="top"/>
    </xf>
    <xf numFmtId="0" fontId="1" fillId="8" borderId="0" xfId="0" applyFont="1" applyFill="1" applyAlignment="1">
      <alignment horizontal="left" vertical="top"/>
    </xf>
    <xf numFmtId="0" fontId="51" fillId="3" borderId="31" xfId="0" applyFont="1" applyFill="1" applyBorder="1" applyAlignment="1">
      <alignment horizontal="left" vertical="top" wrapText="1"/>
    </xf>
    <xf numFmtId="0" fontId="3" fillId="8" borderId="30" xfId="0" applyFont="1" applyFill="1" applyBorder="1" applyAlignment="1">
      <alignment horizontal="left" vertical="top" wrapText="1"/>
    </xf>
    <xf numFmtId="0" fontId="3" fillId="8" borderId="41" xfId="0" applyFont="1" applyFill="1" applyBorder="1" applyAlignment="1">
      <alignment horizontal="left" vertical="top" wrapText="1"/>
    </xf>
    <xf numFmtId="0" fontId="3" fillId="8" borderId="49" xfId="0" applyFont="1" applyFill="1" applyBorder="1" applyAlignment="1">
      <alignment horizontal="left" vertical="top" wrapText="1"/>
    </xf>
    <xf numFmtId="167" fontId="3" fillId="8" borderId="2" xfId="0" applyNumberFormat="1" applyFont="1" applyFill="1" applyBorder="1" applyAlignment="1">
      <alignment horizontal="left" vertical="top"/>
    </xf>
    <xf numFmtId="167" fontId="1" fillId="8" borderId="0" xfId="0" applyNumberFormat="1" applyFont="1" applyFill="1" applyAlignment="1">
      <alignment horizontal="left" vertical="top"/>
    </xf>
    <xf numFmtId="167" fontId="62" fillId="0" borderId="0" xfId="0" applyNumberFormat="1" applyFont="1" applyAlignment="1">
      <alignment horizontal="left" vertical="top"/>
    </xf>
    <xf numFmtId="0" fontId="3" fillId="8" borderId="50"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0" fillId="13" borderId="0" xfId="0" applyFill="1" applyAlignment="1">
      <alignment horizontal="left"/>
    </xf>
    <xf numFmtId="0" fontId="1" fillId="13" borderId="0" xfId="0" applyFont="1" applyFill="1" applyAlignment="1">
      <alignment horizontal="left"/>
    </xf>
    <xf numFmtId="0" fontId="0" fillId="5" borderId="0" xfId="0" applyFill="1" applyAlignment="1">
      <alignment horizontal="left"/>
    </xf>
    <xf numFmtId="0" fontId="0" fillId="4" borderId="0" xfId="0" applyFill="1" applyAlignment="1">
      <alignment horizontal="left"/>
    </xf>
    <xf numFmtId="0" fontId="3" fillId="0" borderId="0" xfId="0" applyFont="1" applyAlignment="1">
      <alignment horizontal="left"/>
    </xf>
    <xf numFmtId="0" fontId="1" fillId="0" borderId="0" xfId="0" applyFont="1" applyAlignment="1">
      <alignment horizontal="left"/>
    </xf>
    <xf numFmtId="0" fontId="0" fillId="24" borderId="0" xfId="0" applyFill="1" applyAlignment="1">
      <alignment horizontal="left"/>
    </xf>
    <xf numFmtId="0" fontId="1" fillId="24" borderId="0" xfId="0" applyFont="1" applyFill="1" applyAlignment="1">
      <alignment horizontal="left"/>
    </xf>
    <xf numFmtId="0" fontId="3" fillId="25" borderId="0" xfId="2" applyFill="1" applyAlignment="1">
      <alignment horizontal="center" vertical="top"/>
    </xf>
    <xf numFmtId="0" fontId="1" fillId="25" borderId="0" xfId="2" applyFont="1" applyFill="1" applyAlignment="1">
      <alignment horizontal="center" vertical="top"/>
    </xf>
    <xf numFmtId="0" fontId="62" fillId="0" borderId="0" xfId="0" applyFont="1"/>
    <xf numFmtId="0" fontId="10" fillId="3" borderId="0" xfId="1" applyFont="1" applyFill="1" applyAlignment="1" applyProtection="1">
      <alignment horizontal="left" vertical="top" wrapText="1"/>
    </xf>
    <xf numFmtId="0" fontId="17" fillId="3" borderId="0" xfId="1" applyFont="1" applyFill="1" applyAlignment="1" applyProtection="1">
      <alignment horizontal="left" vertical="top" wrapText="1"/>
    </xf>
    <xf numFmtId="0" fontId="63" fillId="0" borderId="0" xfId="1" applyFont="1" applyFill="1" applyAlignment="1" applyProtection="1">
      <alignment horizontal="left" vertical="top" wrapText="1"/>
    </xf>
    <xf numFmtId="0" fontId="3" fillId="3" borderId="0" xfId="1" applyFont="1" applyFill="1" applyAlignment="1" applyProtection="1">
      <alignment horizontal="left" vertical="top" wrapText="1"/>
    </xf>
    <xf numFmtId="0" fontId="1" fillId="3" borderId="0" xfId="1" applyFont="1" applyFill="1" applyAlignment="1" applyProtection="1">
      <alignment horizontal="left" vertical="top" wrapText="1"/>
    </xf>
    <xf numFmtId="0" fontId="62" fillId="0" borderId="0" xfId="1" applyFont="1" applyFill="1" applyAlignment="1" applyProtection="1">
      <alignment horizontal="left" vertical="top" wrapText="1"/>
    </xf>
    <xf numFmtId="0" fontId="110" fillId="0" borderId="0" xfId="0" applyFont="1" applyAlignment="1">
      <alignment horizontal="left" vertical="center" wrapText="1"/>
    </xf>
    <xf numFmtId="0" fontId="111" fillId="0" borderId="0" xfId="0" applyFont="1" applyAlignment="1">
      <alignment horizontal="left" vertical="center" wrapText="1"/>
    </xf>
    <xf numFmtId="0" fontId="30" fillId="0" borderId="0" xfId="2" applyFont="1" applyAlignment="1">
      <alignment horizontal="left" vertical="center" wrapText="1"/>
    </xf>
    <xf numFmtId="0" fontId="31" fillId="0" borderId="0" xfId="2" applyFont="1" applyAlignment="1">
      <alignment horizontal="left" vertical="center" wrapText="1"/>
    </xf>
    <xf numFmtId="0" fontId="73" fillId="0" borderId="0" xfId="2" applyFont="1" applyAlignment="1">
      <alignment horizontal="left" vertical="center" wrapText="1"/>
    </xf>
    <xf numFmtId="0" fontId="36" fillId="0" borderId="0" xfId="2" applyFont="1" applyAlignment="1">
      <alignment horizontal="left" vertical="center" wrapText="1"/>
    </xf>
    <xf numFmtId="0" fontId="76" fillId="0" borderId="0" xfId="2" applyFont="1" applyAlignment="1">
      <alignment horizontal="left" vertical="center" wrapText="1"/>
    </xf>
    <xf numFmtId="0" fontId="77" fillId="0" borderId="0" xfId="2" applyFont="1" applyAlignment="1">
      <alignment horizontal="left" vertical="center" wrapText="1"/>
    </xf>
    <xf numFmtId="0" fontId="3" fillId="0" borderId="0" xfId="2" applyAlignment="1">
      <alignment horizontal="left" vertical="top" wrapText="1"/>
    </xf>
    <xf numFmtId="0" fontId="1" fillId="0" borderId="0" xfId="2" applyFont="1" applyAlignment="1">
      <alignment horizontal="left" vertical="top" wrapText="1"/>
    </xf>
    <xf numFmtId="0" fontId="17" fillId="3" borderId="2" xfId="2" applyFont="1" applyFill="1" applyBorder="1" applyAlignment="1">
      <alignment horizontal="left" vertical="top" wrapText="1"/>
    </xf>
    <xf numFmtId="0" fontId="63" fillId="0" borderId="2" xfId="2" applyFont="1" applyBorder="1" applyAlignment="1">
      <alignment horizontal="left" vertical="top" wrapText="1"/>
    </xf>
    <xf numFmtId="0" fontId="17" fillId="3" borderId="5" xfId="2" applyFont="1" applyFill="1" applyBorder="1" applyAlignment="1">
      <alignment horizontal="left" vertical="top" wrapText="1"/>
    </xf>
    <xf numFmtId="0" fontId="63" fillId="0" borderId="5" xfId="2" applyFont="1" applyBorder="1" applyAlignment="1">
      <alignment horizontal="left" vertical="top" wrapText="1"/>
    </xf>
    <xf numFmtId="0" fontId="3" fillId="15" borderId="0" xfId="2" applyFill="1" applyAlignment="1">
      <alignment horizontal="left" vertical="top"/>
    </xf>
    <xf numFmtId="0" fontId="1" fillId="15" borderId="0" xfId="2" applyFont="1" applyFill="1" applyAlignment="1">
      <alignment horizontal="left" vertical="top"/>
    </xf>
    <xf numFmtId="0" fontId="28" fillId="0" borderId="23" xfId="2" applyFont="1" applyBorder="1" applyAlignment="1">
      <alignment horizontal="left" vertical="top" wrapText="1"/>
    </xf>
    <xf numFmtId="0" fontId="39" fillId="0" borderId="23" xfId="2" applyFont="1" applyBorder="1" applyAlignment="1">
      <alignment horizontal="left" vertical="top" wrapText="1"/>
    </xf>
    <xf numFmtId="0" fontId="74" fillId="0" borderId="23" xfId="2" applyFont="1" applyBorder="1" applyAlignment="1">
      <alignment horizontal="left" vertical="top" wrapText="1"/>
    </xf>
    <xf numFmtId="0" fontId="37" fillId="0" borderId="23" xfId="2" applyFont="1" applyBorder="1" applyAlignment="1">
      <alignment horizontal="left" vertical="top" wrapText="1" indent="1"/>
    </xf>
    <xf numFmtId="0" fontId="31" fillId="0" borderId="23" xfId="2" applyFont="1" applyBorder="1" applyAlignment="1">
      <alignment horizontal="left" vertical="top" wrapText="1" indent="1"/>
    </xf>
    <xf numFmtId="0" fontId="73" fillId="0" borderId="23" xfId="2" applyFont="1" applyBorder="1" applyAlignment="1">
      <alignment horizontal="left" vertical="top" wrapText="1" indent="1"/>
    </xf>
    <xf numFmtId="0" fontId="35" fillId="0" borderId="0" xfId="2" applyFont="1" applyAlignment="1">
      <alignment horizontal="left" vertical="top"/>
    </xf>
    <xf numFmtId="0" fontId="39" fillId="0" borderId="2" xfId="2" applyFont="1" applyBorder="1" applyAlignment="1">
      <alignment horizontal="left" vertical="top" wrapText="1"/>
    </xf>
    <xf numFmtId="0" fontId="74" fillId="0" borderId="2" xfId="2" applyFont="1" applyBorder="1" applyAlignment="1">
      <alignment horizontal="left" vertical="top" wrapText="1"/>
    </xf>
    <xf numFmtId="0" fontId="28" fillId="6" borderId="34" xfId="2" applyFont="1" applyFill="1" applyBorder="1" applyAlignment="1">
      <alignment horizontal="left" vertical="top" wrapText="1"/>
    </xf>
    <xf numFmtId="0" fontId="39" fillId="6" borderId="34" xfId="2" applyFont="1" applyFill="1" applyBorder="1" applyAlignment="1">
      <alignment horizontal="left" vertical="top" wrapText="1"/>
    </xf>
    <xf numFmtId="0" fontId="74" fillId="0" borderId="34" xfId="2" applyFont="1" applyBorder="1" applyAlignment="1">
      <alignment horizontal="left" vertical="top" wrapText="1"/>
    </xf>
    <xf numFmtId="0" fontId="67" fillId="0" borderId="0" xfId="2" applyFont="1" applyAlignment="1">
      <alignment horizontal="left"/>
    </xf>
    <xf numFmtId="0" fontId="11" fillId="3" borderId="0" xfId="2" applyFont="1" applyFill="1" applyAlignment="1">
      <alignment horizontal="left" vertical="center" wrapText="1"/>
    </xf>
    <xf numFmtId="0" fontId="31" fillId="3" borderId="0" xfId="2" applyFont="1" applyFill="1" applyAlignment="1">
      <alignment horizontal="left" vertical="center" wrapText="1"/>
    </xf>
    <xf numFmtId="0" fontId="62" fillId="0" borderId="0" xfId="0" applyFont="1" applyAlignment="1">
      <alignment horizontal="left"/>
    </xf>
    <xf numFmtId="0" fontId="12" fillId="0" borderId="0" xfId="0" applyFont="1"/>
    <xf numFmtId="0" fontId="0" fillId="4" borderId="0" xfId="0" applyFill="1" applyAlignment="1">
      <alignment horizontal="center"/>
    </xf>
    <xf numFmtId="0" fontId="3" fillId="4" borderId="0" xfId="0" applyFont="1" applyFill="1"/>
    <xf numFmtId="0" fontId="0" fillId="5" borderId="0" xfId="0" applyFill="1"/>
    <xf numFmtId="0" fontId="3" fillId="5" borderId="0" xfId="0" applyFont="1" applyFill="1"/>
    <xf numFmtId="0" fontId="129" fillId="4" borderId="0" xfId="0" applyFont="1" applyFill="1" applyAlignment="1">
      <alignment vertical="center"/>
    </xf>
    <xf numFmtId="0" fontId="0" fillId="13" borderId="0" xfId="0" applyFill="1"/>
    <xf numFmtId="0" fontId="3" fillId="23" borderId="0" xfId="0" applyFont="1" applyFill="1" applyAlignment="1">
      <alignment vertical="top"/>
    </xf>
    <xf numFmtId="0" fontId="0" fillId="5" borderId="0" xfId="0" quotePrefix="1" applyFill="1"/>
    <xf numFmtId="0" fontId="0" fillId="5" borderId="0" xfId="0" applyFill="1" applyAlignment="1">
      <alignment horizontal="center"/>
    </xf>
    <xf numFmtId="0" fontId="10" fillId="25" borderId="1" xfId="0" applyFont="1" applyFill="1" applyBorder="1"/>
    <xf numFmtId="0" fontId="0" fillId="4" borderId="0" xfId="0" applyFill="1"/>
    <xf numFmtId="0" fontId="10" fillId="25" borderId="37" xfId="0" applyFont="1" applyFill="1" applyBorder="1" applyAlignment="1">
      <alignment horizontal="center"/>
    </xf>
    <xf numFmtId="0" fontId="10" fillId="25" borderId="53" xfId="0" applyFont="1" applyFill="1" applyBorder="1" applyAlignment="1">
      <alignment horizontal="center"/>
    </xf>
    <xf numFmtId="0" fontId="10" fillId="25" borderId="54" xfId="0" applyFont="1" applyFill="1" applyBorder="1" applyAlignment="1">
      <alignment horizontal="center"/>
    </xf>
    <xf numFmtId="0" fontId="0" fillId="24" borderId="0" xfId="0" applyFill="1"/>
    <xf numFmtId="0" fontId="131" fillId="0" borderId="0" xfId="0" applyFont="1"/>
    <xf numFmtId="0" fontId="0" fillId="0" borderId="55" xfId="0" applyBorder="1"/>
    <xf numFmtId="0" fontId="0" fillId="26" borderId="56" xfId="0" applyFill="1" applyBorder="1"/>
    <xf numFmtId="0" fontId="0" fillId="0" borderId="57" xfId="0" applyBorder="1"/>
    <xf numFmtId="14" fontId="0" fillId="27" borderId="58" xfId="0" applyNumberFormat="1" applyFill="1" applyBorder="1" applyAlignment="1">
      <alignment horizontal="left"/>
    </xf>
    <xf numFmtId="0" fontId="0" fillId="5" borderId="12" xfId="0" applyFill="1" applyBorder="1"/>
    <xf numFmtId="0" fontId="0" fillId="0" borderId="13" xfId="0" applyBorder="1"/>
    <xf numFmtId="0" fontId="0" fillId="5" borderId="14" xfId="0" applyFill="1" applyBorder="1"/>
    <xf numFmtId="0" fontId="0" fillId="0" borderId="59" xfId="0" applyBorder="1"/>
    <xf numFmtId="0" fontId="0" fillId="28" borderId="60" xfId="0" applyFill="1" applyBorder="1"/>
    <xf numFmtId="0" fontId="0" fillId="0" borderId="61" xfId="0" applyBorder="1"/>
    <xf numFmtId="0" fontId="0" fillId="9" borderId="62" xfId="0" applyFill="1" applyBorder="1"/>
    <xf numFmtId="0" fontId="3" fillId="29" borderId="0" xfId="0" applyFont="1" applyFill="1"/>
    <xf numFmtId="0" fontId="0" fillId="29" borderId="0" xfId="0" applyFill="1"/>
    <xf numFmtId="14" fontId="0" fillId="27" borderId="0" xfId="0" applyNumberFormat="1" applyFill="1" applyAlignment="1">
      <alignment horizontal="center"/>
    </xf>
    <xf numFmtId="0" fontId="0" fillId="28" borderId="0" xfId="0" applyFill="1"/>
    <xf numFmtId="0" fontId="3" fillId="28" borderId="0" xfId="0" applyFont="1" applyFill="1"/>
    <xf numFmtId="0" fontId="3" fillId="9" borderId="0" xfId="0" applyFont="1" applyFill="1" applyAlignment="1">
      <alignment horizontal="left" vertical="top" wrapText="1"/>
    </xf>
    <xf numFmtId="0" fontId="0" fillId="8" borderId="0" xfId="0" applyFont="1" applyFill="1" applyAlignment="1">
      <alignment horizontal="left" vertical="top" wrapText="1"/>
    </xf>
    <xf numFmtId="0" fontId="0" fillId="3" borderId="0" xfId="0" applyFont="1" applyFill="1" applyAlignment="1">
      <alignment horizontal="left" vertical="top" wrapText="1"/>
    </xf>
    <xf numFmtId="0" fontId="0" fillId="5" borderId="0" xfId="0" applyFont="1" applyFill="1"/>
    <xf numFmtId="0" fontId="10" fillId="0" borderId="0" xfId="0" applyFont="1" applyAlignment="1">
      <alignment vertical="top" wrapText="1"/>
    </xf>
    <xf numFmtId="0" fontId="10" fillId="3" borderId="0" xfId="0" applyFont="1" applyFill="1" applyAlignment="1">
      <alignment vertical="top" wrapText="1"/>
    </xf>
    <xf numFmtId="0" fontId="3" fillId="0" borderId="0" xfId="2"/>
    <xf numFmtId="0" fontId="3" fillId="0" borderId="0" xfId="2" applyAlignment="1">
      <alignment vertical="top" wrapText="1"/>
    </xf>
    <xf numFmtId="0" fontId="10" fillId="0" borderId="0" xfId="2" applyFont="1" applyAlignment="1">
      <alignment vertical="top" wrapText="1"/>
    </xf>
    <xf numFmtId="0" fontId="28" fillId="0" borderId="23" xfId="2" applyFont="1" applyBorder="1" applyAlignment="1">
      <alignment horizontal="center" vertical="top" wrapText="1"/>
    </xf>
    <xf numFmtId="0" fontId="3" fillId="8" borderId="0" xfId="2" applyFill="1"/>
    <xf numFmtId="0" fontId="3" fillId="30" borderId="0" xfId="2" applyFill="1"/>
    <xf numFmtId="0" fontId="3" fillId="30" borderId="0" xfId="2" applyFill="1" applyAlignment="1">
      <alignment vertical="top"/>
    </xf>
    <xf numFmtId="0" fontId="38" fillId="0" borderId="0" xfId="2" quotePrefix="1" applyFont="1"/>
    <xf numFmtId="0" fontId="132" fillId="0" borderId="0" xfId="1" applyFont="1" applyAlignment="1" applyProtection="1">
      <alignment vertical="top" wrapText="1"/>
    </xf>
    <xf numFmtId="0" fontId="3" fillId="0" borderId="0" xfId="2" applyAlignment="1">
      <alignment horizontal="right" vertical="top" wrapText="1"/>
    </xf>
    <xf numFmtId="164" fontId="3" fillId="5" borderId="1" xfId="2" applyNumberFormat="1" applyFill="1" applyBorder="1" applyAlignment="1">
      <alignment vertical="center"/>
    </xf>
    <xf numFmtId="0" fontId="10" fillId="3" borderId="0" xfId="2" applyFont="1" applyFill="1" applyAlignment="1">
      <alignment horizontal="center" vertical="top" wrapText="1"/>
    </xf>
    <xf numFmtId="164" fontId="10" fillId="0" borderId="0" xfId="2" applyNumberFormat="1" applyFont="1" applyAlignment="1">
      <alignment vertical="center"/>
    </xf>
    <xf numFmtId="164" fontId="10" fillId="16" borderId="1" xfId="0" applyNumberFormat="1" applyFont="1" applyFill="1" applyBorder="1" applyAlignment="1" applyProtection="1">
      <alignment vertical="center"/>
      <protection locked="0"/>
    </xf>
    <xf numFmtId="0" fontId="26" fillId="30" borderId="0" xfId="2" applyFont="1" applyFill="1" applyAlignment="1">
      <alignment horizontal="center" vertical="top" wrapText="1"/>
    </xf>
    <xf numFmtId="0" fontId="26" fillId="30" borderId="0" xfId="2" applyFont="1" applyFill="1" applyAlignment="1">
      <alignment vertical="top"/>
    </xf>
    <xf numFmtId="0" fontId="26" fillId="30" borderId="0" xfId="2" applyFont="1" applyFill="1"/>
    <xf numFmtId="0" fontId="3" fillId="0" borderId="0" xfId="2" applyFont="1" applyAlignment="1">
      <alignment vertical="top"/>
    </xf>
    <xf numFmtId="0" fontId="3" fillId="12" borderId="0" xfId="2" applyFill="1" applyAlignment="1">
      <alignment vertical="center"/>
    </xf>
    <xf numFmtId="0" fontId="10" fillId="0" borderId="0" xfId="2" applyFont="1" applyAlignment="1">
      <alignment horizontal="left" vertical="center"/>
    </xf>
    <xf numFmtId="0" fontId="0" fillId="0" borderId="0" xfId="0" applyAlignment="1">
      <alignment horizontal="left" vertical="center" wrapText="1"/>
    </xf>
    <xf numFmtId="0" fontId="3" fillId="3" borderId="0" xfId="0" applyFont="1" applyFill="1" applyAlignment="1">
      <alignment horizontal="left" vertical="top" wrapText="1"/>
    </xf>
    <xf numFmtId="0" fontId="3" fillId="0" borderId="0" xfId="0" applyFont="1" applyAlignment="1">
      <alignment horizontal="left" vertical="top" wrapText="1"/>
    </xf>
    <xf numFmtId="0" fontId="3" fillId="3" borderId="0" xfId="1" applyFont="1" applyFill="1" applyAlignment="1" applyProtection="1">
      <alignment horizontal="left" vertical="top" wrapText="1"/>
    </xf>
    <xf numFmtId="0" fontId="30" fillId="3" borderId="0" xfId="2" applyFont="1" applyFill="1" applyAlignment="1">
      <alignment vertical="top" wrapText="1"/>
    </xf>
    <xf numFmtId="0" fontId="10" fillId="8" borderId="0" xfId="0" applyFont="1" applyFill="1" applyAlignment="1">
      <alignment horizontal="center"/>
    </xf>
    <xf numFmtId="0" fontId="0" fillId="0" borderId="0" xfId="0" applyAlignment="1"/>
    <xf numFmtId="0" fontId="9" fillId="0" borderId="0" xfId="1" applyAlignment="1" applyProtection="1">
      <alignment vertical="top" wrapText="1"/>
    </xf>
    <xf numFmtId="0" fontId="8" fillId="0" borderId="0" xfId="0" applyFont="1" applyAlignment="1">
      <alignment horizontal="center"/>
    </xf>
    <xf numFmtId="0" fontId="0" fillId="0" borderId="0" xfId="0" applyAlignment="1">
      <alignment wrapText="1"/>
    </xf>
    <xf numFmtId="0" fontId="1" fillId="0" borderId="0" xfId="0" applyFont="1" applyAlignment="1"/>
    <xf numFmtId="0" fontId="9" fillId="0" borderId="0" xfId="1" applyAlignment="1" applyProtection="1">
      <alignment wrapText="1"/>
    </xf>
    <xf numFmtId="0" fontId="2" fillId="32" borderId="0" xfId="0" applyFont="1" applyFill="1"/>
    <xf numFmtId="0" fontId="0" fillId="3" borderId="0" xfId="1" applyFont="1" applyFill="1" applyAlignment="1" applyProtection="1">
      <alignment horizontal="left" vertical="top" wrapText="1"/>
    </xf>
    <xf numFmtId="0" fontId="40" fillId="0" borderId="0" xfId="2" applyFont="1" applyAlignment="1">
      <alignment vertical="top"/>
    </xf>
    <xf numFmtId="0" fontId="40" fillId="0" borderId="0" xfId="2" applyFont="1"/>
    <xf numFmtId="0" fontId="0" fillId="0" borderId="0" xfId="2" applyFont="1" applyAlignment="1">
      <alignment wrapText="1"/>
    </xf>
    <xf numFmtId="0" fontId="9" fillId="0" borderId="0" xfId="1" applyAlignment="1" applyProtection="1">
      <alignment vertical="center"/>
    </xf>
    <xf numFmtId="0" fontId="10" fillId="3" borderId="0" xfId="0" applyFont="1" applyFill="1" applyAlignment="1">
      <alignment horizontal="center" vertical="center"/>
    </xf>
    <xf numFmtId="0" fontId="10"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0" fillId="0" borderId="20" xfId="0" applyBorder="1" applyAlignment="1">
      <alignment horizontal="left" vertical="top" wrapText="1"/>
    </xf>
    <xf numFmtId="0" fontId="0" fillId="0" borderId="21" xfId="0" applyBorder="1" applyAlignment="1">
      <alignment horizontal="left" vertical="top" wrapText="1"/>
    </xf>
    <xf numFmtId="14" fontId="0" fillId="0" borderId="23" xfId="0" applyNumberFormat="1"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3" fontId="13" fillId="4" borderId="2" xfId="0" applyNumberFormat="1" applyFont="1" applyFill="1" applyBorder="1" applyAlignment="1">
      <alignment horizontal="right" vertical="top"/>
    </xf>
    <xf numFmtId="3" fontId="13" fillId="4" borderId="3" xfId="0" applyNumberFormat="1" applyFont="1" applyFill="1" applyBorder="1" applyAlignment="1">
      <alignment horizontal="right" vertical="top"/>
    </xf>
    <xf numFmtId="0" fontId="10" fillId="3" borderId="0" xfId="0" applyFont="1" applyFill="1" applyAlignment="1">
      <alignment vertical="top" wrapText="1"/>
    </xf>
    <xf numFmtId="0" fontId="10" fillId="0" borderId="0" xfId="0" applyFont="1" applyAlignment="1">
      <alignment vertical="top" wrapText="1"/>
    </xf>
    <xf numFmtId="0" fontId="0" fillId="0" borderId="15" xfId="0" applyBorder="1" applyAlignment="1">
      <alignment vertical="top" wrapText="1"/>
    </xf>
    <xf numFmtId="3" fontId="7" fillId="5" borderId="12" xfId="0" applyNumberFormat="1" applyFont="1" applyFill="1" applyBorder="1" applyAlignment="1">
      <alignment horizontal="right" vertical="center"/>
    </xf>
    <xf numFmtId="3" fontId="7" fillId="5" borderId="13" xfId="0" applyNumberFormat="1" applyFont="1" applyFill="1" applyBorder="1" applyAlignment="1">
      <alignment horizontal="right" vertical="center"/>
    </xf>
    <xf numFmtId="0" fontId="11" fillId="3" borderId="0" xfId="0" applyFont="1" applyFill="1" applyAlignment="1">
      <alignment vertical="top" wrapText="1"/>
    </xf>
    <xf numFmtId="3" fontId="13" fillId="5" borderId="2" xfId="0" applyNumberFormat="1" applyFont="1" applyFill="1" applyBorder="1" applyAlignment="1">
      <alignment horizontal="right" vertical="top"/>
    </xf>
    <xf numFmtId="3" fontId="13" fillId="5" borderId="3" xfId="0" applyNumberFormat="1" applyFont="1" applyFill="1" applyBorder="1" applyAlignment="1">
      <alignment horizontal="right" vertical="top"/>
    </xf>
    <xf numFmtId="0" fontId="0" fillId="0" borderId="8" xfId="0" applyBorder="1" applyAlignment="1">
      <alignment vertical="top" wrapText="1"/>
    </xf>
    <xf numFmtId="0" fontId="0" fillId="3" borderId="0" xfId="0" applyFill="1" applyAlignment="1">
      <alignment vertical="top" wrapText="1"/>
    </xf>
    <xf numFmtId="0" fontId="3" fillId="3" borderId="0" xfId="0" applyFont="1" applyFill="1" applyAlignment="1">
      <alignment vertical="top" wrapText="1"/>
    </xf>
    <xf numFmtId="0" fontId="9" fillId="0" borderId="0" xfId="1" applyAlignment="1" applyProtection="1">
      <alignment vertical="top" wrapText="1"/>
    </xf>
    <xf numFmtId="0" fontId="9" fillId="0" borderId="0" xfId="1" applyAlignment="1" applyProtection="1">
      <alignment horizontal="left" wrapText="1"/>
    </xf>
    <xf numFmtId="0" fontId="9" fillId="0" borderId="0" xfId="1" applyFill="1" applyAlignment="1" applyProtection="1">
      <alignment horizontal="left" wrapText="1"/>
    </xf>
    <xf numFmtId="0" fontId="133" fillId="32" borderId="0" xfId="0" applyFont="1" applyFill="1" applyAlignment="1">
      <alignment vertical="top" wrapText="1"/>
    </xf>
    <xf numFmtId="0" fontId="4" fillId="32" borderId="0" xfId="0" applyFont="1" applyFill="1" applyAlignment="1">
      <alignment vertical="top" wrapText="1"/>
    </xf>
    <xf numFmtId="0" fontId="6" fillId="2" borderId="0" xfId="0" applyFont="1" applyFill="1" applyAlignment="1">
      <alignment vertical="center" wrapText="1"/>
    </xf>
    <xf numFmtId="0" fontId="2" fillId="2" borderId="0" xfId="0" applyFont="1" applyFill="1" applyAlignment="1">
      <alignment vertical="center" wrapText="1"/>
    </xf>
    <xf numFmtId="0" fontId="17" fillId="3" borderId="0" xfId="0" applyFont="1" applyFill="1" applyAlignment="1">
      <alignment horizontal="justify" vertical="top" wrapText="1"/>
    </xf>
    <xf numFmtId="0" fontId="3" fillId="14" borderId="12" xfId="0" applyFont="1" applyFill="1" applyBorder="1" applyAlignment="1">
      <alignment horizontal="left" vertical="center" wrapText="1" indent="1"/>
    </xf>
    <xf numFmtId="0" fontId="3" fillId="14" borderId="13" xfId="0" applyFont="1" applyFill="1" applyBorder="1" applyAlignment="1">
      <alignment horizontal="left" vertical="center" wrapText="1" indent="1"/>
    </xf>
    <xf numFmtId="0" fontId="3" fillId="3" borderId="14" xfId="0" applyFont="1" applyFill="1" applyBorder="1" applyAlignment="1">
      <alignment horizontal="left" vertical="center" wrapText="1" indent="1"/>
    </xf>
    <xf numFmtId="0" fontId="23" fillId="3" borderId="0" xfId="0" applyFont="1" applyFill="1" applyAlignment="1">
      <alignment horizontal="left" vertical="top" wrapText="1"/>
    </xf>
    <xf numFmtId="0" fontId="3" fillId="3" borderId="0" xfId="0" applyFont="1" applyFill="1" applyAlignment="1">
      <alignment horizontal="left" vertical="top" wrapText="1"/>
    </xf>
    <xf numFmtId="0" fontId="25" fillId="3" borderId="0" xfId="0" applyFont="1" applyFill="1" applyAlignment="1">
      <alignment horizontal="left" vertical="top" wrapText="1"/>
    </xf>
    <xf numFmtId="0" fontId="3" fillId="3" borderId="0" xfId="0" applyFont="1" applyFill="1" applyAlignment="1">
      <alignment horizontal="justify" vertical="top" wrapText="1"/>
    </xf>
    <xf numFmtId="0" fontId="10" fillId="31" borderId="12" xfId="0" applyFont="1" applyFill="1" applyBorder="1" applyAlignment="1">
      <alignment horizontal="left" vertical="center" wrapText="1" indent="1"/>
    </xf>
    <xf numFmtId="0" fontId="10" fillId="31" borderId="13" xfId="0" applyFont="1" applyFill="1" applyBorder="1" applyAlignment="1">
      <alignment horizontal="left" vertical="center" wrapText="1" indent="1"/>
    </xf>
    <xf numFmtId="0" fontId="3" fillId="31" borderId="14" xfId="0" applyFont="1" applyFill="1" applyBorder="1" applyAlignment="1">
      <alignment horizontal="left" vertical="center" wrapText="1" indent="1"/>
    </xf>
    <xf numFmtId="0" fontId="0" fillId="11" borderId="23" xfId="0" applyFill="1" applyBorder="1" applyAlignment="1">
      <alignment vertical="top" wrapText="1"/>
    </xf>
    <xf numFmtId="0" fontId="3" fillId="3" borderId="23" xfId="0" applyFont="1" applyFill="1" applyBorder="1" applyAlignment="1">
      <alignment vertical="top" wrapText="1"/>
    </xf>
    <xf numFmtId="0" fontId="22" fillId="3" borderId="6" xfId="0" applyFont="1" applyFill="1" applyBorder="1" applyAlignment="1">
      <alignment vertical="top" wrapText="1"/>
    </xf>
    <xf numFmtId="164" fontId="0" fillId="10" borderId="23" xfId="0" applyNumberFormat="1" applyFill="1" applyBorder="1" applyAlignment="1">
      <alignment vertical="top" wrapText="1"/>
    </xf>
    <xf numFmtId="164" fontId="0" fillId="4" borderId="23" xfId="0" applyNumberFormat="1" applyFill="1" applyBorder="1" applyAlignment="1">
      <alignment vertical="top" wrapText="1"/>
    </xf>
    <xf numFmtId="0" fontId="3" fillId="4" borderId="23" xfId="0" applyFont="1" applyFill="1" applyBorder="1" applyAlignment="1">
      <alignment vertical="top" wrapText="1"/>
    </xf>
    <xf numFmtId="0" fontId="21" fillId="3" borderId="0" xfId="0" applyFont="1" applyFill="1" applyAlignment="1">
      <alignment vertical="top" wrapText="1"/>
    </xf>
    <xf numFmtId="0" fontId="9" fillId="3" borderId="0" xfId="1" applyFill="1" applyAlignment="1" applyProtection="1">
      <alignment horizontal="left" vertical="center" wrapText="1"/>
    </xf>
    <xf numFmtId="0" fontId="16" fillId="3" borderId="0" xfId="1" applyFont="1" applyFill="1" applyAlignment="1" applyProtection="1">
      <alignment horizontal="left" vertical="top" wrapText="1"/>
    </xf>
    <xf numFmtId="0" fontId="9" fillId="3" borderId="0" xfId="1" applyFill="1" applyAlignment="1" applyProtection="1">
      <alignment horizontal="left" vertical="top" wrapText="1"/>
    </xf>
    <xf numFmtId="0" fontId="19" fillId="3" borderId="0" xfId="0" applyFont="1" applyFill="1" applyAlignment="1">
      <alignment horizontal="left" vertical="top" wrapText="1"/>
    </xf>
    <xf numFmtId="0" fontId="3" fillId="3" borderId="0" xfId="0" applyFont="1" applyFill="1" applyAlignment="1">
      <alignment horizontal="left" vertical="top"/>
    </xf>
    <xf numFmtId="0" fontId="3" fillId="9" borderId="30" xfId="0" applyFont="1" applyFill="1" applyBorder="1" applyAlignment="1">
      <alignment horizontal="left" vertical="top" wrapText="1"/>
    </xf>
    <xf numFmtId="0" fontId="3" fillId="9" borderId="31" xfId="0" applyFont="1" applyFill="1" applyBorder="1" applyAlignment="1">
      <alignment horizontal="left" vertical="top" wrapText="1"/>
    </xf>
    <xf numFmtId="0" fontId="3" fillId="9" borderId="32" xfId="0" applyFont="1" applyFill="1" applyBorder="1" applyAlignment="1">
      <alignment horizontal="left" vertical="top" wrapText="1"/>
    </xf>
    <xf numFmtId="0" fontId="3" fillId="9" borderId="33" xfId="0" applyFont="1" applyFill="1" applyBorder="1" applyAlignment="1">
      <alignment horizontal="left" vertical="top" wrapText="1"/>
    </xf>
    <xf numFmtId="0" fontId="3" fillId="9" borderId="0" xfId="0" applyFont="1" applyFill="1" applyBorder="1" applyAlignment="1">
      <alignment horizontal="left" vertical="top" wrapText="1"/>
    </xf>
    <xf numFmtId="0" fontId="3" fillId="9" borderId="15" xfId="0" applyFont="1" applyFill="1" applyBorder="1" applyAlignment="1">
      <alignment horizontal="left" vertical="top" wrapText="1"/>
    </xf>
    <xf numFmtId="0" fontId="10" fillId="3" borderId="0" xfId="0" applyFont="1" applyFill="1" applyAlignment="1">
      <alignment horizontal="left" vertical="center" wrapText="1"/>
    </xf>
    <xf numFmtId="0" fontId="3" fillId="0" borderId="0" xfId="0" applyFont="1" applyAlignment="1">
      <alignment horizontal="left" vertical="top" wrapText="1"/>
    </xf>
    <xf numFmtId="0" fontId="15" fillId="3" borderId="0" xfId="0" applyFont="1" applyFill="1" applyAlignment="1">
      <alignment horizontal="left" vertical="top" wrapText="1"/>
    </xf>
    <xf numFmtId="0" fontId="1" fillId="3" borderId="0" xfId="0" applyFont="1" applyFill="1" applyAlignment="1">
      <alignment horizontal="left" vertical="top" wrapText="1"/>
    </xf>
    <xf numFmtId="0" fontId="1" fillId="3" borderId="0" xfId="0" applyFont="1" applyFill="1" applyAlignment="1">
      <alignment horizontal="justify" vertical="top" wrapText="1"/>
    </xf>
    <xf numFmtId="0" fontId="9" fillId="33" borderId="5" xfId="1" applyFill="1" applyBorder="1" applyAlignment="1" applyProtection="1">
      <alignment horizontal="left" vertical="center"/>
    </xf>
    <xf numFmtId="0" fontId="9" fillId="33" borderId="6" xfId="1" applyFill="1" applyBorder="1" applyAlignment="1" applyProtection="1">
      <alignment horizontal="left" vertical="center"/>
    </xf>
    <xf numFmtId="0" fontId="9" fillId="33" borderId="7" xfId="1" applyFill="1" applyBorder="1" applyAlignment="1" applyProtection="1">
      <alignment horizontal="left" vertical="center"/>
    </xf>
    <xf numFmtId="0" fontId="5" fillId="3" borderId="0" xfId="1" applyFont="1" applyFill="1" applyAlignment="1" applyProtection="1">
      <alignment horizontal="left" vertical="top" wrapText="1"/>
    </xf>
    <xf numFmtId="0" fontId="15" fillId="3" borderId="0" xfId="1" applyFont="1" applyFill="1" applyAlignment="1" applyProtection="1">
      <alignment horizontal="left" vertical="top" wrapText="1"/>
    </xf>
    <xf numFmtId="0" fontId="1" fillId="0" borderId="0" xfId="0" applyFont="1" applyAlignment="1">
      <alignment horizontal="left" vertical="top" wrapText="1"/>
    </xf>
    <xf numFmtId="0" fontId="17" fillId="0" borderId="0" xfId="0" applyFont="1" applyAlignment="1">
      <alignment horizontal="left" vertical="top" wrapText="1"/>
    </xf>
    <xf numFmtId="0" fontId="18" fillId="3" borderId="0" xfId="0" applyFont="1" applyFill="1" applyAlignment="1">
      <alignment horizontal="left" vertical="top" wrapText="1" indent="2"/>
    </xf>
    <xf numFmtId="0" fontId="0" fillId="3" borderId="0" xfId="0" applyFont="1" applyFill="1" applyAlignment="1">
      <alignment horizontal="left" vertical="top" wrapText="1"/>
    </xf>
    <xf numFmtId="0" fontId="10" fillId="3" borderId="0" xfId="0" applyFont="1" applyFill="1"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wrapText="1"/>
    </xf>
    <xf numFmtId="0" fontId="12" fillId="3" borderId="0" xfId="0" applyFont="1" applyFill="1" applyAlignment="1">
      <alignment horizontal="left" vertical="top" wrapText="1"/>
    </xf>
    <xf numFmtId="0" fontId="12" fillId="0" borderId="0" xfId="0" applyFont="1" applyAlignment="1">
      <alignment horizontal="left" vertical="top" wrapText="1"/>
    </xf>
    <xf numFmtId="0" fontId="3" fillId="3" borderId="0" xfId="1" applyFont="1" applyFill="1" applyAlignment="1" applyProtection="1">
      <alignment horizontal="left" vertical="top" wrapText="1"/>
    </xf>
    <xf numFmtId="0" fontId="17" fillId="3" borderId="0" xfId="0" applyFont="1" applyFill="1" applyAlignment="1">
      <alignment horizontal="left" vertical="top" wrapText="1"/>
    </xf>
    <xf numFmtId="0" fontId="9" fillId="3" borderId="0" xfId="1" applyFill="1" applyAlignment="1" applyProtection="1">
      <alignment horizontal="left" wrapText="1"/>
    </xf>
    <xf numFmtId="0" fontId="10" fillId="3" borderId="0" xfId="1" applyFont="1" applyFill="1" applyAlignment="1" applyProtection="1">
      <alignment horizontal="left" vertical="top" wrapText="1"/>
    </xf>
    <xf numFmtId="0" fontId="6" fillId="32" borderId="0" xfId="0" applyFont="1" applyFill="1" applyAlignment="1">
      <alignment vertical="center" wrapText="1"/>
    </xf>
    <xf numFmtId="0" fontId="3" fillId="8" borderId="0" xfId="0" applyFont="1" applyFill="1" applyAlignment="1">
      <alignment horizontal="left" vertical="top" wrapText="1"/>
    </xf>
    <xf numFmtId="0" fontId="26" fillId="10" borderId="2" xfId="2" applyFont="1" applyFill="1" applyBorder="1" applyAlignment="1" applyProtection="1">
      <alignment horizontal="left" vertical="top"/>
      <protection locked="0"/>
    </xf>
    <xf numFmtId="0" fontId="26" fillId="10" borderId="3" xfId="2" applyFont="1" applyFill="1" applyBorder="1" applyAlignment="1" applyProtection="1">
      <alignment horizontal="left" vertical="top"/>
      <protection locked="0"/>
    </xf>
    <xf numFmtId="0" fontId="26" fillId="10" borderId="4" xfId="2" applyFont="1" applyFill="1" applyBorder="1" applyAlignment="1" applyProtection="1">
      <alignment horizontal="left" vertical="top"/>
      <protection locked="0"/>
    </xf>
    <xf numFmtId="0" fontId="30" fillId="3" borderId="0" xfId="2" applyFont="1" applyFill="1" applyAlignment="1">
      <alignment horizontal="left" vertical="top" wrapText="1"/>
    </xf>
    <xf numFmtId="0" fontId="9" fillId="0" borderId="0" xfId="1" applyFill="1" applyAlignment="1" applyProtection="1">
      <alignment horizontal="left"/>
    </xf>
    <xf numFmtId="0" fontId="3" fillId="0" borderId="0" xfId="2"/>
    <xf numFmtId="0" fontId="26" fillId="10" borderId="2" xfId="0" applyFont="1" applyFill="1" applyBorder="1" applyAlignment="1" applyProtection="1">
      <alignment horizontal="left" vertical="top"/>
      <protection locked="0"/>
    </xf>
    <xf numFmtId="0" fontId="26" fillId="10" borderId="3" xfId="0" applyFont="1" applyFill="1" applyBorder="1" applyAlignment="1" applyProtection="1">
      <alignment horizontal="left" vertical="top"/>
      <protection locked="0"/>
    </xf>
    <xf numFmtId="0" fontId="26" fillId="10" borderId="4" xfId="0" applyFont="1" applyFill="1" applyBorder="1" applyAlignment="1" applyProtection="1">
      <alignment horizontal="left" vertical="top"/>
      <protection locked="0"/>
    </xf>
    <xf numFmtId="0" fontId="30" fillId="8" borderId="0" xfId="0" applyFont="1" applyFill="1" applyAlignment="1">
      <alignment horizontal="left" vertical="top" wrapText="1"/>
    </xf>
    <xf numFmtId="0" fontId="10" fillId="3" borderId="0" xfId="2" applyFont="1" applyFill="1" applyAlignment="1">
      <alignment horizontal="left" vertical="top"/>
    </xf>
    <xf numFmtId="0" fontId="30" fillId="3" borderId="0" xfId="2" applyFont="1" applyFill="1" applyAlignment="1">
      <alignment vertical="top" wrapText="1"/>
    </xf>
    <xf numFmtId="0" fontId="10" fillId="3" borderId="0" xfId="2" applyFont="1" applyFill="1" applyAlignment="1">
      <alignment vertical="top" wrapText="1"/>
    </xf>
    <xf numFmtId="0" fontId="11" fillId="3" borderId="0" xfId="2" applyFont="1" applyFill="1" applyAlignment="1">
      <alignment horizontal="left" vertical="top" wrapText="1"/>
    </xf>
    <xf numFmtId="0" fontId="26" fillId="13" borderId="2" xfId="2" applyFont="1" applyFill="1" applyBorder="1" applyAlignment="1" applyProtection="1">
      <alignment horizontal="left" vertical="top"/>
      <protection locked="0"/>
    </xf>
    <xf numFmtId="0" fontId="26" fillId="13" borderId="3" xfId="2" applyFont="1" applyFill="1" applyBorder="1" applyAlignment="1" applyProtection="1">
      <alignment horizontal="left" vertical="top"/>
      <protection locked="0"/>
    </xf>
    <xf numFmtId="0" fontId="26" fillId="13" borderId="4" xfId="2" applyFont="1" applyFill="1" applyBorder="1" applyAlignment="1" applyProtection="1">
      <alignment horizontal="left" vertical="top"/>
      <protection locked="0"/>
    </xf>
    <xf numFmtId="0" fontId="10" fillId="3" borderId="0" xfId="2" applyFont="1" applyFill="1" applyAlignment="1">
      <alignment vertical="top"/>
    </xf>
    <xf numFmtId="0" fontId="3" fillId="0" borderId="0" xfId="2" applyAlignment="1">
      <alignment wrapText="1"/>
    </xf>
    <xf numFmtId="0" fontId="10" fillId="3" borderId="0" xfId="2" applyFont="1" applyFill="1" applyAlignment="1">
      <alignment horizontal="left" vertical="top" wrapText="1"/>
    </xf>
    <xf numFmtId="0" fontId="3" fillId="0" borderId="0" xfId="2" applyAlignment="1">
      <alignment horizontal="left" vertical="top" wrapText="1"/>
    </xf>
    <xf numFmtId="0" fontId="3" fillId="0" borderId="15" xfId="2" applyBorder="1" applyAlignment="1">
      <alignment horizontal="left" vertical="top" wrapText="1"/>
    </xf>
    <xf numFmtId="0" fontId="3" fillId="0" borderId="3" xfId="2" applyBorder="1" applyProtection="1">
      <protection locked="0"/>
    </xf>
    <xf numFmtId="0" fontId="3" fillId="0" borderId="4" xfId="2" applyBorder="1" applyProtection="1">
      <protection locked="0"/>
    </xf>
    <xf numFmtId="0" fontId="26" fillId="10" borderId="2" xfId="2" applyFont="1" applyFill="1" applyBorder="1" applyAlignment="1" applyProtection="1">
      <alignment horizontal="left" vertical="top" wrapText="1"/>
      <protection locked="0"/>
    </xf>
    <xf numFmtId="0" fontId="26" fillId="10" borderId="3" xfId="2" applyFont="1" applyFill="1" applyBorder="1" applyAlignment="1" applyProtection="1">
      <alignment horizontal="left" vertical="top" wrapText="1"/>
      <protection locked="0"/>
    </xf>
    <xf numFmtId="0" fontId="26" fillId="10" borderId="4" xfId="2" applyFont="1" applyFill="1" applyBorder="1" applyAlignment="1" applyProtection="1">
      <alignment horizontal="left" vertical="top" wrapText="1"/>
      <protection locked="0"/>
    </xf>
    <xf numFmtId="0" fontId="10" fillId="3" borderId="0" xfId="0" applyFont="1" applyFill="1" applyAlignment="1">
      <alignment horizontal="left" vertical="top"/>
    </xf>
    <xf numFmtId="0" fontId="0" fillId="0" borderId="0" xfId="0" applyAlignment="1">
      <alignment horizontal="left" vertical="top"/>
    </xf>
    <xf numFmtId="0" fontId="0" fillId="0" borderId="15" xfId="0" applyBorder="1" applyAlignment="1">
      <alignment horizontal="left" vertical="top"/>
    </xf>
    <xf numFmtId="1" fontId="28" fillId="16" borderId="2" xfId="0" applyNumberFormat="1" applyFont="1" applyFill="1" applyBorder="1" applyAlignment="1" applyProtection="1">
      <alignment horizontal="left" vertical="top"/>
      <protection locked="0"/>
    </xf>
    <xf numFmtId="1" fontId="28" fillId="16" borderId="4" xfId="0" applyNumberFormat="1" applyFont="1" applyFill="1" applyBorder="1" applyAlignment="1" applyProtection="1">
      <alignment horizontal="left" vertical="top"/>
      <protection locked="0"/>
    </xf>
    <xf numFmtId="0" fontId="29" fillId="3" borderId="0" xfId="2" applyFont="1" applyFill="1" applyAlignment="1">
      <alignment horizontal="left" vertical="top" wrapText="1"/>
    </xf>
    <xf numFmtId="0" fontId="10" fillId="0" borderId="0" xfId="2" applyFont="1" applyAlignment="1">
      <alignment wrapText="1"/>
    </xf>
    <xf numFmtId="0" fontId="31" fillId="3" borderId="0" xfId="2" applyFont="1" applyFill="1" applyAlignment="1">
      <alignment horizontal="left" vertical="top" wrapText="1"/>
    </xf>
    <xf numFmtId="0" fontId="11" fillId="3" borderId="0" xfId="2" applyFont="1" applyFill="1" applyAlignment="1">
      <alignment vertical="top" wrapText="1"/>
    </xf>
    <xf numFmtId="0" fontId="30" fillId="3" borderId="0" xfId="2" applyFont="1" applyFill="1" applyAlignment="1">
      <alignment horizontal="left" wrapText="1"/>
    </xf>
    <xf numFmtId="0" fontId="6" fillId="32" borderId="0" xfId="2" applyFont="1" applyFill="1" applyAlignment="1">
      <alignment vertical="center" wrapText="1"/>
    </xf>
    <xf numFmtId="0" fontId="10" fillId="3" borderId="0" xfId="2" applyFont="1" applyFill="1" applyAlignment="1">
      <alignment horizontal="left" vertical="center" wrapText="1"/>
    </xf>
    <xf numFmtId="0" fontId="10" fillId="10" borderId="2" xfId="2" applyFont="1" applyFill="1" applyBorder="1" applyAlignment="1" applyProtection="1">
      <alignment horizontal="left" vertical="center" indent="1"/>
      <protection locked="0"/>
    </xf>
    <xf numFmtId="0" fontId="10" fillId="10" borderId="3" xfId="2" applyFont="1" applyFill="1" applyBorder="1" applyAlignment="1" applyProtection="1">
      <alignment horizontal="left" vertical="center" indent="1"/>
      <protection locked="0"/>
    </xf>
    <xf numFmtId="0" fontId="10" fillId="10" borderId="4" xfId="2" applyFont="1" applyFill="1" applyBorder="1" applyAlignment="1" applyProtection="1">
      <alignment horizontal="left" vertical="center" indent="1"/>
      <protection locked="0"/>
    </xf>
    <xf numFmtId="0" fontId="37" fillId="3" borderId="0" xfId="2" applyFont="1" applyFill="1" applyAlignment="1">
      <alignment horizontal="left" vertical="top" wrapText="1"/>
    </xf>
    <xf numFmtId="0" fontId="3" fillId="0" borderId="0" xfId="2" applyFont="1" applyAlignment="1">
      <alignment wrapText="1"/>
    </xf>
    <xf numFmtId="0" fontId="30" fillId="0" borderId="0" xfId="2" applyFont="1" applyAlignment="1">
      <alignment horizontal="left" vertical="top" wrapText="1"/>
    </xf>
    <xf numFmtId="0" fontId="9" fillId="0" borderId="0" xfId="1" applyFill="1" applyAlignment="1" applyProtection="1">
      <alignment horizontal="left" vertical="top"/>
    </xf>
    <xf numFmtId="0" fontId="3" fillId="16" borderId="2" xfId="2" quotePrefix="1" applyFill="1" applyBorder="1" applyAlignment="1" applyProtection="1">
      <alignment vertical="top" wrapText="1"/>
      <protection locked="0"/>
    </xf>
    <xf numFmtId="0" fontId="3" fillId="16" borderId="4" xfId="2" quotePrefix="1" applyFill="1" applyBorder="1" applyAlignment="1" applyProtection="1">
      <alignment vertical="top" wrapText="1"/>
      <protection locked="0"/>
    </xf>
    <xf numFmtId="0" fontId="3" fillId="16" borderId="2" xfId="2" applyFill="1" applyBorder="1" applyAlignment="1" applyProtection="1">
      <alignment vertical="top" wrapText="1"/>
      <protection locked="0"/>
    </xf>
    <xf numFmtId="0" fontId="3" fillId="16" borderId="4" xfId="2" applyFill="1" applyBorder="1" applyAlignment="1" applyProtection="1">
      <alignment vertical="top" wrapText="1"/>
      <protection locked="0"/>
    </xf>
    <xf numFmtId="0" fontId="3" fillId="8" borderId="2" xfId="2" quotePrefix="1" applyFill="1" applyBorder="1" applyAlignment="1">
      <alignment vertical="top" wrapText="1"/>
    </xf>
    <xf numFmtId="0" fontId="3" fillId="8" borderId="4" xfId="2" quotePrefix="1" applyFill="1" applyBorder="1" applyAlignment="1">
      <alignment vertical="top" wrapText="1"/>
    </xf>
    <xf numFmtId="0" fontId="3" fillId="8" borderId="2" xfId="2" applyFill="1" applyBorder="1" applyAlignment="1">
      <alignment vertical="top" wrapText="1"/>
    </xf>
    <xf numFmtId="0" fontId="3" fillId="8" borderId="4" xfId="2" applyFill="1" applyBorder="1" applyAlignment="1">
      <alignment vertical="top" wrapText="1"/>
    </xf>
    <xf numFmtId="0" fontId="11" fillId="3" borderId="36" xfId="0" applyFont="1" applyFill="1" applyBorder="1" applyAlignment="1">
      <alignment vertical="top" wrapText="1"/>
    </xf>
    <xf numFmtId="0" fontId="10" fillId="3" borderId="2" xfId="2" applyFont="1" applyFill="1" applyBorder="1" applyAlignment="1">
      <alignment vertical="top" wrapText="1"/>
    </xf>
    <xf numFmtId="0" fontId="10" fillId="3" borderId="4" xfId="2" applyFont="1" applyFill="1" applyBorder="1" applyAlignment="1">
      <alignment vertical="top" wrapText="1"/>
    </xf>
    <xf numFmtId="0" fontId="10" fillId="3" borderId="23" xfId="2" applyFont="1" applyFill="1" applyBorder="1" applyAlignment="1">
      <alignment vertical="top" wrapText="1"/>
    </xf>
    <xf numFmtId="0" fontId="10" fillId="3" borderId="23" xfId="0" applyFont="1" applyFill="1" applyBorder="1" applyAlignment="1">
      <alignment vertical="top" wrapText="1"/>
    </xf>
    <xf numFmtId="0" fontId="36" fillId="0" borderId="0" xfId="2" applyFont="1" applyAlignment="1">
      <alignment horizontal="left" vertical="center" wrapText="1"/>
    </xf>
    <xf numFmtId="0" fontId="10" fillId="0" borderId="0" xfId="2" applyFont="1" applyAlignment="1">
      <alignment horizontal="left" vertical="top" wrapText="1"/>
    </xf>
    <xf numFmtId="0" fontId="29" fillId="3" borderId="0" xfId="2" applyFont="1" applyFill="1" applyAlignment="1">
      <alignment vertical="top" wrapText="1"/>
    </xf>
    <xf numFmtId="0" fontId="29" fillId="3" borderId="0" xfId="0" applyFont="1" applyFill="1" applyAlignment="1">
      <alignment vertical="top" wrapText="1"/>
    </xf>
    <xf numFmtId="49" fontId="26" fillId="16" borderId="2" xfId="2" quotePrefix="1" applyNumberFormat="1" applyFont="1" applyFill="1" applyBorder="1" applyAlignment="1" applyProtection="1">
      <alignment horizontal="left" vertical="top"/>
      <protection locked="0"/>
    </xf>
    <xf numFmtId="49" fontId="26" fillId="16" borderId="4" xfId="2" quotePrefix="1" applyNumberFormat="1" applyFont="1" applyFill="1" applyBorder="1" applyAlignment="1" applyProtection="1">
      <alignment horizontal="left" vertical="top"/>
      <protection locked="0"/>
    </xf>
    <xf numFmtId="0" fontId="10" fillId="3" borderId="15" xfId="0" applyFont="1" applyFill="1" applyBorder="1" applyAlignment="1">
      <alignment vertical="top" wrapText="1"/>
    </xf>
    <xf numFmtId="0" fontId="0" fillId="0" borderId="15" xfId="0" applyBorder="1" applyAlignment="1">
      <alignment horizontal="left" vertical="top" wrapText="1"/>
    </xf>
    <xf numFmtId="0" fontId="10" fillId="4" borderId="2" xfId="2" applyFont="1" applyFill="1" applyBorder="1" applyAlignment="1">
      <alignment horizontal="left" vertical="top"/>
    </xf>
    <xf numFmtId="0" fontId="10" fillId="4" borderId="4" xfId="2" applyFont="1" applyFill="1" applyBorder="1" applyAlignment="1">
      <alignment horizontal="left" vertical="top"/>
    </xf>
    <xf numFmtId="0" fontId="36" fillId="0" borderId="0" xfId="2" applyFont="1" applyAlignment="1">
      <alignment vertical="top" wrapText="1"/>
    </xf>
    <xf numFmtId="0" fontId="30" fillId="0" borderId="0" xfId="2" applyFont="1" applyAlignment="1">
      <alignment vertical="top" wrapText="1"/>
    </xf>
    <xf numFmtId="0" fontId="40" fillId="4" borderId="23" xfId="2" applyFont="1" applyFill="1" applyBorder="1" applyAlignment="1">
      <alignment vertical="top"/>
    </xf>
    <xf numFmtId="0" fontId="10" fillId="3" borderId="3" xfId="0" applyFont="1" applyFill="1" applyBorder="1" applyAlignment="1">
      <alignment vertical="top" wrapText="1"/>
    </xf>
    <xf numFmtId="0" fontId="24" fillId="3" borderId="5" xfId="2" applyFont="1" applyFill="1" applyBorder="1" applyAlignment="1">
      <alignment horizontal="left" vertical="top" wrapText="1"/>
    </xf>
    <xf numFmtId="0" fontId="24" fillId="3" borderId="6" xfId="2" applyFont="1" applyFill="1" applyBorder="1" applyAlignment="1">
      <alignment horizontal="left" vertical="top" wrapText="1"/>
    </xf>
    <xf numFmtId="0" fontId="24" fillId="3" borderId="7" xfId="2" applyFont="1" applyFill="1" applyBorder="1" applyAlignment="1">
      <alignment horizontal="left" vertical="top" wrapText="1"/>
    </xf>
    <xf numFmtId="0" fontId="3" fillId="3" borderId="2" xfId="2" applyFill="1" applyBorder="1" applyAlignment="1">
      <alignment vertical="top" wrapText="1"/>
    </xf>
    <xf numFmtId="0" fontId="3" fillId="3" borderId="3" xfId="0" applyFont="1" applyFill="1" applyBorder="1" applyAlignment="1">
      <alignment vertical="top" wrapText="1"/>
    </xf>
    <xf numFmtId="0" fontId="26" fillId="4" borderId="23" xfId="2" applyFont="1" applyFill="1" applyBorder="1" applyAlignment="1">
      <alignment vertical="top" wrapText="1"/>
    </xf>
    <xf numFmtId="0" fontId="26" fillId="8" borderId="23" xfId="2" applyFont="1" applyFill="1" applyBorder="1" applyAlignment="1">
      <alignment vertical="top" wrapText="1"/>
    </xf>
    <xf numFmtId="0" fontId="26" fillId="0" borderId="23" xfId="2" applyFont="1" applyBorder="1" applyAlignment="1">
      <alignment vertical="top" wrapText="1"/>
    </xf>
    <xf numFmtId="0" fontId="28" fillId="0" borderId="23" xfId="2" applyFont="1" applyBorder="1" applyAlignment="1">
      <alignment vertical="top" wrapText="1"/>
    </xf>
    <xf numFmtId="0" fontId="3" fillId="0" borderId="23" xfId="2" applyBorder="1" applyAlignment="1">
      <alignment vertical="top" wrapText="1"/>
    </xf>
    <xf numFmtId="0" fontId="26" fillId="4" borderId="23" xfId="2" applyFont="1" applyFill="1" applyBorder="1" applyAlignment="1">
      <alignment horizontal="left" vertical="top" wrapText="1"/>
    </xf>
    <xf numFmtId="2" fontId="28" fillId="10" borderId="2" xfId="2" applyNumberFormat="1" applyFont="1" applyFill="1" applyBorder="1" applyAlignment="1" applyProtection="1">
      <alignment horizontal="left" vertical="top" wrapText="1"/>
      <protection locked="0"/>
    </xf>
    <xf numFmtId="0" fontId="0" fillId="0" borderId="4" xfId="0" applyBorder="1" applyAlignment="1">
      <alignment horizontal="left" vertical="top" wrapText="1"/>
    </xf>
    <xf numFmtId="2" fontId="26" fillId="10" borderId="2" xfId="2" applyNumberFormat="1" applyFont="1" applyFill="1" applyBorder="1" applyAlignment="1" applyProtection="1">
      <alignment horizontal="left" vertical="top" wrapText="1"/>
      <protection locked="0"/>
    </xf>
    <xf numFmtId="0" fontId="26" fillId="8" borderId="23" xfId="2" applyFont="1" applyFill="1" applyBorder="1" applyAlignment="1">
      <alignment horizontal="left" vertical="top" wrapText="1"/>
    </xf>
    <xf numFmtId="0" fontId="0" fillId="8" borderId="23" xfId="0" applyFill="1" applyBorder="1" applyAlignment="1">
      <alignment horizontal="left" vertical="top" wrapText="1"/>
    </xf>
    <xf numFmtId="2" fontId="28" fillId="8" borderId="2" xfId="2" applyNumberFormat="1" applyFont="1" applyFill="1" applyBorder="1" applyAlignment="1">
      <alignment horizontal="left" vertical="top" wrapText="1"/>
    </xf>
    <xf numFmtId="0" fontId="0" fillId="8" borderId="4" xfId="0" applyFill="1" applyBorder="1" applyAlignment="1">
      <alignment horizontal="left" vertical="top" wrapText="1"/>
    </xf>
    <xf numFmtId="2" fontId="26" fillId="8" borderId="2" xfId="2" applyNumberFormat="1" applyFont="1" applyFill="1" applyBorder="1" applyAlignment="1">
      <alignment horizontal="left" vertical="top" wrapText="1"/>
    </xf>
    <xf numFmtId="0" fontId="0" fillId="8" borderId="23" xfId="0" applyFill="1" applyBorder="1" applyAlignment="1">
      <alignment vertical="top" wrapText="1"/>
    </xf>
    <xf numFmtId="0" fontId="28" fillId="0" borderId="23" xfId="2" applyFont="1" applyBorder="1" applyAlignment="1">
      <alignment horizontal="left" vertical="top" wrapText="1"/>
    </xf>
    <xf numFmtId="0" fontId="28" fillId="0" borderId="2" xfId="2" applyFont="1" applyBorder="1" applyAlignment="1">
      <alignment horizontal="left" vertical="top" wrapText="1"/>
    </xf>
    <xf numFmtId="0" fontId="26" fillId="10" borderId="23" xfId="2"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3" xfId="0" applyBorder="1" applyAlignment="1">
      <alignment vertical="top" wrapText="1"/>
    </xf>
    <xf numFmtId="0" fontId="26" fillId="0" borderId="2" xfId="2" applyFont="1" applyBorder="1" applyAlignment="1">
      <alignment horizontal="left" vertical="top" wrapText="1"/>
    </xf>
    <xf numFmtId="0" fontId="26" fillId="0" borderId="3" xfId="2" applyFont="1" applyBorder="1" applyAlignment="1">
      <alignment horizontal="left" vertical="top" wrapText="1"/>
    </xf>
    <xf numFmtId="0" fontId="26" fillId="0" borderId="4" xfId="2" applyFont="1" applyBorder="1" applyAlignment="1">
      <alignment horizontal="left" vertical="top" wrapText="1"/>
    </xf>
    <xf numFmtId="0" fontId="29" fillId="3" borderId="36" xfId="2" applyFont="1" applyFill="1" applyBorder="1" applyAlignment="1">
      <alignment vertical="top" wrapText="1"/>
    </xf>
    <xf numFmtId="0" fontId="0" fillId="0" borderId="36" xfId="0" applyBorder="1" applyAlignment="1">
      <alignment vertical="top" wrapText="1"/>
    </xf>
    <xf numFmtId="0" fontId="10" fillId="0" borderId="0" xfId="2" applyFont="1" applyAlignment="1">
      <alignment vertical="top" wrapText="1"/>
    </xf>
    <xf numFmtId="0" fontId="3" fillId="0" borderId="0" xfId="2" applyAlignment="1">
      <alignment vertical="top" wrapText="1"/>
    </xf>
    <xf numFmtId="0" fontId="3" fillId="0" borderId="15" xfId="2" applyBorder="1" applyAlignment="1">
      <alignment vertical="top" wrapText="1"/>
    </xf>
    <xf numFmtId="0" fontId="10" fillId="3" borderId="6" xfId="2" applyFont="1" applyFill="1" applyBorder="1" applyAlignment="1">
      <alignment horizontal="left" vertical="top" wrapText="1"/>
    </xf>
    <xf numFmtId="0" fontId="28" fillId="10" borderId="30" xfId="2" applyFont="1" applyFill="1" applyBorder="1" applyAlignment="1" applyProtection="1">
      <alignment vertical="top" wrapText="1"/>
      <protection locked="0"/>
    </xf>
    <xf numFmtId="0" fontId="28" fillId="10" borderId="31" xfId="2" applyFont="1" applyFill="1" applyBorder="1" applyAlignment="1" applyProtection="1">
      <alignment vertical="top" wrapText="1"/>
      <protection locked="0"/>
    </xf>
    <xf numFmtId="0" fontId="28" fillId="10" borderId="32" xfId="2" applyFont="1" applyFill="1" applyBorder="1" applyAlignment="1" applyProtection="1">
      <alignment vertical="top" wrapText="1"/>
      <protection locked="0"/>
    </xf>
    <xf numFmtId="0" fontId="28" fillId="10" borderId="33" xfId="2" applyFont="1" applyFill="1" applyBorder="1" applyAlignment="1" applyProtection="1">
      <alignment vertical="top" wrapText="1"/>
      <protection locked="0"/>
    </xf>
    <xf numFmtId="0" fontId="28" fillId="10" borderId="0" xfId="2" applyFont="1" applyFill="1" applyAlignment="1" applyProtection="1">
      <alignment vertical="top" wrapText="1"/>
      <protection locked="0"/>
    </xf>
    <xf numFmtId="0" fontId="28" fillId="10" borderId="15" xfId="2" applyFont="1" applyFill="1" applyBorder="1" applyAlignment="1" applyProtection="1">
      <alignment vertical="top" wrapText="1"/>
      <protection locked="0"/>
    </xf>
    <xf numFmtId="0" fontId="28" fillId="10" borderId="5" xfId="2" applyFont="1" applyFill="1" applyBorder="1" applyAlignment="1" applyProtection="1">
      <alignment vertical="top" wrapText="1"/>
      <protection locked="0"/>
    </xf>
    <xf numFmtId="0" fontId="28" fillId="10" borderId="6" xfId="2" applyFont="1" applyFill="1" applyBorder="1" applyAlignment="1" applyProtection="1">
      <alignment vertical="top" wrapText="1"/>
      <protection locked="0"/>
    </xf>
    <xf numFmtId="0" fontId="28" fillId="10" borderId="7" xfId="2" applyFont="1" applyFill="1" applyBorder="1" applyAlignment="1" applyProtection="1">
      <alignment vertical="top" wrapText="1"/>
      <protection locked="0"/>
    </xf>
    <xf numFmtId="0" fontId="27" fillId="2" borderId="0" xfId="2" applyFont="1" applyFill="1" applyAlignment="1">
      <alignment vertical="top"/>
    </xf>
    <xf numFmtId="0" fontId="30" fillId="0" borderId="0" xfId="2" applyFont="1" applyAlignment="1">
      <alignment horizontal="left" vertical="center" wrapText="1"/>
    </xf>
    <xf numFmtId="0" fontId="26" fillId="10" borderId="2" xfId="2" applyFont="1" applyFill="1" applyBorder="1" applyAlignment="1" applyProtection="1">
      <alignment horizontal="center" vertical="top"/>
      <protection locked="0"/>
    </xf>
    <xf numFmtId="0" fontId="26" fillId="10" borderId="3" xfId="2" applyFont="1" applyFill="1" applyBorder="1" applyAlignment="1" applyProtection="1">
      <alignment horizontal="center" vertical="top"/>
      <protection locked="0"/>
    </xf>
    <xf numFmtId="0" fontId="26" fillId="10" borderId="4" xfId="2" applyFont="1" applyFill="1" applyBorder="1" applyAlignment="1" applyProtection="1">
      <alignment horizontal="center" vertical="top"/>
      <protection locked="0"/>
    </xf>
    <xf numFmtId="14" fontId="26" fillId="10" borderId="2" xfId="2" applyNumberFormat="1" applyFont="1" applyFill="1" applyBorder="1" applyAlignment="1" applyProtection="1">
      <alignment horizontal="left" vertical="top"/>
      <protection locked="0"/>
    </xf>
    <xf numFmtId="0" fontId="3" fillId="0" borderId="0" xfId="2" applyFont="1" applyAlignment="1">
      <alignment vertical="top" wrapText="1"/>
    </xf>
    <xf numFmtId="0" fontId="36" fillId="0" borderId="0" xfId="2" applyFont="1" applyAlignment="1">
      <alignment horizontal="left" vertical="top" wrapText="1"/>
    </xf>
    <xf numFmtId="0" fontId="28" fillId="0" borderId="23" xfId="2" applyFont="1" applyBorder="1" applyAlignment="1">
      <alignment horizontal="center" vertical="top"/>
    </xf>
    <xf numFmtId="0" fontId="26" fillId="0" borderId="23" xfId="2" applyFont="1" applyBorder="1" applyAlignment="1">
      <alignment horizontal="center" vertical="top"/>
    </xf>
    <xf numFmtId="0" fontId="28" fillId="0" borderId="30" xfId="2" applyFont="1" applyBorder="1" applyAlignment="1">
      <alignment horizontal="center" vertical="center"/>
    </xf>
    <xf numFmtId="0" fontId="28" fillId="0" borderId="5" xfId="2" applyFont="1" applyBorder="1" applyAlignment="1">
      <alignment horizontal="center" vertical="center"/>
    </xf>
    <xf numFmtId="0" fontId="42" fillId="0" borderId="37" xfId="2" applyFont="1" applyBorder="1" applyAlignment="1">
      <alignment horizontal="center" vertical="center" wrapText="1"/>
    </xf>
    <xf numFmtId="0" fontId="12" fillId="0" borderId="38" xfId="0" applyFont="1" applyBorder="1" applyAlignment="1">
      <alignment vertical="center" wrapText="1"/>
    </xf>
    <xf numFmtId="0" fontId="28" fillId="0" borderId="2" xfId="2" applyFont="1" applyBorder="1" applyAlignment="1">
      <alignment vertical="top" wrapText="1"/>
    </xf>
    <xf numFmtId="0" fontId="3" fillId="0" borderId="4" xfId="0" applyFont="1" applyBorder="1" applyAlignment="1">
      <alignment vertical="top" wrapText="1"/>
    </xf>
    <xf numFmtId="0" fontId="37" fillId="0" borderId="23" xfId="2" applyFont="1" applyBorder="1" applyAlignment="1">
      <alignment horizontal="left" vertical="top" wrapText="1" indent="1"/>
    </xf>
    <xf numFmtId="0" fontId="26" fillId="0" borderId="23" xfId="2" applyFont="1" applyBorder="1" applyAlignment="1">
      <alignment horizontal="left" vertical="top" wrapText="1" indent="1"/>
    </xf>
    <xf numFmtId="0" fontId="3" fillId="0" borderId="4" xfId="2" applyBorder="1" applyAlignment="1">
      <alignment vertical="top" wrapText="1"/>
    </xf>
    <xf numFmtId="0" fontId="0" fillId="0" borderId="4" xfId="0" applyBorder="1" applyAlignment="1">
      <alignment vertical="top" wrapText="1"/>
    </xf>
    <xf numFmtId="0" fontId="0" fillId="0" borderId="5" xfId="0" applyBorder="1" applyAlignment="1">
      <alignment vertical="center"/>
    </xf>
    <xf numFmtId="0" fontId="10" fillId="0" borderId="0" xfId="2" applyFont="1" applyAlignment="1">
      <alignment horizontal="center" vertical="top" wrapText="1"/>
    </xf>
    <xf numFmtId="0" fontId="6" fillId="32" borderId="0" xfId="2" applyFont="1" applyFill="1" applyAlignment="1">
      <alignment horizontal="left" vertical="center"/>
    </xf>
    <xf numFmtId="0" fontId="42" fillId="0" borderId="23" xfId="2" applyFont="1" applyBorder="1" applyAlignment="1">
      <alignment horizontal="left" vertical="top" wrapText="1" indent="1"/>
    </xf>
    <xf numFmtId="0" fontId="37" fillId="0" borderId="23" xfId="2" applyFont="1" applyBorder="1" applyAlignment="1">
      <alignment horizontal="left" vertical="top" wrapText="1" indent="2"/>
    </xf>
    <xf numFmtId="0" fontId="26" fillId="0" borderId="23" xfId="2" applyFont="1" applyBorder="1" applyAlignment="1">
      <alignment horizontal="left" vertical="top" wrapText="1" indent="2"/>
    </xf>
    <xf numFmtId="0" fontId="28" fillId="0" borderId="34" xfId="2" applyFont="1" applyBorder="1" applyAlignment="1">
      <alignment horizontal="center" vertical="top" wrapText="1"/>
    </xf>
    <xf numFmtId="0" fontId="3" fillId="0" borderId="35" xfId="2" applyBorder="1" applyAlignment="1">
      <alignment vertical="top"/>
    </xf>
    <xf numFmtId="0" fontId="28" fillId="6" borderId="34" xfId="2" applyFont="1" applyFill="1" applyBorder="1" applyAlignment="1">
      <alignment horizontal="center" vertical="top" wrapText="1"/>
    </xf>
    <xf numFmtId="0" fontId="3" fillId="6" borderId="35" xfId="2" applyFill="1" applyBorder="1" applyAlignment="1">
      <alignment vertical="top"/>
    </xf>
    <xf numFmtId="0" fontId="28" fillId="7" borderId="34" xfId="2" applyFont="1" applyFill="1" applyBorder="1" applyAlignment="1">
      <alignment horizontal="center" vertical="top" wrapText="1"/>
    </xf>
    <xf numFmtId="0" fontId="3" fillId="7" borderId="35" xfId="2" applyFill="1" applyBorder="1" applyAlignment="1">
      <alignment vertical="top"/>
    </xf>
    <xf numFmtId="0" fontId="27" fillId="2" borderId="3" xfId="2" applyFont="1" applyFill="1" applyBorder="1" applyAlignment="1">
      <alignment horizontal="left" vertical="top" wrapText="1"/>
    </xf>
    <xf numFmtId="0" fontId="11" fillId="3" borderId="6" xfId="2" applyFont="1" applyFill="1" applyBorder="1" applyAlignment="1">
      <alignment horizontal="left" vertical="top" wrapText="1"/>
    </xf>
    <xf numFmtId="0" fontId="3" fillId="0" borderId="6" xfId="2" applyBorder="1" applyAlignment="1">
      <alignment horizontal="left" vertical="top" wrapText="1"/>
    </xf>
    <xf numFmtId="0" fontId="0" fillId="0" borderId="6" xfId="0" applyBorder="1" applyAlignment="1">
      <alignment horizontal="left" vertical="top" wrapText="1"/>
    </xf>
    <xf numFmtId="0" fontId="28" fillId="0" borderId="2" xfId="2" applyFont="1" applyBorder="1" applyAlignment="1">
      <alignment horizontal="center" vertical="top" wrapText="1"/>
    </xf>
    <xf numFmtId="0" fontId="28" fillId="0" borderId="4" xfId="2" applyFont="1" applyBorder="1" applyAlignment="1">
      <alignment horizontal="center" vertical="top" wrapText="1"/>
    </xf>
    <xf numFmtId="0" fontId="28" fillId="0" borderId="3" xfId="2" applyFont="1" applyBorder="1" applyAlignment="1">
      <alignment horizontal="center" vertical="top" wrapText="1"/>
    </xf>
    <xf numFmtId="0" fontId="26" fillId="16" borderId="2" xfId="0" applyFont="1" applyFill="1" applyBorder="1" applyAlignment="1" applyProtection="1">
      <alignment horizontal="left" vertical="top"/>
      <protection locked="0"/>
    </xf>
    <xf numFmtId="0" fontId="26" fillId="16" borderId="3" xfId="0" applyFont="1" applyFill="1" applyBorder="1" applyAlignment="1" applyProtection="1">
      <alignment horizontal="left" vertical="top"/>
      <protection locked="0"/>
    </xf>
    <xf numFmtId="0" fontId="26" fillId="16" borderId="4" xfId="0" applyFont="1" applyFill="1" applyBorder="1" applyAlignment="1" applyProtection="1">
      <alignment horizontal="left" vertical="top"/>
      <protection locked="0"/>
    </xf>
    <xf numFmtId="0" fontId="11" fillId="16" borderId="33" xfId="2" applyFont="1" applyFill="1" applyBorder="1" applyAlignment="1" applyProtection="1">
      <alignment horizontal="left" vertical="top" wrapText="1"/>
      <protection locked="0"/>
    </xf>
    <xf numFmtId="0" fontId="0" fillId="16" borderId="0" xfId="0" applyFill="1" applyAlignment="1" applyProtection="1">
      <alignment horizontal="left" vertical="top" wrapText="1"/>
      <protection locked="0"/>
    </xf>
    <xf numFmtId="0" fontId="0" fillId="16" borderId="15" xfId="0" applyFill="1" applyBorder="1" applyAlignment="1" applyProtection="1">
      <alignment horizontal="left" vertical="top" wrapText="1"/>
      <protection locked="0"/>
    </xf>
    <xf numFmtId="0" fontId="11" fillId="16" borderId="5" xfId="2" applyFont="1" applyFill="1" applyBorder="1" applyAlignment="1" applyProtection="1">
      <alignment horizontal="left" vertical="top" wrapText="1"/>
      <protection locked="0"/>
    </xf>
    <xf numFmtId="0" fontId="0" fillId="16" borderId="6" xfId="0" applyFill="1" applyBorder="1" applyAlignment="1" applyProtection="1">
      <alignment horizontal="left" vertical="top" wrapText="1"/>
      <protection locked="0"/>
    </xf>
    <xf numFmtId="0" fontId="0" fillId="16" borderId="7" xfId="0" applyFill="1" applyBorder="1" applyAlignment="1" applyProtection="1">
      <alignment horizontal="left" vertical="top" wrapText="1"/>
      <protection locked="0"/>
    </xf>
    <xf numFmtId="0" fontId="28" fillId="0" borderId="23" xfId="2" applyFont="1" applyBorder="1" applyAlignment="1">
      <alignment horizontal="center" vertical="top" wrapText="1"/>
    </xf>
    <xf numFmtId="0" fontId="3" fillId="0" borderId="23" xfId="2" applyBorder="1" applyAlignment="1">
      <alignment horizontal="center" vertical="top" wrapText="1"/>
    </xf>
    <xf numFmtId="0" fontId="11" fillId="3" borderId="0" xfId="2" applyFont="1" applyFill="1" applyAlignment="1">
      <alignment vertical="center" wrapText="1"/>
    </xf>
    <xf numFmtId="0" fontId="3" fillId="0" borderId="0" xfId="2" applyAlignment="1">
      <alignment vertical="center" wrapText="1"/>
    </xf>
    <xf numFmtId="0" fontId="11" fillId="16" borderId="30" xfId="2" applyFont="1" applyFill="1" applyBorder="1" applyAlignment="1" applyProtection="1">
      <alignment horizontal="left" vertical="top" wrapText="1"/>
      <protection locked="0"/>
    </xf>
    <xf numFmtId="0" fontId="0" fillId="16" borderId="31" xfId="0" applyFill="1" applyBorder="1" applyAlignment="1" applyProtection="1">
      <alignment horizontal="left" vertical="top" wrapText="1"/>
      <protection locked="0"/>
    </xf>
    <xf numFmtId="0" fontId="0" fillId="16" borderId="32" xfId="0" applyFill="1" applyBorder="1" applyAlignment="1" applyProtection="1">
      <alignment horizontal="left" vertical="top" wrapText="1"/>
      <protection locked="0"/>
    </xf>
    <xf numFmtId="0" fontId="28" fillId="0" borderId="0" xfId="2" applyFont="1" applyAlignment="1">
      <alignment horizontal="left" vertical="top" wrapText="1"/>
    </xf>
    <xf numFmtId="0" fontId="3" fillId="16" borderId="23" xfId="0" applyFont="1" applyFill="1" applyBorder="1" applyAlignment="1" applyProtection="1">
      <alignment horizontal="center" vertical="top"/>
      <protection locked="0"/>
    </xf>
    <xf numFmtId="0" fontId="3" fillId="8" borderId="23" xfId="0" applyFont="1" applyFill="1" applyBorder="1" applyAlignment="1">
      <alignment horizontal="center" vertical="top"/>
    </xf>
    <xf numFmtId="0" fontId="3" fillId="8" borderId="45" xfId="0" applyFont="1" applyFill="1" applyBorder="1" applyAlignment="1">
      <alignment horizontal="center" vertical="top" wrapText="1"/>
    </xf>
    <xf numFmtId="0" fontId="3" fillId="8" borderId="47" xfId="0" applyFont="1" applyFill="1" applyBorder="1" applyAlignment="1">
      <alignment horizontal="center" vertical="top" wrapText="1"/>
    </xf>
    <xf numFmtId="0" fontId="3" fillId="8" borderId="48" xfId="0" applyFont="1" applyFill="1" applyBorder="1" applyAlignment="1">
      <alignment horizontal="center" vertical="top" wrapText="1"/>
    </xf>
    <xf numFmtId="167" fontId="3" fillId="8" borderId="2" xfId="0" applyNumberFormat="1" applyFont="1" applyFill="1" applyBorder="1" applyAlignment="1">
      <alignment horizontal="left" vertical="top"/>
    </xf>
    <xf numFmtId="167" fontId="3" fillId="8" borderId="3" xfId="0" applyNumberFormat="1" applyFont="1" applyFill="1" applyBorder="1" applyAlignment="1">
      <alignment horizontal="left" vertical="top"/>
    </xf>
    <xf numFmtId="167" fontId="3" fillId="4" borderId="25" xfId="0" applyNumberFormat="1" applyFont="1" applyFill="1" applyBorder="1" applyAlignment="1">
      <alignment horizontal="center" vertical="top"/>
    </xf>
    <xf numFmtId="167" fontId="3" fillId="4" borderId="27" xfId="0" applyNumberFormat="1" applyFont="1" applyFill="1" applyBorder="1" applyAlignment="1">
      <alignment horizontal="center" vertical="top"/>
    </xf>
    <xf numFmtId="0" fontId="22" fillId="3" borderId="0" xfId="0" applyFont="1" applyFill="1" applyAlignment="1">
      <alignment horizontal="left" vertical="top" wrapText="1"/>
    </xf>
    <xf numFmtId="0" fontId="9" fillId="3" borderId="0" xfId="1" applyFill="1" applyBorder="1" applyAlignment="1" applyProtection="1">
      <alignment horizontal="left" vertical="top" wrapText="1"/>
    </xf>
    <xf numFmtId="0" fontId="3" fillId="8" borderId="46" xfId="0" applyFont="1" applyFill="1" applyBorder="1" applyAlignment="1">
      <alignment horizontal="center" vertical="top" wrapText="1"/>
    </xf>
    <xf numFmtId="0" fontId="3" fillId="16" borderId="2" xfId="0" applyFont="1" applyFill="1" applyBorder="1" applyAlignment="1" applyProtection="1">
      <alignment horizontal="center" vertical="top"/>
      <protection locked="0"/>
    </xf>
    <xf numFmtId="0" fontId="3" fillId="16" borderId="4" xfId="0" applyFont="1" applyFill="1" applyBorder="1" applyAlignment="1" applyProtection="1">
      <alignment horizontal="center" vertical="top"/>
      <protection locked="0"/>
    </xf>
    <xf numFmtId="0" fontId="3" fillId="16" borderId="3" xfId="0" applyFont="1" applyFill="1" applyBorder="1" applyAlignment="1" applyProtection="1">
      <alignment horizontal="center" vertical="top"/>
      <protection locked="0"/>
    </xf>
    <xf numFmtId="0" fontId="3" fillId="16" borderId="22" xfId="0" applyFont="1" applyFill="1" applyBorder="1" applyAlignment="1" applyProtection="1">
      <alignment horizontal="center" vertical="top"/>
      <protection locked="0"/>
    </xf>
    <xf numFmtId="0" fontId="3" fillId="16" borderId="30" xfId="0" applyFont="1" applyFill="1" applyBorder="1" applyAlignment="1" applyProtection="1">
      <alignment horizontal="center" vertical="top"/>
      <protection locked="0"/>
    </xf>
    <xf numFmtId="0" fontId="3" fillId="16" borderId="32" xfId="0" applyFont="1" applyFill="1" applyBorder="1" applyAlignment="1" applyProtection="1">
      <alignment horizontal="center" vertical="top"/>
      <protection locked="0"/>
    </xf>
    <xf numFmtId="0" fontId="3" fillId="8" borderId="34" xfId="0" applyFont="1" applyFill="1" applyBorder="1" applyAlignment="1">
      <alignment horizontal="center" vertical="top" wrapText="1"/>
    </xf>
    <xf numFmtId="0" fontId="3" fillId="8" borderId="35" xfId="0" applyFont="1" applyFill="1" applyBorder="1" applyAlignment="1">
      <alignment horizontal="center" vertical="top" wrapText="1"/>
    </xf>
    <xf numFmtId="0" fontId="3" fillId="8" borderId="32" xfId="0" applyFont="1" applyFill="1" applyBorder="1" applyAlignment="1">
      <alignment horizontal="center" vertical="top" wrapText="1"/>
    </xf>
    <xf numFmtId="0" fontId="3" fillId="8" borderId="7" xfId="0" applyFont="1" applyFill="1" applyBorder="1" applyAlignment="1">
      <alignment horizontal="center" vertical="top" wrapText="1"/>
    </xf>
    <xf numFmtId="0" fontId="3" fillId="8" borderId="30" xfId="0" applyFont="1" applyFill="1" applyBorder="1" applyAlignment="1">
      <alignment horizontal="center" vertical="top" wrapText="1"/>
    </xf>
    <xf numFmtId="0" fontId="3" fillId="8" borderId="5" xfId="0" applyFont="1" applyFill="1" applyBorder="1" applyAlignment="1">
      <alignment horizontal="center" vertical="top" wrapText="1"/>
    </xf>
    <xf numFmtId="0" fontId="3" fillId="8" borderId="2" xfId="0" applyFont="1" applyFill="1" applyBorder="1" applyAlignment="1">
      <alignment horizontal="left" vertical="top"/>
    </xf>
    <xf numFmtId="0" fontId="3" fillId="8" borderId="3" xfId="0" applyFont="1" applyFill="1" applyBorder="1" applyAlignment="1">
      <alignment horizontal="left" vertical="top"/>
    </xf>
    <xf numFmtId="165" fontId="3" fillId="4" borderId="2" xfId="0" applyNumberFormat="1" applyFont="1" applyFill="1" applyBorder="1" applyAlignment="1">
      <alignment horizontal="right" vertical="top"/>
    </xf>
    <xf numFmtId="165" fontId="3" fillId="4" borderId="3" xfId="0" applyNumberFormat="1" applyFont="1" applyFill="1" applyBorder="1" applyAlignment="1">
      <alignment horizontal="right" vertical="top"/>
    </xf>
    <xf numFmtId="165" fontId="3" fillId="4" borderId="4" xfId="0" applyNumberFormat="1" applyFont="1" applyFill="1" applyBorder="1" applyAlignment="1">
      <alignment horizontal="right" vertical="top"/>
    </xf>
    <xf numFmtId="0" fontId="44" fillId="0" borderId="0" xfId="0" applyFont="1" applyAlignment="1">
      <alignment horizontal="left" vertical="top" wrapText="1"/>
    </xf>
    <xf numFmtId="0" fontId="3" fillId="8" borderId="31" xfId="0" applyFont="1" applyFill="1" applyBorder="1" applyAlignment="1">
      <alignment horizontal="center" vertical="top" wrapText="1"/>
    </xf>
    <xf numFmtId="0" fontId="3" fillId="8" borderId="33" xfId="0" applyFont="1" applyFill="1" applyBorder="1" applyAlignment="1">
      <alignment horizontal="center" vertical="top" wrapText="1"/>
    </xf>
    <xf numFmtId="0" fontId="3" fillId="8" borderId="0" xfId="0" applyFont="1" applyFill="1" applyAlignment="1">
      <alignment horizontal="center" vertical="top" wrapText="1"/>
    </xf>
    <xf numFmtId="0" fontId="3" fillId="8" borderId="15" xfId="0" applyFont="1" applyFill="1" applyBorder="1" applyAlignment="1">
      <alignment horizontal="center" vertical="top" wrapText="1"/>
    </xf>
    <xf numFmtId="0" fontId="3" fillId="8" borderId="6" xfId="0" applyFont="1" applyFill="1" applyBorder="1" applyAlignment="1">
      <alignment horizontal="center" vertical="top" wrapText="1"/>
    </xf>
    <xf numFmtId="0" fontId="3" fillId="8" borderId="41" xfId="0" applyFont="1" applyFill="1" applyBorder="1" applyAlignment="1">
      <alignment horizontal="center" vertical="top" wrapText="1"/>
    </xf>
    <xf numFmtId="0" fontId="3" fillId="8" borderId="42" xfId="0" applyFont="1" applyFill="1" applyBorder="1" applyAlignment="1">
      <alignment horizontal="center" vertical="top" wrapText="1"/>
    </xf>
    <xf numFmtId="0" fontId="3" fillId="8" borderId="43" xfId="0" applyFont="1" applyFill="1" applyBorder="1" applyAlignment="1">
      <alignment horizontal="center" vertical="top" wrapText="1"/>
    </xf>
    <xf numFmtId="0" fontId="3" fillId="8" borderId="44" xfId="0" applyFont="1" applyFill="1" applyBorder="1" applyAlignment="1">
      <alignment horizontal="center" vertical="top" wrapText="1"/>
    </xf>
    <xf numFmtId="0" fontId="3" fillId="8" borderId="21" xfId="0" applyFont="1" applyFill="1" applyBorder="1" applyAlignment="1">
      <alignment horizontal="center" vertical="top" wrapText="1"/>
    </xf>
    <xf numFmtId="0" fontId="3" fillId="8" borderId="24" xfId="0" applyFont="1" applyFill="1" applyBorder="1" applyAlignment="1">
      <alignment horizontal="center" vertical="top" wrapText="1"/>
    </xf>
    <xf numFmtId="164" fontId="3" fillId="4" borderId="2" xfId="0" applyNumberFormat="1" applyFont="1" applyFill="1" applyBorder="1" applyAlignment="1">
      <alignment horizontal="right" vertical="top"/>
    </xf>
    <xf numFmtId="164" fontId="3" fillId="4" borderId="4" xfId="0" applyNumberFormat="1" applyFont="1" applyFill="1" applyBorder="1" applyAlignment="1">
      <alignment horizontal="right" vertical="top"/>
    </xf>
    <xf numFmtId="0" fontId="51" fillId="3" borderId="31" xfId="0" applyFont="1" applyFill="1" applyBorder="1" applyAlignment="1">
      <alignment vertical="top" wrapText="1"/>
    </xf>
    <xf numFmtId="0" fontId="3" fillId="8" borderId="4" xfId="0" applyFont="1" applyFill="1" applyBorder="1" applyAlignment="1">
      <alignment horizontal="left" vertical="top"/>
    </xf>
    <xf numFmtId="0" fontId="12" fillId="8" borderId="0" xfId="0" applyFont="1" applyFill="1" applyAlignment="1">
      <alignment horizontal="left" vertical="top"/>
    </xf>
    <xf numFmtId="0" fontId="7" fillId="3" borderId="0" xfId="2" applyFont="1" applyFill="1" applyAlignment="1">
      <alignment horizontal="left" vertical="center" wrapText="1"/>
    </xf>
    <xf numFmtId="0" fontId="49" fillId="8" borderId="0" xfId="0" applyFont="1" applyFill="1" applyAlignment="1">
      <alignment horizontal="left" vertical="top" wrapText="1"/>
    </xf>
    <xf numFmtId="0" fontId="19" fillId="16" borderId="12" xfId="0" applyFont="1" applyFill="1" applyBorder="1" applyAlignment="1" applyProtection="1">
      <alignment horizontal="center" vertical="center"/>
      <protection locked="0"/>
    </xf>
    <xf numFmtId="0" fontId="19" fillId="16" borderId="14" xfId="0" applyFont="1" applyFill="1" applyBorder="1" applyAlignment="1" applyProtection="1">
      <alignment horizontal="center" vertical="center"/>
      <protection locked="0"/>
    </xf>
    <xf numFmtId="0" fontId="50" fillId="3" borderId="0" xfId="0" applyFont="1" applyFill="1" applyAlignment="1">
      <alignment horizontal="left" vertical="top" wrapText="1"/>
    </xf>
    <xf numFmtId="0" fontId="27" fillId="2" borderId="0" xfId="2" applyFont="1" applyFill="1" applyAlignment="1">
      <alignment horizontal="left"/>
    </xf>
    <xf numFmtId="0" fontId="132" fillId="8" borderId="0" xfId="1" applyFont="1" applyFill="1" applyBorder="1" applyAlignment="1" applyProtection="1">
      <alignment horizontal="left" vertical="top" wrapText="1"/>
    </xf>
    <xf numFmtId="0" fontId="132" fillId="0" borderId="0" xfId="1" applyFont="1" applyAlignment="1" applyProtection="1">
      <alignment horizontal="left" vertical="top" wrapText="1"/>
    </xf>
    <xf numFmtId="0" fontId="10" fillId="0" borderId="6" xfId="2" applyFont="1" applyBorder="1" applyAlignment="1">
      <alignment horizontal="left" vertical="top" wrapText="1"/>
    </xf>
    <xf numFmtId="0" fontId="3" fillId="0" borderId="2" xfId="2" applyBorder="1" applyAlignment="1">
      <alignment horizontal="left" vertical="top" wrapText="1"/>
    </xf>
    <xf numFmtId="0" fontId="3" fillId="0" borderId="3" xfId="2" applyBorder="1" applyAlignment="1">
      <alignment horizontal="left" vertical="top" wrapText="1"/>
    </xf>
    <xf numFmtId="0" fontId="0" fillId="0" borderId="63" xfId="0" applyBorder="1" applyAlignment="1">
      <alignment horizontal="left" vertical="top" wrapText="1"/>
    </xf>
    <xf numFmtId="0" fontId="10" fillId="0" borderId="2" xfId="2" applyFont="1" applyBorder="1" applyAlignment="1">
      <alignment horizontal="left" vertical="top" wrapText="1"/>
    </xf>
    <xf numFmtId="0" fontId="10" fillId="0" borderId="3" xfId="2" applyFont="1" applyBorder="1" applyAlignment="1">
      <alignment horizontal="left" vertical="top" wrapText="1"/>
    </xf>
    <xf numFmtId="0" fontId="3" fillId="3" borderId="0" xfId="2" applyFont="1" applyFill="1" applyAlignment="1">
      <alignment horizontal="left" vertical="top" wrapText="1"/>
    </xf>
    <xf numFmtId="0" fontId="3" fillId="0" borderId="8" xfId="0" applyFont="1" applyBorder="1" applyAlignment="1">
      <alignment horizontal="left" vertical="top" wrapText="1"/>
    </xf>
  </cellXfs>
  <cellStyles count="4">
    <cellStyle name="Link" xfId="1" builtinId="8"/>
    <cellStyle name="Standard" xfId="0" builtinId="0"/>
    <cellStyle name="Standard 2" xfId="2" xr:uid="{FF11233D-D364-404B-97F3-A2658C32253B}"/>
    <cellStyle name="Standard_Outline NIMs template 10-09-30" xfId="3" xr:uid="{1F503A35-30BD-4D23-8C95-353556D49FEA}"/>
  </cellStyles>
  <dxfs count="320">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ont>
        <b/>
        <i val="0"/>
        <condense val="0"/>
        <extend val="0"/>
        <color indexed="1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ont>
        <strike/>
        <condense val="0"/>
        <extend val="0"/>
      </font>
    </dxf>
    <dxf>
      <fill>
        <patternFill patternType="lightDown"/>
      </fill>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ont>
        <strike/>
        <condense val="0"/>
        <extend val="0"/>
      </font>
    </dxf>
    <dxf>
      <fill>
        <patternFill patternType="lightDown"/>
      </fill>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b val="0"/>
        <i val="0"/>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b val="0"/>
        <i val="0"/>
        <strike/>
        <condense val="0"/>
        <extend val="0"/>
      </font>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strike/>
        <condense val="0"/>
        <extend val="0"/>
      </font>
    </dxf>
    <dxf>
      <fill>
        <patternFill patternType="lightUp"/>
      </fill>
    </dxf>
    <dxf>
      <fill>
        <patternFill patternType="lightDown"/>
      </fill>
    </dxf>
    <dxf>
      <font>
        <strike/>
        <condense val="0"/>
        <extend val="0"/>
      </font>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ill>
        <patternFill patternType="lightUp">
          <bgColor indexed="9"/>
        </patternFill>
      </fill>
    </dxf>
    <dxf>
      <font>
        <b val="0"/>
        <i val="0"/>
        <strike/>
        <condense val="0"/>
        <extend val="0"/>
      </font>
    </dxf>
    <dxf>
      <fill>
        <patternFill patternType="lightUp">
          <bgColor indexed="9"/>
        </patternFill>
      </fill>
    </dxf>
    <dxf>
      <font>
        <strike/>
        <condense val="0"/>
        <extend val="0"/>
      </font>
    </dxf>
    <dxf>
      <fill>
        <patternFill patternType="lightUp"/>
      </fill>
    </dxf>
    <dxf>
      <fill>
        <patternFill patternType="lightUp"/>
      </fill>
    </dxf>
    <dxf>
      <fill>
        <patternFill patternType="lightUp"/>
      </fill>
    </dxf>
    <dxf>
      <fill>
        <patternFill patternType="lightTrellis">
          <bgColor indexed="9"/>
        </patternFill>
      </fill>
    </dxf>
    <dxf>
      <font>
        <strike/>
        <condense val="0"/>
        <extend val="0"/>
      </font>
    </dxf>
    <dxf>
      <font>
        <strike/>
        <condense val="0"/>
        <extend val="0"/>
      </font>
    </dxf>
    <dxf>
      <fill>
        <patternFill patternType="lightDown"/>
      </fill>
    </dxf>
    <dxf>
      <fill>
        <patternFill patternType="lightDown"/>
      </fill>
    </dxf>
    <dxf>
      <fill>
        <patternFill patternType="lightDown"/>
      </fill>
    </dxf>
    <dxf>
      <fill>
        <patternFill patternType="lightDown"/>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fedlex.admin.ch/eli/cc/2012/856/en" TargetMode="External"/><Relationship Id="rId7" Type="http://schemas.openxmlformats.org/officeDocument/2006/relationships/vmlDrawing" Target="../drawings/vmlDrawing3.vml"/><Relationship Id="rId2" Type="http://schemas.openxmlformats.org/officeDocument/2006/relationships/hyperlink" Target="http://eur-lex.europa.eu/legal-content/EN/TXT/PDF/?uri=CELEX:02012R0601-20140730&amp;qid=1447163892338&amp;from=EN" TargetMode="External"/><Relationship Id="rId1" Type="http://schemas.openxmlformats.org/officeDocument/2006/relationships/hyperlink" Target="http://eur-lex.europa.eu/legal-content/EN/TXT/HTML/?uri=CELEX:02003L0087-20151029&amp;qid=1447163831856&amp;from=EN" TargetMode="External"/><Relationship Id="rId6" Type="http://schemas.openxmlformats.org/officeDocument/2006/relationships/printerSettings" Target="../printerSettings/printerSettings11.bin"/><Relationship Id="rId5" Type="http://schemas.openxmlformats.org/officeDocument/2006/relationships/hyperlink" Target="https://eur-lex.europa.eu/legal-content/EN/AUTO/?uri=CELEX:02003L0087-20230605" TargetMode="External"/><Relationship Id="rId4" Type="http://schemas.openxmlformats.org/officeDocument/2006/relationships/hyperlink" Target="https://ec.europa.eu/clima/policies/ets_en"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edlex.admin.ch/eli/cc/2012/856/en" TargetMode="External"/><Relationship Id="rId13" Type="http://schemas.openxmlformats.org/officeDocument/2006/relationships/hyperlink" Target="https://eur-lex.europa.eu/legal-content/EN/TXT/?uri=CELEX%3A02003L0087-20230605" TargetMode="External"/><Relationship Id="rId3" Type="http://schemas.openxmlformats.org/officeDocument/2006/relationships/hyperlink" Target="https://eur-lex.europa.eu/eli/reg/2012/601" TargetMode="External"/><Relationship Id="rId7" Type="http://schemas.openxmlformats.org/officeDocument/2006/relationships/hyperlink" Target="https://eur-lex.europa.eu/eli/reg_del/2019/1603/oj" TargetMode="External"/><Relationship Id="rId12" Type="http://schemas.openxmlformats.org/officeDocument/2006/relationships/hyperlink" Target="https://ec.europa.eu/clima/policies/ets_en" TargetMode="External"/><Relationship Id="rId2" Type="http://schemas.openxmlformats.org/officeDocument/2006/relationships/hyperlink" Target="https://eur-lex.europa.eu/eli/reg/2012/601" TargetMode="External"/><Relationship Id="rId16" Type="http://schemas.openxmlformats.org/officeDocument/2006/relationships/printerSettings" Target="../printerSettings/printerSettings2.bin"/><Relationship Id="rId1" Type="http://schemas.openxmlformats.org/officeDocument/2006/relationships/hyperlink" Target="http://ec.europa.eu/clima/documentation/ets/docs/decision_benchmarking_15_dec_en.pdf." TargetMode="External"/><Relationship Id="rId6" Type="http://schemas.openxmlformats.org/officeDocument/2006/relationships/hyperlink" Target="http://data.europa.eu/eli/reg_impl/2018/2066/oj" TargetMode="External"/><Relationship Id="rId11" Type="http://schemas.openxmlformats.org/officeDocument/2006/relationships/hyperlink" Target="https://www.bafu.admin.ch/bafu/en/home/topics/climate/info-specialists/reduction-measures/ets/aviation.html" TargetMode="External"/><Relationship Id="rId5" Type="http://schemas.openxmlformats.org/officeDocument/2006/relationships/hyperlink" Target="https://eur-lex.europa.eu/legal-content/EN/TXT/?uri=CELEX:02003L0087-20180408" TargetMode="External"/><Relationship Id="rId15" Type="http://schemas.openxmlformats.org/officeDocument/2006/relationships/hyperlink" Target="mailto:ets-aviation@bafu.admin.ch" TargetMode="External"/><Relationship Id="rId10" Type="http://schemas.openxmlformats.org/officeDocument/2006/relationships/hyperlink" Target="https://eur-lex.europa.eu/legal-content/EN/TXT/?uri=CELEX%3A02017A1207%2801%29-20221209" TargetMode="External"/><Relationship Id="rId4" Type="http://schemas.openxmlformats.org/officeDocument/2006/relationships/hyperlink" Target="https://www.icao.int/environmental-protection/CORSIA/Pages/default.aspx" TargetMode="External"/><Relationship Id="rId9" Type="http://schemas.openxmlformats.org/officeDocument/2006/relationships/hyperlink" Target="https://eur-lex.europa.eu/legal-content/EN/TXT/?uri=CELEX:22017A1207(01)" TargetMode="External"/><Relationship Id="rId14" Type="http://schemas.openxmlformats.org/officeDocument/2006/relationships/hyperlink" Target="http://www.core.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cao.int/environmental-protection/CORSIA/Pages/state-pair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033AC-C10C-47EA-B627-10183633C898}">
  <sheetPr codeName="Sheet1">
    <pageSetUpPr fitToPage="1"/>
  </sheetPr>
  <dimension ref="A2:K77"/>
  <sheetViews>
    <sheetView showGridLines="0" tabSelected="1" zoomScale="110" zoomScaleNormal="110" zoomScaleSheetLayoutView="100" workbookViewId="0">
      <selection activeCell="K3" sqref="K3"/>
    </sheetView>
  </sheetViews>
  <sheetFormatPr baseColWidth="10" defaultColWidth="11.42578125" defaultRowHeight="12.75" x14ac:dyDescent="0.2"/>
  <cols>
    <col min="1" max="1" width="4.7109375" style="1" customWidth="1"/>
    <col min="2" max="9" width="12.7109375" style="1" customWidth="1"/>
    <col min="10" max="10" width="7.7109375" style="1" customWidth="1"/>
    <col min="11" max="11" width="13" style="714" customWidth="1"/>
    <col min="12" max="16384" width="11.42578125" style="1"/>
  </cols>
  <sheetData>
    <row r="2" spans="1:11" ht="63.75" customHeight="1" x14ac:dyDescent="0.2">
      <c r="B2" s="751" t="str">
        <f>Translations!$B$840</f>
        <v>ANNUAL EMISSIONS REPORT FOR AIRCRAFT OPERATORS ADMINISTERED BY SWITZERLAND</v>
      </c>
      <c r="C2" s="751"/>
      <c r="D2" s="751"/>
      <c r="E2" s="751"/>
      <c r="F2" s="751"/>
      <c r="G2" s="751"/>
      <c r="H2" s="751"/>
      <c r="I2" s="751"/>
    </row>
    <row r="3" spans="1:11" ht="51" customHeight="1" x14ac:dyDescent="0.2">
      <c r="B3" s="752" t="str">
        <f>Translations!$B$1244</f>
        <v>Used for combined reporting under the Swiss and EU ETS</v>
      </c>
      <c r="C3" s="752"/>
      <c r="D3" s="752"/>
      <c r="E3" s="752"/>
      <c r="F3" s="752"/>
      <c r="G3" s="752"/>
      <c r="H3" s="752"/>
      <c r="I3" s="752"/>
    </row>
    <row r="4" spans="1:11" x14ac:dyDescent="0.2">
      <c r="B4" s="3"/>
    </row>
    <row r="5" spans="1:11" ht="31.5" customHeight="1" x14ac:dyDescent="0.2">
      <c r="B5" s="3" t="s">
        <v>1672</v>
      </c>
    </row>
    <row r="6" spans="1:11" s="4" customFormat="1" ht="23.25" customHeight="1" x14ac:dyDescent="0.2">
      <c r="B6" s="753" t="str">
        <f>Translations!$B$3</f>
        <v>CONTENTS</v>
      </c>
      <c r="C6" s="754"/>
      <c r="D6" s="754"/>
      <c r="E6" s="754"/>
      <c r="F6" s="754"/>
      <c r="G6" s="754"/>
      <c r="H6" s="754"/>
      <c r="I6" s="754"/>
      <c r="J6" s="5"/>
      <c r="K6" s="714"/>
    </row>
    <row r="7" spans="1:11" s="710" customFormat="1" ht="20.25" customHeight="1" x14ac:dyDescent="0.2">
      <c r="A7" s="712"/>
      <c r="B7" s="749" t="str">
        <f>Translations!$B$4</f>
        <v>Information and Guidelines</v>
      </c>
      <c r="C7" s="749"/>
      <c r="D7" s="749"/>
      <c r="E7" s="749"/>
      <c r="F7" s="749"/>
      <c r="G7" s="749"/>
      <c r="H7" s="715"/>
      <c r="I7" s="715"/>
      <c r="K7" s="714"/>
    </row>
    <row r="8" spans="1:11" s="710" customFormat="1" ht="20.25" customHeight="1" x14ac:dyDescent="0.2">
      <c r="A8" s="712">
        <v>1</v>
      </c>
      <c r="B8" s="749" t="str">
        <f>Translations!$B$841</f>
        <v>Reporting year</v>
      </c>
      <c r="C8" s="749"/>
      <c r="D8" s="749"/>
      <c r="E8" s="749"/>
      <c r="F8" s="749"/>
      <c r="G8" s="749"/>
      <c r="H8" s="713"/>
      <c r="I8" s="713"/>
      <c r="K8" s="714"/>
    </row>
    <row r="9" spans="1:11" s="710" customFormat="1" ht="20.25" customHeight="1" x14ac:dyDescent="0.2">
      <c r="A9" s="712">
        <v>2</v>
      </c>
      <c r="B9" s="749" t="str">
        <f>Translations!$B$6</f>
        <v>Identification of the aircraft operator</v>
      </c>
      <c r="C9" s="749"/>
      <c r="D9" s="749"/>
      <c r="E9" s="749"/>
      <c r="F9" s="749"/>
      <c r="G9" s="749"/>
      <c r="H9" s="715"/>
      <c r="I9" s="715"/>
      <c r="K9" s="714"/>
    </row>
    <row r="10" spans="1:11" s="710" customFormat="1" ht="20.25" customHeight="1" x14ac:dyDescent="0.2">
      <c r="A10" s="712">
        <v>3</v>
      </c>
      <c r="B10" s="749" t="str">
        <f>Translations!$B$842</f>
        <v>Identification of the verifier</v>
      </c>
      <c r="C10" s="749"/>
      <c r="D10" s="749"/>
      <c r="E10" s="749"/>
      <c r="F10" s="749"/>
      <c r="G10" s="749"/>
      <c r="H10" s="715"/>
      <c r="I10" s="715"/>
      <c r="K10" s="714"/>
    </row>
    <row r="11" spans="1:11" s="710" customFormat="1" ht="20.25" customHeight="1" x14ac:dyDescent="0.2">
      <c r="A11" s="712">
        <v>4</v>
      </c>
      <c r="B11" s="750" t="str">
        <f>Translations!$B$843</f>
        <v>Information about the monitoring plan</v>
      </c>
      <c r="C11" s="750"/>
      <c r="D11" s="750"/>
      <c r="E11" s="750"/>
      <c r="F11" s="750"/>
      <c r="G11" s="750"/>
      <c r="H11" s="715"/>
      <c r="I11" s="715"/>
      <c r="K11" s="714"/>
    </row>
    <row r="12" spans="1:11" s="710" customFormat="1" ht="20.25" customHeight="1" x14ac:dyDescent="0.2">
      <c r="A12" s="712">
        <v>5</v>
      </c>
      <c r="B12" s="750" t="str">
        <f>Translations!$B$844</f>
        <v>Total emissions</v>
      </c>
      <c r="C12" s="750"/>
      <c r="D12" s="750"/>
      <c r="E12" s="750"/>
      <c r="F12" s="750"/>
      <c r="G12" s="750"/>
      <c r="H12" s="715"/>
      <c r="I12" s="715"/>
      <c r="K12" s="714"/>
    </row>
    <row r="13" spans="1:11" s="710" customFormat="1" ht="20.25" customHeight="1" x14ac:dyDescent="0.2">
      <c r="A13" s="712">
        <v>6</v>
      </c>
      <c r="B13" s="750" t="str">
        <f>Translations!$B$845</f>
        <v>Use of simplified procedures</v>
      </c>
      <c r="C13" s="750"/>
      <c r="D13" s="750"/>
      <c r="E13" s="750"/>
      <c r="F13" s="750"/>
      <c r="G13" s="750"/>
      <c r="H13" s="715"/>
      <c r="I13" s="715"/>
      <c r="K13" s="714"/>
    </row>
    <row r="14" spans="1:11" s="710" customFormat="1" ht="20.25" customHeight="1" x14ac:dyDescent="0.2">
      <c r="A14" s="712">
        <v>7</v>
      </c>
      <c r="B14" s="750" t="str">
        <f>Translations!$B$846</f>
        <v>Approach for data gaps</v>
      </c>
      <c r="C14" s="750"/>
      <c r="D14" s="750"/>
      <c r="E14" s="750"/>
      <c r="F14" s="750"/>
      <c r="G14" s="750"/>
      <c r="H14" s="715"/>
      <c r="I14" s="715"/>
      <c r="K14" s="714"/>
    </row>
    <row r="15" spans="1:11" s="710" customFormat="1" ht="20.25" customHeight="1" x14ac:dyDescent="0.2">
      <c r="A15" s="712" t="s">
        <v>0</v>
      </c>
      <c r="B15" s="750" t="str">
        <f>Translations!$B$1039</f>
        <v>Detailed emissions data – EU ETS</v>
      </c>
      <c r="C15" s="750"/>
      <c r="D15" s="750"/>
      <c r="E15" s="750"/>
      <c r="F15" s="750"/>
      <c r="G15" s="750"/>
      <c r="H15" s="715"/>
      <c r="I15" s="715"/>
      <c r="K15" s="714"/>
    </row>
    <row r="16" spans="1:11" s="710" customFormat="1" ht="20.25" customHeight="1" x14ac:dyDescent="0.2">
      <c r="A16" s="712" t="s">
        <v>1</v>
      </c>
      <c r="B16" s="750" t="str">
        <f>Translations!$B$1245</f>
        <v>Detailed emissions data – CH ETS</v>
      </c>
      <c r="C16" s="750"/>
      <c r="D16" s="750"/>
      <c r="E16" s="750"/>
      <c r="F16" s="750"/>
      <c r="G16" s="750"/>
      <c r="H16" s="715"/>
      <c r="I16" s="715"/>
      <c r="K16" s="714"/>
    </row>
    <row r="17" spans="1:11" s="710" customFormat="1" ht="20.25" customHeight="1" x14ac:dyDescent="0.2">
      <c r="A17" s="712">
        <v>9</v>
      </c>
      <c r="B17" s="750" t="str">
        <f>Translations!$B$848</f>
        <v>Aircraft data</v>
      </c>
      <c r="C17" s="750"/>
      <c r="D17" s="750"/>
      <c r="E17" s="750"/>
      <c r="F17" s="750"/>
      <c r="G17" s="750"/>
      <c r="H17" s="715"/>
      <c r="I17" s="715"/>
      <c r="K17" s="714"/>
    </row>
    <row r="18" spans="1:11" s="710" customFormat="1" ht="20.25" customHeight="1" x14ac:dyDescent="0.2">
      <c r="A18" s="712">
        <v>10</v>
      </c>
      <c r="B18" s="749" t="str">
        <f>Translations!$B$20</f>
        <v>Specific further information</v>
      </c>
      <c r="C18" s="749"/>
      <c r="D18" s="749"/>
      <c r="E18" s="749"/>
      <c r="F18" s="749"/>
      <c r="G18" s="749"/>
      <c r="H18" s="715"/>
      <c r="I18" s="715"/>
      <c r="K18" s="714"/>
    </row>
    <row r="19" spans="1:11" s="710" customFormat="1" ht="20.25" customHeight="1" x14ac:dyDescent="0.2">
      <c r="A19" s="712">
        <v>11</v>
      </c>
      <c r="B19" s="749" t="str">
        <f>Translations!$B$1246</f>
        <v>Annex: Emissions per aerodrome pair – EU ETS and CH ETS</v>
      </c>
      <c r="C19" s="749"/>
      <c r="D19" s="749"/>
      <c r="E19" s="749"/>
      <c r="F19" s="749"/>
      <c r="G19" s="749"/>
      <c r="H19" s="715"/>
      <c r="I19" s="715"/>
      <c r="K19" s="714"/>
    </row>
    <row r="20" spans="1:11" ht="20.25" customHeight="1" x14ac:dyDescent="0.2">
      <c r="A20" s="712" t="s">
        <v>1625</v>
      </c>
      <c r="B20" s="749" t="str">
        <f>Translations!B1295</f>
        <v>EU ETS 2023 emissions for calculation of free allocation in 2024 and 2025</v>
      </c>
      <c r="C20" s="749"/>
      <c r="D20" s="749"/>
      <c r="E20" s="749"/>
      <c r="F20" s="749"/>
      <c r="G20" s="749"/>
      <c r="H20" s="8"/>
      <c r="I20" s="8"/>
    </row>
    <row r="21" spans="1:11" hidden="1" x14ac:dyDescent="0.2">
      <c r="A21" s="6">
        <v>12</v>
      </c>
      <c r="B21" s="748" t="str">
        <f>Translations!$B$1041</f>
        <v>CORSIA emissions data</v>
      </c>
      <c r="C21" s="748"/>
      <c r="D21" s="748"/>
      <c r="E21" s="748"/>
      <c r="K21" s="714" t="s">
        <v>2</v>
      </c>
    </row>
    <row r="22" spans="1:11" x14ac:dyDescent="0.2">
      <c r="A22" s="6"/>
      <c r="B22" s="711"/>
      <c r="C22" s="711"/>
      <c r="D22" s="711"/>
      <c r="E22" s="711"/>
    </row>
    <row r="23" spans="1:11" ht="13.5" thickBot="1" x14ac:dyDescent="0.25">
      <c r="A23" s="6"/>
    </row>
    <row r="24" spans="1:11" ht="13.5" thickBot="1" x14ac:dyDescent="0.25">
      <c r="B24" s="10" t="str">
        <f>Translations!$B$850</f>
        <v>Reporting year:</v>
      </c>
      <c r="F24" s="11">
        <f>[0]!INDICATOR_ReportingYear</f>
        <v>2023</v>
      </c>
    </row>
    <row r="25" spans="1:11" ht="5.25" customHeight="1" x14ac:dyDescent="0.2"/>
    <row r="26" spans="1:11" x14ac:dyDescent="0.2">
      <c r="B26" s="738" t="str">
        <f>Translations!$B$851</f>
        <v>Information about this report:</v>
      </c>
      <c r="C26" s="734"/>
      <c r="D26" s="734"/>
      <c r="E26" s="734"/>
      <c r="F26" s="734"/>
      <c r="G26" s="734"/>
      <c r="H26" s="734"/>
      <c r="I26" s="734"/>
    </row>
    <row r="27" spans="1:11" s="12" customFormat="1" ht="12.75" customHeight="1" x14ac:dyDescent="0.2">
      <c r="B27" s="746" t="str">
        <f>Translations!$B$1033</f>
        <v>This annual emissions report was submitted by:</v>
      </c>
      <c r="C27" s="734"/>
      <c r="D27" s="734"/>
      <c r="E27" s="734"/>
      <c r="F27" s="13" t="str">
        <f>IF(ISBLANK('Identification and description'!I44),"",'Identification and description'!I44)</f>
        <v/>
      </c>
      <c r="G27" s="14"/>
      <c r="H27" s="14"/>
      <c r="I27" s="15"/>
      <c r="K27" s="714"/>
    </row>
    <row r="28" spans="1:11" s="12" customFormat="1" x14ac:dyDescent="0.2">
      <c r="B28" s="734" t="str">
        <f>Translations!$B$23</f>
        <v>Unique identifier of the aircraft operator (CRCO No.):</v>
      </c>
      <c r="C28" s="734"/>
      <c r="D28" s="734"/>
      <c r="E28" s="734"/>
      <c r="F28" s="16" t="str">
        <f>IF(ISBLANK('Identification and description'!I47),"",'Identification and description'!I47)</f>
        <v/>
      </c>
      <c r="G28" s="14"/>
      <c r="H28" s="14"/>
      <c r="I28" s="15"/>
      <c r="K28" s="714"/>
    </row>
    <row r="29" spans="1:11" s="12" customFormat="1" x14ac:dyDescent="0.2">
      <c r="B29" s="747" t="str">
        <f>Translations!$B$1042</f>
        <v>Version number of this emission report</v>
      </c>
      <c r="C29" s="734"/>
      <c r="D29" s="734"/>
      <c r="E29" s="734"/>
      <c r="F29" s="16">
        <f>IF(ISBLANK('Identification and description'!K10),"",'Identification and description'!K10)</f>
        <v>1</v>
      </c>
      <c r="G29" s="14"/>
      <c r="H29" s="14"/>
      <c r="I29" s="15"/>
      <c r="K29" s="714"/>
    </row>
    <row r="30" spans="1:11" s="12" customFormat="1" x14ac:dyDescent="0.2">
      <c r="B30" s="747" t="str">
        <f>Translations!$B$899</f>
        <v>Version number of the latest approved monitoring plan:</v>
      </c>
      <c r="C30" s="734"/>
      <c r="D30" s="734"/>
      <c r="E30" s="734"/>
      <c r="F30" s="17" t="str">
        <f>IF(ISBLANK('Emissions overview'!I7),"",'Emissions overview'!I7)</f>
        <v/>
      </c>
      <c r="G30" s="18"/>
      <c r="H30" s="18"/>
      <c r="I30" s="19"/>
      <c r="K30" s="714"/>
    </row>
    <row r="31" spans="1:11" s="12" customFormat="1" ht="13.5" hidden="1" thickBot="1" x14ac:dyDescent="0.25">
      <c r="B31" s="747" t="str">
        <f>Translations!$B$1043</f>
        <v>This emission report is used for CORSIA:</v>
      </c>
      <c r="C31" s="734"/>
      <c r="D31" s="734"/>
      <c r="E31" s="745"/>
      <c r="F31" s="20" t="str">
        <f>IF(ISBLANK('Identification and description'!K30),"",'Identification and description'!K30)</f>
        <v/>
      </c>
      <c r="G31" s="21"/>
      <c r="H31" s="21"/>
      <c r="I31" s="22"/>
      <c r="K31" s="714" t="s">
        <v>2</v>
      </c>
    </row>
    <row r="32" spans="1:11" ht="13.5" thickBot="1" x14ac:dyDescent="0.25">
      <c r="H32" s="7"/>
    </row>
    <row r="33" spans="1:10" ht="25.5" customHeight="1" thickBot="1" x14ac:dyDescent="0.25">
      <c r="B33" s="737" t="str">
        <f>Translations!$B$1044</f>
        <v>Total emissions of the aircraft operator from flights reportable under the EU ETS:</v>
      </c>
      <c r="C33" s="734"/>
      <c r="D33" s="734"/>
      <c r="E33" s="734"/>
      <c r="F33" s="745"/>
      <c r="G33" s="740">
        <f>SUM(INDICATOR_ETS_TotalEmissions)</f>
        <v>0</v>
      </c>
      <c r="H33" s="741"/>
      <c r="I33" s="23" t="s">
        <v>3</v>
      </c>
    </row>
    <row r="34" spans="1:10" ht="25.5" customHeight="1" x14ac:dyDescent="0.2">
      <c r="B34" s="742" t="str">
        <f>Translations!$B$853</f>
        <v>This is the amount of allowances to be surrendered by the aircraft operator for compliance under the EU ETS, as calculated in section 5(c). This figure should only include emissions under the reduced scope of the EU ETS.</v>
      </c>
      <c r="C34" s="742"/>
      <c r="D34" s="742"/>
      <c r="E34" s="742"/>
      <c r="F34" s="742"/>
      <c r="G34" s="742"/>
      <c r="H34" s="742"/>
      <c r="I34" s="742"/>
    </row>
    <row r="35" spans="1:10" ht="5.25" customHeight="1" x14ac:dyDescent="0.2">
      <c r="B35" s="12"/>
      <c r="C35" s="12"/>
      <c r="D35" s="12"/>
      <c r="E35" s="12"/>
      <c r="F35" s="12"/>
      <c r="G35" s="12"/>
      <c r="H35" s="12"/>
      <c r="I35" s="12"/>
    </row>
    <row r="36" spans="1:10" ht="15" x14ac:dyDescent="0.2">
      <c r="B36" s="24" t="str">
        <f>Translations!$B$854</f>
        <v>Memo-item: Total (sustainable) biomass emissions</v>
      </c>
      <c r="C36" s="12"/>
      <c r="D36" s="12"/>
      <c r="E36" s="12"/>
      <c r="F36" s="12"/>
      <c r="G36" s="743">
        <f>SUM(INDICATOR_ETS_TotalSustainableBiomassEmissions)</f>
        <v>0</v>
      </c>
      <c r="H36" s="744"/>
      <c r="I36" s="25" t="s">
        <v>3</v>
      </c>
    </row>
    <row r="37" spans="1:10" ht="5.25" customHeight="1" x14ac:dyDescent="0.2">
      <c r="B37" s="12"/>
      <c r="C37" s="12"/>
      <c r="D37" s="12"/>
      <c r="E37" s="12"/>
      <c r="F37" s="12"/>
      <c r="G37" s="12"/>
      <c r="H37" s="12"/>
      <c r="I37" s="12"/>
    </row>
    <row r="38" spans="1:10" ht="15" x14ac:dyDescent="0.2">
      <c r="B38" s="24" t="str">
        <f>Translations!$B$855</f>
        <v>Memo-item: Total non-sustainable biomass emissions</v>
      </c>
      <c r="C38" s="12"/>
      <c r="D38" s="12"/>
      <c r="E38" s="12"/>
      <c r="F38" s="12"/>
      <c r="G38" s="743">
        <f>SUM(INDICATOR_ETS_TotalNonSustainableBiomassEmissions)</f>
        <v>0</v>
      </c>
      <c r="H38" s="744"/>
      <c r="I38" s="25" t="s">
        <v>3</v>
      </c>
    </row>
    <row r="39" spans="1:10" x14ac:dyDescent="0.2">
      <c r="H39" s="7"/>
    </row>
    <row r="40" spans="1:10" ht="5.25" customHeight="1" thickBot="1" x14ac:dyDescent="0.25">
      <c r="A40" s="26"/>
      <c r="B40" s="26"/>
      <c r="C40" s="26"/>
      <c r="D40" s="26"/>
      <c r="E40" s="26"/>
      <c r="F40" s="26"/>
      <c r="G40" s="26"/>
      <c r="H40" s="27"/>
      <c r="I40" s="26"/>
      <c r="J40" s="26"/>
    </row>
    <row r="41" spans="1:10" ht="25.5" customHeight="1" thickBot="1" x14ac:dyDescent="0.25">
      <c r="A41" s="26"/>
      <c r="B41" s="737" t="str">
        <f>Translations!$B$1247</f>
        <v>Total emissions of the aircraft operator from flights reportable under the CH ETS (Swiss ETS):</v>
      </c>
      <c r="C41" s="734"/>
      <c r="D41" s="734"/>
      <c r="E41" s="734"/>
      <c r="F41" s="745"/>
      <c r="G41" s="740">
        <f>SUM(INDICATOR_CHETS_TotalEmissions)</f>
        <v>0</v>
      </c>
      <c r="H41" s="741"/>
      <c r="I41" s="23" t="s">
        <v>3</v>
      </c>
      <c r="J41" s="26"/>
    </row>
    <row r="42" spans="1:10" ht="12.75" customHeight="1" x14ac:dyDescent="0.2">
      <c r="A42" s="26"/>
      <c r="B42" s="742" t="str">
        <f>Translations!$B$1248</f>
        <v>This is the amount of allowances to be surrendered by the aircraft operator for compliance under the CH ETS, as calculated in section 5(d).</v>
      </c>
      <c r="C42" s="742"/>
      <c r="D42" s="742"/>
      <c r="E42" s="742"/>
      <c r="F42" s="742"/>
      <c r="G42" s="742"/>
      <c r="H42" s="742"/>
      <c r="I42" s="742"/>
      <c r="J42" s="26"/>
    </row>
    <row r="43" spans="1:10" ht="5.25" customHeight="1" x14ac:dyDescent="0.2">
      <c r="A43" s="26"/>
      <c r="B43" s="12"/>
      <c r="C43" s="12"/>
      <c r="D43" s="12"/>
      <c r="E43" s="12"/>
      <c r="F43" s="12"/>
      <c r="G43" s="12"/>
      <c r="H43" s="12"/>
      <c r="I43" s="12"/>
      <c r="J43" s="26"/>
    </row>
    <row r="44" spans="1:10" ht="15" x14ac:dyDescent="0.2">
      <c r="A44" s="26"/>
      <c r="B44" s="24" t="str">
        <f>Translations!$B$854</f>
        <v>Memo-item: Total (sustainable) biomass emissions</v>
      </c>
      <c r="C44" s="12"/>
      <c r="D44" s="12"/>
      <c r="E44" s="12"/>
      <c r="F44" s="12"/>
      <c r="G44" s="743">
        <f>SUM(INDICATOR_CHETS_TotalSustainableBiomassEmissions)</f>
        <v>0</v>
      </c>
      <c r="H44" s="744"/>
      <c r="I44" s="25" t="s">
        <v>3</v>
      </c>
      <c r="J44" s="26"/>
    </row>
    <row r="45" spans="1:10" ht="5.25" customHeight="1" x14ac:dyDescent="0.2">
      <c r="A45" s="26"/>
      <c r="B45" s="12"/>
      <c r="C45" s="12"/>
      <c r="D45" s="12"/>
      <c r="E45" s="12"/>
      <c r="F45" s="12"/>
      <c r="G45" s="12"/>
      <c r="H45" s="12"/>
      <c r="I45" s="12"/>
      <c r="J45" s="26"/>
    </row>
    <row r="46" spans="1:10" ht="15" x14ac:dyDescent="0.2">
      <c r="A46" s="26"/>
      <c r="B46" s="24" t="str">
        <f>Translations!$B$855</f>
        <v>Memo-item: Total non-sustainable biomass emissions</v>
      </c>
      <c r="C46" s="12"/>
      <c r="D46" s="12"/>
      <c r="E46" s="12"/>
      <c r="F46" s="12"/>
      <c r="G46" s="743">
        <f>SUM(INDICATOR_CHETS_TotalNonSustainableBiomassEmissions)</f>
        <v>0</v>
      </c>
      <c r="H46" s="744"/>
      <c r="I46" s="25" t="s">
        <v>3</v>
      </c>
      <c r="J46" s="26"/>
    </row>
    <row r="47" spans="1:10" ht="5.25" customHeight="1" x14ac:dyDescent="0.2">
      <c r="A47" s="26"/>
      <c r="B47" s="26"/>
      <c r="C47" s="26"/>
      <c r="D47" s="26"/>
      <c r="E47" s="26"/>
      <c r="F47" s="26"/>
      <c r="G47" s="26"/>
      <c r="H47" s="27"/>
      <c r="I47" s="26"/>
      <c r="J47" s="26"/>
    </row>
    <row r="48" spans="1:10" x14ac:dyDescent="0.2">
      <c r="H48" s="7"/>
    </row>
    <row r="49" spans="1:11" ht="5.25" hidden="1" customHeight="1" x14ac:dyDescent="0.2">
      <c r="A49" s="28"/>
      <c r="B49" s="28"/>
      <c r="C49" s="28"/>
      <c r="D49" s="28"/>
      <c r="E49" s="28"/>
      <c r="F49" s="28"/>
      <c r="G49" s="28"/>
      <c r="H49" s="29"/>
      <c r="I49" s="28"/>
      <c r="J49" s="28"/>
    </row>
    <row r="50" spans="1:11" hidden="1" x14ac:dyDescent="0.2">
      <c r="A50" s="28"/>
      <c r="B50" s="30" t="str">
        <f>Translations!$B$1045</f>
        <v>Emissions of the aircraft operator from international flights covered by CORSIA:</v>
      </c>
      <c r="H50" s="7"/>
      <c r="J50" s="28"/>
    </row>
    <row r="51" spans="1:11" ht="5.25" hidden="1" customHeight="1" x14ac:dyDescent="0.2">
      <c r="A51" s="28"/>
      <c r="H51" s="7"/>
      <c r="J51" s="28"/>
    </row>
    <row r="52" spans="1:11" ht="15" hidden="1" x14ac:dyDescent="0.2">
      <c r="A52" s="28"/>
      <c r="B52" s="733" t="str">
        <f>Translations!$B$1046</f>
        <v>Total emissions from international flights:</v>
      </c>
      <c r="C52" s="734"/>
      <c r="D52" s="734"/>
      <c r="E52" s="734"/>
      <c r="F52" s="739"/>
      <c r="G52" s="735" t="str">
        <f>IF(INDICATOR_CORSIA_totalCO2="","",ROUND(INDICATOR_CORSIA_totalCO2,0))</f>
        <v/>
      </c>
      <c r="H52" s="736"/>
      <c r="I52" s="25" t="s">
        <v>3</v>
      </c>
      <c r="J52" s="28"/>
    </row>
    <row r="53" spans="1:11" ht="5.25" hidden="1" customHeight="1" x14ac:dyDescent="0.2">
      <c r="A53" s="28" t="s">
        <v>4</v>
      </c>
      <c r="G53" s="12"/>
      <c r="H53" s="12"/>
      <c r="I53" s="12"/>
      <c r="J53" s="28"/>
      <c r="K53" s="714" t="s">
        <v>5</v>
      </c>
    </row>
    <row r="54" spans="1:11" ht="15" hidden="1" x14ac:dyDescent="0.2">
      <c r="A54" s="28" t="s">
        <v>4</v>
      </c>
      <c r="B54" s="733" t="str">
        <f>Translations!$B$1047</f>
        <v>Total emissions from flights subject to offsetting requirements:</v>
      </c>
      <c r="C54" s="734"/>
      <c r="D54" s="734"/>
      <c r="E54" s="734"/>
      <c r="F54" s="739"/>
      <c r="G54" s="735" t="str">
        <f>IF(INDICATOR_CORSIA_totalCO2withOffsetting="","",ROUND(INDICATOR_CORSIA_totalCO2withOffsetting,0))</f>
        <v/>
      </c>
      <c r="H54" s="736"/>
      <c r="I54" s="31" t="s">
        <v>3</v>
      </c>
      <c r="J54" s="28"/>
      <c r="K54" s="714" t="s">
        <v>5</v>
      </c>
    </row>
    <row r="55" spans="1:11" ht="5.25" hidden="1" customHeight="1" x14ac:dyDescent="0.2">
      <c r="A55" s="28" t="s">
        <v>4</v>
      </c>
      <c r="H55" s="7"/>
      <c r="J55" s="28"/>
      <c r="K55" s="714" t="s">
        <v>5</v>
      </c>
    </row>
    <row r="56" spans="1:11" ht="15" hidden="1" x14ac:dyDescent="0.2">
      <c r="A56" s="28" t="s">
        <v>4</v>
      </c>
      <c r="B56" s="733" t="str">
        <f>Translations!$B$1048</f>
        <v>Total emissions reductions claimed from the use of CORSIA eligible fuels:</v>
      </c>
      <c r="C56" s="734"/>
      <c r="D56" s="734"/>
      <c r="E56" s="734"/>
      <c r="F56" s="734"/>
      <c r="G56" s="735" t="str">
        <f>IF(INDICATOR_CORSIA_totalTonnesEligibleFuelsClaimed="","",ROUND(INDICATOR_CORSIA_totalTonnesEligibleFuelsClaimed,0))</f>
        <v/>
      </c>
      <c r="H56" s="736"/>
      <c r="I56" s="25" t="s">
        <v>3</v>
      </c>
      <c r="J56" s="28"/>
      <c r="K56" s="714" t="s">
        <v>5</v>
      </c>
    </row>
    <row r="57" spans="1:11" ht="5.25" hidden="1" customHeight="1" x14ac:dyDescent="0.2">
      <c r="A57" s="28"/>
      <c r="H57" s="7"/>
      <c r="J57" s="28"/>
    </row>
    <row r="58" spans="1:11" ht="5.25" hidden="1" customHeight="1" x14ac:dyDescent="0.2">
      <c r="A58" s="28"/>
      <c r="B58" s="28"/>
      <c r="C58" s="28"/>
      <c r="D58" s="28"/>
      <c r="E58" s="28"/>
      <c r="F58" s="28"/>
      <c r="G58" s="28"/>
      <c r="H58" s="29"/>
      <c r="I58" s="28"/>
      <c r="J58" s="28"/>
    </row>
    <row r="59" spans="1:11" x14ac:dyDescent="0.2">
      <c r="B59" s="32"/>
      <c r="C59" s="32"/>
      <c r="D59" s="32"/>
      <c r="E59" s="32"/>
      <c r="F59" s="32"/>
      <c r="G59" s="32"/>
    </row>
    <row r="60" spans="1:11" ht="25.5" customHeight="1" x14ac:dyDescent="0.2">
      <c r="B60" s="737" t="str">
        <f>Translations!$B$25</f>
        <v>The Federal Office for the Environment (FOEN) requires you to submit this monitoring report via the FOEN’s information and documentation system.</v>
      </c>
      <c r="C60" s="737"/>
      <c r="D60" s="737"/>
      <c r="E60" s="737"/>
      <c r="F60" s="737"/>
      <c r="G60" s="737"/>
      <c r="H60" s="737"/>
      <c r="I60" s="737"/>
    </row>
    <row r="61" spans="1:11" x14ac:dyDescent="0.2">
      <c r="B61" s="32"/>
      <c r="C61" s="32"/>
      <c r="D61" s="32"/>
      <c r="E61" s="32"/>
      <c r="F61" s="32"/>
      <c r="G61" s="32"/>
    </row>
    <row r="62" spans="1:11" hidden="1" x14ac:dyDescent="0.2">
      <c r="K62" s="714" t="s">
        <v>1681</v>
      </c>
    </row>
    <row r="63" spans="1:11" hidden="1" x14ac:dyDescent="0.2">
      <c r="K63" s="714" t="s">
        <v>1681</v>
      </c>
    </row>
    <row r="64" spans="1:11" hidden="1" x14ac:dyDescent="0.2">
      <c r="K64" s="714" t="s">
        <v>1681</v>
      </c>
    </row>
    <row r="65" spans="1:11" hidden="1" x14ac:dyDescent="0.2">
      <c r="K65" s="714" t="s">
        <v>1681</v>
      </c>
    </row>
    <row r="66" spans="1:11" hidden="1" x14ac:dyDescent="0.2">
      <c r="K66" s="714" t="s">
        <v>1681</v>
      </c>
    </row>
    <row r="67" spans="1:11" hidden="1" x14ac:dyDescent="0.2">
      <c r="K67" s="714" t="s">
        <v>1681</v>
      </c>
    </row>
    <row r="68" spans="1:11" hidden="1" x14ac:dyDescent="0.2"/>
    <row r="69" spans="1:11" hidden="1" x14ac:dyDescent="0.2"/>
    <row r="73" spans="1:11" ht="13.5" thickBot="1" x14ac:dyDescent="0.25">
      <c r="A73" s="6"/>
      <c r="B73" s="738" t="str">
        <f>Translations!$B$28</f>
        <v>Template version information:</v>
      </c>
      <c r="C73" s="734"/>
      <c r="D73" s="734"/>
      <c r="E73" s="734"/>
      <c r="F73" s="734"/>
      <c r="G73" s="734"/>
      <c r="H73" s="734"/>
      <c r="I73" s="734"/>
    </row>
    <row r="74" spans="1:11" ht="12.75" customHeight="1" x14ac:dyDescent="0.2">
      <c r="B74" s="33" t="str">
        <f>Translations!$B$29</f>
        <v>Template provided by:</v>
      </c>
      <c r="C74" s="34"/>
      <c r="D74" s="35"/>
      <c r="E74" s="726" t="str">
        <f>VersionDocumentation!B4</f>
        <v>Federal Office for the Environment</v>
      </c>
      <c r="F74" s="726"/>
      <c r="G74" s="726"/>
      <c r="H74" s="727"/>
    </row>
    <row r="75" spans="1:11" x14ac:dyDescent="0.2">
      <c r="B75" s="36" t="str">
        <f>Translations!$B$30</f>
        <v>Publication date:</v>
      </c>
      <c r="C75" s="37"/>
      <c r="D75" s="38"/>
      <c r="E75" s="728">
        <f>VersionDocumentation!B3</f>
        <v>45309</v>
      </c>
      <c r="F75" s="729"/>
      <c r="G75" s="729"/>
      <c r="H75" s="730"/>
    </row>
    <row r="76" spans="1:11" x14ac:dyDescent="0.2">
      <c r="B76" s="36" t="str">
        <f>Translations!$B$31</f>
        <v>Language version:</v>
      </c>
      <c r="C76" s="39"/>
      <c r="D76" s="38"/>
      <c r="E76" s="729" t="str">
        <f>VersionDocumentation!B5</f>
        <v>English</v>
      </c>
      <c r="F76" s="729"/>
      <c r="G76" s="729"/>
      <c r="H76" s="730"/>
    </row>
    <row r="77" spans="1:11" ht="13.5" thickBot="1" x14ac:dyDescent="0.25">
      <c r="B77" s="40" t="str">
        <f>Translations!$B$32</f>
        <v>Reference filename:</v>
      </c>
      <c r="C77" s="41"/>
      <c r="D77" s="42"/>
      <c r="E77" s="731" t="str">
        <f>VersionDocumentation!C3</f>
        <v>AER EU &amp; CH ETS_CH_en_180124.xls</v>
      </c>
      <c r="F77" s="731"/>
      <c r="G77" s="731"/>
      <c r="H77" s="732"/>
    </row>
  </sheetData>
  <sheetProtection sheet="1" formatCells="0" formatColumns="0" formatRows="0" insertColumns="0" insertRows="0" insertHyperlinks="0"/>
  <mergeCells count="46">
    <mergeCell ref="B9:G9"/>
    <mergeCell ref="B2:I2"/>
    <mergeCell ref="B3:I3"/>
    <mergeCell ref="B6:I6"/>
    <mergeCell ref="B7:G7"/>
    <mergeCell ref="B8:G8"/>
    <mergeCell ref="B26:I26"/>
    <mergeCell ref="B21:E21"/>
    <mergeCell ref="B10:G10"/>
    <mergeCell ref="B11:G11"/>
    <mergeCell ref="B12:G12"/>
    <mergeCell ref="B13:G13"/>
    <mergeCell ref="B19:G19"/>
    <mergeCell ref="B20:G20"/>
    <mergeCell ref="B14:G14"/>
    <mergeCell ref="B15:G15"/>
    <mergeCell ref="B16:G16"/>
    <mergeCell ref="B17:G17"/>
    <mergeCell ref="B18:G18"/>
    <mergeCell ref="B27:E27"/>
    <mergeCell ref="B28:E28"/>
    <mergeCell ref="B29:E29"/>
    <mergeCell ref="B30:E30"/>
    <mergeCell ref="B31:E31"/>
    <mergeCell ref="B54:F54"/>
    <mergeCell ref="G54:H54"/>
    <mergeCell ref="G33:H33"/>
    <mergeCell ref="B34:I34"/>
    <mergeCell ref="G36:H36"/>
    <mergeCell ref="G38:H38"/>
    <mergeCell ref="B41:F41"/>
    <mergeCell ref="G41:H41"/>
    <mergeCell ref="B33:F33"/>
    <mergeCell ref="B42:I42"/>
    <mergeCell ref="G44:H44"/>
    <mergeCell ref="G46:H46"/>
    <mergeCell ref="B52:F52"/>
    <mergeCell ref="G52:H52"/>
    <mergeCell ref="E74:H74"/>
    <mergeCell ref="E75:H75"/>
    <mergeCell ref="E76:H76"/>
    <mergeCell ref="E77:H77"/>
    <mergeCell ref="B56:F56"/>
    <mergeCell ref="G56:H56"/>
    <mergeCell ref="B60:I60"/>
    <mergeCell ref="B73:I73"/>
  </mergeCells>
  <hyperlinks>
    <hyperlink ref="B7" location="'Guidelines and conditions'!A1" display="Guidelines and conditions" xr:uid="{1BD26C46-0A16-4D5E-9011-3E33BD129383}"/>
    <hyperlink ref="B9" location="'Identification and description'!H6" display="Identification of the aircraft operator" xr:uid="{620EF555-FC8D-424C-B03C-3CDFFCE44D09}"/>
    <hyperlink ref="B10" location="'Identification and description'!H145" display="Contact details" xr:uid="{582890CF-7CB0-4867-B617-F4C32685434C}"/>
    <hyperlink ref="B10:C10" location="'Identification and description'!A1" display="Contact details" xr:uid="{A9B7AB05-7130-4E19-A248-3AFD915FEE2F}"/>
    <hyperlink ref="B9:C9" location="'Identification and description'!A1" display="Identification of the aircraft operator" xr:uid="{E5AB1E30-D627-43F1-93CB-34FF37ED5A08}"/>
    <hyperlink ref="B8" location="'Identification and description'!H6" display="Identification of the aircraft operator" xr:uid="{F1BD3B63-0080-4122-B471-0D6EC666CEBC}"/>
    <hyperlink ref="B8:C8" location="'Identification and description'!A1" display="Identification of the aircraft operator" xr:uid="{1AA47E2C-BA28-45A2-88FB-F35DB6B41055}"/>
    <hyperlink ref="B10:E10" location="JUMP_3" display="JUMP_3" xr:uid="{BE0219D7-FE16-4D30-B85D-4355F990F863}"/>
    <hyperlink ref="B11:E11" location="'Emissions overview'!A1" display="Information about the monitoring plan" xr:uid="{E115CA3C-D2C2-41D7-9C0C-C63EBD459487}"/>
    <hyperlink ref="B12:E12" location="JUMP_5" display="JUMP_5" xr:uid="{A324EBA6-D9E3-402C-B934-2BEFEFC54242}"/>
    <hyperlink ref="B13:E13" location="JUMP_6" display="JUMP_6" xr:uid="{22D827D9-B1A6-4FB5-938F-5112307967D4}"/>
    <hyperlink ref="B14:E14" location="JUMP_7" display="JUMP_7" xr:uid="{092C7679-BCBE-4699-9312-DCCF9F982E33}"/>
    <hyperlink ref="B15:E15" location="'Emissions Data'!A1" display="Detailed emissions data" xr:uid="{BB22D742-2A8F-4651-8075-890EE862F4F7}"/>
    <hyperlink ref="B17:E17" location="'Aircraft Data'!A1" display="Aircraft data" xr:uid="{4E75DAF6-73C8-4896-B216-04DDD72AA537}"/>
    <hyperlink ref="B18:E18" location="'Specific further information'!A1" display="'Specific further information'!A1" xr:uid="{AA4A7426-DD76-4A18-AC39-2355C533BA17}"/>
    <hyperlink ref="B19:E19" location="Annex!A1" display="Annex: Emissions per airodrome pair" xr:uid="{F926395E-2815-49B6-90F3-0BFBD8172FA6}"/>
    <hyperlink ref="B21:E21" location="'CORSIA emissions'!A1" display="CORSIA emissions data" xr:uid="{91855319-A3DE-4445-87BF-8E954804BC1E}"/>
    <hyperlink ref="B9:E9" location="JUMP_2" display="JUMP_2" xr:uid="{7AEF85E3-DA88-416B-A12D-92830154D2B4}"/>
    <hyperlink ref="B16:E16" location="Jump_8b" display="Detailed emissions data – CH ETS" xr:uid="{394533D4-65EF-4C05-ACD2-C9B068F41E49}"/>
    <hyperlink ref="B7:E7" location="'Information and Guidelines'!A1" display="'Information and Guidelines'!A1" xr:uid="{CCB99B0B-BB89-432A-BF71-5D74806B0E9F}"/>
    <hyperlink ref="B20:G20" location="Annex_2023!A1" display="Annex_2023!A1" xr:uid="{33CE827C-40B1-44B2-9601-5D8D02350C93}"/>
  </hyperlinks>
  <pageMargins left="0.78740157480314965" right="0.78740157480314965" top="0.78740157480314965" bottom="0.78740157480314965" header="0.39370078740157483" footer="0.39370078740157483"/>
  <pageSetup paperSize="9" scale="66" orientation="portrait" r:id="rId1"/>
  <headerFooter alignWithMargins="0">
    <oddFooter>&amp;L&amp;F&amp;C&amp;A&amp;R&amp;P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2D34C-DCAA-4EFB-AEF1-1EDCAE5A4397}">
  <sheetPr codeName="Tabelle4">
    <pageSetUpPr fitToPage="1"/>
  </sheetPr>
  <dimension ref="A1:M121"/>
  <sheetViews>
    <sheetView showGridLines="0" zoomScale="115" zoomScaleNormal="115" workbookViewId="0">
      <selection activeCell="I3" sqref="I3"/>
    </sheetView>
  </sheetViews>
  <sheetFormatPr baseColWidth="10" defaultColWidth="11.42578125" defaultRowHeight="12.75" x14ac:dyDescent="0.2"/>
  <cols>
    <col min="1" max="1" width="4" style="688" customWidth="1"/>
    <col min="2" max="2" width="4.5703125" style="684" customWidth="1"/>
    <col min="3" max="7" width="17.7109375" style="684" customWidth="1"/>
    <col min="8" max="8" width="4" style="684" customWidth="1"/>
    <col min="9" max="9" width="30.5703125" style="684" customWidth="1"/>
    <col min="10" max="16384" width="11.42578125" style="684"/>
  </cols>
  <sheetData>
    <row r="1" spans="1:13" x14ac:dyDescent="0.2">
      <c r="B1" s="84"/>
      <c r="E1" s="85"/>
      <c r="F1" s="85"/>
    </row>
    <row r="2" spans="1:13" ht="30" customHeight="1" x14ac:dyDescent="0.2">
      <c r="B2" s="846" t="s">
        <v>1675</v>
      </c>
      <c r="C2" s="846"/>
      <c r="D2" s="846"/>
      <c r="E2" s="846"/>
      <c r="F2" s="846"/>
      <c r="G2" s="846"/>
    </row>
    <row r="3" spans="1:13" x14ac:dyDescent="0.2">
      <c r="B3" s="84"/>
      <c r="E3" s="85"/>
      <c r="F3" s="85"/>
    </row>
    <row r="4" spans="1:13" ht="15.75" customHeight="1" x14ac:dyDescent="0.25">
      <c r="A4" s="689"/>
      <c r="B4" s="86" t="s">
        <v>1625</v>
      </c>
      <c r="C4" s="1032" t="str">
        <f>Translations!B1295</f>
        <v>EU ETS 2023 emissions for calculation of free allocation in 2024 and 2025</v>
      </c>
      <c r="D4" s="1032"/>
      <c r="E4" s="1032"/>
      <c r="F4" s="1032"/>
      <c r="G4" s="1032"/>
      <c r="H4" s="689"/>
      <c r="I4" s="97"/>
    </row>
    <row r="5" spans="1:13" s="116" customFormat="1" ht="4.9000000000000004" customHeight="1" x14ac:dyDescent="0.2">
      <c r="A5" s="690"/>
      <c r="B5" s="107"/>
      <c r="C5" s="822"/>
      <c r="D5" s="800"/>
      <c r="E5" s="800"/>
      <c r="F5" s="800"/>
      <c r="G5" s="800"/>
      <c r="H5" s="690"/>
      <c r="I5" s="684"/>
      <c r="J5" s="684"/>
      <c r="K5" s="684"/>
      <c r="L5" s="684"/>
      <c r="M5" s="684"/>
    </row>
    <row r="6" spans="1:13" s="116" customFormat="1" ht="52.9" customHeight="1" x14ac:dyDescent="0.2">
      <c r="A6" s="690"/>
      <c r="B6" s="107"/>
      <c r="C6" s="844" t="s">
        <v>1626</v>
      </c>
      <c r="D6" s="913"/>
      <c r="E6" s="913"/>
      <c r="F6" s="913"/>
      <c r="G6" s="913"/>
      <c r="H6" s="690"/>
      <c r="I6" s="684"/>
      <c r="J6" s="684"/>
      <c r="K6" s="684"/>
      <c r="L6" s="684"/>
      <c r="M6" s="684"/>
    </row>
    <row r="7" spans="1:13" s="116" customFormat="1" ht="26.45" customHeight="1" x14ac:dyDescent="0.2">
      <c r="A7" s="690"/>
      <c r="B7" s="107"/>
      <c r="C7" s="844" t="s">
        <v>1627</v>
      </c>
      <c r="D7" s="913"/>
      <c r="E7" s="913"/>
      <c r="F7" s="913"/>
      <c r="G7" s="913"/>
      <c r="H7" s="690"/>
      <c r="I7" s="684"/>
      <c r="J7" s="684"/>
      <c r="K7" s="684"/>
      <c r="L7" s="684"/>
      <c r="M7" s="684"/>
    </row>
    <row r="8" spans="1:13" s="116" customFormat="1" ht="26.45" customHeight="1" x14ac:dyDescent="0.2">
      <c r="A8" s="690"/>
      <c r="B8" s="107"/>
      <c r="C8" s="844" t="s">
        <v>1671</v>
      </c>
      <c r="D8" s="913"/>
      <c r="E8" s="913"/>
      <c r="F8" s="913"/>
      <c r="G8" s="913"/>
      <c r="H8" s="690"/>
      <c r="I8" s="684"/>
      <c r="J8" s="684"/>
      <c r="K8" s="684"/>
      <c r="L8" s="684"/>
      <c r="M8" s="684"/>
    </row>
    <row r="9" spans="1:13" s="116" customFormat="1" ht="13.15" customHeight="1" x14ac:dyDescent="0.2">
      <c r="A9" s="690"/>
      <c r="B9" s="107"/>
      <c r="C9" s="870" t="s">
        <v>1628</v>
      </c>
      <c r="D9" s="912"/>
      <c r="E9" s="912"/>
      <c r="F9" s="912"/>
      <c r="G9" s="912"/>
      <c r="H9" s="690"/>
      <c r="I9" s="684"/>
      <c r="J9" s="684"/>
      <c r="K9" s="684"/>
      <c r="L9" s="684"/>
      <c r="M9" s="684"/>
    </row>
    <row r="10" spans="1:13" s="116" customFormat="1" ht="39.6" customHeight="1" x14ac:dyDescent="0.2">
      <c r="A10" s="690"/>
      <c r="B10" s="107"/>
      <c r="C10" s="870" t="s">
        <v>1629</v>
      </c>
      <c r="D10" s="912"/>
      <c r="E10" s="912"/>
      <c r="F10" s="912"/>
      <c r="G10" s="912"/>
      <c r="H10" s="690"/>
      <c r="I10" s="691"/>
      <c r="J10" s="684"/>
      <c r="K10" s="684"/>
      <c r="L10" s="684"/>
      <c r="M10" s="684"/>
    </row>
    <row r="11" spans="1:13" s="116" customFormat="1" ht="13.15" customHeight="1" x14ac:dyDescent="0.2">
      <c r="A11" s="690"/>
      <c r="B11" s="107"/>
      <c r="C11" s="844" t="s">
        <v>1630</v>
      </c>
      <c r="D11" s="913"/>
      <c r="E11" s="913"/>
      <c r="F11" s="913"/>
      <c r="G11" s="913"/>
      <c r="H11" s="690"/>
      <c r="I11" s="684"/>
      <c r="J11" s="684"/>
      <c r="K11" s="684"/>
      <c r="L11" s="684"/>
      <c r="M11" s="684"/>
    </row>
    <row r="12" spans="1:13" s="116" customFormat="1" ht="4.9000000000000004" customHeight="1" x14ac:dyDescent="0.2">
      <c r="A12" s="690"/>
      <c r="B12" s="107"/>
      <c r="C12" s="822"/>
      <c r="D12" s="800"/>
      <c r="E12" s="800"/>
      <c r="F12" s="800"/>
      <c r="G12" s="800"/>
      <c r="H12" s="690"/>
      <c r="I12" s="684"/>
      <c r="J12" s="684"/>
      <c r="K12" s="684"/>
      <c r="L12" s="684"/>
      <c r="M12" s="684"/>
    </row>
    <row r="13" spans="1:13" ht="13.15" customHeight="1" x14ac:dyDescent="0.2">
      <c r="A13" s="689"/>
      <c r="B13" s="107" t="s">
        <v>9</v>
      </c>
      <c r="C13" s="869" t="s">
        <v>1631</v>
      </c>
      <c r="D13" s="800"/>
      <c r="E13" s="800"/>
      <c r="F13" s="800"/>
      <c r="G13" s="800"/>
      <c r="H13" s="689"/>
    </row>
    <row r="14" spans="1:13" s="116" customFormat="1" ht="13.15" customHeight="1" x14ac:dyDescent="0.2">
      <c r="A14" s="690"/>
      <c r="B14" s="107"/>
      <c r="C14" s="822" t="s">
        <v>1632</v>
      </c>
      <c r="D14" s="829"/>
      <c r="E14" s="829"/>
      <c r="F14" s="829"/>
      <c r="G14" s="829"/>
      <c r="H14" s="690"/>
      <c r="I14" s="684"/>
      <c r="J14" s="684"/>
      <c r="K14" s="684"/>
      <c r="L14" s="684"/>
      <c r="M14" s="684"/>
    </row>
    <row r="15" spans="1:13" s="116" customFormat="1" ht="13.15" customHeight="1" x14ac:dyDescent="0.2">
      <c r="A15" s="690"/>
      <c r="B15" s="107"/>
      <c r="C15" s="1033" t="s">
        <v>1633</v>
      </c>
      <c r="D15" s="1034"/>
      <c r="E15" s="1034"/>
      <c r="F15" s="1034"/>
      <c r="G15" s="1034"/>
      <c r="H15" s="692"/>
      <c r="I15" s="684"/>
      <c r="J15" s="684"/>
      <c r="K15" s="684"/>
      <c r="L15" s="684"/>
      <c r="M15" s="684"/>
    </row>
    <row r="16" spans="1:13" s="116" customFormat="1" ht="4.9000000000000004" customHeight="1" x14ac:dyDescent="0.2">
      <c r="A16" s="690"/>
      <c r="B16" s="134"/>
      <c r="F16" s="113"/>
      <c r="G16" s="113"/>
      <c r="H16" s="690"/>
      <c r="I16" s="684"/>
      <c r="J16" s="684"/>
      <c r="K16" s="684"/>
      <c r="L16" s="684"/>
      <c r="M16" s="684"/>
    </row>
    <row r="17" spans="1:8" s="116" customFormat="1" ht="13.15" customHeight="1" thickBot="1" x14ac:dyDescent="0.25">
      <c r="A17" s="690"/>
      <c r="B17" s="107" t="s">
        <v>10</v>
      </c>
      <c r="C17" s="1035" t="s">
        <v>1634</v>
      </c>
      <c r="D17" s="960"/>
      <c r="E17" s="960"/>
      <c r="F17" s="960"/>
      <c r="G17" s="693" t="s">
        <v>1635</v>
      </c>
      <c r="H17" s="690"/>
    </row>
    <row r="18" spans="1:8" s="116" customFormat="1" ht="13.15" customHeight="1" thickBot="1" x14ac:dyDescent="0.25">
      <c r="A18" s="690"/>
      <c r="B18" s="107"/>
      <c r="C18" s="1036" t="s">
        <v>1636</v>
      </c>
      <c r="D18" s="1037"/>
      <c r="E18" s="1037"/>
      <c r="F18" s="1038"/>
      <c r="G18" s="694">
        <f>INDICATOR_ETS_TotalEmissions</f>
        <v>0</v>
      </c>
      <c r="H18" s="690"/>
    </row>
    <row r="19" spans="1:8" s="116" customFormat="1" ht="13.15" customHeight="1" thickBot="1" x14ac:dyDescent="0.25">
      <c r="A19" s="690"/>
      <c r="B19" s="107"/>
      <c r="C19" s="1036" t="s">
        <v>1637</v>
      </c>
      <c r="D19" s="1037"/>
      <c r="E19" s="1037"/>
      <c r="F19" s="1038"/>
      <c r="G19" s="694">
        <f>IFERROR(G29,"")</f>
        <v>0</v>
      </c>
      <c r="H19" s="690"/>
    </row>
    <row r="20" spans="1:8" s="116" customFormat="1" ht="13.15" customHeight="1" thickBot="1" x14ac:dyDescent="0.25">
      <c r="A20" s="690"/>
      <c r="B20" s="107"/>
      <c r="C20" s="1036" t="s">
        <v>1638</v>
      </c>
      <c r="D20" s="1037"/>
      <c r="E20" s="1037"/>
      <c r="F20" s="1038"/>
      <c r="G20" s="694">
        <f>F121</f>
        <v>0</v>
      </c>
      <c r="H20" s="690"/>
    </row>
    <row r="21" spans="1:8" s="116" customFormat="1" ht="13.15" customHeight="1" thickBot="1" x14ac:dyDescent="0.25">
      <c r="A21" s="690"/>
      <c r="B21" s="107"/>
      <c r="C21" s="1039" t="s">
        <v>1639</v>
      </c>
      <c r="D21" s="1040"/>
      <c r="E21" s="1040"/>
      <c r="F21" s="1038"/>
      <c r="G21" s="169">
        <f>ROUND(SUM(G18)-SUM(G19)+SUM(G20),0)</f>
        <v>0</v>
      </c>
      <c r="H21" s="690"/>
    </row>
    <row r="22" spans="1:8" s="116" customFormat="1" ht="13.15" customHeight="1" x14ac:dyDescent="0.2">
      <c r="A22" s="690"/>
      <c r="B22" s="107"/>
      <c r="C22" s="686"/>
      <c r="D22" s="685"/>
      <c r="E22" s="685"/>
      <c r="F22" s="685"/>
      <c r="G22" s="685"/>
      <c r="H22" s="690"/>
    </row>
    <row r="23" spans="1:8" s="116" customFormat="1" ht="13.15" customHeight="1" thickBot="1" x14ac:dyDescent="0.25">
      <c r="A23" s="690"/>
      <c r="B23" s="107" t="s">
        <v>1640</v>
      </c>
      <c r="C23" s="912" t="s">
        <v>1636</v>
      </c>
      <c r="D23" s="913"/>
      <c r="E23" s="913"/>
      <c r="F23" s="913"/>
      <c r="G23" s="913"/>
      <c r="H23" s="690"/>
    </row>
    <row r="24" spans="1:8" s="116" customFormat="1" ht="13.15" customHeight="1" thickBot="1" x14ac:dyDescent="0.25">
      <c r="A24" s="690"/>
      <c r="B24" s="107"/>
      <c r="C24" s="1041" t="s">
        <v>1448</v>
      </c>
      <c r="D24" s="1041"/>
      <c r="E24" s="785"/>
      <c r="F24" s="1042"/>
      <c r="G24" s="169">
        <f>INDICATOR_ETS_TotalEmissions</f>
        <v>0</v>
      </c>
    </row>
    <row r="25" spans="1:8" s="116" customFormat="1" ht="13.15" customHeight="1" x14ac:dyDescent="0.2">
      <c r="A25" s="690"/>
      <c r="B25" s="107"/>
      <c r="C25" s="695"/>
      <c r="D25" s="695"/>
      <c r="E25" s="683"/>
      <c r="F25" s="696"/>
      <c r="G25" s="683"/>
    </row>
    <row r="26" spans="1:8" s="116" customFormat="1" ht="13.15" customHeight="1" x14ac:dyDescent="0.2">
      <c r="A26" s="690"/>
      <c r="B26" s="107" t="s">
        <v>1641</v>
      </c>
      <c r="C26" s="912" t="s">
        <v>1637</v>
      </c>
      <c r="D26" s="913"/>
      <c r="E26" s="913"/>
      <c r="F26" s="913"/>
      <c r="G26" s="913"/>
      <c r="H26" s="690"/>
    </row>
    <row r="27" spans="1:8" s="116" customFormat="1" ht="26.45" customHeight="1" x14ac:dyDescent="0.2">
      <c r="A27" s="690"/>
      <c r="B27" s="107"/>
      <c r="C27" s="844" t="s">
        <v>1642</v>
      </c>
      <c r="D27" s="913"/>
      <c r="E27" s="913"/>
      <c r="F27" s="913"/>
      <c r="G27" s="913"/>
      <c r="H27" s="690"/>
    </row>
    <row r="28" spans="1:8" s="116" customFormat="1" ht="13.15" customHeight="1" thickBot="1" x14ac:dyDescent="0.25">
      <c r="A28" s="690"/>
      <c r="B28" s="107"/>
      <c r="C28" s="844" t="s">
        <v>1643</v>
      </c>
      <c r="D28" s="913"/>
      <c r="E28" s="913"/>
      <c r="F28" s="913"/>
      <c r="G28" s="913"/>
      <c r="H28" s="690"/>
    </row>
    <row r="29" spans="1:8" s="116" customFormat="1" ht="30" customHeight="1" thickBot="1" x14ac:dyDescent="0.25">
      <c r="A29" s="690"/>
      <c r="B29" s="107"/>
      <c r="C29" s="828" t="s">
        <v>1644</v>
      </c>
      <c r="D29" s="828"/>
      <c r="E29" s="798"/>
      <c r="F29" s="800"/>
      <c r="G29" s="697"/>
      <c r="H29" s="690"/>
    </row>
    <row r="30" spans="1:8" s="116" customFormat="1" ht="4.9000000000000004" customHeight="1" x14ac:dyDescent="0.2">
      <c r="A30" s="690"/>
      <c r="B30" s="107"/>
      <c r="C30" s="695"/>
      <c r="D30" s="695"/>
      <c r="E30" s="682"/>
      <c r="F30" s="696"/>
      <c r="G30" s="685"/>
      <c r="H30" s="690"/>
    </row>
    <row r="31" spans="1:8" s="116" customFormat="1" ht="13.15" customHeight="1" x14ac:dyDescent="0.2">
      <c r="A31" s="690"/>
      <c r="B31" s="107" t="s">
        <v>1645</v>
      </c>
      <c r="C31" s="912" t="s">
        <v>1638</v>
      </c>
      <c r="D31" s="913"/>
      <c r="E31" s="913"/>
      <c r="F31" s="913"/>
      <c r="G31" s="913"/>
      <c r="H31" s="690"/>
    </row>
    <row r="32" spans="1:8" s="116" customFormat="1" ht="36.6" customHeight="1" x14ac:dyDescent="0.2">
      <c r="A32" s="690"/>
      <c r="B32" s="107"/>
      <c r="C32" s="870" t="s">
        <v>1646</v>
      </c>
      <c r="D32" s="912"/>
      <c r="E32" s="912"/>
      <c r="F32" s="912"/>
      <c r="G32" s="912"/>
      <c r="H32" s="690"/>
    </row>
    <row r="33" spans="1:8" s="116" customFormat="1" ht="25.5" customHeight="1" x14ac:dyDescent="0.2">
      <c r="A33" s="690"/>
      <c r="B33" s="107"/>
      <c r="C33" s="844" t="s">
        <v>1168</v>
      </c>
      <c r="D33" s="913"/>
      <c r="E33" s="913"/>
      <c r="F33" s="913"/>
      <c r="G33" s="913"/>
      <c r="H33" s="690"/>
    </row>
    <row r="34" spans="1:8" s="116" customFormat="1" ht="26.45" customHeight="1" x14ac:dyDescent="0.2">
      <c r="A34" s="690"/>
      <c r="B34" s="107"/>
      <c r="C34" s="844" t="s">
        <v>1170</v>
      </c>
      <c r="D34" s="913"/>
      <c r="E34" s="913"/>
      <c r="F34" s="913"/>
      <c r="G34" s="913"/>
      <c r="H34" s="690"/>
    </row>
    <row r="35" spans="1:8" s="280" customFormat="1" ht="24.75" customHeight="1" x14ac:dyDescent="0.2">
      <c r="A35" s="698"/>
      <c r="C35" s="973" t="s">
        <v>1171</v>
      </c>
      <c r="D35" s="974"/>
      <c r="E35" s="973" t="s">
        <v>1172</v>
      </c>
      <c r="F35" s="973" t="s">
        <v>1174</v>
      </c>
      <c r="G35" s="282"/>
      <c r="H35" s="698"/>
    </row>
    <row r="36" spans="1:8" s="280" customFormat="1" ht="13.15" customHeight="1" x14ac:dyDescent="0.2">
      <c r="A36" s="698"/>
      <c r="C36" s="283" t="s">
        <v>1175</v>
      </c>
      <c r="D36" s="284" t="s">
        <v>1176</v>
      </c>
      <c r="E36" s="974"/>
      <c r="F36" s="974"/>
      <c r="H36" s="698"/>
    </row>
    <row r="37" spans="1:8" s="129" customFormat="1" ht="13.15" customHeight="1" x14ac:dyDescent="0.2">
      <c r="A37" s="699"/>
      <c r="B37" s="286"/>
      <c r="C37" s="287"/>
      <c r="D37" s="287"/>
      <c r="E37" s="288"/>
      <c r="F37" s="288"/>
      <c r="H37" s="699"/>
    </row>
    <row r="38" spans="1:8" s="129" customFormat="1" ht="13.15" customHeight="1" x14ac:dyDescent="0.2">
      <c r="A38" s="699"/>
      <c r="B38" s="286"/>
      <c r="C38" s="287"/>
      <c r="D38" s="287"/>
      <c r="E38" s="288"/>
      <c r="F38" s="288"/>
      <c r="H38" s="699"/>
    </row>
    <row r="39" spans="1:8" s="129" customFormat="1" ht="13.15" customHeight="1" x14ac:dyDescent="0.2">
      <c r="A39" s="699"/>
      <c r="B39" s="286"/>
      <c r="C39" s="287"/>
      <c r="D39" s="287"/>
      <c r="E39" s="288"/>
      <c r="F39" s="288"/>
      <c r="H39" s="699"/>
    </row>
    <row r="40" spans="1:8" s="129" customFormat="1" ht="13.15" customHeight="1" x14ac:dyDescent="0.2">
      <c r="A40" s="699"/>
      <c r="B40" s="286"/>
      <c r="C40" s="287"/>
      <c r="D40" s="287"/>
      <c r="E40" s="288"/>
      <c r="F40" s="288"/>
      <c r="H40" s="699"/>
    </row>
    <row r="41" spans="1:8" s="129" customFormat="1" ht="13.15" customHeight="1" x14ac:dyDescent="0.2">
      <c r="A41" s="699"/>
      <c r="B41" s="286"/>
      <c r="C41" s="287"/>
      <c r="D41" s="287"/>
      <c r="E41" s="288"/>
      <c r="F41" s="288"/>
      <c r="H41" s="699"/>
    </row>
    <row r="42" spans="1:8" s="129" customFormat="1" ht="13.15" customHeight="1" x14ac:dyDescent="0.2">
      <c r="A42" s="699"/>
      <c r="B42" s="286"/>
      <c r="C42" s="287"/>
      <c r="D42" s="287"/>
      <c r="E42" s="288"/>
      <c r="F42" s="288"/>
      <c r="H42" s="699"/>
    </row>
    <row r="43" spans="1:8" s="129" customFormat="1" ht="13.15" customHeight="1" x14ac:dyDescent="0.2">
      <c r="A43" s="699"/>
      <c r="B43" s="286"/>
      <c r="C43" s="287"/>
      <c r="D43" s="287"/>
      <c r="E43" s="288"/>
      <c r="F43" s="288"/>
      <c r="H43" s="699"/>
    </row>
    <row r="44" spans="1:8" s="129" customFormat="1" ht="13.15" customHeight="1" x14ac:dyDescent="0.2">
      <c r="A44" s="699"/>
      <c r="B44" s="286"/>
      <c r="C44" s="287"/>
      <c r="D44" s="287"/>
      <c r="E44" s="288"/>
      <c r="F44" s="288"/>
      <c r="H44" s="699"/>
    </row>
    <row r="45" spans="1:8" s="129" customFormat="1" ht="13.15" customHeight="1" x14ac:dyDescent="0.2">
      <c r="A45" s="699"/>
      <c r="B45" s="286"/>
      <c r="C45" s="287"/>
      <c r="D45" s="287"/>
      <c r="E45" s="288"/>
      <c r="F45" s="288"/>
      <c r="H45" s="699"/>
    </row>
    <row r="46" spans="1:8" s="129" customFormat="1" ht="13.15" customHeight="1" x14ac:dyDescent="0.2">
      <c r="A46" s="699"/>
      <c r="B46" s="286"/>
      <c r="C46" s="287"/>
      <c r="D46" s="287"/>
      <c r="E46" s="288"/>
      <c r="F46" s="288"/>
      <c r="H46" s="699"/>
    </row>
    <row r="47" spans="1:8" s="129" customFormat="1" ht="13.15" customHeight="1" x14ac:dyDescent="0.2">
      <c r="A47" s="699"/>
      <c r="B47" s="286"/>
      <c r="C47" s="287"/>
      <c r="D47" s="287"/>
      <c r="E47" s="288"/>
      <c r="F47" s="288"/>
      <c r="H47" s="699"/>
    </row>
    <row r="48" spans="1:8" s="129" customFormat="1" ht="13.15" customHeight="1" x14ac:dyDescent="0.2">
      <c r="A48" s="699"/>
      <c r="B48" s="286"/>
      <c r="C48" s="287"/>
      <c r="D48" s="287"/>
      <c r="E48" s="288"/>
      <c r="F48" s="288"/>
      <c r="H48" s="699"/>
    </row>
    <row r="49" spans="1:8" s="129" customFormat="1" ht="13.15" customHeight="1" x14ac:dyDescent="0.2">
      <c r="A49" s="699"/>
      <c r="B49" s="286"/>
      <c r="C49" s="287"/>
      <c r="D49" s="287"/>
      <c r="E49" s="288"/>
      <c r="F49" s="288"/>
      <c r="H49" s="699"/>
    </row>
    <row r="50" spans="1:8" s="129" customFormat="1" ht="13.15" customHeight="1" x14ac:dyDescent="0.2">
      <c r="A50" s="699"/>
      <c r="B50" s="286"/>
      <c r="C50" s="287"/>
      <c r="D50" s="287"/>
      <c r="E50" s="288"/>
      <c r="F50" s="288"/>
      <c r="H50" s="699"/>
    </row>
    <row r="51" spans="1:8" s="129" customFormat="1" ht="13.15" customHeight="1" x14ac:dyDescent="0.2">
      <c r="A51" s="699"/>
      <c r="B51" s="286"/>
      <c r="C51" s="287"/>
      <c r="D51" s="287"/>
      <c r="E51" s="288"/>
      <c r="F51" s="288"/>
      <c r="H51" s="699"/>
    </row>
    <row r="52" spans="1:8" s="129" customFormat="1" ht="13.15" customHeight="1" x14ac:dyDescent="0.2">
      <c r="A52" s="699"/>
      <c r="B52" s="286"/>
      <c r="C52" s="287"/>
      <c r="D52" s="287"/>
      <c r="E52" s="288"/>
      <c r="F52" s="288"/>
      <c r="H52" s="699"/>
    </row>
    <row r="53" spans="1:8" s="129" customFormat="1" ht="13.15" customHeight="1" x14ac:dyDescent="0.2">
      <c r="A53" s="699"/>
      <c r="B53" s="286"/>
      <c r="C53" s="287"/>
      <c r="D53" s="287"/>
      <c r="E53" s="288"/>
      <c r="F53" s="288"/>
      <c r="H53" s="699"/>
    </row>
    <row r="54" spans="1:8" s="129" customFormat="1" ht="13.15" customHeight="1" x14ac:dyDescent="0.2">
      <c r="A54" s="699"/>
      <c r="B54" s="286"/>
      <c r="C54" s="287"/>
      <c r="D54" s="287"/>
      <c r="E54" s="288"/>
      <c r="F54" s="288"/>
      <c r="H54" s="699"/>
    </row>
    <row r="55" spans="1:8" s="129" customFormat="1" ht="13.15" customHeight="1" x14ac:dyDescent="0.2">
      <c r="A55" s="699"/>
      <c r="B55" s="286"/>
      <c r="C55" s="287"/>
      <c r="D55" s="287"/>
      <c r="E55" s="288"/>
      <c r="F55" s="288"/>
      <c r="H55" s="699"/>
    </row>
    <row r="56" spans="1:8" s="129" customFormat="1" ht="13.15" customHeight="1" x14ac:dyDescent="0.2">
      <c r="A56" s="699"/>
      <c r="B56" s="286"/>
      <c r="C56" s="287"/>
      <c r="D56" s="287"/>
      <c r="E56" s="288"/>
      <c r="F56" s="288"/>
      <c r="H56" s="699"/>
    </row>
    <row r="57" spans="1:8" s="129" customFormat="1" ht="13.15" customHeight="1" x14ac:dyDescent="0.2">
      <c r="A57" s="699"/>
      <c r="B57" s="286"/>
      <c r="C57" s="287"/>
      <c r="D57" s="287"/>
      <c r="E57" s="288"/>
      <c r="F57" s="288"/>
      <c r="H57" s="699"/>
    </row>
    <row r="58" spans="1:8" s="129" customFormat="1" ht="13.15" customHeight="1" x14ac:dyDescent="0.2">
      <c r="A58" s="699"/>
      <c r="B58" s="286"/>
      <c r="C58" s="287"/>
      <c r="D58" s="287"/>
      <c r="E58" s="288"/>
      <c r="F58" s="288"/>
      <c r="H58" s="699"/>
    </row>
    <row r="59" spans="1:8" s="129" customFormat="1" ht="13.15" customHeight="1" x14ac:dyDescent="0.2">
      <c r="A59" s="699"/>
      <c r="B59" s="286"/>
      <c r="C59" s="287"/>
      <c r="D59" s="287"/>
      <c r="E59" s="288"/>
      <c r="F59" s="288"/>
      <c r="H59" s="699"/>
    </row>
    <row r="60" spans="1:8" s="84" customFormat="1" ht="13.15" customHeight="1" x14ac:dyDescent="0.2">
      <c r="A60" s="700"/>
      <c r="B60" s="286"/>
      <c r="C60" s="287"/>
      <c r="D60" s="287"/>
      <c r="E60" s="288"/>
      <c r="F60" s="288"/>
      <c r="H60" s="700"/>
    </row>
    <row r="61" spans="1:8" s="84" customFormat="1" ht="13.15" customHeight="1" x14ac:dyDescent="0.2">
      <c r="A61" s="700"/>
      <c r="B61" s="286"/>
      <c r="C61" s="287"/>
      <c r="D61" s="287"/>
      <c r="E61" s="288"/>
      <c r="F61" s="288"/>
      <c r="H61" s="700"/>
    </row>
    <row r="62" spans="1:8" s="84" customFormat="1" ht="13.15" customHeight="1" x14ac:dyDescent="0.2">
      <c r="A62" s="700"/>
      <c r="B62" s="286"/>
      <c r="C62" s="287"/>
      <c r="D62" s="287"/>
      <c r="E62" s="288"/>
      <c r="F62" s="288"/>
      <c r="H62" s="700"/>
    </row>
    <row r="63" spans="1:8" s="84" customFormat="1" ht="13.15" customHeight="1" x14ac:dyDescent="0.2">
      <c r="A63" s="700"/>
      <c r="B63" s="286"/>
      <c r="C63" s="287"/>
      <c r="D63" s="287"/>
      <c r="E63" s="288"/>
      <c r="F63" s="288"/>
      <c r="H63" s="700"/>
    </row>
    <row r="64" spans="1:8" s="84" customFormat="1" ht="13.15" customHeight="1" x14ac:dyDescent="0.2">
      <c r="A64" s="700"/>
      <c r="B64" s="286"/>
      <c r="C64" s="287"/>
      <c r="D64" s="287"/>
      <c r="E64" s="288"/>
      <c r="F64" s="288"/>
      <c r="H64" s="700"/>
    </row>
    <row r="65" spans="1:8" s="129" customFormat="1" ht="13.15" customHeight="1" x14ac:dyDescent="0.2">
      <c r="A65" s="699"/>
      <c r="B65" s="286"/>
      <c r="C65" s="287"/>
      <c r="D65" s="287"/>
      <c r="E65" s="288"/>
      <c r="F65" s="288"/>
      <c r="H65" s="699"/>
    </row>
    <row r="66" spans="1:8" s="129" customFormat="1" ht="13.15" customHeight="1" x14ac:dyDescent="0.2">
      <c r="A66" s="699"/>
      <c r="B66" s="286"/>
      <c r="C66" s="287"/>
      <c r="D66" s="287"/>
      <c r="E66" s="288"/>
      <c r="F66" s="288"/>
      <c r="H66" s="699"/>
    </row>
    <row r="67" spans="1:8" s="129" customFormat="1" ht="13.15" customHeight="1" x14ac:dyDescent="0.2">
      <c r="A67" s="699"/>
      <c r="B67" s="286"/>
      <c r="C67" s="287"/>
      <c r="D67" s="287"/>
      <c r="E67" s="288"/>
      <c r="F67" s="288"/>
      <c r="H67" s="699"/>
    </row>
    <row r="68" spans="1:8" s="129" customFormat="1" ht="13.15" customHeight="1" x14ac:dyDescent="0.2">
      <c r="A68" s="699"/>
      <c r="B68" s="286"/>
      <c r="C68" s="287"/>
      <c r="D68" s="287"/>
      <c r="E68" s="288"/>
      <c r="F68" s="288"/>
      <c r="H68" s="699"/>
    </row>
    <row r="69" spans="1:8" s="129" customFormat="1" ht="13.15" customHeight="1" x14ac:dyDescent="0.2">
      <c r="A69" s="699"/>
      <c r="B69" s="286"/>
      <c r="C69" s="287"/>
      <c r="D69" s="287"/>
      <c r="E69" s="288"/>
      <c r="F69" s="288"/>
      <c r="H69" s="699"/>
    </row>
    <row r="70" spans="1:8" s="129" customFormat="1" ht="13.15" customHeight="1" x14ac:dyDescent="0.2">
      <c r="A70" s="699"/>
      <c r="B70" s="286"/>
      <c r="C70" s="287"/>
      <c r="D70" s="287"/>
      <c r="E70" s="288"/>
      <c r="F70" s="288"/>
      <c r="H70" s="699"/>
    </row>
    <row r="71" spans="1:8" s="129" customFormat="1" ht="13.15" customHeight="1" x14ac:dyDescent="0.2">
      <c r="A71" s="699"/>
      <c r="B71" s="286"/>
      <c r="C71" s="287"/>
      <c r="D71" s="287"/>
      <c r="E71" s="288"/>
      <c r="F71" s="288"/>
      <c r="H71" s="699"/>
    </row>
    <row r="72" spans="1:8" s="129" customFormat="1" ht="13.15" customHeight="1" x14ac:dyDescent="0.2">
      <c r="A72" s="699"/>
      <c r="B72" s="286"/>
      <c r="C72" s="287"/>
      <c r="D72" s="287"/>
      <c r="E72" s="288"/>
      <c r="F72" s="288"/>
      <c r="H72" s="699"/>
    </row>
    <row r="73" spans="1:8" s="129" customFormat="1" ht="13.15" customHeight="1" x14ac:dyDescent="0.2">
      <c r="A73" s="699"/>
      <c r="B73" s="286"/>
      <c r="C73" s="287"/>
      <c r="D73" s="287"/>
      <c r="E73" s="288"/>
      <c r="F73" s="288"/>
      <c r="H73" s="699"/>
    </row>
    <row r="74" spans="1:8" s="129" customFormat="1" ht="13.15" customHeight="1" x14ac:dyDescent="0.2">
      <c r="A74" s="699"/>
      <c r="B74" s="286"/>
      <c r="C74" s="287"/>
      <c r="D74" s="287"/>
      <c r="E74" s="288"/>
      <c r="F74" s="288"/>
      <c r="H74" s="699"/>
    </row>
    <row r="75" spans="1:8" s="129" customFormat="1" ht="13.15" customHeight="1" x14ac:dyDescent="0.2">
      <c r="A75" s="699"/>
      <c r="B75" s="286"/>
      <c r="C75" s="287"/>
      <c r="D75" s="287"/>
      <c r="E75" s="288"/>
      <c r="F75" s="288"/>
      <c r="H75" s="699"/>
    </row>
    <row r="76" spans="1:8" s="129" customFormat="1" ht="13.15" customHeight="1" x14ac:dyDescent="0.2">
      <c r="A76" s="699"/>
      <c r="B76" s="286"/>
      <c r="C76" s="287"/>
      <c r="D76" s="287"/>
      <c r="E76" s="288"/>
      <c r="F76" s="288"/>
      <c r="H76" s="699"/>
    </row>
    <row r="77" spans="1:8" s="129" customFormat="1" ht="13.15" customHeight="1" x14ac:dyDescent="0.2">
      <c r="A77" s="699"/>
      <c r="B77" s="286"/>
      <c r="C77" s="287"/>
      <c r="D77" s="287"/>
      <c r="E77" s="288"/>
      <c r="F77" s="288"/>
      <c r="H77" s="699"/>
    </row>
    <row r="78" spans="1:8" s="129" customFormat="1" ht="13.15" customHeight="1" x14ac:dyDescent="0.2">
      <c r="A78" s="699"/>
      <c r="B78" s="286"/>
      <c r="C78" s="287"/>
      <c r="D78" s="287"/>
      <c r="E78" s="288"/>
      <c r="F78" s="288"/>
      <c r="H78" s="699"/>
    </row>
    <row r="79" spans="1:8" s="129" customFormat="1" ht="13.15" customHeight="1" x14ac:dyDescent="0.2">
      <c r="A79" s="699"/>
      <c r="B79" s="286"/>
      <c r="C79" s="287"/>
      <c r="D79" s="287"/>
      <c r="E79" s="288"/>
      <c r="F79" s="288"/>
      <c r="H79" s="699"/>
    </row>
    <row r="80" spans="1:8" s="129" customFormat="1" ht="13.15" customHeight="1" x14ac:dyDescent="0.2">
      <c r="A80" s="699"/>
      <c r="B80" s="286"/>
      <c r="C80" s="287"/>
      <c r="D80" s="287"/>
      <c r="E80" s="288"/>
      <c r="F80" s="288"/>
      <c r="H80" s="699"/>
    </row>
    <row r="81" spans="1:8" s="129" customFormat="1" ht="13.15" customHeight="1" x14ac:dyDescent="0.2">
      <c r="A81" s="699"/>
      <c r="B81" s="286"/>
      <c r="C81" s="287"/>
      <c r="D81" s="287"/>
      <c r="E81" s="288"/>
      <c r="F81" s="288"/>
      <c r="H81" s="699"/>
    </row>
    <row r="82" spans="1:8" s="129" customFormat="1" ht="13.15" customHeight="1" x14ac:dyDescent="0.2">
      <c r="A82" s="699"/>
      <c r="B82" s="286"/>
      <c r="C82" s="287"/>
      <c r="D82" s="287"/>
      <c r="E82" s="288"/>
      <c r="F82" s="288"/>
      <c r="H82" s="699"/>
    </row>
    <row r="83" spans="1:8" s="129" customFormat="1" ht="13.15" customHeight="1" x14ac:dyDescent="0.2">
      <c r="A83" s="699"/>
      <c r="B83" s="286"/>
      <c r="C83" s="287"/>
      <c r="D83" s="287"/>
      <c r="E83" s="288"/>
      <c r="F83" s="288"/>
      <c r="H83" s="699"/>
    </row>
    <row r="84" spans="1:8" s="129" customFormat="1" ht="13.15" customHeight="1" x14ac:dyDescent="0.2">
      <c r="A84" s="699"/>
      <c r="B84" s="286"/>
      <c r="C84" s="287"/>
      <c r="D84" s="287"/>
      <c r="E84" s="288"/>
      <c r="F84" s="288"/>
      <c r="H84" s="699"/>
    </row>
    <row r="85" spans="1:8" s="84" customFormat="1" ht="13.15" customHeight="1" x14ac:dyDescent="0.2">
      <c r="A85" s="700"/>
      <c r="B85" s="286"/>
      <c r="C85" s="287"/>
      <c r="D85" s="287"/>
      <c r="E85" s="288"/>
      <c r="F85" s="288"/>
      <c r="H85" s="700"/>
    </row>
    <row r="86" spans="1:8" s="84" customFormat="1" ht="13.15" customHeight="1" x14ac:dyDescent="0.2">
      <c r="A86" s="700"/>
      <c r="B86" s="286"/>
      <c r="C86" s="287"/>
      <c r="D86" s="287"/>
      <c r="E86" s="288"/>
      <c r="F86" s="288"/>
      <c r="H86" s="700"/>
    </row>
    <row r="87" spans="1:8" s="84" customFormat="1" ht="13.15" customHeight="1" x14ac:dyDescent="0.2">
      <c r="A87" s="700"/>
      <c r="B87" s="286"/>
      <c r="C87" s="287"/>
      <c r="D87" s="287"/>
      <c r="E87" s="288"/>
      <c r="F87" s="288"/>
      <c r="H87" s="700"/>
    </row>
    <row r="88" spans="1:8" s="84" customFormat="1" ht="13.15" customHeight="1" x14ac:dyDescent="0.2">
      <c r="A88" s="700"/>
      <c r="B88" s="286"/>
      <c r="C88" s="287"/>
      <c r="D88" s="287"/>
      <c r="E88" s="288"/>
      <c r="F88" s="288"/>
      <c r="H88" s="700"/>
    </row>
    <row r="89" spans="1:8" s="84" customFormat="1" ht="13.15" customHeight="1" x14ac:dyDescent="0.2">
      <c r="A89" s="700"/>
      <c r="B89" s="286"/>
      <c r="C89" s="287"/>
      <c r="D89" s="287"/>
      <c r="E89" s="288"/>
      <c r="F89" s="288"/>
      <c r="H89" s="700"/>
    </row>
    <row r="90" spans="1:8" s="129" customFormat="1" ht="13.15" customHeight="1" x14ac:dyDescent="0.2">
      <c r="A90" s="699"/>
      <c r="B90" s="286"/>
      <c r="C90" s="287"/>
      <c r="D90" s="287"/>
      <c r="E90" s="288"/>
      <c r="F90" s="288"/>
      <c r="H90" s="699"/>
    </row>
    <row r="91" spans="1:8" s="129" customFormat="1" ht="13.15" customHeight="1" x14ac:dyDescent="0.2">
      <c r="A91" s="699"/>
      <c r="B91" s="286"/>
      <c r="C91" s="287"/>
      <c r="D91" s="287"/>
      <c r="E91" s="288"/>
      <c r="F91" s="288"/>
      <c r="H91" s="699"/>
    </row>
    <row r="92" spans="1:8" s="129" customFormat="1" ht="13.15" customHeight="1" x14ac:dyDescent="0.2">
      <c r="A92" s="699"/>
      <c r="B92" s="286"/>
      <c r="C92" s="287"/>
      <c r="D92" s="287"/>
      <c r="E92" s="288"/>
      <c r="F92" s="288"/>
      <c r="H92" s="699"/>
    </row>
    <row r="93" spans="1:8" s="129" customFormat="1" ht="13.15" customHeight="1" x14ac:dyDescent="0.2">
      <c r="A93" s="699"/>
      <c r="B93" s="286"/>
      <c r="C93" s="287"/>
      <c r="D93" s="287"/>
      <c r="E93" s="288"/>
      <c r="F93" s="288"/>
      <c r="H93" s="699"/>
    </row>
    <row r="94" spans="1:8" s="129" customFormat="1" ht="13.15" customHeight="1" x14ac:dyDescent="0.2">
      <c r="A94" s="699"/>
      <c r="B94" s="286"/>
      <c r="C94" s="287"/>
      <c r="D94" s="287"/>
      <c r="E94" s="288"/>
      <c r="F94" s="288"/>
      <c r="H94" s="699"/>
    </row>
    <row r="95" spans="1:8" s="129" customFormat="1" ht="13.15" customHeight="1" x14ac:dyDescent="0.2">
      <c r="A95" s="699"/>
      <c r="B95" s="286"/>
      <c r="C95" s="287"/>
      <c r="D95" s="287"/>
      <c r="E95" s="288"/>
      <c r="F95" s="288"/>
      <c r="H95" s="699"/>
    </row>
    <row r="96" spans="1:8" s="129" customFormat="1" ht="13.15" customHeight="1" x14ac:dyDescent="0.2">
      <c r="A96" s="699"/>
      <c r="B96" s="286"/>
      <c r="C96" s="287"/>
      <c r="D96" s="287"/>
      <c r="E96" s="288"/>
      <c r="F96" s="288"/>
      <c r="H96" s="699"/>
    </row>
    <row r="97" spans="1:8" s="129" customFormat="1" ht="13.15" customHeight="1" x14ac:dyDescent="0.2">
      <c r="A97" s="699"/>
      <c r="B97" s="286"/>
      <c r="C97" s="287"/>
      <c r="D97" s="287"/>
      <c r="E97" s="288"/>
      <c r="F97" s="288"/>
      <c r="H97" s="699"/>
    </row>
    <row r="98" spans="1:8" s="129" customFormat="1" ht="13.15" customHeight="1" x14ac:dyDescent="0.2">
      <c r="A98" s="699"/>
      <c r="B98" s="286"/>
      <c r="C98" s="287"/>
      <c r="D98" s="287"/>
      <c r="E98" s="288"/>
      <c r="F98" s="288"/>
      <c r="H98" s="699"/>
    </row>
    <row r="99" spans="1:8" s="129" customFormat="1" ht="13.15" customHeight="1" x14ac:dyDescent="0.2">
      <c r="A99" s="699"/>
      <c r="B99" s="286"/>
      <c r="C99" s="287"/>
      <c r="D99" s="287"/>
      <c r="E99" s="288"/>
      <c r="F99" s="288"/>
      <c r="H99" s="699"/>
    </row>
    <row r="100" spans="1:8" s="129" customFormat="1" ht="13.15" customHeight="1" x14ac:dyDescent="0.2">
      <c r="A100" s="699"/>
      <c r="B100" s="286"/>
      <c r="C100" s="287"/>
      <c r="D100" s="287"/>
      <c r="E100" s="288"/>
      <c r="F100" s="288"/>
      <c r="H100" s="699"/>
    </row>
    <row r="101" spans="1:8" s="129" customFormat="1" ht="13.15" customHeight="1" x14ac:dyDescent="0.2">
      <c r="A101" s="699"/>
      <c r="B101" s="286"/>
      <c r="C101" s="287"/>
      <c r="D101" s="287"/>
      <c r="E101" s="288"/>
      <c r="F101" s="288"/>
      <c r="H101" s="699"/>
    </row>
    <row r="102" spans="1:8" s="129" customFormat="1" ht="13.15" customHeight="1" x14ac:dyDescent="0.2">
      <c r="A102" s="699"/>
      <c r="B102" s="286"/>
      <c r="C102" s="287"/>
      <c r="D102" s="287"/>
      <c r="E102" s="288"/>
      <c r="F102" s="288"/>
      <c r="H102" s="699"/>
    </row>
    <row r="103" spans="1:8" s="129" customFormat="1" ht="13.15" customHeight="1" x14ac:dyDescent="0.2">
      <c r="A103" s="699"/>
      <c r="B103" s="286"/>
      <c r="C103" s="287"/>
      <c r="D103" s="287"/>
      <c r="E103" s="288"/>
      <c r="F103" s="288"/>
      <c r="H103" s="699"/>
    </row>
    <row r="104" spans="1:8" s="129" customFormat="1" ht="13.15" customHeight="1" x14ac:dyDescent="0.2">
      <c r="A104" s="699"/>
      <c r="B104" s="286"/>
      <c r="C104" s="287"/>
      <c r="D104" s="287"/>
      <c r="E104" s="288"/>
      <c r="F104" s="288"/>
      <c r="H104" s="699"/>
    </row>
    <row r="105" spans="1:8" s="129" customFormat="1" ht="13.15" customHeight="1" x14ac:dyDescent="0.2">
      <c r="A105" s="699"/>
      <c r="B105" s="286"/>
      <c r="C105" s="287"/>
      <c r="D105" s="287"/>
      <c r="E105" s="288"/>
      <c r="F105" s="288"/>
      <c r="H105" s="699"/>
    </row>
    <row r="106" spans="1:8" s="129" customFormat="1" ht="13.15" customHeight="1" x14ac:dyDescent="0.2">
      <c r="A106" s="699"/>
      <c r="B106" s="286"/>
      <c r="C106" s="287"/>
      <c r="D106" s="287"/>
      <c r="E106" s="288"/>
      <c r="F106" s="288"/>
      <c r="H106" s="699"/>
    </row>
    <row r="107" spans="1:8" s="129" customFormat="1" ht="13.15" customHeight="1" x14ac:dyDescent="0.2">
      <c r="A107" s="699"/>
      <c r="B107" s="286"/>
      <c r="C107" s="287"/>
      <c r="D107" s="287"/>
      <c r="E107" s="288"/>
      <c r="F107" s="288"/>
      <c r="H107" s="699"/>
    </row>
    <row r="108" spans="1:8" s="129" customFormat="1" ht="13.15" customHeight="1" x14ac:dyDescent="0.2">
      <c r="A108" s="699"/>
      <c r="B108" s="286"/>
      <c r="C108" s="287"/>
      <c r="D108" s="287"/>
      <c r="E108" s="288"/>
      <c r="F108" s="288"/>
      <c r="H108" s="699"/>
    </row>
    <row r="109" spans="1:8" s="129" customFormat="1" ht="13.15" customHeight="1" x14ac:dyDescent="0.2">
      <c r="A109" s="699"/>
      <c r="B109" s="286"/>
      <c r="C109" s="287"/>
      <c r="D109" s="287"/>
      <c r="E109" s="288"/>
      <c r="F109" s="288"/>
      <c r="H109" s="699"/>
    </row>
    <row r="110" spans="1:8" s="129" customFormat="1" ht="13.15" customHeight="1" x14ac:dyDescent="0.2">
      <c r="A110" s="699"/>
      <c r="B110" s="286"/>
      <c r="C110" s="287"/>
      <c r="D110" s="287"/>
      <c r="E110" s="288"/>
      <c r="F110" s="288"/>
      <c r="H110" s="699"/>
    </row>
    <row r="111" spans="1:8" s="84" customFormat="1" ht="13.15" customHeight="1" x14ac:dyDescent="0.2">
      <c r="A111" s="700"/>
      <c r="B111" s="286"/>
      <c r="C111" s="287"/>
      <c r="D111" s="287"/>
      <c r="E111" s="288"/>
      <c r="F111" s="288"/>
      <c r="H111" s="700"/>
    </row>
    <row r="112" spans="1:8" s="84" customFormat="1" ht="13.15" customHeight="1" x14ac:dyDescent="0.2">
      <c r="A112" s="700"/>
      <c r="B112" s="286"/>
      <c r="C112" s="287"/>
      <c r="D112" s="287"/>
      <c r="E112" s="288"/>
      <c r="F112" s="288"/>
      <c r="H112" s="700"/>
    </row>
    <row r="113" spans="1:8" s="84" customFormat="1" ht="13.15" customHeight="1" x14ac:dyDescent="0.2">
      <c r="A113" s="700"/>
      <c r="B113" s="286"/>
      <c r="C113" s="287"/>
      <c r="D113" s="287"/>
      <c r="E113" s="288"/>
      <c r="F113" s="288"/>
      <c r="H113" s="700"/>
    </row>
    <row r="114" spans="1:8" s="84" customFormat="1" ht="13.15" customHeight="1" x14ac:dyDescent="0.2">
      <c r="A114" s="700"/>
      <c r="B114" s="286"/>
      <c r="C114" s="287"/>
      <c r="D114" s="287"/>
      <c r="E114" s="288"/>
      <c r="F114" s="288"/>
      <c r="H114" s="700"/>
    </row>
    <row r="115" spans="1:8" s="84" customFormat="1" ht="13.15" customHeight="1" x14ac:dyDescent="0.2">
      <c r="A115" s="700"/>
      <c r="B115" s="286"/>
      <c r="C115" s="287"/>
      <c r="D115" s="287"/>
      <c r="E115" s="288"/>
      <c r="F115" s="288"/>
      <c r="H115" s="700"/>
    </row>
    <row r="116" spans="1:8" s="84" customFormat="1" ht="13.15" customHeight="1" x14ac:dyDescent="0.2">
      <c r="A116" s="700"/>
      <c r="B116" s="286"/>
      <c r="C116" s="287"/>
      <c r="D116" s="287"/>
      <c r="E116" s="288"/>
      <c r="F116" s="288"/>
      <c r="H116" s="700"/>
    </row>
    <row r="117" spans="1:8" s="84" customFormat="1" ht="13.15" customHeight="1" x14ac:dyDescent="0.2">
      <c r="A117" s="700"/>
      <c r="B117" s="286"/>
      <c r="C117" s="290" t="s">
        <v>1177</v>
      </c>
      <c r="D117" s="290" t="s">
        <v>1177</v>
      </c>
      <c r="E117" s="291" t="s">
        <v>1177</v>
      </c>
      <c r="F117" s="291" t="s">
        <v>1177</v>
      </c>
      <c r="H117" s="700"/>
    </row>
    <row r="118" spans="1:8" ht="13.15" customHeight="1" x14ac:dyDescent="0.2">
      <c r="A118" s="689"/>
      <c r="E118" s="292"/>
      <c r="F118" s="292"/>
      <c r="H118" s="689"/>
    </row>
    <row r="119" spans="1:8" s="116" customFormat="1" ht="15.75" x14ac:dyDescent="0.2">
      <c r="A119" s="690"/>
      <c r="B119" s="293"/>
      <c r="C119" s="543" t="s">
        <v>1178</v>
      </c>
      <c r="D119" s="543"/>
      <c r="E119" s="543"/>
      <c r="F119" s="543"/>
      <c r="H119" s="690"/>
    </row>
    <row r="120" spans="1:8" s="280" customFormat="1" ht="38.25" customHeight="1" x14ac:dyDescent="0.2">
      <c r="A120" s="698"/>
      <c r="C120" s="294"/>
      <c r="D120" s="295"/>
      <c r="E120" s="687" t="s">
        <v>1179</v>
      </c>
      <c r="F120" s="687" t="s">
        <v>1174</v>
      </c>
      <c r="H120" s="698"/>
    </row>
    <row r="121" spans="1:8" x14ac:dyDescent="0.2">
      <c r="A121" s="689"/>
      <c r="C121" s="296" t="s">
        <v>1180</v>
      </c>
      <c r="D121" s="297"/>
      <c r="E121" s="298">
        <f>SUM(E37:E117)</f>
        <v>0</v>
      </c>
      <c r="F121" s="298">
        <f>SUM(F37:F117)</f>
        <v>0</v>
      </c>
      <c r="H121" s="689"/>
    </row>
  </sheetData>
  <sheetProtection sheet="1" formatCells="0" formatColumns="0" formatRows="0" insertColumns="0" insertRows="0"/>
  <mergeCells count="31">
    <mergeCell ref="C31:G31"/>
    <mergeCell ref="C32:G32"/>
    <mergeCell ref="C33:G33"/>
    <mergeCell ref="C34:G34"/>
    <mergeCell ref="C35:D35"/>
    <mergeCell ref="E35:E36"/>
    <mergeCell ref="F35:F36"/>
    <mergeCell ref="C29:F29"/>
    <mergeCell ref="C15:G15"/>
    <mergeCell ref="C17:F17"/>
    <mergeCell ref="C18:F18"/>
    <mergeCell ref="C19:F19"/>
    <mergeCell ref="C20:F20"/>
    <mergeCell ref="C21:F21"/>
    <mergeCell ref="C23:G23"/>
    <mergeCell ref="C24:F24"/>
    <mergeCell ref="C26:G26"/>
    <mergeCell ref="C27:G27"/>
    <mergeCell ref="C28:G28"/>
    <mergeCell ref="C14:G14"/>
    <mergeCell ref="B2:G2"/>
    <mergeCell ref="C5:G5"/>
    <mergeCell ref="C6:G6"/>
    <mergeCell ref="C7:G7"/>
    <mergeCell ref="C8:G8"/>
    <mergeCell ref="C9:G9"/>
    <mergeCell ref="C10:G10"/>
    <mergeCell ref="C11:G11"/>
    <mergeCell ref="C12:G12"/>
    <mergeCell ref="C13:G13"/>
    <mergeCell ref="C4:G4"/>
  </mergeCells>
  <conditionalFormatting sqref="B12:G12 B15 B24:B25 E25:G25 B26:G26 B27:B30 B31:G121 B16:G16 B22:G23 B13:C13 G24 B17:C21 G17:G21 B6:G8">
    <cfRule type="expression" dxfId="225" priority="12">
      <formula>CONTR_onlyCORSIA=TRUE</formula>
    </cfRule>
  </conditionalFormatting>
  <conditionalFormatting sqref="B14:G14">
    <cfRule type="expression" dxfId="224" priority="11">
      <formula>CONTR_onlyCORSIA=TRUE</formula>
    </cfRule>
  </conditionalFormatting>
  <conditionalFormatting sqref="C15">
    <cfRule type="expression" dxfId="223" priority="10">
      <formula>CONTR_onlyCORSIA=TRUE</formula>
    </cfRule>
  </conditionalFormatting>
  <conditionalFormatting sqref="B5:G5">
    <cfRule type="expression" dxfId="222" priority="9">
      <formula>CONTR_onlyCORSIA=TRUE</formula>
    </cfRule>
  </conditionalFormatting>
  <conditionalFormatting sqref="B9:G9 B10">
    <cfRule type="expression" dxfId="221" priority="8">
      <formula>CONTR_onlyCORSIA=TRUE</formula>
    </cfRule>
  </conditionalFormatting>
  <conditionalFormatting sqref="B11:G11">
    <cfRule type="expression" dxfId="220" priority="7">
      <formula>CONTR_onlyCORSIA=TRUE</formula>
    </cfRule>
  </conditionalFormatting>
  <conditionalFormatting sqref="C10:G10">
    <cfRule type="expression" dxfId="219" priority="6">
      <formula>CONTR_onlyCORSIA=TRUE</formula>
    </cfRule>
  </conditionalFormatting>
  <conditionalFormatting sqref="C24:C25">
    <cfRule type="expression" dxfId="218" priority="5">
      <formula>CONTR_onlyCORSIA=TRUE</formula>
    </cfRule>
  </conditionalFormatting>
  <conditionalFormatting sqref="C28:G28 G30">
    <cfRule type="expression" dxfId="217" priority="4">
      <formula>CONTR_onlyCORSIA=TRUE</formula>
    </cfRule>
  </conditionalFormatting>
  <conditionalFormatting sqref="C27:G27">
    <cfRule type="expression" dxfId="216" priority="3">
      <formula>CONTR_onlyCORSIA=TRUE</formula>
    </cfRule>
  </conditionalFormatting>
  <conditionalFormatting sqref="E30:F30 G29">
    <cfRule type="expression" dxfId="215" priority="2">
      <formula>CONTR_onlyCORSIA=TRUE</formula>
    </cfRule>
  </conditionalFormatting>
  <conditionalFormatting sqref="C29:C30">
    <cfRule type="expression" dxfId="214" priority="1">
      <formula>CONTR_onlyCORSIA=TRUE</formula>
    </cfRule>
  </conditionalFormatting>
  <hyperlinks>
    <hyperlink ref="C15:G15" location="INDICATOR_EUETSAnnexConfidential" display="Click here to check content of section (11)(a)" xr:uid="{CDC1F930-017B-4580-A908-C9E28CAA9891}"/>
  </hyperlinks>
  <pageMargins left="0.78740157480314965" right="0.78740157480314965" top="0.78740157480314965" bottom="0.78740157480314965" header="0.39370078740157483" footer="0.39370078740157483"/>
  <pageSetup paperSize="9" scale="82" fitToHeight="2" orientation="portrait" r:id="rId1"/>
  <headerFooter alignWithMargins="0">
    <oddFooter>&amp;L&amp;F&amp;C&amp;A&amp;R&amp;P /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1A5B7-DA6E-48FE-B57E-4A16AADDFE55}">
  <sheetPr codeName="Tabelle17">
    <tabColor rgb="FF0070C0"/>
  </sheetPr>
  <dimension ref="A1:D1296"/>
  <sheetViews>
    <sheetView zoomScale="130" zoomScaleNormal="130" workbookViewId="0">
      <pane xSplit="1" ySplit="1" topLeftCell="B47" activePane="bottomRight" state="frozen"/>
      <selection activeCell="B962" sqref="B962"/>
      <selection pane="topRight" activeCell="B962" sqref="B962"/>
      <selection pane="bottomLeft" activeCell="B962" sqref="B962"/>
      <selection pane="bottomRight"/>
    </sheetView>
  </sheetViews>
  <sheetFormatPr baseColWidth="10" defaultColWidth="11.42578125" defaultRowHeight="12.75" x14ac:dyDescent="0.2"/>
  <cols>
    <col min="1" max="1" width="8.28515625" style="130" customWidth="1"/>
    <col min="2" max="2" width="90.7109375" style="92" customWidth="1"/>
    <col min="3" max="3" width="11.85546875" style="550" customWidth="1"/>
    <col min="4" max="4" width="90.7109375" style="551" customWidth="1"/>
    <col min="5" max="16384" width="11.42578125" style="83"/>
  </cols>
  <sheetData>
    <row r="1" spans="1:4" ht="15" x14ac:dyDescent="0.25">
      <c r="A1" s="324" t="s">
        <v>56</v>
      </c>
      <c r="B1" s="325" t="s">
        <v>57</v>
      </c>
      <c r="C1" s="326"/>
      <c r="D1" s="327" t="s">
        <v>58</v>
      </c>
    </row>
    <row r="2" spans="1:4" ht="26.25" x14ac:dyDescent="0.2">
      <c r="A2" s="328">
        <v>1</v>
      </c>
      <c r="B2" s="329" t="s">
        <v>59</v>
      </c>
      <c r="C2" s="330"/>
      <c r="D2" s="331" t="s">
        <v>59</v>
      </c>
    </row>
    <row r="3" spans="1:4" ht="18" x14ac:dyDescent="0.2">
      <c r="A3" s="328">
        <v>2</v>
      </c>
      <c r="B3" s="332" t="s">
        <v>60</v>
      </c>
      <c r="C3" s="333"/>
      <c r="D3" s="334" t="s">
        <v>60</v>
      </c>
    </row>
    <row r="4" spans="1:4" x14ac:dyDescent="0.2">
      <c r="A4" s="328">
        <v>3</v>
      </c>
      <c r="B4" s="335" t="s">
        <v>61</v>
      </c>
      <c r="C4" s="336" t="s">
        <v>62</v>
      </c>
      <c r="D4" s="337" t="s">
        <v>63</v>
      </c>
    </row>
    <row r="5" spans="1:4" x14ac:dyDescent="0.2">
      <c r="A5" s="328">
        <v>4</v>
      </c>
      <c r="B5" s="335" t="s">
        <v>64</v>
      </c>
      <c r="C5" s="336"/>
      <c r="D5" s="337" t="s">
        <v>64</v>
      </c>
    </row>
    <row r="6" spans="1:4" x14ac:dyDescent="0.2">
      <c r="A6" s="328">
        <v>5</v>
      </c>
      <c r="B6" s="335" t="s">
        <v>65</v>
      </c>
      <c r="C6" s="336"/>
      <c r="D6" s="337" t="s">
        <v>65</v>
      </c>
    </row>
    <row r="7" spans="1:4" x14ac:dyDescent="0.2">
      <c r="A7" s="328">
        <v>6</v>
      </c>
      <c r="B7" s="335" t="s">
        <v>66</v>
      </c>
      <c r="C7" s="336"/>
      <c r="D7" s="337" t="s">
        <v>66</v>
      </c>
    </row>
    <row r="8" spans="1:4" x14ac:dyDescent="0.2">
      <c r="A8" s="328">
        <v>7</v>
      </c>
      <c r="B8" s="335" t="s">
        <v>67</v>
      </c>
      <c r="C8" s="336"/>
      <c r="D8" s="337" t="s">
        <v>67</v>
      </c>
    </row>
    <row r="9" spans="1:4" x14ac:dyDescent="0.2">
      <c r="A9" s="328">
        <v>8</v>
      </c>
      <c r="B9" s="335" t="s">
        <v>68</v>
      </c>
      <c r="C9" s="336"/>
      <c r="D9" s="337" t="s">
        <v>68</v>
      </c>
    </row>
    <row r="10" spans="1:4" x14ac:dyDescent="0.2">
      <c r="A10" s="328">
        <v>9</v>
      </c>
      <c r="B10" s="335" t="s">
        <v>69</v>
      </c>
      <c r="C10" s="336"/>
      <c r="D10" s="337" t="s">
        <v>69</v>
      </c>
    </row>
    <row r="11" spans="1:4" x14ac:dyDescent="0.2">
      <c r="A11" s="328">
        <v>10</v>
      </c>
      <c r="B11" s="335" t="s">
        <v>70</v>
      </c>
      <c r="C11" s="336"/>
      <c r="D11" s="337" t="s">
        <v>70</v>
      </c>
    </row>
    <row r="12" spans="1:4" x14ac:dyDescent="0.2">
      <c r="A12" s="328">
        <v>11</v>
      </c>
      <c r="B12" s="335" t="s">
        <v>71</v>
      </c>
      <c r="C12" s="336"/>
      <c r="D12" s="337" t="s">
        <v>71</v>
      </c>
    </row>
    <row r="13" spans="1:4" x14ac:dyDescent="0.2">
      <c r="A13" s="328">
        <v>12</v>
      </c>
      <c r="B13" s="335" t="s">
        <v>72</v>
      </c>
      <c r="C13" s="336"/>
      <c r="D13" s="337" t="s">
        <v>72</v>
      </c>
    </row>
    <row r="14" spans="1:4" x14ac:dyDescent="0.2">
      <c r="A14" s="328">
        <v>13</v>
      </c>
      <c r="B14" s="335" t="s">
        <v>73</v>
      </c>
      <c r="C14" s="336"/>
      <c r="D14" s="337" t="s">
        <v>73</v>
      </c>
    </row>
    <row r="15" spans="1:4" x14ac:dyDescent="0.2">
      <c r="A15" s="328">
        <v>14</v>
      </c>
      <c r="B15" s="335" t="s">
        <v>74</v>
      </c>
      <c r="C15" s="336"/>
      <c r="D15" s="337" t="s">
        <v>74</v>
      </c>
    </row>
    <row r="16" spans="1:4" x14ac:dyDescent="0.2">
      <c r="A16" s="328">
        <v>15</v>
      </c>
      <c r="B16" s="335" t="s">
        <v>75</v>
      </c>
      <c r="C16" s="336"/>
      <c r="D16" s="337" t="s">
        <v>75</v>
      </c>
    </row>
    <row r="17" spans="1:4" x14ac:dyDescent="0.2">
      <c r="A17" s="328">
        <v>16</v>
      </c>
      <c r="B17" s="335" t="s">
        <v>76</v>
      </c>
      <c r="C17" s="336"/>
      <c r="D17" s="337" t="s">
        <v>76</v>
      </c>
    </row>
    <row r="18" spans="1:4" x14ac:dyDescent="0.2">
      <c r="A18" s="328">
        <v>17</v>
      </c>
      <c r="B18" s="335" t="s">
        <v>77</v>
      </c>
      <c r="C18" s="336"/>
      <c r="D18" s="337" t="s">
        <v>77</v>
      </c>
    </row>
    <row r="19" spans="1:4" x14ac:dyDescent="0.2">
      <c r="A19" s="328">
        <v>18</v>
      </c>
      <c r="B19" s="335" t="s">
        <v>78</v>
      </c>
      <c r="C19" s="336"/>
      <c r="D19" s="337" t="s">
        <v>78</v>
      </c>
    </row>
    <row r="20" spans="1:4" x14ac:dyDescent="0.2">
      <c r="A20" s="328">
        <v>19</v>
      </c>
      <c r="B20" s="335" t="s">
        <v>79</v>
      </c>
      <c r="C20" s="336" t="s">
        <v>62</v>
      </c>
      <c r="D20" s="337" t="s">
        <v>80</v>
      </c>
    </row>
    <row r="21" spans="1:4" x14ac:dyDescent="0.2">
      <c r="A21" s="328">
        <v>20</v>
      </c>
      <c r="B21" s="338" t="s">
        <v>81</v>
      </c>
      <c r="C21" s="339"/>
      <c r="D21" s="340" t="s">
        <v>81</v>
      </c>
    </row>
    <row r="22" spans="1:4" x14ac:dyDescent="0.2">
      <c r="A22" s="328">
        <v>21</v>
      </c>
      <c r="B22" s="341" t="s">
        <v>82</v>
      </c>
      <c r="C22" s="342"/>
      <c r="D22" s="337" t="s">
        <v>82</v>
      </c>
    </row>
    <row r="23" spans="1:4" x14ac:dyDescent="0.2">
      <c r="A23" s="328">
        <v>22</v>
      </c>
      <c r="B23" s="335" t="s">
        <v>83</v>
      </c>
      <c r="C23" s="336" t="s">
        <v>62</v>
      </c>
      <c r="D23" s="337" t="s">
        <v>84</v>
      </c>
    </row>
    <row r="24" spans="1:4" x14ac:dyDescent="0.2">
      <c r="A24" s="328">
        <v>23</v>
      </c>
      <c r="B24" s="341" t="s">
        <v>85</v>
      </c>
      <c r="C24" s="342" t="s">
        <v>62</v>
      </c>
      <c r="D24" s="337" t="s">
        <v>86</v>
      </c>
    </row>
    <row r="25" spans="1:4" ht="26.25" thickBot="1" x14ac:dyDescent="0.25">
      <c r="A25" s="328">
        <v>24</v>
      </c>
      <c r="B25" s="338" t="s">
        <v>1683</v>
      </c>
      <c r="C25" s="339" t="s">
        <v>1622</v>
      </c>
      <c r="D25" s="340" t="s">
        <v>87</v>
      </c>
    </row>
    <row r="26" spans="1:4" ht="13.5" thickBot="1" x14ac:dyDescent="0.25">
      <c r="A26" s="328">
        <v>25</v>
      </c>
      <c r="B26" s="343" t="s">
        <v>88</v>
      </c>
      <c r="C26" s="336"/>
      <c r="D26" s="337" t="s">
        <v>88</v>
      </c>
    </row>
    <row r="27" spans="1:4" ht="25.5" x14ac:dyDescent="0.2">
      <c r="A27" s="328">
        <v>26</v>
      </c>
      <c r="B27" s="343" t="s">
        <v>89</v>
      </c>
      <c r="C27" s="336"/>
      <c r="D27" s="337" t="s">
        <v>90</v>
      </c>
    </row>
    <row r="28" spans="1:4" ht="13.5" thickBot="1" x14ac:dyDescent="0.25">
      <c r="A28" s="328">
        <v>27</v>
      </c>
      <c r="B28" s="338" t="s">
        <v>91</v>
      </c>
      <c r="C28" s="339"/>
      <c r="D28" s="340" t="s">
        <v>91</v>
      </c>
    </row>
    <row r="29" spans="1:4" ht="13.5" thickBot="1" x14ac:dyDescent="0.25">
      <c r="A29" s="328">
        <v>28</v>
      </c>
      <c r="B29" s="344" t="s">
        <v>92</v>
      </c>
      <c r="C29" s="336"/>
      <c r="D29" s="337" t="s">
        <v>92</v>
      </c>
    </row>
    <row r="30" spans="1:4" ht="13.5" thickBot="1" x14ac:dyDescent="0.25">
      <c r="A30" s="328">
        <v>29</v>
      </c>
      <c r="B30" s="345" t="s">
        <v>93</v>
      </c>
      <c r="C30" s="336"/>
      <c r="D30" s="337" t="s">
        <v>93</v>
      </c>
    </row>
    <row r="31" spans="1:4" ht="13.5" thickBot="1" x14ac:dyDescent="0.25">
      <c r="A31" s="328">
        <v>30</v>
      </c>
      <c r="B31" s="345" t="s">
        <v>94</v>
      </c>
      <c r="C31" s="336"/>
      <c r="D31" s="337" t="s">
        <v>94</v>
      </c>
    </row>
    <row r="32" spans="1:4" ht="13.5" thickBot="1" x14ac:dyDescent="0.25">
      <c r="A32" s="328">
        <v>31</v>
      </c>
      <c r="B32" s="345" t="s">
        <v>95</v>
      </c>
      <c r="C32" s="336"/>
      <c r="D32" s="337" t="s">
        <v>95</v>
      </c>
    </row>
    <row r="33" spans="1:4" ht="36" x14ac:dyDescent="0.2">
      <c r="A33" s="328">
        <v>32</v>
      </c>
      <c r="B33" s="346" t="s">
        <v>1674</v>
      </c>
      <c r="C33" s="347" t="s">
        <v>62</v>
      </c>
      <c r="D33" s="334" t="s">
        <v>96</v>
      </c>
    </row>
    <row r="34" spans="1:4" ht="51" x14ac:dyDescent="0.2">
      <c r="A34" s="328">
        <v>33</v>
      </c>
      <c r="B34" s="335" t="s">
        <v>97</v>
      </c>
      <c r="C34" s="336"/>
      <c r="D34" s="337" t="s">
        <v>97</v>
      </c>
    </row>
    <row r="35" spans="1:4" x14ac:dyDescent="0.2">
      <c r="A35" s="328">
        <v>34</v>
      </c>
      <c r="B35" s="341" t="s">
        <v>98</v>
      </c>
      <c r="C35" s="342"/>
      <c r="D35" s="337" t="s">
        <v>98</v>
      </c>
    </row>
    <row r="36" spans="1:4" ht="25.5" x14ac:dyDescent="0.2">
      <c r="A36" s="328">
        <v>35</v>
      </c>
      <c r="B36" t="s">
        <v>99</v>
      </c>
      <c r="C36" s="44"/>
      <c r="D36" s="348" t="s">
        <v>99</v>
      </c>
    </row>
    <row r="37" spans="1:4" ht="25.5" x14ac:dyDescent="0.2">
      <c r="A37" s="328">
        <v>36</v>
      </c>
      <c r="B37" s="341" t="s">
        <v>100</v>
      </c>
      <c r="C37" s="342"/>
      <c r="D37" s="337" t="s">
        <v>100</v>
      </c>
    </row>
    <row r="38" spans="1:4" ht="25.5" x14ac:dyDescent="0.2">
      <c r="A38" s="328">
        <v>37</v>
      </c>
      <c r="B38" t="s">
        <v>101</v>
      </c>
      <c r="C38" s="44"/>
      <c r="D38" s="348" t="s">
        <v>101</v>
      </c>
    </row>
    <row r="39" spans="1:4" ht="25.5" x14ac:dyDescent="0.2">
      <c r="A39" s="328">
        <v>38</v>
      </c>
      <c r="B39" s="341" t="s">
        <v>102</v>
      </c>
      <c r="C39" s="342"/>
      <c r="D39" s="337" t="s">
        <v>102</v>
      </c>
    </row>
    <row r="40" spans="1:4" ht="38.25" x14ac:dyDescent="0.2">
      <c r="A40" s="328">
        <v>39</v>
      </c>
      <c r="B40" s="349" t="s">
        <v>103</v>
      </c>
      <c r="C40" s="350"/>
      <c r="D40" s="351" t="s">
        <v>103</v>
      </c>
    </row>
    <row r="41" spans="1:4" x14ac:dyDescent="0.2">
      <c r="A41" s="328">
        <v>40</v>
      </c>
      <c r="B41" s="341" t="s">
        <v>104</v>
      </c>
      <c r="C41" s="342"/>
      <c r="D41" s="337" t="s">
        <v>104</v>
      </c>
    </row>
    <row r="42" spans="1:4" ht="76.5" x14ac:dyDescent="0.2">
      <c r="A42" s="328">
        <v>41</v>
      </c>
      <c r="B42" s="349" t="s">
        <v>105</v>
      </c>
      <c r="C42" s="350"/>
      <c r="D42" s="351" t="s">
        <v>105</v>
      </c>
    </row>
    <row r="43" spans="1:4" ht="63.75" x14ac:dyDescent="0.2">
      <c r="A43" s="328">
        <v>42</v>
      </c>
      <c r="B43" s="341" t="s">
        <v>106</v>
      </c>
      <c r="C43" s="342"/>
      <c r="D43" s="337" t="s">
        <v>106</v>
      </c>
    </row>
    <row r="44" spans="1:4" x14ac:dyDescent="0.2">
      <c r="A44" s="328">
        <v>43</v>
      </c>
      <c r="B44" s="341" t="s">
        <v>107</v>
      </c>
      <c r="C44" s="342"/>
      <c r="D44" s="337" t="s">
        <v>107</v>
      </c>
    </row>
    <row r="45" spans="1:4" x14ac:dyDescent="0.2">
      <c r="A45" s="328">
        <v>44</v>
      </c>
      <c r="B45" s="335" t="s">
        <v>108</v>
      </c>
      <c r="C45" s="336"/>
      <c r="D45" s="337" t="s">
        <v>108</v>
      </c>
    </row>
    <row r="46" spans="1:4" ht="51" x14ac:dyDescent="0.2">
      <c r="A46" s="328">
        <v>45</v>
      </c>
      <c r="B46" s="335" t="s">
        <v>109</v>
      </c>
      <c r="C46" s="336"/>
      <c r="D46" s="337" t="s">
        <v>109</v>
      </c>
    </row>
    <row r="47" spans="1:4" ht="38.25" x14ac:dyDescent="0.2">
      <c r="A47" s="328">
        <v>46</v>
      </c>
      <c r="B47" s="338" t="s">
        <v>110</v>
      </c>
      <c r="C47" s="339"/>
      <c r="D47" s="340" t="s">
        <v>110</v>
      </c>
    </row>
    <row r="48" spans="1:4" ht="15.75" x14ac:dyDescent="0.2">
      <c r="A48" s="328">
        <v>47</v>
      </c>
      <c r="B48" s="352" t="s">
        <v>111</v>
      </c>
      <c r="C48" s="352" t="s">
        <v>62</v>
      </c>
      <c r="D48" s="353" t="s">
        <v>112</v>
      </c>
    </row>
    <row r="49" spans="1:4" ht="51" x14ac:dyDescent="0.2">
      <c r="A49" s="328">
        <v>48</v>
      </c>
      <c r="B49" s="335" t="s">
        <v>1684</v>
      </c>
      <c r="C49" s="336" t="s">
        <v>1622</v>
      </c>
      <c r="D49" s="340" t="s">
        <v>113</v>
      </c>
    </row>
    <row r="50" spans="1:4" ht="25.5" x14ac:dyDescent="0.2">
      <c r="A50" s="328">
        <v>49</v>
      </c>
      <c r="B50" s="721" t="s">
        <v>1687</v>
      </c>
      <c r="C50" s="336" t="s">
        <v>1622</v>
      </c>
      <c r="D50" s="337" t="s">
        <v>114</v>
      </c>
    </row>
    <row r="51" spans="1:4" ht="25.5" x14ac:dyDescent="0.2">
      <c r="A51" s="328">
        <v>50</v>
      </c>
      <c r="B51" s="335" t="s">
        <v>1686</v>
      </c>
      <c r="C51" s="336" t="s">
        <v>1622</v>
      </c>
      <c r="D51" s="337" t="s">
        <v>115</v>
      </c>
    </row>
    <row r="52" spans="1:4" ht="38.25" x14ac:dyDescent="0.2">
      <c r="A52" s="328">
        <v>51</v>
      </c>
      <c r="B52" s="335" t="str">
        <f>""</f>
        <v/>
      </c>
      <c r="C52" s="336"/>
      <c r="D52" s="337" t="s">
        <v>116</v>
      </c>
    </row>
    <row r="53" spans="1:4" x14ac:dyDescent="0.2">
      <c r="A53" s="328">
        <v>52</v>
      </c>
      <c r="B53" s="341" t="s">
        <v>117</v>
      </c>
      <c r="C53" s="342"/>
      <c r="D53" s="337" t="s">
        <v>117</v>
      </c>
    </row>
    <row r="54" spans="1:4" ht="13.5" thickBot="1" x14ac:dyDescent="0.25">
      <c r="A54" s="328">
        <v>53</v>
      </c>
      <c r="B54" s="335" t="s">
        <v>118</v>
      </c>
      <c r="C54" s="336"/>
      <c r="D54" s="337" t="s">
        <v>118</v>
      </c>
    </row>
    <row r="55" spans="1:4" ht="89.25" x14ac:dyDescent="0.2">
      <c r="A55" s="328">
        <v>54</v>
      </c>
      <c r="B55" s="355" t="s">
        <v>1688</v>
      </c>
      <c r="C55" s="336" t="s">
        <v>1622</v>
      </c>
      <c r="D55" s="337" t="s">
        <v>119</v>
      </c>
    </row>
    <row r="56" spans="1:4" ht="76.5" x14ac:dyDescent="0.2">
      <c r="A56" s="328">
        <v>55</v>
      </c>
      <c r="B56" s="335" t="s">
        <v>120</v>
      </c>
      <c r="C56" s="336"/>
      <c r="D56" s="337" t="s">
        <v>120</v>
      </c>
    </row>
    <row r="57" spans="1:4" ht="76.5" x14ac:dyDescent="0.2">
      <c r="A57" s="328">
        <v>56</v>
      </c>
      <c r="B57" s="335" t="s">
        <v>121</v>
      </c>
      <c r="C57" s="336"/>
      <c r="D57" s="337" t="s">
        <v>121</v>
      </c>
    </row>
    <row r="58" spans="1:4" ht="25.5" x14ac:dyDescent="0.2">
      <c r="A58" s="328">
        <v>57</v>
      </c>
      <c r="B58" s="335" t="s">
        <v>122</v>
      </c>
      <c r="C58" s="336"/>
      <c r="D58" s="337" t="s">
        <v>122</v>
      </c>
    </row>
    <row r="59" spans="1:4" ht="25.5" x14ac:dyDescent="0.2">
      <c r="A59" s="328">
        <v>58</v>
      </c>
      <c r="B59" s="335" t="s">
        <v>123</v>
      </c>
      <c r="C59" s="336"/>
      <c r="D59" s="337" t="s">
        <v>123</v>
      </c>
    </row>
    <row r="60" spans="1:4" ht="76.5" x14ac:dyDescent="0.2">
      <c r="A60" s="328">
        <v>59</v>
      </c>
      <c r="B60" s="338" t="s">
        <v>124</v>
      </c>
      <c r="C60" s="339"/>
      <c r="D60" s="340" t="s">
        <v>125</v>
      </c>
    </row>
    <row r="61" spans="1:4" ht="15.75" x14ac:dyDescent="0.2">
      <c r="A61" s="328">
        <v>60</v>
      </c>
      <c r="B61" s="357" t="s">
        <v>126</v>
      </c>
      <c r="C61" s="352"/>
      <c r="D61" s="353" t="s">
        <v>126</v>
      </c>
    </row>
    <row r="62" spans="1:4" ht="25.5" x14ac:dyDescent="0.2">
      <c r="A62" s="328">
        <v>61</v>
      </c>
      <c r="B62" s="338" t="s">
        <v>127</v>
      </c>
      <c r="C62" s="336" t="s">
        <v>128</v>
      </c>
      <c r="D62" s="340" t="s">
        <v>129</v>
      </c>
    </row>
    <row r="63" spans="1:4" ht="25.5" x14ac:dyDescent="0.2">
      <c r="A63" s="328">
        <v>62</v>
      </c>
      <c r="B63" s="341" t="s">
        <v>130</v>
      </c>
      <c r="C63" s="342" t="s">
        <v>62</v>
      </c>
      <c r="D63" s="337" t="s">
        <v>131</v>
      </c>
    </row>
    <row r="64" spans="1:4" x14ac:dyDescent="0.2">
      <c r="A64" s="328">
        <v>63</v>
      </c>
      <c r="B64" s="335" t="s">
        <v>132</v>
      </c>
      <c r="C64" s="336" t="s">
        <v>62</v>
      </c>
      <c r="D64" s="337" t="s">
        <v>133</v>
      </c>
    </row>
    <row r="65" spans="1:4" x14ac:dyDescent="0.2">
      <c r="A65" s="328">
        <v>64</v>
      </c>
      <c r="B65" s="341" t="s">
        <v>134</v>
      </c>
      <c r="C65" s="342"/>
      <c r="D65" s="337" t="s">
        <v>134</v>
      </c>
    </row>
    <row r="66" spans="1:4" x14ac:dyDescent="0.2">
      <c r="A66" s="328">
        <v>65</v>
      </c>
      <c r="B66" s="335" t="s">
        <v>135</v>
      </c>
      <c r="C66" s="336"/>
      <c r="D66" s="337" t="s">
        <v>135</v>
      </c>
    </row>
    <row r="67" spans="1:4" x14ac:dyDescent="0.2">
      <c r="A67" s="328">
        <v>66</v>
      </c>
      <c r="B67" s="335" t="s">
        <v>136</v>
      </c>
      <c r="C67" s="336"/>
      <c r="D67" s="337" t="s">
        <v>136</v>
      </c>
    </row>
    <row r="68" spans="1:4" x14ac:dyDescent="0.2">
      <c r="A68" s="328">
        <v>67</v>
      </c>
      <c r="B68" s="335" t="s">
        <v>137</v>
      </c>
      <c r="C68" s="336"/>
      <c r="D68" s="337" t="s">
        <v>137</v>
      </c>
    </row>
    <row r="69" spans="1:4" x14ac:dyDescent="0.2">
      <c r="A69" s="328">
        <v>68</v>
      </c>
      <c r="B69" s="341" t="s">
        <v>138</v>
      </c>
      <c r="C69" s="342"/>
      <c r="D69" s="337" t="s">
        <v>138</v>
      </c>
    </row>
    <row r="70" spans="1:4" x14ac:dyDescent="0.2">
      <c r="A70" s="328">
        <v>69</v>
      </c>
      <c r="B70" s="338" t="s">
        <v>139</v>
      </c>
      <c r="C70" s="339"/>
      <c r="D70" s="340" t="s">
        <v>139</v>
      </c>
    </row>
    <row r="71" spans="1:4" x14ac:dyDescent="0.2">
      <c r="A71" s="328">
        <v>70</v>
      </c>
      <c r="B71" s="358" t="s">
        <v>140</v>
      </c>
      <c r="C71" s="356"/>
      <c r="D71" s="337" t="s">
        <v>140</v>
      </c>
    </row>
    <row r="72" spans="1:4" x14ac:dyDescent="0.2">
      <c r="A72" s="328">
        <v>71</v>
      </c>
      <c r="B72" s="335" t="s">
        <v>141</v>
      </c>
      <c r="C72" s="336"/>
      <c r="D72" s="337" t="s">
        <v>141</v>
      </c>
    </row>
    <row r="73" spans="1:4" x14ac:dyDescent="0.2">
      <c r="A73" s="328">
        <v>72</v>
      </c>
      <c r="B73" s="358" t="s">
        <v>142</v>
      </c>
      <c r="C73" s="356"/>
      <c r="D73" s="337" t="s">
        <v>142</v>
      </c>
    </row>
    <row r="74" spans="1:4" ht="15.75" x14ac:dyDescent="0.2">
      <c r="A74" s="328">
        <v>73</v>
      </c>
      <c r="B74" s="357" t="s">
        <v>143</v>
      </c>
      <c r="C74" s="352"/>
      <c r="D74" s="353" t="s">
        <v>143</v>
      </c>
    </row>
    <row r="75" spans="1:4" ht="63.75" x14ac:dyDescent="0.2">
      <c r="A75" s="328">
        <v>74</v>
      </c>
      <c r="B75" s="335" t="s">
        <v>144</v>
      </c>
      <c r="C75" s="336"/>
      <c r="D75" s="337" t="s">
        <v>144</v>
      </c>
    </row>
    <row r="76" spans="1:4" ht="38.25" x14ac:dyDescent="0.2">
      <c r="A76" s="328">
        <v>75</v>
      </c>
      <c r="B76" s="335" t="s">
        <v>145</v>
      </c>
      <c r="C76" s="336" t="s">
        <v>62</v>
      </c>
      <c r="D76" s="337" t="s">
        <v>146</v>
      </c>
    </row>
    <row r="77" spans="1:4" ht="51" x14ac:dyDescent="0.2">
      <c r="A77" s="328">
        <v>76</v>
      </c>
      <c r="B77" s="335" t="s">
        <v>147</v>
      </c>
      <c r="C77" s="336" t="s">
        <v>62</v>
      </c>
      <c r="D77" s="337" t="s">
        <v>148</v>
      </c>
    </row>
    <row r="78" spans="1:4" x14ac:dyDescent="0.2">
      <c r="A78" s="328">
        <v>77</v>
      </c>
      <c r="B78" s="354" t="s">
        <v>149</v>
      </c>
      <c r="C78" s="359"/>
      <c r="D78" s="360" t="s">
        <v>149</v>
      </c>
    </row>
    <row r="79" spans="1:4" x14ac:dyDescent="0.2">
      <c r="A79" s="328">
        <v>78</v>
      </c>
      <c r="B79" s="361" t="s">
        <v>150</v>
      </c>
      <c r="C79" s="362"/>
      <c r="D79" s="340" t="s">
        <v>150</v>
      </c>
    </row>
    <row r="80" spans="1:4" x14ac:dyDescent="0.2">
      <c r="A80" s="328">
        <v>79</v>
      </c>
      <c r="B80" s="363" t="s">
        <v>151</v>
      </c>
      <c r="C80" s="342" t="s">
        <v>62</v>
      </c>
      <c r="D80" s="337" t="s">
        <v>152</v>
      </c>
    </row>
    <row r="81" spans="1:4" ht="13.5" thickBot="1" x14ac:dyDescent="0.25">
      <c r="A81" s="328">
        <v>80</v>
      </c>
      <c r="B81" s="364" t="s">
        <v>153</v>
      </c>
      <c r="C81" s="365"/>
      <c r="D81" s="366" t="s">
        <v>153</v>
      </c>
    </row>
    <row r="82" spans="1:4" ht="25.5" x14ac:dyDescent="0.2">
      <c r="A82" s="328">
        <v>81</v>
      </c>
      <c r="B82" s="363" t="s">
        <v>154</v>
      </c>
      <c r="C82" s="342" t="s">
        <v>62</v>
      </c>
      <c r="D82" s="337" t="s">
        <v>155</v>
      </c>
    </row>
    <row r="83" spans="1:4" x14ac:dyDescent="0.2">
      <c r="A83" s="328">
        <v>82</v>
      </c>
      <c r="B83" s="363" t="s">
        <v>156</v>
      </c>
      <c r="C83" s="342"/>
      <c r="D83" s="337" t="s">
        <v>156</v>
      </c>
    </row>
    <row r="84" spans="1:4" x14ac:dyDescent="0.2">
      <c r="A84" s="328">
        <v>83</v>
      </c>
      <c r="B84" s="363" t="s">
        <v>157</v>
      </c>
      <c r="C84" s="342"/>
      <c r="D84" s="337" t="s">
        <v>157</v>
      </c>
    </row>
    <row r="85" spans="1:4" x14ac:dyDescent="0.2">
      <c r="A85" s="328">
        <v>84</v>
      </c>
      <c r="B85" s="363" t="s">
        <v>158</v>
      </c>
      <c r="C85" s="342"/>
      <c r="D85" s="337" t="s">
        <v>159</v>
      </c>
    </row>
    <row r="86" spans="1:4" ht="25.5" x14ac:dyDescent="0.2">
      <c r="A86" s="328">
        <v>85</v>
      </c>
      <c r="B86" s="363" t="s">
        <v>160</v>
      </c>
      <c r="C86" s="342"/>
      <c r="D86" s="337" t="s">
        <v>160</v>
      </c>
    </row>
    <row r="87" spans="1:4" ht="15.75" x14ac:dyDescent="0.2">
      <c r="A87" s="328">
        <v>86</v>
      </c>
      <c r="B87" s="357" t="s">
        <v>161</v>
      </c>
      <c r="C87" s="352"/>
      <c r="D87" s="353" t="s">
        <v>161</v>
      </c>
    </row>
    <row r="88" spans="1:4" ht="18" x14ac:dyDescent="0.2">
      <c r="A88" s="328">
        <v>87</v>
      </c>
      <c r="B88" s="332" t="s">
        <v>162</v>
      </c>
      <c r="C88" s="333"/>
      <c r="D88" s="334" t="s">
        <v>162</v>
      </c>
    </row>
    <row r="89" spans="1:4" ht="15.75" x14ac:dyDescent="0.2">
      <c r="A89" s="328">
        <v>88</v>
      </c>
      <c r="B89" s="367" t="s">
        <v>163</v>
      </c>
      <c r="C89" s="368"/>
      <c r="D89" s="353" t="s">
        <v>163</v>
      </c>
    </row>
    <row r="90" spans="1:4" ht="22.5" x14ac:dyDescent="0.2">
      <c r="A90" s="328">
        <v>89</v>
      </c>
      <c r="B90" s="369" t="s">
        <v>164</v>
      </c>
      <c r="C90" s="370"/>
      <c r="D90" s="371" t="s">
        <v>164</v>
      </c>
    </row>
    <row r="91" spans="1:4" ht="33.75" x14ac:dyDescent="0.2">
      <c r="A91" s="328">
        <v>90</v>
      </c>
      <c r="B91" s="369" t="s">
        <v>165</v>
      </c>
      <c r="C91" s="370"/>
      <c r="D91" s="371" t="s">
        <v>165</v>
      </c>
    </row>
    <row r="92" spans="1:4" ht="22.5" x14ac:dyDescent="0.2">
      <c r="A92" s="328">
        <v>91</v>
      </c>
      <c r="B92" s="369" t="s">
        <v>166</v>
      </c>
      <c r="C92" s="370"/>
      <c r="D92" s="371" t="s">
        <v>166</v>
      </c>
    </row>
    <row r="93" spans="1:4" ht="45.75" thickBot="1" x14ac:dyDescent="0.25">
      <c r="A93" s="328">
        <v>92</v>
      </c>
      <c r="B93" s="369" t="s">
        <v>167</v>
      </c>
      <c r="C93" s="370"/>
      <c r="D93" s="371" t="s">
        <v>167</v>
      </c>
    </row>
    <row r="94" spans="1:4" ht="13.5" thickBot="1" x14ac:dyDescent="0.25">
      <c r="A94" s="328">
        <v>93</v>
      </c>
      <c r="B94" s="372" t="s">
        <v>168</v>
      </c>
      <c r="C94" s="373"/>
      <c r="D94" s="374" t="s">
        <v>168</v>
      </c>
    </row>
    <row r="95" spans="1:4" ht="13.5" thickBot="1" x14ac:dyDescent="0.25">
      <c r="A95" s="328">
        <v>94</v>
      </c>
      <c r="B95" s="375" t="s">
        <v>169</v>
      </c>
      <c r="C95" s="373"/>
      <c r="D95" s="374" t="s">
        <v>169</v>
      </c>
    </row>
    <row r="96" spans="1:4" ht="13.5" thickBot="1" x14ac:dyDescent="0.25">
      <c r="A96" s="328">
        <v>95</v>
      </c>
      <c r="B96" s="375" t="s">
        <v>170</v>
      </c>
      <c r="C96" s="373"/>
      <c r="D96" s="374" t="s">
        <v>170</v>
      </c>
    </row>
    <row r="97" spans="1:4" ht="23.25" thickBot="1" x14ac:dyDescent="0.25">
      <c r="A97" s="328">
        <v>96</v>
      </c>
      <c r="B97" s="375" t="s">
        <v>171</v>
      </c>
      <c r="C97" s="373"/>
      <c r="D97" s="374" t="s">
        <v>171</v>
      </c>
    </row>
    <row r="98" spans="1:4" x14ac:dyDescent="0.2">
      <c r="A98" s="328">
        <v>97</v>
      </c>
      <c r="B98" s="376" t="s">
        <v>172</v>
      </c>
      <c r="C98" s="377"/>
      <c r="D98" s="378" t="s">
        <v>172</v>
      </c>
    </row>
    <row r="99" spans="1:4" ht="36" x14ac:dyDescent="0.2">
      <c r="A99" s="328">
        <v>98</v>
      </c>
      <c r="B99" s="332" t="s">
        <v>173</v>
      </c>
      <c r="C99" s="333"/>
      <c r="D99" s="334" t="s">
        <v>173</v>
      </c>
    </row>
    <row r="100" spans="1:4" ht="15.75" x14ac:dyDescent="0.2">
      <c r="A100" s="328">
        <v>99</v>
      </c>
      <c r="B100" s="367" t="s">
        <v>174</v>
      </c>
      <c r="C100" s="368"/>
      <c r="D100" s="353" t="s">
        <v>174</v>
      </c>
    </row>
    <row r="101" spans="1:4" x14ac:dyDescent="0.2">
      <c r="A101" s="328">
        <v>100</v>
      </c>
      <c r="B101" s="361" t="s">
        <v>175</v>
      </c>
      <c r="C101" s="362"/>
      <c r="D101" s="340" t="s">
        <v>175</v>
      </c>
    </row>
    <row r="102" spans="1:4" ht="15" x14ac:dyDescent="0.2">
      <c r="A102" s="328">
        <v>101</v>
      </c>
      <c r="B102" s="379"/>
      <c r="C102" s="380"/>
      <c r="D102" s="381"/>
    </row>
    <row r="103" spans="1:4" x14ac:dyDescent="0.2">
      <c r="A103" s="328">
        <v>102</v>
      </c>
      <c r="B103" s="369" t="s">
        <v>176</v>
      </c>
      <c r="C103" s="370"/>
      <c r="D103" s="371" t="s">
        <v>176</v>
      </c>
    </row>
    <row r="104" spans="1:4" x14ac:dyDescent="0.2">
      <c r="A104" s="328">
        <v>103</v>
      </c>
      <c r="B104" s="361" t="s">
        <v>177</v>
      </c>
      <c r="C104" s="362" t="s">
        <v>62</v>
      </c>
      <c r="D104" s="340" t="s">
        <v>178</v>
      </c>
    </row>
    <row r="105" spans="1:4" x14ac:dyDescent="0.2">
      <c r="A105" s="328">
        <v>104</v>
      </c>
      <c r="B105" s="369" t="s">
        <v>179</v>
      </c>
      <c r="C105" s="370"/>
      <c r="D105" s="371" t="s">
        <v>179</v>
      </c>
    </row>
    <row r="106" spans="1:4" x14ac:dyDescent="0.2">
      <c r="A106" s="328">
        <v>105</v>
      </c>
      <c r="B106" s="361" t="s">
        <v>180</v>
      </c>
      <c r="C106" s="362"/>
      <c r="D106" s="340" t="s">
        <v>180</v>
      </c>
    </row>
    <row r="107" spans="1:4" ht="56.25" x14ac:dyDescent="0.2">
      <c r="A107" s="328">
        <v>106</v>
      </c>
      <c r="B107" s="369" t="s">
        <v>181</v>
      </c>
      <c r="C107" s="370"/>
      <c r="D107" s="371" t="s">
        <v>181</v>
      </c>
    </row>
    <row r="108" spans="1:4" x14ac:dyDescent="0.2">
      <c r="A108" s="328">
        <v>107</v>
      </c>
      <c r="B108" s="361" t="s">
        <v>182</v>
      </c>
      <c r="C108" s="362"/>
      <c r="D108" s="340" t="s">
        <v>182</v>
      </c>
    </row>
    <row r="109" spans="1:4" ht="33.75" x14ac:dyDescent="0.2">
      <c r="A109" s="328">
        <v>108</v>
      </c>
      <c r="B109" s="382" t="s">
        <v>183</v>
      </c>
      <c r="C109" s="383"/>
      <c r="D109" s="384" t="s">
        <v>184</v>
      </c>
    </row>
    <row r="110" spans="1:4" x14ac:dyDescent="0.2">
      <c r="A110" s="328">
        <v>109</v>
      </c>
      <c r="B110" s="385" t="s">
        <v>185</v>
      </c>
      <c r="C110" s="386"/>
      <c r="D110" s="387" t="s">
        <v>185</v>
      </c>
    </row>
    <row r="111" spans="1:4" x14ac:dyDescent="0.2">
      <c r="A111" s="328">
        <v>110</v>
      </c>
      <c r="B111" s="369" t="s">
        <v>186</v>
      </c>
      <c r="C111" s="370"/>
      <c r="D111" s="371" t="s">
        <v>186</v>
      </c>
    </row>
    <row r="112" spans="1:4" x14ac:dyDescent="0.2">
      <c r="A112" s="328">
        <v>111</v>
      </c>
      <c r="B112" s="335" t="s">
        <v>187</v>
      </c>
      <c r="C112" s="336"/>
      <c r="D112" s="337" t="s">
        <v>187</v>
      </c>
    </row>
    <row r="113" spans="1:4" ht="25.5" x14ac:dyDescent="0.2">
      <c r="A113" s="328">
        <v>112</v>
      </c>
      <c r="B113" s="361" t="s">
        <v>188</v>
      </c>
      <c r="C113" s="362"/>
      <c r="D113" s="340" t="s">
        <v>189</v>
      </c>
    </row>
    <row r="114" spans="1:4" ht="22.5" x14ac:dyDescent="0.2">
      <c r="A114" s="328">
        <v>113</v>
      </c>
      <c r="B114" s="369" t="s">
        <v>190</v>
      </c>
      <c r="C114" s="370"/>
      <c r="D114" s="371" t="s">
        <v>190</v>
      </c>
    </row>
    <row r="115" spans="1:4" ht="25.5" x14ac:dyDescent="0.2">
      <c r="A115" s="328">
        <v>114</v>
      </c>
      <c r="B115" s="361" t="s">
        <v>191</v>
      </c>
      <c r="C115" s="362" t="s">
        <v>62</v>
      </c>
      <c r="D115" s="340" t="s">
        <v>192</v>
      </c>
    </row>
    <row r="116" spans="1:4" ht="33.75" x14ac:dyDescent="0.2">
      <c r="A116" s="328">
        <v>115</v>
      </c>
      <c r="B116" s="369" t="s">
        <v>193</v>
      </c>
      <c r="C116" s="370"/>
      <c r="D116" s="371" t="s">
        <v>193</v>
      </c>
    </row>
    <row r="117" spans="1:4" ht="25.5" x14ac:dyDescent="0.2">
      <c r="A117" s="328">
        <v>116</v>
      </c>
      <c r="B117" s="361" t="s">
        <v>194</v>
      </c>
      <c r="C117" s="362" t="s">
        <v>62</v>
      </c>
      <c r="D117" s="340" t="s">
        <v>195</v>
      </c>
    </row>
    <row r="118" spans="1:4" ht="15" x14ac:dyDescent="0.2">
      <c r="A118" s="328">
        <v>117</v>
      </c>
      <c r="B118" s="379"/>
      <c r="C118" s="380"/>
      <c r="D118" s="381"/>
    </row>
    <row r="119" spans="1:4" ht="33.75" x14ac:dyDescent="0.2">
      <c r="A119" s="328">
        <v>118</v>
      </c>
      <c r="B119" s="369" t="s">
        <v>196</v>
      </c>
      <c r="C119" s="370"/>
      <c r="D119" s="371" t="s">
        <v>196</v>
      </c>
    </row>
    <row r="120" spans="1:4" x14ac:dyDescent="0.2">
      <c r="A120" s="328">
        <v>119</v>
      </c>
      <c r="B120" s="361" t="s">
        <v>197</v>
      </c>
      <c r="C120" s="362" t="s">
        <v>62</v>
      </c>
      <c r="D120" s="340" t="s">
        <v>198</v>
      </c>
    </row>
    <row r="121" spans="1:4" x14ac:dyDescent="0.2">
      <c r="A121" s="328">
        <v>120</v>
      </c>
      <c r="B121" s="369" t="str">
        <f>""</f>
        <v/>
      </c>
      <c r="C121" s="370"/>
      <c r="D121" s="371" t="s">
        <v>199</v>
      </c>
    </row>
    <row r="122" spans="1:4" x14ac:dyDescent="0.2">
      <c r="A122" s="328">
        <v>121</v>
      </c>
      <c r="B122" s="361" t="s">
        <v>200</v>
      </c>
      <c r="C122" s="362" t="s">
        <v>62</v>
      </c>
      <c r="D122" s="340" t="s">
        <v>201</v>
      </c>
    </row>
    <row r="123" spans="1:4" ht="22.5" x14ac:dyDescent="0.2">
      <c r="A123" s="328">
        <v>122</v>
      </c>
      <c r="B123" s="369" t="str">
        <f>""</f>
        <v/>
      </c>
      <c r="C123" s="370" t="s">
        <v>62</v>
      </c>
      <c r="D123" s="371" t="s">
        <v>202</v>
      </c>
    </row>
    <row r="124" spans="1:4" ht="25.5" x14ac:dyDescent="0.2">
      <c r="A124" s="328">
        <v>123</v>
      </c>
      <c r="B124" s="361" t="s">
        <v>203</v>
      </c>
      <c r="C124" s="362" t="s">
        <v>62</v>
      </c>
      <c r="D124" s="340" t="s">
        <v>204</v>
      </c>
    </row>
    <row r="125" spans="1:4" x14ac:dyDescent="0.2">
      <c r="A125" s="328">
        <v>124</v>
      </c>
      <c r="B125" s="388" t="s">
        <v>205</v>
      </c>
      <c r="C125" s="389"/>
      <c r="D125" s="374" t="s">
        <v>205</v>
      </c>
    </row>
    <row r="126" spans="1:4" x14ac:dyDescent="0.2">
      <c r="A126" s="328">
        <v>125</v>
      </c>
      <c r="B126" s="388" t="s">
        <v>206</v>
      </c>
      <c r="C126" s="389" t="s">
        <v>62</v>
      </c>
      <c r="D126" s="374" t="s">
        <v>207</v>
      </c>
    </row>
    <row r="127" spans="1:4" x14ac:dyDescent="0.2">
      <c r="A127" s="328">
        <v>126</v>
      </c>
      <c r="B127" s="388" t="s">
        <v>208</v>
      </c>
      <c r="C127" s="389"/>
      <c r="D127" s="374" t="s">
        <v>208</v>
      </c>
    </row>
    <row r="128" spans="1:4" x14ac:dyDescent="0.2">
      <c r="A128" s="328">
        <v>127</v>
      </c>
      <c r="B128" s="388" t="s">
        <v>209</v>
      </c>
      <c r="C128" s="389"/>
      <c r="D128" s="374" t="s">
        <v>209</v>
      </c>
    </row>
    <row r="129" spans="1:4" x14ac:dyDescent="0.2">
      <c r="A129" s="328">
        <v>128</v>
      </c>
      <c r="B129" s="361" t="s">
        <v>210</v>
      </c>
      <c r="C129" s="362"/>
      <c r="D129" s="340" t="s">
        <v>210</v>
      </c>
    </row>
    <row r="130" spans="1:4" x14ac:dyDescent="0.2">
      <c r="A130" s="328">
        <v>129</v>
      </c>
      <c r="B130" s="388" t="s">
        <v>211</v>
      </c>
      <c r="C130" s="389"/>
      <c r="D130" s="374" t="s">
        <v>212</v>
      </c>
    </row>
    <row r="131" spans="1:4" x14ac:dyDescent="0.2">
      <c r="A131" s="328">
        <v>130</v>
      </c>
      <c r="B131" s="388" t="s">
        <v>213</v>
      </c>
      <c r="C131" s="389"/>
      <c r="D131" s="374" t="s">
        <v>214</v>
      </c>
    </row>
    <row r="132" spans="1:4" x14ac:dyDescent="0.2">
      <c r="A132" s="328">
        <v>131</v>
      </c>
      <c r="B132" s="388" t="s">
        <v>215</v>
      </c>
      <c r="C132" s="389"/>
      <c r="D132" s="374" t="s">
        <v>216</v>
      </c>
    </row>
    <row r="133" spans="1:4" x14ac:dyDescent="0.2">
      <c r="A133" s="328">
        <v>132</v>
      </c>
      <c r="B133" s="388" t="s">
        <v>217</v>
      </c>
      <c r="C133" s="389"/>
      <c r="D133" s="374" t="s">
        <v>218</v>
      </c>
    </row>
    <row r="134" spans="1:4" x14ac:dyDescent="0.2">
      <c r="A134" s="328">
        <v>133</v>
      </c>
      <c r="B134" s="388" t="s">
        <v>219</v>
      </c>
      <c r="C134" s="389"/>
      <c r="D134" s="374" t="s">
        <v>220</v>
      </c>
    </row>
    <row r="135" spans="1:4" x14ac:dyDescent="0.2">
      <c r="A135" s="328">
        <v>134</v>
      </c>
      <c r="B135" s="388" t="s">
        <v>221</v>
      </c>
      <c r="C135" s="389"/>
      <c r="D135" s="374" t="s">
        <v>222</v>
      </c>
    </row>
    <row r="136" spans="1:4" x14ac:dyDescent="0.2">
      <c r="A136" s="328">
        <v>135</v>
      </c>
      <c r="B136" s="388" t="s">
        <v>223</v>
      </c>
      <c r="C136" s="389"/>
      <c r="D136" s="374" t="s">
        <v>224</v>
      </c>
    </row>
    <row r="137" spans="1:4" ht="25.5" x14ac:dyDescent="0.2">
      <c r="A137" s="328">
        <v>136</v>
      </c>
      <c r="B137" s="361" t="s">
        <v>225</v>
      </c>
      <c r="C137" s="362"/>
      <c r="D137" s="340" t="s">
        <v>225</v>
      </c>
    </row>
    <row r="138" spans="1:4" ht="25.5" x14ac:dyDescent="0.2">
      <c r="A138" s="328">
        <v>137</v>
      </c>
      <c r="B138" s="361" t="s">
        <v>226</v>
      </c>
      <c r="C138" s="362"/>
      <c r="D138" s="340" t="s">
        <v>226</v>
      </c>
    </row>
    <row r="139" spans="1:4" ht="33.75" x14ac:dyDescent="0.2">
      <c r="A139" s="328">
        <v>138</v>
      </c>
      <c r="B139" s="390" t="s">
        <v>227</v>
      </c>
      <c r="C139" s="370"/>
      <c r="D139" s="371" t="s">
        <v>227</v>
      </c>
    </row>
    <row r="140" spans="1:4" ht="25.5" x14ac:dyDescent="0.2">
      <c r="A140" s="328">
        <v>139</v>
      </c>
      <c r="B140" s="391" t="s">
        <v>228</v>
      </c>
      <c r="C140" s="362"/>
      <c r="D140" s="340" t="s">
        <v>228</v>
      </c>
    </row>
    <row r="141" spans="1:4" x14ac:dyDescent="0.2">
      <c r="A141" s="328">
        <v>140</v>
      </c>
      <c r="B141" s="361" t="s">
        <v>229</v>
      </c>
      <c r="C141" s="362"/>
      <c r="D141" s="340" t="s">
        <v>229</v>
      </c>
    </row>
    <row r="142" spans="1:4" ht="22.5" x14ac:dyDescent="0.2">
      <c r="A142" s="328">
        <v>141</v>
      </c>
      <c r="B142" s="390" t="s">
        <v>230</v>
      </c>
      <c r="C142" s="370"/>
      <c r="D142" s="371" t="s">
        <v>230</v>
      </c>
    </row>
    <row r="143" spans="1:4" x14ac:dyDescent="0.2">
      <c r="A143" s="328">
        <v>142</v>
      </c>
      <c r="B143" s="388" t="s">
        <v>231</v>
      </c>
      <c r="C143" s="389"/>
      <c r="D143" s="374" t="s">
        <v>231</v>
      </c>
    </row>
    <row r="144" spans="1:4" x14ac:dyDescent="0.2">
      <c r="A144" s="328">
        <v>143</v>
      </c>
      <c r="B144" s="390" t="s">
        <v>232</v>
      </c>
      <c r="C144" s="370"/>
      <c r="D144" s="371" t="s">
        <v>232</v>
      </c>
    </row>
    <row r="145" spans="1:4" x14ac:dyDescent="0.2">
      <c r="A145" s="328">
        <v>144</v>
      </c>
      <c r="B145" s="388" t="s">
        <v>233</v>
      </c>
      <c r="C145" s="389"/>
      <c r="D145" s="374" t="s">
        <v>233</v>
      </c>
    </row>
    <row r="146" spans="1:4" x14ac:dyDescent="0.2">
      <c r="A146" s="328">
        <v>145</v>
      </c>
      <c r="B146" s="388" t="s">
        <v>234</v>
      </c>
      <c r="C146" s="389"/>
      <c r="D146" s="374" t="s">
        <v>234</v>
      </c>
    </row>
    <row r="147" spans="1:4" ht="13.5" thickBot="1" x14ac:dyDescent="0.25">
      <c r="A147" s="328">
        <v>146</v>
      </c>
      <c r="B147" s="392" t="s">
        <v>235</v>
      </c>
      <c r="C147" s="362"/>
      <c r="D147" s="340" t="s">
        <v>235</v>
      </c>
    </row>
    <row r="148" spans="1:4" ht="15.75" x14ac:dyDescent="0.2">
      <c r="A148" s="328">
        <v>147</v>
      </c>
      <c r="B148" s="367" t="s">
        <v>236</v>
      </c>
      <c r="C148" s="368"/>
      <c r="D148" s="353" t="s">
        <v>236</v>
      </c>
    </row>
    <row r="149" spans="1:4" x14ac:dyDescent="0.2">
      <c r="A149" s="328">
        <v>148</v>
      </c>
      <c r="B149" s="361" t="s">
        <v>237</v>
      </c>
      <c r="C149" s="362"/>
      <c r="D149" s="340" t="s">
        <v>237</v>
      </c>
    </row>
    <row r="150" spans="1:4" ht="22.5" x14ac:dyDescent="0.2">
      <c r="A150" s="328">
        <v>149</v>
      </c>
      <c r="B150" s="390" t="s">
        <v>238</v>
      </c>
      <c r="C150" s="370"/>
      <c r="D150" s="371" t="s">
        <v>238</v>
      </c>
    </row>
    <row r="151" spans="1:4" x14ac:dyDescent="0.2">
      <c r="A151" s="328">
        <v>150</v>
      </c>
      <c r="B151" s="361" t="s">
        <v>239</v>
      </c>
      <c r="C151" s="362"/>
      <c r="D151" s="340" t="s">
        <v>239</v>
      </c>
    </row>
    <row r="152" spans="1:4" x14ac:dyDescent="0.2">
      <c r="A152" s="328">
        <v>151</v>
      </c>
      <c r="B152" s="361" t="s">
        <v>240</v>
      </c>
      <c r="C152" s="362"/>
      <c r="D152" s="340" t="s">
        <v>240</v>
      </c>
    </row>
    <row r="153" spans="1:4" x14ac:dyDescent="0.2">
      <c r="A153" s="328">
        <v>152</v>
      </c>
      <c r="B153" s="361" t="s">
        <v>241</v>
      </c>
      <c r="C153" s="362" t="s">
        <v>62</v>
      </c>
      <c r="D153" s="340" t="s">
        <v>242</v>
      </c>
    </row>
    <row r="154" spans="1:4" x14ac:dyDescent="0.2">
      <c r="A154" s="328">
        <v>153</v>
      </c>
      <c r="B154" s="361" t="s">
        <v>243</v>
      </c>
      <c r="C154" s="362"/>
      <c r="D154" s="340" t="s">
        <v>243</v>
      </c>
    </row>
    <row r="155" spans="1:4" x14ac:dyDescent="0.2">
      <c r="A155" s="328">
        <v>154</v>
      </c>
      <c r="B155" s="361" t="s">
        <v>244</v>
      </c>
      <c r="C155" s="362"/>
      <c r="D155" s="340" t="s">
        <v>244</v>
      </c>
    </row>
    <row r="156" spans="1:4" x14ac:dyDescent="0.2">
      <c r="A156" s="328">
        <v>155</v>
      </c>
      <c r="B156" s="361" t="s">
        <v>245</v>
      </c>
      <c r="C156" s="362"/>
      <c r="D156" s="340" t="s">
        <v>245</v>
      </c>
    </row>
    <row r="157" spans="1:4" x14ac:dyDescent="0.2">
      <c r="A157" s="328">
        <v>156</v>
      </c>
      <c r="B157" s="361" t="s">
        <v>223</v>
      </c>
      <c r="C157" s="362"/>
      <c r="D157" s="340" t="s">
        <v>223</v>
      </c>
    </row>
    <row r="158" spans="1:4" x14ac:dyDescent="0.2">
      <c r="A158" s="328">
        <v>157</v>
      </c>
      <c r="B158" s="335" t="s">
        <v>246</v>
      </c>
      <c r="C158" s="336"/>
      <c r="D158" s="337" t="s">
        <v>246</v>
      </c>
    </row>
    <row r="159" spans="1:4" x14ac:dyDescent="0.2">
      <c r="A159" s="328">
        <v>158</v>
      </c>
      <c r="B159" s="361" t="s">
        <v>247</v>
      </c>
      <c r="C159" s="362"/>
      <c r="D159" s="340" t="s">
        <v>247</v>
      </c>
    </row>
    <row r="160" spans="1:4" ht="25.5" x14ac:dyDescent="0.2">
      <c r="A160" s="328">
        <v>159</v>
      </c>
      <c r="B160" s="335" t="s">
        <v>248</v>
      </c>
      <c r="C160" s="336"/>
      <c r="D160" s="337" t="s">
        <v>248</v>
      </c>
    </row>
    <row r="161" spans="1:4" ht="33.75" x14ac:dyDescent="0.2">
      <c r="A161" s="328">
        <v>160</v>
      </c>
      <c r="B161" s="390" t="s">
        <v>249</v>
      </c>
      <c r="C161" s="370"/>
      <c r="D161" s="371" t="s">
        <v>249</v>
      </c>
    </row>
    <row r="162" spans="1:4" x14ac:dyDescent="0.2">
      <c r="A162" s="328">
        <v>161</v>
      </c>
      <c r="B162" s="338" t="s">
        <v>211</v>
      </c>
      <c r="C162" s="339"/>
      <c r="D162" s="340" t="s">
        <v>211</v>
      </c>
    </row>
    <row r="163" spans="1:4" x14ac:dyDescent="0.2">
      <c r="A163" s="328">
        <v>162</v>
      </c>
      <c r="B163" s="338" t="s">
        <v>213</v>
      </c>
      <c r="C163" s="339"/>
      <c r="D163" s="340" t="s">
        <v>213</v>
      </c>
    </row>
    <row r="164" spans="1:4" x14ac:dyDescent="0.2">
      <c r="A164" s="328">
        <v>163</v>
      </c>
      <c r="B164" s="338" t="s">
        <v>215</v>
      </c>
      <c r="C164" s="339"/>
      <c r="D164" s="340" t="s">
        <v>215</v>
      </c>
    </row>
    <row r="165" spans="1:4" x14ac:dyDescent="0.2">
      <c r="A165" s="328">
        <v>164</v>
      </c>
      <c r="B165" s="338" t="s">
        <v>217</v>
      </c>
      <c r="C165" s="339"/>
      <c r="D165" s="340" t="s">
        <v>217</v>
      </c>
    </row>
    <row r="166" spans="1:4" x14ac:dyDescent="0.2">
      <c r="A166" s="328">
        <v>165</v>
      </c>
      <c r="B166" s="338" t="s">
        <v>219</v>
      </c>
      <c r="C166" s="339"/>
      <c r="D166" s="340" t="s">
        <v>219</v>
      </c>
    </row>
    <row r="167" spans="1:4" x14ac:dyDescent="0.2">
      <c r="A167" s="328">
        <v>166</v>
      </c>
      <c r="B167" s="338" t="s">
        <v>221</v>
      </c>
      <c r="C167" s="339"/>
      <c r="D167" s="340" t="s">
        <v>221</v>
      </c>
    </row>
    <row r="168" spans="1:4" x14ac:dyDescent="0.2">
      <c r="A168" s="328">
        <v>167</v>
      </c>
      <c r="B168" s="335" t="s">
        <v>250</v>
      </c>
      <c r="C168" s="336"/>
      <c r="D168" s="337" t="s">
        <v>250</v>
      </c>
    </row>
    <row r="169" spans="1:4" ht="18" x14ac:dyDescent="0.2">
      <c r="A169" s="328">
        <v>168</v>
      </c>
      <c r="B169" s="332" t="s">
        <v>251</v>
      </c>
      <c r="C169" s="333"/>
      <c r="D169" s="334" t="s">
        <v>251</v>
      </c>
    </row>
    <row r="170" spans="1:4" ht="15.75" x14ac:dyDescent="0.2">
      <c r="A170" s="328">
        <v>169</v>
      </c>
      <c r="B170" s="367" t="s">
        <v>252</v>
      </c>
      <c r="C170" s="368"/>
      <c r="D170" s="353" t="s">
        <v>252</v>
      </c>
    </row>
    <row r="171" spans="1:4" ht="15.75" x14ac:dyDescent="0.2">
      <c r="A171" s="328">
        <v>170</v>
      </c>
      <c r="B171" s="357" t="s">
        <v>253</v>
      </c>
      <c r="C171" s="352"/>
      <c r="D171" s="353" t="s">
        <v>253</v>
      </c>
    </row>
    <row r="172" spans="1:4" ht="25.5" x14ac:dyDescent="0.2">
      <c r="A172" s="328">
        <v>171</v>
      </c>
      <c r="B172" s="361" t="s">
        <v>254</v>
      </c>
      <c r="C172" s="362"/>
      <c r="D172" s="340" t="s">
        <v>255</v>
      </c>
    </row>
    <row r="173" spans="1:4" ht="45" x14ac:dyDescent="0.2">
      <c r="A173" s="328">
        <v>172</v>
      </c>
      <c r="B173" s="393" t="s">
        <v>256</v>
      </c>
      <c r="C173" s="394"/>
      <c r="D173" s="371" t="s">
        <v>256</v>
      </c>
    </row>
    <row r="174" spans="1:4" ht="33.75" x14ac:dyDescent="0.2">
      <c r="A174" s="328">
        <v>173</v>
      </c>
      <c r="B174" s="393" t="s">
        <v>257</v>
      </c>
      <c r="C174" s="394"/>
      <c r="D174" s="371" t="s">
        <v>257</v>
      </c>
    </row>
    <row r="175" spans="1:4" ht="33.75" x14ac:dyDescent="0.2">
      <c r="A175" s="328">
        <v>174</v>
      </c>
      <c r="B175" s="393" t="s">
        <v>258</v>
      </c>
      <c r="C175" s="394"/>
      <c r="D175" s="371" t="s">
        <v>258</v>
      </c>
    </row>
    <row r="176" spans="1:4" ht="33.75" x14ac:dyDescent="0.2">
      <c r="A176" s="328">
        <v>175</v>
      </c>
      <c r="B176" s="393" t="s">
        <v>259</v>
      </c>
      <c r="C176" s="394"/>
      <c r="D176" s="371" t="s">
        <v>259</v>
      </c>
    </row>
    <row r="177" spans="1:4" ht="13.5" thickBot="1" x14ac:dyDescent="0.25">
      <c r="A177" s="328">
        <v>176</v>
      </c>
      <c r="B177" s="361" t="s">
        <v>260</v>
      </c>
      <c r="C177" s="362"/>
      <c r="D177" s="340" t="s">
        <v>260</v>
      </c>
    </row>
    <row r="178" spans="1:4" ht="34.5" thickBot="1" x14ac:dyDescent="0.25">
      <c r="A178" s="328">
        <v>177</v>
      </c>
      <c r="B178" s="395" t="s">
        <v>261</v>
      </c>
      <c r="C178" s="389"/>
      <c r="D178" s="374" t="s">
        <v>261</v>
      </c>
    </row>
    <row r="179" spans="1:4" ht="23.25" thickBot="1" x14ac:dyDescent="0.25">
      <c r="A179" s="328">
        <v>178</v>
      </c>
      <c r="B179" s="396" t="s">
        <v>262</v>
      </c>
      <c r="C179" s="389"/>
      <c r="D179" s="374" t="s">
        <v>262</v>
      </c>
    </row>
    <row r="180" spans="1:4" ht="23.25" thickBot="1" x14ac:dyDescent="0.25">
      <c r="A180" s="328">
        <v>179</v>
      </c>
      <c r="B180" s="396" t="s">
        <v>263</v>
      </c>
      <c r="C180" s="389"/>
      <c r="D180" s="374" t="s">
        <v>263</v>
      </c>
    </row>
    <row r="181" spans="1:4" ht="23.25" thickBot="1" x14ac:dyDescent="0.25">
      <c r="A181" s="328">
        <v>180</v>
      </c>
      <c r="B181" s="396" t="s">
        <v>264</v>
      </c>
      <c r="C181" s="389"/>
      <c r="D181" s="374" t="s">
        <v>264</v>
      </c>
    </row>
    <row r="182" spans="1:4" ht="23.25" thickBot="1" x14ac:dyDescent="0.25">
      <c r="A182" s="328">
        <v>181</v>
      </c>
      <c r="B182" s="396" t="s">
        <v>265</v>
      </c>
      <c r="C182" s="389"/>
      <c r="D182" s="374" t="s">
        <v>265</v>
      </c>
    </row>
    <row r="183" spans="1:4" ht="13.5" thickBot="1" x14ac:dyDescent="0.25">
      <c r="A183" s="328">
        <v>182</v>
      </c>
      <c r="B183" s="396" t="s">
        <v>266</v>
      </c>
      <c r="C183" s="389"/>
      <c r="D183" s="374" t="s">
        <v>266</v>
      </c>
    </row>
    <row r="184" spans="1:4" ht="13.5" thickBot="1" x14ac:dyDescent="0.25">
      <c r="A184" s="328">
        <v>183</v>
      </c>
      <c r="B184" s="396" t="s">
        <v>267</v>
      </c>
      <c r="C184" s="389"/>
      <c r="D184" s="374" t="s">
        <v>267</v>
      </c>
    </row>
    <row r="185" spans="1:4" ht="13.5" thickBot="1" x14ac:dyDescent="0.25">
      <c r="A185" s="328">
        <v>184</v>
      </c>
      <c r="B185" s="396" t="s">
        <v>268</v>
      </c>
      <c r="C185" s="389"/>
      <c r="D185" s="374" t="s">
        <v>268</v>
      </c>
    </row>
    <row r="186" spans="1:4" ht="33.75" x14ac:dyDescent="0.2">
      <c r="A186" s="328">
        <v>185</v>
      </c>
      <c r="B186" s="397" t="s">
        <v>269</v>
      </c>
      <c r="C186" s="373"/>
      <c r="D186" s="374" t="s">
        <v>269</v>
      </c>
    </row>
    <row r="187" spans="1:4" x14ac:dyDescent="0.2">
      <c r="A187" s="328">
        <v>186</v>
      </c>
      <c r="B187" s="398" t="s">
        <v>270</v>
      </c>
      <c r="C187" s="399"/>
      <c r="D187" s="400" t="s">
        <v>270</v>
      </c>
    </row>
    <row r="188" spans="1:4" x14ac:dyDescent="0.2">
      <c r="A188" s="328">
        <v>187</v>
      </c>
      <c r="B188" s="361" t="s">
        <v>271</v>
      </c>
      <c r="C188" s="362"/>
      <c r="D188" s="340" t="s">
        <v>271</v>
      </c>
    </row>
    <row r="189" spans="1:4" ht="23.25" thickBot="1" x14ac:dyDescent="0.25">
      <c r="A189" s="328">
        <v>188</v>
      </c>
      <c r="B189" s="401" t="s">
        <v>272</v>
      </c>
      <c r="C189" s="394"/>
      <c r="D189" s="371" t="s">
        <v>272</v>
      </c>
    </row>
    <row r="190" spans="1:4" ht="23.25" thickBot="1" x14ac:dyDescent="0.25">
      <c r="A190" s="328">
        <v>189</v>
      </c>
      <c r="B190" s="396" t="s">
        <v>273</v>
      </c>
      <c r="C190" s="389"/>
      <c r="D190" s="374" t="s">
        <v>273</v>
      </c>
    </row>
    <row r="191" spans="1:4" x14ac:dyDescent="0.2">
      <c r="A191" s="328">
        <v>190</v>
      </c>
      <c r="B191" s="335" t="s">
        <v>274</v>
      </c>
      <c r="C191" s="336"/>
      <c r="D191" s="337" t="s">
        <v>274</v>
      </c>
    </row>
    <row r="192" spans="1:4" ht="25.5" x14ac:dyDescent="0.2">
      <c r="A192" s="328">
        <v>191</v>
      </c>
      <c r="B192" s="361" t="s">
        <v>275</v>
      </c>
      <c r="C192" s="362"/>
      <c r="D192" s="340" t="s">
        <v>276</v>
      </c>
    </row>
    <row r="193" spans="1:4" ht="23.25" thickBot="1" x14ac:dyDescent="0.25">
      <c r="A193" s="328">
        <v>192</v>
      </c>
      <c r="B193" s="390" t="s">
        <v>277</v>
      </c>
      <c r="C193" s="370"/>
      <c r="D193" s="371" t="s">
        <v>278</v>
      </c>
    </row>
    <row r="194" spans="1:4" ht="13.5" thickBot="1" x14ac:dyDescent="0.25">
      <c r="A194" s="328">
        <v>193</v>
      </c>
      <c r="B194" s="402" t="s">
        <v>279</v>
      </c>
      <c r="C194" s="403"/>
      <c r="D194" s="400" t="s">
        <v>279</v>
      </c>
    </row>
    <row r="195" spans="1:4" ht="13.5" thickBot="1" x14ac:dyDescent="0.25">
      <c r="A195" s="328">
        <v>194</v>
      </c>
      <c r="B195" s="404" t="s">
        <v>280</v>
      </c>
      <c r="C195" s="403"/>
      <c r="D195" s="400" t="s">
        <v>280</v>
      </c>
    </row>
    <row r="196" spans="1:4" ht="39" thickBot="1" x14ac:dyDescent="0.25">
      <c r="A196" s="328">
        <v>195</v>
      </c>
      <c r="B196" s="335" t="s">
        <v>281</v>
      </c>
      <c r="C196" s="336"/>
      <c r="D196" s="337" t="s">
        <v>281</v>
      </c>
    </row>
    <row r="197" spans="1:4" ht="13.5" thickBot="1" x14ac:dyDescent="0.25">
      <c r="A197" s="328">
        <v>196</v>
      </c>
      <c r="B197" s="402" t="s">
        <v>282</v>
      </c>
      <c r="C197" s="403"/>
      <c r="D197" s="400" t="s">
        <v>282</v>
      </c>
    </row>
    <row r="198" spans="1:4" ht="13.5" thickBot="1" x14ac:dyDescent="0.25">
      <c r="A198" s="328">
        <v>197</v>
      </c>
      <c r="B198" s="404" t="s">
        <v>283</v>
      </c>
      <c r="C198" s="403"/>
      <c r="D198" s="400" t="s">
        <v>283</v>
      </c>
    </row>
    <row r="199" spans="1:4" ht="13.5" thickBot="1" x14ac:dyDescent="0.25">
      <c r="A199" s="328">
        <v>198</v>
      </c>
      <c r="B199" s="404" t="s">
        <v>284</v>
      </c>
      <c r="C199" s="403"/>
      <c r="D199" s="400" t="s">
        <v>284</v>
      </c>
    </row>
    <row r="200" spans="1:4" ht="13.5" thickBot="1" x14ac:dyDescent="0.25">
      <c r="A200" s="328">
        <v>199</v>
      </c>
      <c r="B200" s="404" t="s">
        <v>285</v>
      </c>
      <c r="C200" s="403"/>
      <c r="D200" s="400" t="s">
        <v>285</v>
      </c>
    </row>
    <row r="201" spans="1:4" ht="25.5" x14ac:dyDescent="0.2">
      <c r="A201" s="328">
        <v>200</v>
      </c>
      <c r="B201" s="361" t="s">
        <v>286</v>
      </c>
      <c r="C201" s="362"/>
      <c r="D201" s="340" t="s">
        <v>287</v>
      </c>
    </row>
    <row r="202" spans="1:4" ht="23.25" thickBot="1" x14ac:dyDescent="0.25">
      <c r="A202" s="328">
        <v>201</v>
      </c>
      <c r="B202" s="405" t="s">
        <v>288</v>
      </c>
      <c r="C202" s="370"/>
      <c r="D202" s="371" t="s">
        <v>289</v>
      </c>
    </row>
    <row r="203" spans="1:4" ht="25.5" x14ac:dyDescent="0.2">
      <c r="A203" s="328">
        <v>202</v>
      </c>
      <c r="B203" s="361" t="s">
        <v>290</v>
      </c>
      <c r="C203" s="362"/>
      <c r="D203" s="340" t="s">
        <v>290</v>
      </c>
    </row>
    <row r="204" spans="1:4" ht="23.25" thickBot="1" x14ac:dyDescent="0.25">
      <c r="A204" s="328">
        <v>203</v>
      </c>
      <c r="B204" s="405" t="s">
        <v>291</v>
      </c>
      <c r="C204" s="370"/>
      <c r="D204" s="371" t="s">
        <v>292</v>
      </c>
    </row>
    <row r="205" spans="1:4" ht="27" x14ac:dyDescent="0.2">
      <c r="A205" s="328">
        <v>204</v>
      </c>
      <c r="B205" s="361" t="s">
        <v>293</v>
      </c>
      <c r="C205" s="362"/>
      <c r="D205" s="340" t="s">
        <v>294</v>
      </c>
    </row>
    <row r="206" spans="1:4" x14ac:dyDescent="0.2">
      <c r="A206" s="328">
        <v>205</v>
      </c>
      <c r="B206" s="393" t="s">
        <v>295</v>
      </c>
      <c r="C206" s="394"/>
      <c r="D206" s="371" t="s">
        <v>295</v>
      </c>
    </row>
    <row r="207" spans="1:4" x14ac:dyDescent="0.2">
      <c r="A207" s="328">
        <v>206</v>
      </c>
      <c r="B207" s="388" t="s">
        <v>296</v>
      </c>
      <c r="C207" s="389"/>
      <c r="D207" s="374" t="s">
        <v>297</v>
      </c>
    </row>
    <row r="208" spans="1:4" ht="15.75" x14ac:dyDescent="0.2">
      <c r="A208" s="328">
        <v>207</v>
      </c>
      <c r="B208" s="367" t="s">
        <v>298</v>
      </c>
      <c r="C208" s="368"/>
      <c r="D208" s="353" t="s">
        <v>298</v>
      </c>
    </row>
    <row r="209" spans="1:4" ht="39.75" x14ac:dyDescent="0.2">
      <c r="A209" s="328">
        <v>208</v>
      </c>
      <c r="B209" s="338" t="s">
        <v>299</v>
      </c>
      <c r="C209" s="339"/>
      <c r="D209" s="340" t="s">
        <v>300</v>
      </c>
    </row>
    <row r="210" spans="1:4" ht="33.75" x14ac:dyDescent="0.2">
      <c r="A210" s="328">
        <v>209</v>
      </c>
      <c r="B210" s="393" t="s">
        <v>301</v>
      </c>
      <c r="C210" s="394"/>
      <c r="D210" s="371" t="s">
        <v>301</v>
      </c>
    </row>
    <row r="211" spans="1:4" x14ac:dyDescent="0.2">
      <c r="A211" s="328">
        <v>210</v>
      </c>
      <c r="B211" s="335" t="s">
        <v>302</v>
      </c>
      <c r="C211" s="336"/>
      <c r="D211" s="337" t="s">
        <v>302</v>
      </c>
    </row>
    <row r="212" spans="1:4" ht="25.5" x14ac:dyDescent="0.2">
      <c r="A212" s="328">
        <v>211</v>
      </c>
      <c r="B212" s="338" t="s">
        <v>303</v>
      </c>
      <c r="C212" s="339"/>
      <c r="D212" s="340" t="s">
        <v>303</v>
      </c>
    </row>
    <row r="213" spans="1:4" ht="38.25" x14ac:dyDescent="0.2">
      <c r="A213" s="328">
        <v>212</v>
      </c>
      <c r="B213" s="338" t="s">
        <v>304</v>
      </c>
      <c r="C213" s="339"/>
      <c r="D213" s="340" t="s">
        <v>304</v>
      </c>
    </row>
    <row r="214" spans="1:4" ht="34.5" thickBot="1" x14ac:dyDescent="0.25">
      <c r="A214" s="328">
        <v>213</v>
      </c>
      <c r="B214" s="406" t="s">
        <v>305</v>
      </c>
      <c r="C214" s="394"/>
      <c r="D214" s="371" t="s">
        <v>306</v>
      </c>
    </row>
    <row r="215" spans="1:4" x14ac:dyDescent="0.2">
      <c r="A215" s="328">
        <v>214</v>
      </c>
      <c r="B215" s="335" t="s">
        <v>307</v>
      </c>
      <c r="C215" s="336"/>
      <c r="D215" s="337" t="s">
        <v>307</v>
      </c>
    </row>
    <row r="216" spans="1:4" ht="21" x14ac:dyDescent="0.2">
      <c r="A216" s="328">
        <v>215</v>
      </c>
      <c r="B216" s="346" t="s">
        <v>308</v>
      </c>
      <c r="C216" s="347"/>
      <c r="D216" s="334" t="s">
        <v>309</v>
      </c>
    </row>
    <row r="217" spans="1:4" x14ac:dyDescent="0.2">
      <c r="A217" s="328">
        <v>216</v>
      </c>
      <c r="B217" s="335" t="s">
        <v>310</v>
      </c>
      <c r="C217" s="336"/>
      <c r="D217" s="337" t="s">
        <v>310</v>
      </c>
    </row>
    <row r="218" spans="1:4" x14ac:dyDescent="0.2">
      <c r="A218" s="328">
        <v>217</v>
      </c>
      <c r="B218" s="338" t="s">
        <v>311</v>
      </c>
      <c r="C218" s="339"/>
      <c r="D218" s="340" t="s">
        <v>312</v>
      </c>
    </row>
    <row r="219" spans="1:4" ht="33.75" x14ac:dyDescent="0.2">
      <c r="A219" s="328">
        <v>218</v>
      </c>
      <c r="B219" s="390" t="s">
        <v>313</v>
      </c>
      <c r="C219" s="370"/>
      <c r="D219" s="371" t="s">
        <v>313</v>
      </c>
    </row>
    <row r="220" spans="1:4" x14ac:dyDescent="0.2">
      <c r="A220" s="328">
        <v>219</v>
      </c>
      <c r="B220" s="335" t="s">
        <v>314</v>
      </c>
      <c r="C220" s="336"/>
      <c r="D220" s="337" t="s">
        <v>314</v>
      </c>
    </row>
    <row r="221" spans="1:4" ht="38.25" x14ac:dyDescent="0.2">
      <c r="A221" s="328">
        <v>220</v>
      </c>
      <c r="B221" s="335" t="s">
        <v>315</v>
      </c>
      <c r="C221" s="336"/>
      <c r="D221" s="337" t="s">
        <v>315</v>
      </c>
    </row>
    <row r="222" spans="1:4" x14ac:dyDescent="0.2">
      <c r="A222" s="328">
        <v>221</v>
      </c>
      <c r="B222" s="335" t="s">
        <v>316</v>
      </c>
      <c r="C222" s="336"/>
      <c r="D222" s="337" t="s">
        <v>316</v>
      </c>
    </row>
    <row r="223" spans="1:4" ht="39" thickBot="1" x14ac:dyDescent="0.25">
      <c r="A223" s="328">
        <v>222</v>
      </c>
      <c r="B223" s="335" t="s">
        <v>317</v>
      </c>
      <c r="C223" s="336"/>
      <c r="D223" s="337" t="s">
        <v>317</v>
      </c>
    </row>
    <row r="224" spans="1:4" ht="13.5" thickBot="1" x14ac:dyDescent="0.25">
      <c r="A224" s="328">
        <v>223</v>
      </c>
      <c r="B224" s="395" t="s">
        <v>318</v>
      </c>
      <c r="C224" s="389"/>
      <c r="D224" s="374" t="s">
        <v>318</v>
      </c>
    </row>
    <row r="225" spans="1:4" ht="13.5" thickBot="1" x14ac:dyDescent="0.25">
      <c r="A225" s="328">
        <v>224</v>
      </c>
      <c r="B225" s="396" t="s">
        <v>319</v>
      </c>
      <c r="C225" s="389"/>
      <c r="D225" s="374" t="s">
        <v>319</v>
      </c>
    </row>
    <row r="226" spans="1:4" ht="13.5" thickBot="1" x14ac:dyDescent="0.25">
      <c r="A226" s="328">
        <v>225</v>
      </c>
      <c r="B226" s="396" t="s">
        <v>320</v>
      </c>
      <c r="C226" s="389"/>
      <c r="D226" s="374" t="s">
        <v>320</v>
      </c>
    </row>
    <row r="227" spans="1:4" ht="13.5" thickBot="1" x14ac:dyDescent="0.25">
      <c r="A227" s="328">
        <v>226</v>
      </c>
      <c r="B227" s="396" t="s">
        <v>321</v>
      </c>
      <c r="C227" s="389"/>
      <c r="D227" s="374" t="s">
        <v>321</v>
      </c>
    </row>
    <row r="228" spans="1:4" x14ac:dyDescent="0.2">
      <c r="A228" s="328">
        <v>227</v>
      </c>
      <c r="B228" s="388" t="s">
        <v>322</v>
      </c>
      <c r="C228" s="389"/>
      <c r="D228" s="374" t="s">
        <v>322</v>
      </c>
    </row>
    <row r="229" spans="1:4" ht="25.5" x14ac:dyDescent="0.2">
      <c r="A229" s="328">
        <v>228</v>
      </c>
      <c r="B229" s="338" t="s">
        <v>323</v>
      </c>
      <c r="C229" s="339"/>
      <c r="D229" s="340" t="s">
        <v>324</v>
      </c>
    </row>
    <row r="230" spans="1:4" ht="51" x14ac:dyDescent="0.2">
      <c r="A230" s="328">
        <v>229</v>
      </c>
      <c r="B230" s="335" t="s">
        <v>325</v>
      </c>
      <c r="C230" s="336"/>
      <c r="D230" s="337" t="s">
        <v>325</v>
      </c>
    </row>
    <row r="231" spans="1:4" ht="25.5" x14ac:dyDescent="0.2">
      <c r="A231" s="328">
        <v>230</v>
      </c>
      <c r="B231" s="361" t="s">
        <v>326</v>
      </c>
      <c r="C231" s="362"/>
      <c r="D231" s="340" t="s">
        <v>327</v>
      </c>
    </row>
    <row r="232" spans="1:4" ht="45.75" thickBot="1" x14ac:dyDescent="0.25">
      <c r="A232" s="328">
        <v>231</v>
      </c>
      <c r="B232" s="407" t="s">
        <v>328</v>
      </c>
      <c r="C232" s="370"/>
      <c r="D232" s="371" t="s">
        <v>328</v>
      </c>
    </row>
    <row r="233" spans="1:4" ht="13.5" thickBot="1" x14ac:dyDescent="0.25">
      <c r="A233" s="328">
        <v>232</v>
      </c>
      <c r="B233" s="408" t="s">
        <v>329</v>
      </c>
      <c r="C233" s="409"/>
      <c r="D233" s="410" t="s">
        <v>330</v>
      </c>
    </row>
    <row r="234" spans="1:4" ht="25.5" x14ac:dyDescent="0.2">
      <c r="A234" s="328">
        <v>233</v>
      </c>
      <c r="B234" s="338" t="s">
        <v>331</v>
      </c>
      <c r="C234" s="339"/>
      <c r="D234" s="340" t="s">
        <v>331</v>
      </c>
    </row>
    <row r="235" spans="1:4" ht="22.5" x14ac:dyDescent="0.2">
      <c r="A235" s="328">
        <v>234</v>
      </c>
      <c r="B235" s="390" t="s">
        <v>332</v>
      </c>
      <c r="C235" s="370"/>
      <c r="D235" s="371" t="s">
        <v>332</v>
      </c>
    </row>
    <row r="236" spans="1:4" ht="25.5" x14ac:dyDescent="0.2">
      <c r="A236" s="328">
        <v>235</v>
      </c>
      <c r="B236" s="338" t="s">
        <v>333</v>
      </c>
      <c r="C236" s="339"/>
      <c r="D236" s="340" t="s">
        <v>333</v>
      </c>
    </row>
    <row r="237" spans="1:4" ht="23.25" thickBot="1" x14ac:dyDescent="0.25">
      <c r="A237" s="328">
        <v>236</v>
      </c>
      <c r="B237" s="390" t="s">
        <v>334</v>
      </c>
      <c r="C237" s="370"/>
      <c r="D237" s="371" t="s">
        <v>334</v>
      </c>
    </row>
    <row r="238" spans="1:4" ht="13.5" thickBot="1" x14ac:dyDescent="0.25">
      <c r="A238" s="328">
        <v>237</v>
      </c>
      <c r="B238" s="395" t="s">
        <v>335</v>
      </c>
      <c r="C238" s="389"/>
      <c r="D238" s="374" t="s">
        <v>335</v>
      </c>
    </row>
    <row r="239" spans="1:4" ht="13.5" thickBot="1" x14ac:dyDescent="0.25">
      <c r="A239" s="328">
        <v>238</v>
      </c>
      <c r="B239" s="396" t="s">
        <v>336</v>
      </c>
      <c r="C239" s="389"/>
      <c r="D239" s="374" t="s">
        <v>336</v>
      </c>
    </row>
    <row r="240" spans="1:4" ht="13.5" thickBot="1" x14ac:dyDescent="0.25">
      <c r="A240" s="328">
        <v>239</v>
      </c>
      <c r="B240" s="396" t="s">
        <v>337</v>
      </c>
      <c r="C240" s="389"/>
      <c r="D240" s="374" t="s">
        <v>337</v>
      </c>
    </row>
    <row r="241" spans="1:4" ht="13.5" thickBot="1" x14ac:dyDescent="0.25">
      <c r="A241" s="328">
        <v>240</v>
      </c>
      <c r="B241" s="396" t="s">
        <v>338</v>
      </c>
      <c r="C241" s="389"/>
      <c r="D241" s="374" t="s">
        <v>338</v>
      </c>
    </row>
    <row r="242" spans="1:4" x14ac:dyDescent="0.2">
      <c r="A242" s="328">
        <v>241</v>
      </c>
      <c r="B242" s="388" t="s">
        <v>339</v>
      </c>
      <c r="C242" s="389"/>
      <c r="D242" s="374" t="s">
        <v>339</v>
      </c>
    </row>
    <row r="243" spans="1:4" ht="25.5" x14ac:dyDescent="0.2">
      <c r="A243" s="328">
        <v>242</v>
      </c>
      <c r="B243" s="338" t="s">
        <v>340</v>
      </c>
      <c r="C243" s="339"/>
      <c r="D243" s="340" t="s">
        <v>340</v>
      </c>
    </row>
    <row r="244" spans="1:4" ht="22.5" x14ac:dyDescent="0.2">
      <c r="A244" s="328">
        <v>243</v>
      </c>
      <c r="B244" s="390" t="s">
        <v>341</v>
      </c>
      <c r="C244" s="370"/>
      <c r="D244" s="371" t="s">
        <v>341</v>
      </c>
    </row>
    <row r="245" spans="1:4" ht="25.5" x14ac:dyDescent="0.2">
      <c r="A245" s="328">
        <v>244</v>
      </c>
      <c r="B245" s="338" t="s">
        <v>342</v>
      </c>
      <c r="C245" s="339"/>
      <c r="D245" s="340" t="s">
        <v>343</v>
      </c>
    </row>
    <row r="246" spans="1:4" ht="45.75" thickBot="1" x14ac:dyDescent="0.25">
      <c r="A246" s="328">
        <v>245</v>
      </c>
      <c r="B246" s="405" t="s">
        <v>344</v>
      </c>
      <c r="C246" s="370"/>
      <c r="D246" s="371" t="s">
        <v>344</v>
      </c>
    </row>
    <row r="247" spans="1:4" ht="13.5" thickBot="1" x14ac:dyDescent="0.25">
      <c r="A247" s="328">
        <v>246</v>
      </c>
      <c r="B247" s="396" t="s">
        <v>345</v>
      </c>
      <c r="C247" s="389"/>
      <c r="D247" s="374" t="s">
        <v>345</v>
      </c>
    </row>
    <row r="248" spans="1:4" ht="13.5" thickBot="1" x14ac:dyDescent="0.25">
      <c r="A248" s="328">
        <v>247</v>
      </c>
      <c r="B248" s="396" t="s">
        <v>346</v>
      </c>
      <c r="C248" s="389"/>
      <c r="D248" s="374" t="s">
        <v>346</v>
      </c>
    </row>
    <row r="249" spans="1:4" ht="13.5" thickBot="1" x14ac:dyDescent="0.25">
      <c r="A249" s="328">
        <v>248</v>
      </c>
      <c r="B249" s="396" t="s">
        <v>347</v>
      </c>
      <c r="C249" s="389"/>
      <c r="D249" s="374" t="s">
        <v>347</v>
      </c>
    </row>
    <row r="250" spans="1:4" ht="15.75" x14ac:dyDescent="0.2">
      <c r="A250" s="328">
        <v>249</v>
      </c>
      <c r="B250" s="367" t="s">
        <v>348</v>
      </c>
      <c r="C250" s="368"/>
      <c r="D250" s="353" t="s">
        <v>348</v>
      </c>
    </row>
    <row r="251" spans="1:4" ht="25.5" x14ac:dyDescent="0.2">
      <c r="A251" s="328">
        <v>250</v>
      </c>
      <c r="B251" s="338" t="s">
        <v>349</v>
      </c>
      <c r="C251" s="339"/>
      <c r="D251" s="340" t="s">
        <v>350</v>
      </c>
    </row>
    <row r="252" spans="1:4" ht="68.25" thickBot="1" x14ac:dyDescent="0.25">
      <c r="A252" s="328">
        <v>251</v>
      </c>
      <c r="B252" s="390" t="s">
        <v>351</v>
      </c>
      <c r="C252" s="370"/>
      <c r="D252" s="371" t="s">
        <v>351</v>
      </c>
    </row>
    <row r="253" spans="1:4" ht="13.5" thickBot="1" x14ac:dyDescent="0.25">
      <c r="A253" s="328">
        <v>252</v>
      </c>
      <c r="B253" s="411" t="s">
        <v>352</v>
      </c>
      <c r="C253" s="389"/>
      <c r="D253" s="374" t="s">
        <v>352</v>
      </c>
    </row>
    <row r="254" spans="1:4" ht="23.25" thickBot="1" x14ac:dyDescent="0.25">
      <c r="A254" s="328">
        <v>253</v>
      </c>
      <c r="B254" s="411" t="s">
        <v>353</v>
      </c>
      <c r="C254" s="389"/>
      <c r="D254" s="374" t="s">
        <v>353</v>
      </c>
    </row>
    <row r="255" spans="1:4" ht="13.5" thickBot="1" x14ac:dyDescent="0.25">
      <c r="A255" s="328">
        <v>254</v>
      </c>
      <c r="B255" s="395" t="s">
        <v>354</v>
      </c>
      <c r="C255" s="389"/>
      <c r="D255" s="374" t="s">
        <v>354</v>
      </c>
    </row>
    <row r="256" spans="1:4" ht="34.5" thickBot="1" x14ac:dyDescent="0.25">
      <c r="A256" s="328">
        <v>255</v>
      </c>
      <c r="B256" s="396" t="s">
        <v>355</v>
      </c>
      <c r="C256" s="389"/>
      <c r="D256" s="374" t="s">
        <v>355</v>
      </c>
    </row>
    <row r="257" spans="1:4" ht="13.5" thickBot="1" x14ac:dyDescent="0.25">
      <c r="A257" s="328">
        <v>256</v>
      </c>
      <c r="B257" s="396" t="s">
        <v>356</v>
      </c>
      <c r="C257" s="389"/>
      <c r="D257" s="374" t="s">
        <v>356</v>
      </c>
    </row>
    <row r="258" spans="1:4" ht="25.5" x14ac:dyDescent="0.2">
      <c r="A258" s="328">
        <v>257</v>
      </c>
      <c r="B258" s="361" t="s">
        <v>357</v>
      </c>
      <c r="C258" s="362"/>
      <c r="D258" s="340" t="s">
        <v>357</v>
      </c>
    </row>
    <row r="259" spans="1:4" ht="34.5" thickBot="1" x14ac:dyDescent="0.25">
      <c r="A259" s="328">
        <v>258</v>
      </c>
      <c r="B259" s="405" t="s">
        <v>358</v>
      </c>
      <c r="C259" s="370"/>
      <c r="D259" s="371" t="s">
        <v>358</v>
      </c>
    </row>
    <row r="260" spans="1:4" ht="13.5" thickBot="1" x14ac:dyDescent="0.25">
      <c r="A260" s="328">
        <v>259</v>
      </c>
      <c r="B260" s="375" t="s">
        <v>359</v>
      </c>
      <c r="C260" s="373"/>
      <c r="D260" s="374" t="s">
        <v>359</v>
      </c>
    </row>
    <row r="261" spans="1:4" ht="13.5" thickBot="1" x14ac:dyDescent="0.25">
      <c r="A261" s="328">
        <v>260</v>
      </c>
      <c r="B261" s="375" t="s">
        <v>360</v>
      </c>
      <c r="C261" s="373"/>
      <c r="D261" s="374" t="s">
        <v>360</v>
      </c>
    </row>
    <row r="262" spans="1:4" ht="13.5" thickBot="1" x14ac:dyDescent="0.25">
      <c r="A262" s="328">
        <v>261</v>
      </c>
      <c r="B262" s="375" t="s">
        <v>361</v>
      </c>
      <c r="C262" s="373"/>
      <c r="D262" s="374" t="s">
        <v>361</v>
      </c>
    </row>
    <row r="263" spans="1:4" ht="25.5" x14ac:dyDescent="0.2">
      <c r="A263" s="328">
        <v>262</v>
      </c>
      <c r="B263" s="361" t="s">
        <v>362</v>
      </c>
      <c r="C263" s="362"/>
      <c r="D263" s="340" t="s">
        <v>362</v>
      </c>
    </row>
    <row r="264" spans="1:4" ht="33.75" x14ac:dyDescent="0.2">
      <c r="A264" s="328">
        <v>263</v>
      </c>
      <c r="B264" s="393" t="s">
        <v>363</v>
      </c>
      <c r="C264" s="394"/>
      <c r="D264" s="371" t="s">
        <v>364</v>
      </c>
    </row>
    <row r="265" spans="1:4" ht="34.5" thickBot="1" x14ac:dyDescent="0.25">
      <c r="A265" s="328">
        <v>264</v>
      </c>
      <c r="B265" s="393" t="s">
        <v>365</v>
      </c>
      <c r="C265" s="394"/>
      <c r="D265" s="371" t="s">
        <v>365</v>
      </c>
    </row>
    <row r="266" spans="1:4" ht="13.5" thickBot="1" x14ac:dyDescent="0.25">
      <c r="A266" s="328">
        <v>265</v>
      </c>
      <c r="B266" s="395" t="s">
        <v>366</v>
      </c>
      <c r="C266" s="389"/>
      <c r="D266" s="374" t="s">
        <v>366</v>
      </c>
    </row>
    <row r="267" spans="1:4" ht="13.5" thickBot="1" x14ac:dyDescent="0.25">
      <c r="A267" s="328">
        <v>266</v>
      </c>
      <c r="B267" s="396" t="s">
        <v>367</v>
      </c>
      <c r="C267" s="389"/>
      <c r="D267" s="374" t="s">
        <v>368</v>
      </c>
    </row>
    <row r="268" spans="1:4" ht="13.5" thickBot="1" x14ac:dyDescent="0.25">
      <c r="A268" s="328">
        <v>267</v>
      </c>
      <c r="B268" s="396" t="s">
        <v>369</v>
      </c>
      <c r="C268" s="389"/>
      <c r="D268" s="374" t="s">
        <v>370</v>
      </c>
    </row>
    <row r="269" spans="1:4" ht="13.5" thickBot="1" x14ac:dyDescent="0.25">
      <c r="A269" s="328">
        <v>268</v>
      </c>
      <c r="B269" s="396" t="s">
        <v>371</v>
      </c>
      <c r="C269" s="389"/>
      <c r="D269" s="374" t="s">
        <v>371</v>
      </c>
    </row>
    <row r="270" spans="1:4" ht="13.5" thickBot="1" x14ac:dyDescent="0.25">
      <c r="A270" s="328">
        <v>269</v>
      </c>
      <c r="B270" s="396" t="s">
        <v>372</v>
      </c>
      <c r="C270" s="389"/>
      <c r="D270" s="374" t="s">
        <v>372</v>
      </c>
    </row>
    <row r="271" spans="1:4" ht="13.5" thickBot="1" x14ac:dyDescent="0.25">
      <c r="A271" s="328">
        <v>270</v>
      </c>
      <c r="B271" s="396" t="s">
        <v>373</v>
      </c>
      <c r="C271" s="389"/>
      <c r="D271" s="374" t="s">
        <v>373</v>
      </c>
    </row>
    <row r="272" spans="1:4" ht="13.5" thickBot="1" x14ac:dyDescent="0.25">
      <c r="A272" s="328">
        <v>271</v>
      </c>
      <c r="B272" s="396" t="s">
        <v>374</v>
      </c>
      <c r="C272" s="389"/>
      <c r="D272" s="374" t="s">
        <v>374</v>
      </c>
    </row>
    <row r="273" spans="1:4" ht="13.5" thickBot="1" x14ac:dyDescent="0.25">
      <c r="A273" s="328">
        <v>272</v>
      </c>
      <c r="B273" s="404" t="s">
        <v>375</v>
      </c>
      <c r="C273" s="403"/>
      <c r="D273" s="400" t="s">
        <v>375</v>
      </c>
    </row>
    <row r="274" spans="1:4" ht="13.5" thickBot="1" x14ac:dyDescent="0.25">
      <c r="A274" s="328">
        <v>273</v>
      </c>
      <c r="B274" s="404" t="s">
        <v>376</v>
      </c>
      <c r="C274" s="403"/>
      <c r="D274" s="400" t="s">
        <v>376</v>
      </c>
    </row>
    <row r="275" spans="1:4" ht="13.5" thickBot="1" x14ac:dyDescent="0.25">
      <c r="A275" s="328">
        <v>274</v>
      </c>
      <c r="B275" s="404" t="s">
        <v>377</v>
      </c>
      <c r="C275" s="403"/>
      <c r="D275" s="400" t="s">
        <v>377</v>
      </c>
    </row>
    <row r="276" spans="1:4" ht="13.5" thickBot="1" x14ac:dyDescent="0.25">
      <c r="A276" s="328">
        <v>275</v>
      </c>
      <c r="B276" s="396" t="s">
        <v>378</v>
      </c>
      <c r="C276" s="389"/>
      <c r="D276" s="374" t="s">
        <v>378</v>
      </c>
    </row>
    <row r="277" spans="1:4" x14ac:dyDescent="0.2">
      <c r="A277" s="328">
        <v>276</v>
      </c>
      <c r="B277" s="412" t="s">
        <v>379</v>
      </c>
      <c r="C277" s="389"/>
      <c r="D277" s="374" t="s">
        <v>379</v>
      </c>
    </row>
    <row r="278" spans="1:4" ht="13.5" thickBot="1" x14ac:dyDescent="0.25">
      <c r="A278" s="328">
        <v>277</v>
      </c>
      <c r="B278" s="413" t="s">
        <v>380</v>
      </c>
      <c r="C278" s="336"/>
      <c r="D278" s="337" t="s">
        <v>380</v>
      </c>
    </row>
    <row r="279" spans="1:4" ht="13.5" thickBot="1" x14ac:dyDescent="0.25">
      <c r="A279" s="328">
        <v>278</v>
      </c>
      <c r="B279" s="335" t="s">
        <v>381</v>
      </c>
      <c r="C279" s="336"/>
      <c r="D279" s="337" t="s">
        <v>381</v>
      </c>
    </row>
    <row r="280" spans="1:4" ht="13.5" thickBot="1" x14ac:dyDescent="0.25">
      <c r="A280" s="328">
        <v>279</v>
      </c>
      <c r="B280" s="414" t="s">
        <v>382</v>
      </c>
      <c r="C280" s="336"/>
      <c r="D280" s="337" t="s">
        <v>382</v>
      </c>
    </row>
    <row r="281" spans="1:4" ht="25.5" x14ac:dyDescent="0.2">
      <c r="A281" s="328">
        <v>280</v>
      </c>
      <c r="B281" s="338" t="s">
        <v>383</v>
      </c>
      <c r="C281" s="339"/>
      <c r="D281" s="340" t="s">
        <v>383</v>
      </c>
    </row>
    <row r="282" spans="1:4" x14ac:dyDescent="0.2">
      <c r="A282" s="328">
        <v>281</v>
      </c>
      <c r="B282" s="390" t="s">
        <v>384</v>
      </c>
      <c r="C282" s="370"/>
      <c r="D282" s="371" t="s">
        <v>384</v>
      </c>
    </row>
    <row r="283" spans="1:4" x14ac:dyDescent="0.2">
      <c r="A283" s="328">
        <v>282</v>
      </c>
      <c r="B283" s="390" t="s">
        <v>385</v>
      </c>
      <c r="C283" s="370"/>
      <c r="D283" s="371" t="s">
        <v>385</v>
      </c>
    </row>
    <row r="284" spans="1:4" ht="25.5" x14ac:dyDescent="0.2">
      <c r="A284" s="328">
        <v>283</v>
      </c>
      <c r="B284" s="338" t="s">
        <v>386</v>
      </c>
      <c r="C284" s="339"/>
      <c r="D284" s="340" t="s">
        <v>386</v>
      </c>
    </row>
    <row r="285" spans="1:4" ht="45.75" thickBot="1" x14ac:dyDescent="0.25">
      <c r="A285" s="328">
        <v>284</v>
      </c>
      <c r="B285" s="405" t="s">
        <v>387</v>
      </c>
      <c r="C285" s="370"/>
      <c r="D285" s="371" t="s">
        <v>387</v>
      </c>
    </row>
    <row r="286" spans="1:4" ht="38.25" x14ac:dyDescent="0.2">
      <c r="A286" s="328">
        <v>285</v>
      </c>
      <c r="B286" s="338" t="s">
        <v>388</v>
      </c>
      <c r="C286" s="339"/>
      <c r="D286" s="340" t="s">
        <v>388</v>
      </c>
    </row>
    <row r="287" spans="1:4" ht="13.5" thickBot="1" x14ac:dyDescent="0.25">
      <c r="A287" s="328">
        <v>286</v>
      </c>
      <c r="B287" s="405" t="s">
        <v>389</v>
      </c>
      <c r="C287" s="370"/>
      <c r="D287" s="371" t="s">
        <v>389</v>
      </c>
    </row>
    <row r="288" spans="1:4" ht="26.25" thickBot="1" x14ac:dyDescent="0.25">
      <c r="A288" s="328">
        <v>287</v>
      </c>
      <c r="B288" s="338" t="s">
        <v>390</v>
      </c>
      <c r="C288" s="339"/>
      <c r="D288" s="340" t="s">
        <v>390</v>
      </c>
    </row>
    <row r="289" spans="1:4" ht="13.5" thickBot="1" x14ac:dyDescent="0.25">
      <c r="A289" s="328">
        <v>288</v>
      </c>
      <c r="B289" s="395" t="s">
        <v>391</v>
      </c>
      <c r="C289" s="389"/>
      <c r="D289" s="374" t="s">
        <v>391</v>
      </c>
    </row>
    <row r="290" spans="1:4" ht="23.25" thickBot="1" x14ac:dyDescent="0.25">
      <c r="A290" s="328">
        <v>289</v>
      </c>
      <c r="B290" s="396" t="s">
        <v>392</v>
      </c>
      <c r="C290" s="389"/>
      <c r="D290" s="374" t="s">
        <v>392</v>
      </c>
    </row>
    <row r="291" spans="1:4" ht="13.5" thickBot="1" x14ac:dyDescent="0.25">
      <c r="A291" s="328">
        <v>290</v>
      </c>
      <c r="B291" s="396" t="s">
        <v>393</v>
      </c>
      <c r="C291" s="389"/>
      <c r="D291" s="374" t="s">
        <v>393</v>
      </c>
    </row>
    <row r="292" spans="1:4" ht="25.5" x14ac:dyDescent="0.2">
      <c r="A292" s="328">
        <v>291</v>
      </c>
      <c r="B292" s="338" t="s">
        <v>394</v>
      </c>
      <c r="C292" s="339"/>
      <c r="D292" s="340" t="s">
        <v>394</v>
      </c>
    </row>
    <row r="293" spans="1:4" ht="34.5" thickBot="1" x14ac:dyDescent="0.25">
      <c r="A293" s="328">
        <v>292</v>
      </c>
      <c r="B293" s="405" t="s">
        <v>395</v>
      </c>
      <c r="C293" s="370"/>
      <c r="D293" s="371" t="s">
        <v>395</v>
      </c>
    </row>
    <row r="294" spans="1:4" x14ac:dyDescent="0.2">
      <c r="A294" s="328">
        <v>293</v>
      </c>
      <c r="B294" s="338" t="s">
        <v>396</v>
      </c>
      <c r="C294" s="339"/>
      <c r="D294" s="340" t="s">
        <v>397</v>
      </c>
    </row>
    <row r="295" spans="1:4" ht="23.25" thickBot="1" x14ac:dyDescent="0.25">
      <c r="A295" s="328">
        <v>294</v>
      </c>
      <c r="B295" s="401" t="s">
        <v>398</v>
      </c>
      <c r="C295" s="394"/>
      <c r="D295" s="371" t="s">
        <v>398</v>
      </c>
    </row>
    <row r="296" spans="1:4" ht="13.5" thickBot="1" x14ac:dyDescent="0.25">
      <c r="A296" s="328">
        <v>295</v>
      </c>
      <c r="B296" s="396" t="s">
        <v>399</v>
      </c>
      <c r="C296" s="389"/>
      <c r="D296" s="374" t="s">
        <v>399</v>
      </c>
    </row>
    <row r="297" spans="1:4" ht="13.5" thickBot="1" x14ac:dyDescent="0.25">
      <c r="A297" s="328">
        <v>296</v>
      </c>
      <c r="B297" s="396" t="s">
        <v>400</v>
      </c>
      <c r="C297" s="389"/>
      <c r="D297" s="374" t="s">
        <v>400</v>
      </c>
    </row>
    <row r="298" spans="1:4" ht="13.5" thickBot="1" x14ac:dyDescent="0.25">
      <c r="A298" s="328">
        <v>297</v>
      </c>
      <c r="B298" s="396" t="s">
        <v>401</v>
      </c>
      <c r="C298" s="389"/>
      <c r="D298" s="374" t="s">
        <v>401</v>
      </c>
    </row>
    <row r="299" spans="1:4" ht="13.5" thickBot="1" x14ac:dyDescent="0.25">
      <c r="A299" s="328">
        <v>298</v>
      </c>
      <c r="B299" s="396" t="s">
        <v>402</v>
      </c>
      <c r="C299" s="389"/>
      <c r="D299" s="374" t="s">
        <v>402</v>
      </c>
    </row>
    <row r="300" spans="1:4" ht="38.25" x14ac:dyDescent="0.2">
      <c r="A300" s="328">
        <v>299</v>
      </c>
      <c r="B300" s="338" t="s">
        <v>403</v>
      </c>
      <c r="C300" s="339"/>
      <c r="D300" s="340" t="s">
        <v>404</v>
      </c>
    </row>
    <row r="301" spans="1:4" ht="23.25" thickBot="1" x14ac:dyDescent="0.25">
      <c r="A301" s="328">
        <v>300</v>
      </c>
      <c r="B301" s="401" t="s">
        <v>405</v>
      </c>
      <c r="C301" s="394"/>
      <c r="D301" s="371" t="s">
        <v>405</v>
      </c>
    </row>
    <row r="302" spans="1:4" ht="13.5" thickBot="1" x14ac:dyDescent="0.25">
      <c r="A302" s="328">
        <v>301</v>
      </c>
      <c r="B302" s="396" t="s">
        <v>406</v>
      </c>
      <c r="C302" s="389"/>
      <c r="D302" s="374" t="s">
        <v>406</v>
      </c>
    </row>
    <row r="303" spans="1:4" ht="51.75" thickBot="1" x14ac:dyDescent="0.25">
      <c r="A303" s="328">
        <v>302</v>
      </c>
      <c r="B303" s="338" t="s">
        <v>407</v>
      </c>
      <c r="C303" s="339"/>
      <c r="D303" s="340" t="s">
        <v>407</v>
      </c>
    </row>
    <row r="304" spans="1:4" ht="13.5" thickBot="1" x14ac:dyDescent="0.25">
      <c r="A304" s="328">
        <v>303</v>
      </c>
      <c r="B304" s="395" t="s">
        <v>408</v>
      </c>
      <c r="C304" s="389"/>
      <c r="D304" s="374" t="s">
        <v>408</v>
      </c>
    </row>
    <row r="305" spans="1:4" ht="13.5" thickBot="1" x14ac:dyDescent="0.25">
      <c r="A305" s="328">
        <v>304</v>
      </c>
      <c r="B305" s="396" t="s">
        <v>409</v>
      </c>
      <c r="C305" s="389"/>
      <c r="D305" s="374" t="s">
        <v>409</v>
      </c>
    </row>
    <row r="306" spans="1:4" ht="13.5" thickBot="1" x14ac:dyDescent="0.25">
      <c r="A306" s="328">
        <v>305</v>
      </c>
      <c r="B306" s="396" t="s">
        <v>410</v>
      </c>
      <c r="C306" s="389"/>
      <c r="D306" s="374" t="s">
        <v>410</v>
      </c>
    </row>
    <row r="307" spans="1:4" ht="13.5" thickBot="1" x14ac:dyDescent="0.25">
      <c r="A307" s="328">
        <v>306</v>
      </c>
      <c r="B307" s="396" t="s">
        <v>411</v>
      </c>
      <c r="C307" s="389"/>
      <c r="D307" s="374" t="s">
        <v>411</v>
      </c>
    </row>
    <row r="308" spans="1:4" ht="21" x14ac:dyDescent="0.2">
      <c r="A308" s="328">
        <v>307</v>
      </c>
      <c r="B308" s="346" t="s">
        <v>412</v>
      </c>
      <c r="C308" s="347"/>
      <c r="D308" s="334" t="s">
        <v>413</v>
      </c>
    </row>
    <row r="309" spans="1:4" ht="15.75" x14ac:dyDescent="0.2">
      <c r="A309" s="328">
        <v>308</v>
      </c>
      <c r="B309" s="367" t="s">
        <v>414</v>
      </c>
      <c r="C309" s="368"/>
      <c r="D309" s="353" t="s">
        <v>414</v>
      </c>
    </row>
    <row r="310" spans="1:4" ht="45" x14ac:dyDescent="0.2">
      <c r="A310" s="328">
        <v>309</v>
      </c>
      <c r="B310" s="393" t="s">
        <v>415</v>
      </c>
      <c r="C310" s="394"/>
      <c r="D310" s="371" t="s">
        <v>415</v>
      </c>
    </row>
    <row r="311" spans="1:4" ht="21" x14ac:dyDescent="0.2">
      <c r="A311" s="328">
        <v>310</v>
      </c>
      <c r="B311" s="415" t="s">
        <v>416</v>
      </c>
      <c r="C311" s="416"/>
      <c r="D311" s="378" t="s">
        <v>416</v>
      </c>
    </row>
    <row r="312" spans="1:4" ht="25.5" x14ac:dyDescent="0.2">
      <c r="A312" s="328">
        <v>311</v>
      </c>
      <c r="B312" s="338" t="s">
        <v>417</v>
      </c>
      <c r="C312" s="339"/>
      <c r="D312" s="340" t="s">
        <v>417</v>
      </c>
    </row>
    <row r="313" spans="1:4" ht="26.25" thickBot="1" x14ac:dyDescent="0.25">
      <c r="A313" s="328">
        <v>312</v>
      </c>
      <c r="B313" s="338" t="s">
        <v>418</v>
      </c>
      <c r="C313" s="339"/>
      <c r="D313" s="340" t="s">
        <v>418</v>
      </c>
    </row>
    <row r="314" spans="1:4" ht="13.5" thickBot="1" x14ac:dyDescent="0.25">
      <c r="A314" s="328">
        <v>313</v>
      </c>
      <c r="B314" s="395" t="s">
        <v>419</v>
      </c>
      <c r="C314" s="389"/>
      <c r="D314" s="374" t="s">
        <v>420</v>
      </c>
    </row>
    <row r="315" spans="1:4" ht="25.5" x14ac:dyDescent="0.2">
      <c r="A315" s="328">
        <v>314</v>
      </c>
      <c r="B315" s="338" t="s">
        <v>421</v>
      </c>
      <c r="C315" s="339"/>
      <c r="D315" s="340" t="s">
        <v>421</v>
      </c>
    </row>
    <row r="316" spans="1:4" ht="15" x14ac:dyDescent="0.2">
      <c r="A316" s="328">
        <v>315</v>
      </c>
      <c r="B316" s="379"/>
      <c r="C316" s="380"/>
      <c r="D316" s="381"/>
    </row>
    <row r="317" spans="1:4" x14ac:dyDescent="0.2">
      <c r="A317" s="328">
        <v>316</v>
      </c>
      <c r="B317" s="335" t="s">
        <v>422</v>
      </c>
      <c r="C317" s="336"/>
      <c r="D317" s="337" t="s">
        <v>422</v>
      </c>
    </row>
    <row r="318" spans="1:4" ht="51" x14ac:dyDescent="0.2">
      <c r="A318" s="328">
        <v>317</v>
      </c>
      <c r="B318" s="335" t="s">
        <v>423</v>
      </c>
      <c r="C318" s="336"/>
      <c r="D318" s="337" t="s">
        <v>423</v>
      </c>
    </row>
    <row r="319" spans="1:4" ht="25.5" x14ac:dyDescent="0.2">
      <c r="A319" s="328">
        <v>318</v>
      </c>
      <c r="B319" s="338" t="s">
        <v>424</v>
      </c>
      <c r="C319" s="339"/>
      <c r="D319" s="340" t="s">
        <v>424</v>
      </c>
    </row>
    <row r="320" spans="1:4" ht="38.25" x14ac:dyDescent="0.2">
      <c r="A320" s="328">
        <v>319</v>
      </c>
      <c r="B320" s="338" t="s">
        <v>425</v>
      </c>
      <c r="C320" s="339"/>
      <c r="D320" s="340" t="s">
        <v>425</v>
      </c>
    </row>
    <row r="321" spans="1:4" ht="25.5" x14ac:dyDescent="0.2">
      <c r="A321" s="328">
        <v>320</v>
      </c>
      <c r="B321" s="338" t="s">
        <v>426</v>
      </c>
      <c r="C321" s="339"/>
      <c r="D321" s="340" t="s">
        <v>426</v>
      </c>
    </row>
    <row r="322" spans="1:4" ht="36" x14ac:dyDescent="0.2">
      <c r="A322" s="328">
        <v>321</v>
      </c>
      <c r="B322" s="346" t="s">
        <v>427</v>
      </c>
      <c r="C322" s="347"/>
      <c r="D322" s="334" t="s">
        <v>427</v>
      </c>
    </row>
    <row r="323" spans="1:4" x14ac:dyDescent="0.2">
      <c r="A323" s="328">
        <v>322</v>
      </c>
      <c r="B323" s="361" t="s">
        <v>428</v>
      </c>
      <c r="C323" s="362"/>
      <c r="D323" s="340" t="s">
        <v>428</v>
      </c>
    </row>
    <row r="324" spans="1:4" ht="33.75" x14ac:dyDescent="0.2">
      <c r="A324" s="328">
        <v>323</v>
      </c>
      <c r="B324" s="369" t="s">
        <v>429</v>
      </c>
      <c r="C324" s="370"/>
      <c r="D324" s="371" t="s">
        <v>429</v>
      </c>
    </row>
    <row r="325" spans="1:4" ht="13.5" thickBot="1" x14ac:dyDescent="0.25">
      <c r="A325" s="328">
        <v>324</v>
      </c>
      <c r="B325" s="369" t="s">
        <v>430</v>
      </c>
      <c r="C325" s="370"/>
      <c r="D325" s="371" t="s">
        <v>430</v>
      </c>
    </row>
    <row r="326" spans="1:4" ht="13.5" thickBot="1" x14ac:dyDescent="0.25">
      <c r="A326" s="328">
        <v>325</v>
      </c>
      <c r="B326" s="395" t="s">
        <v>431</v>
      </c>
      <c r="C326" s="389"/>
      <c r="D326" s="374" t="s">
        <v>431</v>
      </c>
    </row>
    <row r="327" spans="1:4" ht="13.5" thickBot="1" x14ac:dyDescent="0.25">
      <c r="A327" s="328">
        <v>326</v>
      </c>
      <c r="B327" s="396" t="s">
        <v>432</v>
      </c>
      <c r="C327" s="389"/>
      <c r="D327" s="374" t="s">
        <v>432</v>
      </c>
    </row>
    <row r="328" spans="1:4" ht="38.25" x14ac:dyDescent="0.2">
      <c r="A328" s="328">
        <v>327</v>
      </c>
      <c r="B328" s="361" t="s">
        <v>433</v>
      </c>
      <c r="C328" s="362"/>
      <c r="D328" s="340" t="s">
        <v>433</v>
      </c>
    </row>
    <row r="329" spans="1:4" ht="33.75" x14ac:dyDescent="0.2">
      <c r="A329" s="328">
        <v>328</v>
      </c>
      <c r="B329" s="390" t="s">
        <v>434</v>
      </c>
      <c r="C329" s="370"/>
      <c r="D329" s="371" t="s">
        <v>434</v>
      </c>
    </row>
    <row r="330" spans="1:4" ht="38.25" x14ac:dyDescent="0.2">
      <c r="A330" s="328">
        <v>329</v>
      </c>
      <c r="B330" s="361" t="s">
        <v>435</v>
      </c>
      <c r="C330" s="362"/>
      <c r="D330" s="340" t="s">
        <v>435</v>
      </c>
    </row>
    <row r="331" spans="1:4" ht="45" x14ac:dyDescent="0.2">
      <c r="A331" s="328">
        <v>330</v>
      </c>
      <c r="B331" s="390" t="s">
        <v>436</v>
      </c>
      <c r="C331" s="370"/>
      <c r="D331" s="371" t="s">
        <v>436</v>
      </c>
    </row>
    <row r="332" spans="1:4" ht="38.25" x14ac:dyDescent="0.2">
      <c r="A332" s="328">
        <v>331</v>
      </c>
      <c r="B332" s="361" t="s">
        <v>437</v>
      </c>
      <c r="C332" s="362"/>
      <c r="D332" s="340" t="s">
        <v>437</v>
      </c>
    </row>
    <row r="333" spans="1:4" ht="48" x14ac:dyDescent="0.2">
      <c r="A333" s="328">
        <v>332</v>
      </c>
      <c r="B333" s="417" t="s">
        <v>438</v>
      </c>
      <c r="C333" s="365"/>
      <c r="D333" s="366" t="s">
        <v>438</v>
      </c>
    </row>
    <row r="334" spans="1:4" ht="60.75" thickBot="1" x14ac:dyDescent="0.25">
      <c r="A334" s="328">
        <v>333</v>
      </c>
      <c r="B334" s="417" t="s">
        <v>439</v>
      </c>
      <c r="C334" s="365"/>
      <c r="D334" s="366" t="s">
        <v>439</v>
      </c>
    </row>
    <row r="335" spans="1:4" ht="13.5" thickBot="1" x14ac:dyDescent="0.25">
      <c r="A335" s="328">
        <v>334</v>
      </c>
      <c r="B335" s="418" t="s">
        <v>440</v>
      </c>
      <c r="C335" s="419"/>
      <c r="D335" s="410" t="s">
        <v>441</v>
      </c>
    </row>
    <row r="336" spans="1:4" ht="13.5" thickBot="1" x14ac:dyDescent="0.25">
      <c r="A336" s="328">
        <v>335</v>
      </c>
      <c r="B336" s="420" t="s">
        <v>442</v>
      </c>
      <c r="C336" s="419"/>
      <c r="D336" s="410" t="s">
        <v>443</v>
      </c>
    </row>
    <row r="337" spans="1:4" ht="13.5" thickBot="1" x14ac:dyDescent="0.25">
      <c r="A337" s="328">
        <v>336</v>
      </c>
      <c r="B337" s="420" t="s">
        <v>444</v>
      </c>
      <c r="C337" s="419"/>
      <c r="D337" s="410" t="s">
        <v>445</v>
      </c>
    </row>
    <row r="338" spans="1:4" ht="13.5" thickBot="1" x14ac:dyDescent="0.25">
      <c r="A338" s="328">
        <v>337</v>
      </c>
      <c r="B338" s="420" t="s">
        <v>446</v>
      </c>
      <c r="C338" s="419"/>
      <c r="D338" s="410" t="s">
        <v>447</v>
      </c>
    </row>
    <row r="339" spans="1:4" ht="13.5" thickBot="1" x14ac:dyDescent="0.25">
      <c r="A339" s="328">
        <v>338</v>
      </c>
      <c r="B339" s="421" t="s">
        <v>448</v>
      </c>
      <c r="C339" s="399"/>
      <c r="D339" s="400" t="s">
        <v>449</v>
      </c>
    </row>
    <row r="340" spans="1:4" x14ac:dyDescent="0.2">
      <c r="A340" s="328">
        <v>339</v>
      </c>
      <c r="B340" s="422" t="s">
        <v>450</v>
      </c>
      <c r="C340" s="419"/>
      <c r="D340" s="410" t="s">
        <v>451</v>
      </c>
    </row>
    <row r="341" spans="1:4" ht="38.25" x14ac:dyDescent="0.2">
      <c r="A341" s="328">
        <v>340</v>
      </c>
      <c r="B341" s="338" t="s">
        <v>452</v>
      </c>
      <c r="C341" s="339"/>
      <c r="D341" s="340" t="s">
        <v>452</v>
      </c>
    </row>
    <row r="342" spans="1:4" ht="15.75" x14ac:dyDescent="0.2">
      <c r="A342" s="328">
        <v>341</v>
      </c>
      <c r="B342" s="367" t="s">
        <v>453</v>
      </c>
      <c r="C342" s="368"/>
      <c r="D342" s="353" t="s">
        <v>453</v>
      </c>
    </row>
    <row r="343" spans="1:4" x14ac:dyDescent="0.2">
      <c r="A343" s="328">
        <v>342</v>
      </c>
      <c r="B343" s="361" t="s">
        <v>454</v>
      </c>
      <c r="C343" s="362"/>
      <c r="D343" s="340" t="s">
        <v>454</v>
      </c>
    </row>
    <row r="344" spans="1:4" ht="22.5" x14ac:dyDescent="0.2">
      <c r="A344" s="328">
        <v>343</v>
      </c>
      <c r="B344" s="390" t="s">
        <v>455</v>
      </c>
      <c r="C344" s="370"/>
      <c r="D344" s="371" t="s">
        <v>455</v>
      </c>
    </row>
    <row r="345" spans="1:4" ht="25.5" x14ac:dyDescent="0.2">
      <c r="A345" s="328">
        <v>344</v>
      </c>
      <c r="B345" s="361" t="s">
        <v>456</v>
      </c>
      <c r="C345" s="362"/>
      <c r="D345" s="340" t="s">
        <v>456</v>
      </c>
    </row>
    <row r="346" spans="1:4" ht="33.75" x14ac:dyDescent="0.2">
      <c r="A346" s="328">
        <v>345</v>
      </c>
      <c r="B346" s="390" t="s">
        <v>457</v>
      </c>
      <c r="C346" s="370"/>
      <c r="D346" s="371" t="s">
        <v>457</v>
      </c>
    </row>
    <row r="347" spans="1:4" ht="25.5" x14ac:dyDescent="0.2">
      <c r="A347" s="328">
        <v>346</v>
      </c>
      <c r="B347" s="361" t="s">
        <v>458</v>
      </c>
      <c r="C347" s="362"/>
      <c r="D347" s="340" t="s">
        <v>458</v>
      </c>
    </row>
    <row r="348" spans="1:4" ht="33.75" x14ac:dyDescent="0.2">
      <c r="A348" s="328">
        <v>347</v>
      </c>
      <c r="B348" s="390" t="s">
        <v>459</v>
      </c>
      <c r="C348" s="370"/>
      <c r="D348" s="371" t="s">
        <v>459</v>
      </c>
    </row>
    <row r="349" spans="1:4" x14ac:dyDescent="0.2">
      <c r="A349" s="328">
        <v>348</v>
      </c>
      <c r="B349" s="361" t="s">
        <v>460</v>
      </c>
      <c r="C349" s="362"/>
      <c r="D349" s="340" t="s">
        <v>460</v>
      </c>
    </row>
    <row r="350" spans="1:4" ht="33.75" x14ac:dyDescent="0.2">
      <c r="A350" s="328">
        <v>349</v>
      </c>
      <c r="B350" s="390" t="s">
        <v>461</v>
      </c>
      <c r="C350" s="370"/>
      <c r="D350" s="371" t="s">
        <v>461</v>
      </c>
    </row>
    <row r="351" spans="1:4" x14ac:dyDescent="0.2">
      <c r="A351" s="328">
        <v>350</v>
      </c>
      <c r="B351" s="361" t="s">
        <v>462</v>
      </c>
      <c r="C351" s="362"/>
      <c r="D351" s="340" t="s">
        <v>462</v>
      </c>
    </row>
    <row r="352" spans="1:4" ht="22.5" x14ac:dyDescent="0.2">
      <c r="A352" s="328">
        <v>351</v>
      </c>
      <c r="B352" s="390" t="s">
        <v>463</v>
      </c>
      <c r="C352" s="370"/>
      <c r="D352" s="371" t="s">
        <v>463</v>
      </c>
    </row>
    <row r="353" spans="1:4" ht="25.5" x14ac:dyDescent="0.2">
      <c r="A353" s="328">
        <v>352</v>
      </c>
      <c r="B353" s="361" t="s">
        <v>464</v>
      </c>
      <c r="C353" s="362"/>
      <c r="D353" s="340" t="s">
        <v>464</v>
      </c>
    </row>
    <row r="354" spans="1:4" ht="33.75" x14ac:dyDescent="0.2">
      <c r="A354" s="328">
        <v>353</v>
      </c>
      <c r="B354" s="390" t="s">
        <v>465</v>
      </c>
      <c r="C354" s="370"/>
      <c r="D354" s="371" t="s">
        <v>465</v>
      </c>
    </row>
    <row r="355" spans="1:4" ht="38.25" x14ac:dyDescent="0.2">
      <c r="A355" s="328">
        <v>354</v>
      </c>
      <c r="B355" s="338" t="s">
        <v>466</v>
      </c>
      <c r="C355" s="339"/>
      <c r="D355" s="340" t="s">
        <v>467</v>
      </c>
    </row>
    <row r="356" spans="1:4" ht="25.5" x14ac:dyDescent="0.2">
      <c r="A356" s="328">
        <v>355</v>
      </c>
      <c r="B356" s="338" t="s">
        <v>468</v>
      </c>
      <c r="C356" s="339"/>
      <c r="D356" s="340" t="s">
        <v>469</v>
      </c>
    </row>
    <row r="357" spans="1:4" ht="38.25" x14ac:dyDescent="0.2">
      <c r="A357" s="328">
        <v>356</v>
      </c>
      <c r="B357" s="338" t="s">
        <v>470</v>
      </c>
      <c r="C357" s="339"/>
      <c r="D357" s="340" t="s">
        <v>470</v>
      </c>
    </row>
    <row r="358" spans="1:4" ht="26.25" thickBot="1" x14ac:dyDescent="0.25">
      <c r="A358" s="328">
        <v>357</v>
      </c>
      <c r="B358" s="361" t="s">
        <v>471</v>
      </c>
      <c r="C358" s="362"/>
      <c r="D358" s="340" t="s">
        <v>471</v>
      </c>
    </row>
    <row r="359" spans="1:4" ht="13.5" thickBot="1" x14ac:dyDescent="0.25">
      <c r="A359" s="328">
        <v>358</v>
      </c>
      <c r="B359" s="395" t="s">
        <v>472</v>
      </c>
      <c r="C359" s="389"/>
      <c r="D359" s="374" t="s">
        <v>472</v>
      </c>
    </row>
    <row r="360" spans="1:4" ht="13.5" thickBot="1" x14ac:dyDescent="0.25">
      <c r="A360" s="328">
        <v>359</v>
      </c>
      <c r="B360" s="396" t="s">
        <v>473</v>
      </c>
      <c r="C360" s="389"/>
      <c r="D360" s="374" t="s">
        <v>473</v>
      </c>
    </row>
    <row r="361" spans="1:4" ht="38.25" x14ac:dyDescent="0.2">
      <c r="A361" s="328">
        <v>360</v>
      </c>
      <c r="B361" s="361" t="s">
        <v>474</v>
      </c>
      <c r="C361" s="362"/>
      <c r="D361" s="340" t="s">
        <v>474</v>
      </c>
    </row>
    <row r="362" spans="1:4" ht="33.75" x14ac:dyDescent="0.2">
      <c r="A362" s="328">
        <v>361</v>
      </c>
      <c r="B362" s="369" t="s">
        <v>475</v>
      </c>
      <c r="C362" s="370"/>
      <c r="D362" s="371" t="s">
        <v>475</v>
      </c>
    </row>
    <row r="363" spans="1:4" ht="13.5" thickBot="1" x14ac:dyDescent="0.25">
      <c r="A363" s="328">
        <v>362</v>
      </c>
      <c r="B363" s="369" t="s">
        <v>476</v>
      </c>
      <c r="C363" s="370"/>
      <c r="D363" s="371" t="s">
        <v>476</v>
      </c>
    </row>
    <row r="364" spans="1:4" ht="13.5" thickBot="1" x14ac:dyDescent="0.25">
      <c r="A364" s="328">
        <v>363</v>
      </c>
      <c r="B364" s="395" t="s">
        <v>477</v>
      </c>
      <c r="C364" s="389"/>
      <c r="D364" s="374" t="s">
        <v>477</v>
      </c>
    </row>
    <row r="365" spans="1:4" ht="13.5" thickBot="1" x14ac:dyDescent="0.25">
      <c r="A365" s="328">
        <v>364</v>
      </c>
      <c r="B365" s="396" t="s">
        <v>478</v>
      </c>
      <c r="C365" s="389"/>
      <c r="D365" s="374" t="s">
        <v>478</v>
      </c>
    </row>
    <row r="366" spans="1:4" ht="15.75" x14ac:dyDescent="0.2">
      <c r="A366" s="328">
        <v>365</v>
      </c>
      <c r="B366" s="367" t="s">
        <v>479</v>
      </c>
      <c r="C366" s="368"/>
      <c r="D366" s="353" t="s">
        <v>479</v>
      </c>
    </row>
    <row r="367" spans="1:4" x14ac:dyDescent="0.2">
      <c r="A367" s="328">
        <v>366</v>
      </c>
      <c r="B367" s="338" t="s">
        <v>480</v>
      </c>
      <c r="C367" s="339"/>
      <c r="D367" s="340" t="s">
        <v>480</v>
      </c>
    </row>
    <row r="368" spans="1:4" x14ac:dyDescent="0.2">
      <c r="A368" s="328">
        <v>367</v>
      </c>
      <c r="B368" s="423" t="s">
        <v>25</v>
      </c>
      <c r="C368" s="424"/>
      <c r="D368" s="337" t="s">
        <v>25</v>
      </c>
    </row>
    <row r="369" spans="1:4" x14ac:dyDescent="0.2">
      <c r="A369" s="328">
        <v>368</v>
      </c>
      <c r="B369" s="423" t="s">
        <v>481</v>
      </c>
      <c r="C369" s="424"/>
      <c r="D369" s="337" t="s">
        <v>481</v>
      </c>
    </row>
    <row r="370" spans="1:4" x14ac:dyDescent="0.2">
      <c r="A370" s="328">
        <v>369</v>
      </c>
      <c r="B370" s="423" t="s">
        <v>482</v>
      </c>
      <c r="C370" s="424"/>
      <c r="D370" s="337" t="s">
        <v>482</v>
      </c>
    </row>
    <row r="371" spans="1:4" x14ac:dyDescent="0.2">
      <c r="A371" s="328">
        <v>370</v>
      </c>
      <c r="B371" s="423" t="s">
        <v>483</v>
      </c>
      <c r="C371" s="424"/>
      <c r="D371" s="337" t="s">
        <v>483</v>
      </c>
    </row>
    <row r="372" spans="1:4" x14ac:dyDescent="0.2">
      <c r="A372" s="328">
        <v>371</v>
      </c>
      <c r="B372" s="423" t="s">
        <v>484</v>
      </c>
      <c r="C372" s="424"/>
      <c r="D372" s="337" t="s">
        <v>484</v>
      </c>
    </row>
    <row r="373" spans="1:4" x14ac:dyDescent="0.2">
      <c r="A373" s="328">
        <v>372</v>
      </c>
      <c r="B373" s="423" t="s">
        <v>485</v>
      </c>
      <c r="C373" s="424"/>
      <c r="D373" s="337" t="s">
        <v>485</v>
      </c>
    </row>
    <row r="374" spans="1:4" x14ac:dyDescent="0.2">
      <c r="A374" s="328">
        <v>373</v>
      </c>
      <c r="B374" s="423" t="s">
        <v>486</v>
      </c>
      <c r="C374" s="424"/>
      <c r="D374" s="337" t="s">
        <v>486</v>
      </c>
    </row>
    <row r="375" spans="1:4" x14ac:dyDescent="0.2">
      <c r="A375" s="328">
        <v>374</v>
      </c>
      <c r="B375" s="423" t="s">
        <v>487</v>
      </c>
      <c r="C375" s="424"/>
      <c r="D375" s="337" t="s">
        <v>487</v>
      </c>
    </row>
    <row r="376" spans="1:4" x14ac:dyDescent="0.2">
      <c r="A376" s="328">
        <v>375</v>
      </c>
      <c r="B376" s="423" t="s">
        <v>488</v>
      </c>
      <c r="C376" s="424"/>
      <c r="D376" s="337" t="s">
        <v>488</v>
      </c>
    </row>
    <row r="377" spans="1:4" x14ac:dyDescent="0.2">
      <c r="A377" s="328">
        <v>376</v>
      </c>
      <c r="B377" s="423" t="s">
        <v>489</v>
      </c>
      <c r="C377" s="424"/>
      <c r="D377" s="337" t="s">
        <v>489</v>
      </c>
    </row>
    <row r="378" spans="1:4" x14ac:dyDescent="0.2">
      <c r="A378" s="328">
        <v>377</v>
      </c>
      <c r="B378" s="423" t="s">
        <v>490</v>
      </c>
      <c r="C378" s="424"/>
      <c r="D378" s="337" t="s">
        <v>490</v>
      </c>
    </row>
    <row r="379" spans="1:4" x14ac:dyDescent="0.2">
      <c r="A379" s="328">
        <v>378</v>
      </c>
      <c r="B379" s="423" t="s">
        <v>491</v>
      </c>
      <c r="C379" s="424"/>
      <c r="D379" s="337" t="s">
        <v>491</v>
      </c>
    </row>
    <row r="380" spans="1:4" x14ac:dyDescent="0.2">
      <c r="A380" s="328">
        <v>379</v>
      </c>
      <c r="B380" s="423" t="s">
        <v>492</v>
      </c>
      <c r="C380" s="424"/>
      <c r="D380" s="337" t="s">
        <v>492</v>
      </c>
    </row>
    <row r="381" spans="1:4" x14ac:dyDescent="0.2">
      <c r="A381" s="328">
        <v>380</v>
      </c>
      <c r="B381" s="423" t="s">
        <v>493</v>
      </c>
      <c r="C381" s="424"/>
      <c r="D381" s="337" t="s">
        <v>493</v>
      </c>
    </row>
    <row r="382" spans="1:4" x14ac:dyDescent="0.2">
      <c r="A382" s="328">
        <v>381</v>
      </c>
      <c r="B382" s="423" t="s">
        <v>494</v>
      </c>
      <c r="C382" s="424"/>
      <c r="D382" s="337" t="s">
        <v>494</v>
      </c>
    </row>
    <row r="383" spans="1:4" x14ac:dyDescent="0.2">
      <c r="A383" s="328">
        <v>382</v>
      </c>
      <c r="B383" s="423" t="s">
        <v>495</v>
      </c>
      <c r="C383" s="424"/>
      <c r="D383" s="337" t="s">
        <v>495</v>
      </c>
    </row>
    <row r="384" spans="1:4" x14ac:dyDescent="0.2">
      <c r="A384" s="328">
        <v>383</v>
      </c>
      <c r="B384" s="423" t="s">
        <v>496</v>
      </c>
      <c r="C384" s="424"/>
      <c r="D384" s="337" t="s">
        <v>496</v>
      </c>
    </row>
    <row r="385" spans="1:4" x14ac:dyDescent="0.2">
      <c r="A385" s="328">
        <v>384</v>
      </c>
      <c r="B385" s="423" t="s">
        <v>497</v>
      </c>
      <c r="C385" s="424"/>
      <c r="D385" s="337" t="s">
        <v>497</v>
      </c>
    </row>
    <row r="386" spans="1:4" x14ac:dyDescent="0.2">
      <c r="A386" s="328">
        <v>385</v>
      </c>
      <c r="B386" s="423" t="s">
        <v>498</v>
      </c>
      <c r="C386" s="424"/>
      <c r="D386" s="337" t="s">
        <v>498</v>
      </c>
    </row>
    <row r="387" spans="1:4" x14ac:dyDescent="0.2">
      <c r="A387" s="328">
        <v>386</v>
      </c>
      <c r="B387" s="423" t="s">
        <v>499</v>
      </c>
      <c r="C387" s="424"/>
      <c r="D387" s="337" t="s">
        <v>499</v>
      </c>
    </row>
    <row r="388" spans="1:4" x14ac:dyDescent="0.2">
      <c r="A388" s="328">
        <v>387</v>
      </c>
      <c r="B388" s="423" t="s">
        <v>500</v>
      </c>
      <c r="C388" s="424"/>
      <c r="D388" s="337" t="s">
        <v>500</v>
      </c>
    </row>
    <row r="389" spans="1:4" x14ac:dyDescent="0.2">
      <c r="A389" s="328">
        <v>388</v>
      </c>
      <c r="B389" s="423" t="s">
        <v>501</v>
      </c>
      <c r="C389" s="424"/>
      <c r="D389" s="337" t="s">
        <v>501</v>
      </c>
    </row>
    <row r="390" spans="1:4" x14ac:dyDescent="0.2">
      <c r="A390" s="328">
        <v>389</v>
      </c>
      <c r="B390" s="423" t="s">
        <v>502</v>
      </c>
      <c r="C390" s="424"/>
      <c r="D390" s="337" t="s">
        <v>502</v>
      </c>
    </row>
    <row r="391" spans="1:4" x14ac:dyDescent="0.2">
      <c r="A391" s="328">
        <v>390</v>
      </c>
      <c r="B391" s="423" t="s">
        <v>503</v>
      </c>
      <c r="C391" s="424"/>
      <c r="D391" s="337" t="s">
        <v>503</v>
      </c>
    </row>
    <row r="392" spans="1:4" x14ac:dyDescent="0.2">
      <c r="A392" s="328">
        <v>391</v>
      </c>
      <c r="B392" s="423" t="s">
        <v>504</v>
      </c>
      <c r="C392" s="424"/>
      <c r="D392" s="337" t="s">
        <v>504</v>
      </c>
    </row>
    <row r="393" spans="1:4" x14ac:dyDescent="0.2">
      <c r="A393" s="328">
        <v>392</v>
      </c>
      <c r="B393" s="423" t="s">
        <v>505</v>
      </c>
      <c r="C393" s="424"/>
      <c r="D393" s="337" t="s">
        <v>505</v>
      </c>
    </row>
    <row r="394" spans="1:4" x14ac:dyDescent="0.2">
      <c r="A394" s="328">
        <v>393</v>
      </c>
      <c r="B394" s="423" t="s">
        <v>506</v>
      </c>
      <c r="C394" s="424"/>
      <c r="D394" s="337" t="s">
        <v>506</v>
      </c>
    </row>
    <row r="395" spans="1:4" x14ac:dyDescent="0.2">
      <c r="A395" s="328">
        <v>394</v>
      </c>
      <c r="B395" s="423" t="s">
        <v>507</v>
      </c>
      <c r="C395" s="424"/>
      <c r="D395" s="337" t="s">
        <v>507</v>
      </c>
    </row>
    <row r="396" spans="1:4" x14ac:dyDescent="0.2">
      <c r="A396" s="328">
        <v>395</v>
      </c>
      <c r="B396" s="423" t="s">
        <v>508</v>
      </c>
      <c r="C396" s="424"/>
      <c r="D396" s="337" t="s">
        <v>508</v>
      </c>
    </row>
    <row r="397" spans="1:4" x14ac:dyDescent="0.2">
      <c r="A397" s="328">
        <v>396</v>
      </c>
      <c r="B397" s="423" t="s">
        <v>509</v>
      </c>
      <c r="C397" s="424"/>
      <c r="D397" s="337" t="s">
        <v>509</v>
      </c>
    </row>
    <row r="398" spans="1:4" x14ac:dyDescent="0.2">
      <c r="A398" s="328">
        <v>397</v>
      </c>
      <c r="B398" s="423" t="s">
        <v>510</v>
      </c>
      <c r="C398" s="424"/>
      <c r="D398" s="337" t="s">
        <v>510</v>
      </c>
    </row>
    <row r="399" spans="1:4" s="426" customFormat="1" ht="13.5" thickBot="1" x14ac:dyDescent="0.25">
      <c r="A399" s="328">
        <v>398</v>
      </c>
      <c r="B399" s="425" t="s">
        <v>511</v>
      </c>
      <c r="C399" s="424"/>
      <c r="D399" s="337" t="s">
        <v>511</v>
      </c>
    </row>
    <row r="400" spans="1:4" x14ac:dyDescent="0.2">
      <c r="A400" s="427">
        <v>399</v>
      </c>
      <c r="B400" s="423" t="s">
        <v>512</v>
      </c>
      <c r="C400" s="424"/>
      <c r="D400" s="337" t="s">
        <v>512</v>
      </c>
    </row>
    <row r="401" spans="1:4" x14ac:dyDescent="0.2">
      <c r="A401" s="328">
        <v>400</v>
      </c>
      <c r="B401" s="423" t="s">
        <v>513</v>
      </c>
      <c r="C401" s="424"/>
      <c r="D401" s="337" t="s">
        <v>513</v>
      </c>
    </row>
    <row r="402" spans="1:4" x14ac:dyDescent="0.2">
      <c r="A402" s="328">
        <v>401</v>
      </c>
      <c r="B402" s="423" t="s">
        <v>514</v>
      </c>
      <c r="C402" s="424"/>
      <c r="D402" s="337" t="s">
        <v>514</v>
      </c>
    </row>
    <row r="403" spans="1:4" x14ac:dyDescent="0.2">
      <c r="A403" s="328">
        <v>402</v>
      </c>
      <c r="B403" s="423" t="s">
        <v>515</v>
      </c>
      <c r="C403" s="424"/>
      <c r="D403" s="337" t="s">
        <v>515</v>
      </c>
    </row>
    <row r="404" spans="1:4" x14ac:dyDescent="0.2">
      <c r="A404" s="328">
        <v>403</v>
      </c>
      <c r="B404" s="423" t="s">
        <v>516</v>
      </c>
      <c r="C404" s="424"/>
      <c r="D404" s="337" t="s">
        <v>516</v>
      </c>
    </row>
    <row r="405" spans="1:4" x14ac:dyDescent="0.2">
      <c r="A405" s="328">
        <v>404</v>
      </c>
      <c r="B405" s="423" t="s">
        <v>517</v>
      </c>
      <c r="C405" s="424"/>
      <c r="D405" s="337" t="s">
        <v>517</v>
      </c>
    </row>
    <row r="406" spans="1:4" x14ac:dyDescent="0.2">
      <c r="A406" s="328">
        <v>405</v>
      </c>
      <c r="B406" s="423" t="s">
        <v>518</v>
      </c>
      <c r="C406" s="424"/>
      <c r="D406" s="337" t="s">
        <v>518</v>
      </c>
    </row>
    <row r="407" spans="1:4" x14ac:dyDescent="0.2">
      <c r="A407" s="328">
        <v>406</v>
      </c>
      <c r="B407" s="423" t="s">
        <v>519</v>
      </c>
      <c r="C407" s="424"/>
      <c r="D407" s="337" t="s">
        <v>519</v>
      </c>
    </row>
    <row r="408" spans="1:4" x14ac:dyDescent="0.2">
      <c r="A408" s="328">
        <v>407</v>
      </c>
      <c r="B408" s="423" t="s">
        <v>520</v>
      </c>
      <c r="C408" s="424"/>
      <c r="D408" s="337" t="s">
        <v>520</v>
      </c>
    </row>
    <row r="409" spans="1:4" x14ac:dyDescent="0.2">
      <c r="A409" s="328">
        <v>408</v>
      </c>
      <c r="B409" s="423" t="s">
        <v>521</v>
      </c>
      <c r="C409" s="424"/>
      <c r="D409" s="337" t="s">
        <v>521</v>
      </c>
    </row>
    <row r="410" spans="1:4" x14ac:dyDescent="0.2">
      <c r="A410" s="328">
        <v>409</v>
      </c>
      <c r="B410" s="423" t="s">
        <v>522</v>
      </c>
      <c r="C410" s="424"/>
      <c r="D410" s="337" t="s">
        <v>522</v>
      </c>
    </row>
    <row r="411" spans="1:4" x14ac:dyDescent="0.2">
      <c r="A411" s="328">
        <v>410</v>
      </c>
      <c r="B411" s="423" t="s">
        <v>523</v>
      </c>
      <c r="C411" s="424"/>
      <c r="D411" s="337" t="s">
        <v>523</v>
      </c>
    </row>
    <row r="412" spans="1:4" x14ac:dyDescent="0.2">
      <c r="A412" s="328">
        <v>411</v>
      </c>
      <c r="B412" s="423" t="s">
        <v>524</v>
      </c>
      <c r="C412" s="424"/>
      <c r="D412" s="337" t="s">
        <v>524</v>
      </c>
    </row>
    <row r="413" spans="1:4" x14ac:dyDescent="0.2">
      <c r="A413" s="328">
        <v>412</v>
      </c>
      <c r="B413" s="423" t="s">
        <v>525</v>
      </c>
      <c r="C413" s="424"/>
      <c r="D413" s="337" t="s">
        <v>525</v>
      </c>
    </row>
    <row r="414" spans="1:4" x14ac:dyDescent="0.2">
      <c r="A414" s="328">
        <v>413</v>
      </c>
      <c r="B414" s="423" t="s">
        <v>526</v>
      </c>
      <c r="C414" s="424"/>
      <c r="D414" s="337" t="s">
        <v>526</v>
      </c>
    </row>
    <row r="415" spans="1:4" x14ac:dyDescent="0.2">
      <c r="A415" s="328">
        <v>414</v>
      </c>
      <c r="B415" s="423" t="s">
        <v>527</v>
      </c>
      <c r="C415" s="424"/>
      <c r="D415" s="337" t="s">
        <v>527</v>
      </c>
    </row>
    <row r="416" spans="1:4" x14ac:dyDescent="0.2">
      <c r="A416" s="328">
        <v>415</v>
      </c>
      <c r="B416" s="423" t="s">
        <v>528</v>
      </c>
      <c r="C416" s="424"/>
      <c r="D416" s="337" t="s">
        <v>528</v>
      </c>
    </row>
    <row r="417" spans="1:4" x14ac:dyDescent="0.2">
      <c r="A417" s="328">
        <v>416</v>
      </c>
      <c r="B417" s="423" t="s">
        <v>529</v>
      </c>
      <c r="C417" s="424"/>
      <c r="D417" s="337" t="s">
        <v>529</v>
      </c>
    </row>
    <row r="418" spans="1:4" x14ac:dyDescent="0.2">
      <c r="A418" s="328">
        <v>417</v>
      </c>
      <c r="B418" s="423" t="s">
        <v>530</v>
      </c>
      <c r="C418" s="424"/>
      <c r="D418" s="337" t="s">
        <v>530</v>
      </c>
    </row>
    <row r="419" spans="1:4" x14ac:dyDescent="0.2">
      <c r="A419" s="328">
        <v>418</v>
      </c>
      <c r="B419" s="423" t="s">
        <v>531</v>
      </c>
      <c r="C419" s="424"/>
      <c r="D419" s="337" t="s">
        <v>531</v>
      </c>
    </row>
    <row r="420" spans="1:4" x14ac:dyDescent="0.2">
      <c r="A420" s="328">
        <v>419</v>
      </c>
      <c r="B420" s="423" t="s">
        <v>532</v>
      </c>
      <c r="C420" s="424"/>
      <c r="D420" s="337" t="s">
        <v>532</v>
      </c>
    </row>
    <row r="421" spans="1:4" x14ac:dyDescent="0.2">
      <c r="A421" s="328">
        <v>420</v>
      </c>
      <c r="B421" s="423" t="s">
        <v>533</v>
      </c>
      <c r="C421" s="424"/>
      <c r="D421" s="337" t="s">
        <v>533</v>
      </c>
    </row>
    <row r="422" spans="1:4" ht="15" x14ac:dyDescent="0.2">
      <c r="A422" s="328">
        <v>421</v>
      </c>
      <c r="B422" s="428" t="s">
        <v>534</v>
      </c>
      <c r="C422" s="429"/>
      <c r="D422" s="381" t="s">
        <v>534</v>
      </c>
    </row>
    <row r="423" spans="1:4" x14ac:dyDescent="0.2">
      <c r="A423" s="328">
        <v>422</v>
      </c>
      <c r="B423" s="423" t="s">
        <v>535</v>
      </c>
      <c r="C423" s="424"/>
      <c r="D423" s="337" t="s">
        <v>535</v>
      </c>
    </row>
    <row r="424" spans="1:4" x14ac:dyDescent="0.2">
      <c r="A424" s="328">
        <v>423</v>
      </c>
      <c r="B424" s="423" t="s">
        <v>536</v>
      </c>
      <c r="C424" s="424"/>
      <c r="D424" s="337" t="s">
        <v>536</v>
      </c>
    </row>
    <row r="425" spans="1:4" x14ac:dyDescent="0.2">
      <c r="A425" s="328">
        <v>424</v>
      </c>
      <c r="B425" s="423" t="s">
        <v>537</v>
      </c>
      <c r="C425" s="424"/>
      <c r="D425" s="337" t="s">
        <v>537</v>
      </c>
    </row>
    <row r="426" spans="1:4" ht="15" x14ac:dyDescent="0.2">
      <c r="A426" s="328">
        <v>425</v>
      </c>
      <c r="B426" s="428" t="s">
        <v>538</v>
      </c>
      <c r="C426" s="429"/>
      <c r="D426" s="381" t="s">
        <v>538</v>
      </c>
    </row>
    <row r="427" spans="1:4" x14ac:dyDescent="0.2">
      <c r="A427" s="328">
        <v>426</v>
      </c>
      <c r="B427" s="423" t="s">
        <v>539</v>
      </c>
      <c r="C427" s="424"/>
      <c r="D427" s="337" t="s">
        <v>539</v>
      </c>
    </row>
    <row r="428" spans="1:4" x14ac:dyDescent="0.2">
      <c r="A428" s="328">
        <v>427</v>
      </c>
      <c r="B428" s="423" t="s">
        <v>540</v>
      </c>
      <c r="C428" s="424"/>
      <c r="D428" s="337" t="s">
        <v>540</v>
      </c>
    </row>
    <row r="429" spans="1:4" x14ac:dyDescent="0.2">
      <c r="A429" s="328">
        <v>428</v>
      </c>
      <c r="B429" s="423" t="s">
        <v>541</v>
      </c>
      <c r="C429" s="424"/>
      <c r="D429" s="337" t="s">
        <v>541</v>
      </c>
    </row>
    <row r="430" spans="1:4" x14ac:dyDescent="0.2">
      <c r="A430" s="328">
        <v>429</v>
      </c>
      <c r="B430" s="423" t="s">
        <v>542</v>
      </c>
      <c r="C430" s="424"/>
      <c r="D430" s="337" t="s">
        <v>542</v>
      </c>
    </row>
    <row r="431" spans="1:4" x14ac:dyDescent="0.2">
      <c r="A431" s="328">
        <v>430</v>
      </c>
      <c r="B431" s="423" t="s">
        <v>543</v>
      </c>
      <c r="C431" s="424"/>
      <c r="D431" s="337" t="s">
        <v>543</v>
      </c>
    </row>
    <row r="432" spans="1:4" x14ac:dyDescent="0.2">
      <c r="A432" s="328">
        <v>431</v>
      </c>
      <c r="B432" s="423" t="s">
        <v>544</v>
      </c>
      <c r="C432" s="424"/>
      <c r="D432" s="337" t="s">
        <v>544</v>
      </c>
    </row>
    <row r="433" spans="1:4" x14ac:dyDescent="0.2">
      <c r="A433" s="328">
        <v>432</v>
      </c>
      <c r="B433" s="423" t="s">
        <v>545</v>
      </c>
      <c r="C433" s="424"/>
      <c r="D433" s="337" t="s">
        <v>545</v>
      </c>
    </row>
    <row r="434" spans="1:4" x14ac:dyDescent="0.2">
      <c r="A434" s="328">
        <v>433</v>
      </c>
      <c r="B434" s="423" t="s">
        <v>546</v>
      </c>
      <c r="C434" s="424"/>
      <c r="D434" s="337" t="s">
        <v>546</v>
      </c>
    </row>
    <row r="435" spans="1:4" x14ac:dyDescent="0.2">
      <c r="A435" s="328">
        <v>434</v>
      </c>
      <c r="B435" s="423" t="s">
        <v>547</v>
      </c>
      <c r="C435" s="424"/>
      <c r="D435" s="337" t="s">
        <v>547</v>
      </c>
    </row>
    <row r="436" spans="1:4" x14ac:dyDescent="0.2">
      <c r="A436" s="328">
        <v>435</v>
      </c>
      <c r="B436" s="423" t="s">
        <v>548</v>
      </c>
      <c r="C436" s="424"/>
      <c r="D436" s="337" t="s">
        <v>548</v>
      </c>
    </row>
    <row r="437" spans="1:4" x14ac:dyDescent="0.2">
      <c r="A437" s="328">
        <v>436</v>
      </c>
      <c r="B437" s="423" t="s">
        <v>549</v>
      </c>
      <c r="C437" s="424"/>
      <c r="D437" s="337" t="s">
        <v>549</v>
      </c>
    </row>
    <row r="438" spans="1:4" x14ac:dyDescent="0.2">
      <c r="A438" s="328">
        <v>437</v>
      </c>
      <c r="B438" s="423" t="s">
        <v>550</v>
      </c>
      <c r="C438" s="424"/>
      <c r="D438" s="337" t="s">
        <v>550</v>
      </c>
    </row>
    <row r="439" spans="1:4" x14ac:dyDescent="0.2">
      <c r="A439" s="328">
        <v>438</v>
      </c>
      <c r="B439" s="423" t="s">
        <v>551</v>
      </c>
      <c r="C439" s="424"/>
      <c r="D439" s="337" t="s">
        <v>551</v>
      </c>
    </row>
    <row r="440" spans="1:4" ht="15" x14ac:dyDescent="0.2">
      <c r="A440" s="328">
        <v>439</v>
      </c>
      <c r="B440" s="428" t="s">
        <v>552</v>
      </c>
      <c r="C440" s="429"/>
      <c r="D440" s="381" t="s">
        <v>552</v>
      </c>
    </row>
    <row r="441" spans="1:4" ht="15" x14ac:dyDescent="0.2">
      <c r="A441" s="328">
        <v>440</v>
      </c>
      <c r="B441" s="428" t="s">
        <v>553</v>
      </c>
      <c r="C441" s="429"/>
      <c r="D441" s="381" t="s">
        <v>553</v>
      </c>
    </row>
    <row r="442" spans="1:4" x14ac:dyDescent="0.2">
      <c r="A442" s="328">
        <v>441</v>
      </c>
      <c r="B442" s="423" t="s">
        <v>554</v>
      </c>
      <c r="C442" s="424"/>
      <c r="D442" s="337" t="s">
        <v>554</v>
      </c>
    </row>
    <row r="443" spans="1:4" x14ac:dyDescent="0.2">
      <c r="A443" s="328">
        <v>442</v>
      </c>
      <c r="B443" s="423" t="s">
        <v>555</v>
      </c>
      <c r="C443" s="424"/>
      <c r="D443" s="337" t="s">
        <v>555</v>
      </c>
    </row>
    <row r="444" spans="1:4" x14ac:dyDescent="0.2">
      <c r="A444" s="328">
        <v>443</v>
      </c>
      <c r="B444" s="423" t="s">
        <v>556</v>
      </c>
      <c r="C444" s="424"/>
      <c r="D444" s="337" t="s">
        <v>556</v>
      </c>
    </row>
    <row r="445" spans="1:4" x14ac:dyDescent="0.2">
      <c r="A445" s="328">
        <v>444</v>
      </c>
      <c r="B445" s="423" t="s">
        <v>557</v>
      </c>
      <c r="C445" s="424"/>
      <c r="D445" s="337" t="s">
        <v>557</v>
      </c>
    </row>
    <row r="446" spans="1:4" x14ac:dyDescent="0.2">
      <c r="A446" s="328">
        <v>445</v>
      </c>
      <c r="B446" s="423" t="s">
        <v>558</v>
      </c>
      <c r="C446" s="424"/>
      <c r="D446" s="337" t="s">
        <v>558</v>
      </c>
    </row>
    <row r="447" spans="1:4" x14ac:dyDescent="0.2">
      <c r="A447" s="328">
        <v>446</v>
      </c>
      <c r="B447" s="423" t="s">
        <v>559</v>
      </c>
      <c r="C447" s="424"/>
      <c r="D447" s="337" t="s">
        <v>559</v>
      </c>
    </row>
    <row r="448" spans="1:4" x14ac:dyDescent="0.2">
      <c r="A448" s="328">
        <v>447</v>
      </c>
      <c r="B448" s="423" t="s">
        <v>560</v>
      </c>
      <c r="C448" s="424"/>
      <c r="D448" s="337" t="s">
        <v>560</v>
      </c>
    </row>
    <row r="449" spans="1:4" ht="15" x14ac:dyDescent="0.2">
      <c r="A449" s="328">
        <v>448</v>
      </c>
      <c r="B449" s="428" t="s">
        <v>561</v>
      </c>
      <c r="C449" s="429"/>
      <c r="D449" s="381" t="s">
        <v>561</v>
      </c>
    </row>
    <row r="450" spans="1:4" ht="15" x14ac:dyDescent="0.2">
      <c r="A450" s="328">
        <v>449</v>
      </c>
      <c r="B450" s="428" t="s">
        <v>562</v>
      </c>
      <c r="C450" s="429"/>
      <c r="D450" s="381" t="s">
        <v>562</v>
      </c>
    </row>
    <row r="451" spans="1:4" x14ac:dyDescent="0.2">
      <c r="A451" s="328">
        <v>450</v>
      </c>
      <c r="B451" s="423" t="s">
        <v>563</v>
      </c>
      <c r="C451" s="424"/>
      <c r="D451" s="337" t="s">
        <v>563</v>
      </c>
    </row>
    <row r="452" spans="1:4" x14ac:dyDescent="0.2">
      <c r="A452" s="328">
        <v>451</v>
      </c>
      <c r="B452" s="423" t="s">
        <v>564</v>
      </c>
      <c r="C452" s="424"/>
      <c r="D452" s="337" t="s">
        <v>564</v>
      </c>
    </row>
    <row r="453" spans="1:4" x14ac:dyDescent="0.2">
      <c r="A453" s="328">
        <v>452</v>
      </c>
      <c r="B453" s="423" t="s">
        <v>565</v>
      </c>
      <c r="C453" s="424"/>
      <c r="D453" s="337" t="s">
        <v>565</v>
      </c>
    </row>
    <row r="454" spans="1:4" x14ac:dyDescent="0.2">
      <c r="A454" s="328">
        <v>453</v>
      </c>
      <c r="B454" s="423" t="s">
        <v>566</v>
      </c>
      <c r="C454" s="424"/>
      <c r="D454" s="337" t="s">
        <v>566</v>
      </c>
    </row>
    <row r="455" spans="1:4" x14ac:dyDescent="0.2">
      <c r="A455" s="328">
        <v>454</v>
      </c>
      <c r="B455" s="423" t="s">
        <v>567</v>
      </c>
      <c r="C455" s="424"/>
      <c r="D455" s="337" t="s">
        <v>567</v>
      </c>
    </row>
    <row r="456" spans="1:4" x14ac:dyDescent="0.2">
      <c r="A456" s="328">
        <v>455</v>
      </c>
      <c r="B456" s="423" t="s">
        <v>568</v>
      </c>
      <c r="C456" s="424"/>
      <c r="D456" s="337" t="s">
        <v>568</v>
      </c>
    </row>
    <row r="457" spans="1:4" x14ac:dyDescent="0.2">
      <c r="A457" s="328">
        <v>456</v>
      </c>
      <c r="B457" s="423" t="s">
        <v>569</v>
      </c>
      <c r="C457" s="424"/>
      <c r="D457" s="337" t="s">
        <v>569</v>
      </c>
    </row>
    <row r="458" spans="1:4" x14ac:dyDescent="0.2">
      <c r="A458" s="328">
        <v>457</v>
      </c>
      <c r="B458" s="423" t="s">
        <v>570</v>
      </c>
      <c r="C458" s="424"/>
      <c r="D458" s="337" t="s">
        <v>570</v>
      </c>
    </row>
    <row r="459" spans="1:4" x14ac:dyDescent="0.2">
      <c r="A459" s="328">
        <v>458</v>
      </c>
      <c r="B459" s="423" t="s">
        <v>571</v>
      </c>
      <c r="C459" s="424"/>
      <c r="D459" s="337" t="s">
        <v>571</v>
      </c>
    </row>
    <row r="460" spans="1:4" ht="15" x14ac:dyDescent="0.2">
      <c r="A460" s="328">
        <v>459</v>
      </c>
      <c r="B460" s="428" t="s">
        <v>572</v>
      </c>
      <c r="C460" s="429"/>
      <c r="D460" s="381" t="s">
        <v>572</v>
      </c>
    </row>
    <row r="461" spans="1:4" x14ac:dyDescent="0.2">
      <c r="A461" s="328">
        <v>460</v>
      </c>
      <c r="B461" s="423" t="s">
        <v>573</v>
      </c>
      <c r="C461" s="424"/>
      <c r="D461" s="337" t="s">
        <v>573</v>
      </c>
    </row>
    <row r="462" spans="1:4" x14ac:dyDescent="0.2">
      <c r="A462" s="328">
        <v>461</v>
      </c>
      <c r="B462" s="423" t="s">
        <v>574</v>
      </c>
      <c r="C462" s="424"/>
      <c r="D462" s="337" t="s">
        <v>574</v>
      </c>
    </row>
    <row r="463" spans="1:4" x14ac:dyDescent="0.2">
      <c r="A463" s="328">
        <v>462</v>
      </c>
      <c r="B463" s="423" t="s">
        <v>575</v>
      </c>
      <c r="C463" s="424"/>
      <c r="D463" s="337" t="s">
        <v>575</v>
      </c>
    </row>
    <row r="464" spans="1:4" x14ac:dyDescent="0.2">
      <c r="A464" s="328">
        <v>463</v>
      </c>
      <c r="B464" s="423" t="s">
        <v>576</v>
      </c>
      <c r="C464" s="424"/>
      <c r="D464" s="337" t="s">
        <v>576</v>
      </c>
    </row>
    <row r="465" spans="1:4" x14ac:dyDescent="0.2">
      <c r="A465" s="328">
        <v>464</v>
      </c>
      <c r="B465" s="423" t="s">
        <v>577</v>
      </c>
      <c r="C465" s="424"/>
      <c r="D465" s="337" t="s">
        <v>577</v>
      </c>
    </row>
    <row r="466" spans="1:4" x14ac:dyDescent="0.2">
      <c r="A466" s="328">
        <v>465</v>
      </c>
      <c r="B466" s="423" t="s">
        <v>578</v>
      </c>
      <c r="C466" s="424"/>
      <c r="D466" s="337" t="s">
        <v>578</v>
      </c>
    </row>
    <row r="467" spans="1:4" x14ac:dyDescent="0.2">
      <c r="A467" s="328">
        <v>466</v>
      </c>
      <c r="B467" s="423" t="s">
        <v>579</v>
      </c>
      <c r="C467" s="424"/>
      <c r="D467" s="337" t="s">
        <v>579</v>
      </c>
    </row>
    <row r="468" spans="1:4" x14ac:dyDescent="0.2">
      <c r="A468" s="328">
        <v>467</v>
      </c>
      <c r="B468" s="423" t="s">
        <v>580</v>
      </c>
      <c r="C468" s="424"/>
      <c r="D468" s="337" t="s">
        <v>580</v>
      </c>
    </row>
    <row r="469" spans="1:4" x14ac:dyDescent="0.2">
      <c r="A469" s="328">
        <v>468</v>
      </c>
      <c r="B469" s="423" t="s">
        <v>581</v>
      </c>
      <c r="C469" s="424"/>
      <c r="D469" s="337" t="s">
        <v>581</v>
      </c>
    </row>
    <row r="470" spans="1:4" x14ac:dyDescent="0.2">
      <c r="A470" s="328">
        <v>469</v>
      </c>
      <c r="B470" s="423" t="s">
        <v>582</v>
      </c>
      <c r="C470" s="424"/>
      <c r="D470" s="337" t="s">
        <v>582</v>
      </c>
    </row>
    <row r="471" spans="1:4" x14ac:dyDescent="0.2">
      <c r="A471" s="328">
        <v>470</v>
      </c>
      <c r="B471" s="423" t="s">
        <v>583</v>
      </c>
      <c r="C471" s="424"/>
      <c r="D471" s="337" t="s">
        <v>583</v>
      </c>
    </row>
    <row r="472" spans="1:4" x14ac:dyDescent="0.2">
      <c r="A472" s="328">
        <v>471</v>
      </c>
      <c r="B472" s="423" t="s">
        <v>584</v>
      </c>
      <c r="C472" s="424"/>
      <c r="D472" s="337" t="s">
        <v>584</v>
      </c>
    </row>
    <row r="473" spans="1:4" x14ac:dyDescent="0.2">
      <c r="A473" s="328">
        <v>472</v>
      </c>
      <c r="B473" s="423" t="s">
        <v>585</v>
      </c>
      <c r="C473" s="424"/>
      <c r="D473" s="337" t="s">
        <v>585</v>
      </c>
    </row>
    <row r="474" spans="1:4" x14ac:dyDescent="0.2">
      <c r="A474" s="328">
        <v>473</v>
      </c>
      <c r="B474" s="423" t="s">
        <v>586</v>
      </c>
      <c r="C474" s="424"/>
      <c r="D474" s="337" t="s">
        <v>586</v>
      </c>
    </row>
    <row r="475" spans="1:4" x14ac:dyDescent="0.2">
      <c r="A475" s="328">
        <v>474</v>
      </c>
      <c r="B475" s="423" t="s">
        <v>587</v>
      </c>
      <c r="C475" s="424"/>
      <c r="D475" s="337" t="s">
        <v>587</v>
      </c>
    </row>
    <row r="476" spans="1:4" x14ac:dyDescent="0.2">
      <c r="A476" s="328">
        <v>475</v>
      </c>
      <c r="B476" s="423" t="s">
        <v>588</v>
      </c>
      <c r="C476" s="424"/>
      <c r="D476" s="337" t="s">
        <v>588</v>
      </c>
    </row>
    <row r="477" spans="1:4" x14ac:dyDescent="0.2">
      <c r="A477" s="328">
        <v>476</v>
      </c>
      <c r="B477" s="423" t="s">
        <v>589</v>
      </c>
      <c r="C477" s="424"/>
      <c r="D477" s="337" t="s">
        <v>589</v>
      </c>
    </row>
    <row r="478" spans="1:4" x14ac:dyDescent="0.2">
      <c r="A478" s="328">
        <v>477</v>
      </c>
      <c r="B478" s="423" t="s">
        <v>590</v>
      </c>
      <c r="C478" s="424"/>
      <c r="D478" s="337" t="s">
        <v>590</v>
      </c>
    </row>
    <row r="479" spans="1:4" x14ac:dyDescent="0.2">
      <c r="A479" s="328">
        <v>478</v>
      </c>
      <c r="B479" s="423" t="s">
        <v>591</v>
      </c>
      <c r="C479" s="424"/>
      <c r="D479" s="337" t="s">
        <v>591</v>
      </c>
    </row>
    <row r="480" spans="1:4" ht="15" x14ac:dyDescent="0.2">
      <c r="A480" s="328">
        <v>479</v>
      </c>
      <c r="B480" s="428" t="s">
        <v>592</v>
      </c>
      <c r="C480" s="429"/>
      <c r="D480" s="381" t="s">
        <v>592</v>
      </c>
    </row>
    <row r="481" spans="1:4" x14ac:dyDescent="0.2">
      <c r="A481" s="328">
        <v>480</v>
      </c>
      <c r="B481" s="423" t="s">
        <v>593</v>
      </c>
      <c r="C481" s="424"/>
      <c r="D481" s="337" t="s">
        <v>593</v>
      </c>
    </row>
    <row r="482" spans="1:4" x14ac:dyDescent="0.2">
      <c r="A482" s="328">
        <v>481</v>
      </c>
      <c r="B482" s="423" t="s">
        <v>594</v>
      </c>
      <c r="C482" s="424"/>
      <c r="D482" s="337" t="s">
        <v>594</v>
      </c>
    </row>
    <row r="483" spans="1:4" x14ac:dyDescent="0.2">
      <c r="A483" s="328">
        <v>482</v>
      </c>
      <c r="B483" s="423" t="s">
        <v>595</v>
      </c>
      <c r="C483" s="424"/>
      <c r="D483" s="337" t="s">
        <v>595</v>
      </c>
    </row>
    <row r="484" spans="1:4" x14ac:dyDescent="0.2">
      <c r="A484" s="328">
        <v>483</v>
      </c>
      <c r="B484" s="423" t="s">
        <v>596</v>
      </c>
      <c r="C484" s="424"/>
      <c r="D484" s="337" t="s">
        <v>596</v>
      </c>
    </row>
    <row r="485" spans="1:4" x14ac:dyDescent="0.2">
      <c r="A485" s="328">
        <v>484</v>
      </c>
      <c r="B485" s="423" t="s">
        <v>597</v>
      </c>
      <c r="C485" s="424"/>
      <c r="D485" s="337" t="s">
        <v>597</v>
      </c>
    </row>
    <row r="486" spans="1:4" x14ac:dyDescent="0.2">
      <c r="A486" s="328">
        <v>485</v>
      </c>
      <c r="B486" s="423" t="s">
        <v>598</v>
      </c>
      <c r="C486" s="424"/>
      <c r="D486" s="337" t="s">
        <v>598</v>
      </c>
    </row>
    <row r="487" spans="1:4" x14ac:dyDescent="0.2">
      <c r="A487" s="328">
        <v>486</v>
      </c>
      <c r="B487" s="423" t="s">
        <v>599</v>
      </c>
      <c r="C487" s="424"/>
      <c r="D487" s="337" t="s">
        <v>599</v>
      </c>
    </row>
    <row r="488" spans="1:4" x14ac:dyDescent="0.2">
      <c r="A488" s="328">
        <v>487</v>
      </c>
      <c r="B488" s="423" t="s">
        <v>600</v>
      </c>
      <c r="C488" s="424"/>
      <c r="D488" s="337" t="s">
        <v>600</v>
      </c>
    </row>
    <row r="489" spans="1:4" x14ac:dyDescent="0.2">
      <c r="A489" s="328">
        <v>488</v>
      </c>
      <c r="B489" s="423" t="s">
        <v>601</v>
      </c>
      <c r="C489" s="424"/>
      <c r="D489" s="337" t="s">
        <v>601</v>
      </c>
    </row>
    <row r="490" spans="1:4" x14ac:dyDescent="0.2">
      <c r="A490" s="328">
        <v>489</v>
      </c>
      <c r="B490" s="423" t="s">
        <v>602</v>
      </c>
      <c r="C490" s="424"/>
      <c r="D490" s="337" t="s">
        <v>602</v>
      </c>
    </row>
    <row r="491" spans="1:4" x14ac:dyDescent="0.2">
      <c r="A491" s="328">
        <v>490</v>
      </c>
      <c r="B491" s="423" t="s">
        <v>603</v>
      </c>
      <c r="C491" s="424"/>
      <c r="D491" s="337" t="s">
        <v>603</v>
      </c>
    </row>
    <row r="492" spans="1:4" x14ac:dyDescent="0.2">
      <c r="A492" s="328">
        <v>491</v>
      </c>
      <c r="B492" s="423" t="s">
        <v>604</v>
      </c>
      <c r="C492" s="424"/>
      <c r="D492" s="337" t="s">
        <v>604</v>
      </c>
    </row>
    <row r="493" spans="1:4" x14ac:dyDescent="0.2">
      <c r="A493" s="328">
        <v>492</v>
      </c>
      <c r="B493" s="423" t="s">
        <v>605</v>
      </c>
      <c r="C493" s="424"/>
      <c r="D493" s="337" t="s">
        <v>605</v>
      </c>
    </row>
    <row r="494" spans="1:4" x14ac:dyDescent="0.2">
      <c r="A494" s="328">
        <v>493</v>
      </c>
      <c r="B494" s="423" t="s">
        <v>606</v>
      </c>
      <c r="C494" s="424"/>
      <c r="D494" s="337" t="s">
        <v>606</v>
      </c>
    </row>
    <row r="495" spans="1:4" x14ac:dyDescent="0.2">
      <c r="A495" s="328">
        <v>494</v>
      </c>
      <c r="B495" s="423" t="s">
        <v>607</v>
      </c>
      <c r="C495" s="424"/>
      <c r="D495" s="337" t="s">
        <v>607</v>
      </c>
    </row>
    <row r="496" spans="1:4" x14ac:dyDescent="0.2">
      <c r="A496" s="328">
        <v>495</v>
      </c>
      <c r="B496" s="423" t="s">
        <v>608</v>
      </c>
      <c r="C496" s="424"/>
      <c r="D496" s="337" t="s">
        <v>608</v>
      </c>
    </row>
    <row r="497" spans="1:4" x14ac:dyDescent="0.2">
      <c r="A497" s="328">
        <v>496</v>
      </c>
      <c r="B497" s="423" t="s">
        <v>609</v>
      </c>
      <c r="C497" s="424"/>
      <c r="D497" s="337" t="s">
        <v>609</v>
      </c>
    </row>
    <row r="498" spans="1:4" x14ac:dyDescent="0.2">
      <c r="A498" s="328">
        <v>497</v>
      </c>
      <c r="B498" s="423" t="s">
        <v>610</v>
      </c>
      <c r="C498" s="424"/>
      <c r="D498" s="337" t="s">
        <v>610</v>
      </c>
    </row>
    <row r="499" spans="1:4" x14ac:dyDescent="0.2">
      <c r="A499" s="328">
        <v>498</v>
      </c>
      <c r="B499" s="423" t="s">
        <v>611</v>
      </c>
      <c r="C499" s="424"/>
      <c r="D499" s="337" t="s">
        <v>611</v>
      </c>
    </row>
    <row r="500" spans="1:4" x14ac:dyDescent="0.2">
      <c r="A500" s="328">
        <v>499</v>
      </c>
      <c r="B500" s="423" t="s">
        <v>612</v>
      </c>
      <c r="C500" s="424"/>
      <c r="D500" s="337" t="s">
        <v>612</v>
      </c>
    </row>
    <row r="501" spans="1:4" ht="15" x14ac:dyDescent="0.2">
      <c r="A501" s="328">
        <v>500</v>
      </c>
      <c r="B501" s="428" t="s">
        <v>613</v>
      </c>
      <c r="C501" s="429"/>
      <c r="D501" s="381" t="s">
        <v>613</v>
      </c>
    </row>
    <row r="502" spans="1:4" x14ac:dyDescent="0.2">
      <c r="A502" s="328">
        <v>501</v>
      </c>
      <c r="B502" s="423" t="s">
        <v>614</v>
      </c>
      <c r="C502" s="424"/>
      <c r="D502" s="337" t="s">
        <v>614</v>
      </c>
    </row>
    <row r="503" spans="1:4" x14ac:dyDescent="0.2">
      <c r="A503" s="328">
        <v>502</v>
      </c>
      <c r="B503" s="423" t="s">
        <v>615</v>
      </c>
      <c r="C503" s="424"/>
      <c r="D503" s="337" t="s">
        <v>615</v>
      </c>
    </row>
    <row r="504" spans="1:4" x14ac:dyDescent="0.2">
      <c r="A504" s="328">
        <v>503</v>
      </c>
      <c r="B504" s="423" t="s">
        <v>616</v>
      </c>
      <c r="C504" s="424"/>
      <c r="D504" s="337" t="s">
        <v>616</v>
      </c>
    </row>
    <row r="505" spans="1:4" x14ac:dyDescent="0.2">
      <c r="A505" s="328">
        <v>504</v>
      </c>
      <c r="B505" s="423" t="s">
        <v>617</v>
      </c>
      <c r="C505" s="424"/>
      <c r="D505" s="337" t="s">
        <v>617</v>
      </c>
    </row>
    <row r="506" spans="1:4" x14ac:dyDescent="0.2">
      <c r="A506" s="328">
        <v>505</v>
      </c>
      <c r="B506" s="423" t="s">
        <v>618</v>
      </c>
      <c r="C506" s="424"/>
      <c r="D506" s="337" t="s">
        <v>618</v>
      </c>
    </row>
    <row r="507" spans="1:4" x14ac:dyDescent="0.2">
      <c r="A507" s="328">
        <v>506</v>
      </c>
      <c r="B507" s="423" t="s">
        <v>619</v>
      </c>
      <c r="C507" s="424"/>
      <c r="D507" s="337" t="s">
        <v>619</v>
      </c>
    </row>
    <row r="508" spans="1:4" x14ac:dyDescent="0.2">
      <c r="A508" s="328">
        <v>507</v>
      </c>
      <c r="B508" s="423" t="s">
        <v>620</v>
      </c>
      <c r="C508" s="424"/>
      <c r="D508" s="337" t="s">
        <v>620</v>
      </c>
    </row>
    <row r="509" spans="1:4" x14ac:dyDescent="0.2">
      <c r="A509" s="328">
        <v>508</v>
      </c>
      <c r="B509" s="423" t="s">
        <v>621</v>
      </c>
      <c r="C509" s="424"/>
      <c r="D509" s="337" t="s">
        <v>621</v>
      </c>
    </row>
    <row r="510" spans="1:4" x14ac:dyDescent="0.2">
      <c r="A510" s="328">
        <v>509</v>
      </c>
      <c r="B510" s="423" t="s">
        <v>622</v>
      </c>
      <c r="C510" s="424"/>
      <c r="D510" s="337" t="s">
        <v>622</v>
      </c>
    </row>
    <row r="511" spans="1:4" x14ac:dyDescent="0.2">
      <c r="A511" s="328">
        <v>510</v>
      </c>
      <c r="B511" s="423" t="s">
        <v>623</v>
      </c>
      <c r="C511" s="424"/>
      <c r="D511" s="337" t="s">
        <v>623</v>
      </c>
    </row>
    <row r="512" spans="1:4" x14ac:dyDescent="0.2">
      <c r="A512" s="328">
        <v>511</v>
      </c>
      <c r="B512" s="423" t="s">
        <v>624</v>
      </c>
      <c r="C512" s="424"/>
      <c r="D512" s="337" t="s">
        <v>624</v>
      </c>
    </row>
    <row r="513" spans="1:4" x14ac:dyDescent="0.2">
      <c r="A513" s="328">
        <v>512</v>
      </c>
      <c r="B513" s="423" t="s">
        <v>625</v>
      </c>
      <c r="C513" s="424"/>
      <c r="D513" s="337" t="s">
        <v>625</v>
      </c>
    </row>
    <row r="514" spans="1:4" x14ac:dyDescent="0.2">
      <c r="A514" s="328">
        <v>513</v>
      </c>
      <c r="B514" s="423" t="s">
        <v>626</v>
      </c>
      <c r="C514" s="424"/>
      <c r="D514" s="337" t="s">
        <v>626</v>
      </c>
    </row>
    <row r="515" spans="1:4" x14ac:dyDescent="0.2">
      <c r="A515" s="328">
        <v>514</v>
      </c>
      <c r="B515" s="423" t="s">
        <v>627</v>
      </c>
      <c r="C515" s="424"/>
      <c r="D515" s="337" t="s">
        <v>627</v>
      </c>
    </row>
    <row r="516" spans="1:4" x14ac:dyDescent="0.2">
      <c r="A516" s="328">
        <v>515</v>
      </c>
      <c r="B516" s="423" t="s">
        <v>628</v>
      </c>
      <c r="C516" s="424"/>
      <c r="D516" s="337" t="s">
        <v>628</v>
      </c>
    </row>
    <row r="517" spans="1:4" x14ac:dyDescent="0.2">
      <c r="A517" s="328">
        <v>516</v>
      </c>
      <c r="B517" s="423" t="s">
        <v>629</v>
      </c>
      <c r="C517" s="424"/>
      <c r="D517" s="337" t="s">
        <v>629</v>
      </c>
    </row>
    <row r="518" spans="1:4" x14ac:dyDescent="0.2">
      <c r="A518" s="328">
        <v>517</v>
      </c>
      <c r="B518" s="423" t="s">
        <v>630</v>
      </c>
      <c r="C518" s="424"/>
      <c r="D518" s="337" t="s">
        <v>630</v>
      </c>
    </row>
    <row r="519" spans="1:4" x14ac:dyDescent="0.2">
      <c r="A519" s="328">
        <v>518</v>
      </c>
      <c r="B519" s="423" t="s">
        <v>631</v>
      </c>
      <c r="C519" s="424"/>
      <c r="D519" s="337" t="s">
        <v>631</v>
      </c>
    </row>
    <row r="520" spans="1:4" x14ac:dyDescent="0.2">
      <c r="A520" s="328">
        <v>519</v>
      </c>
      <c r="B520" s="423" t="s">
        <v>632</v>
      </c>
      <c r="C520" s="424"/>
      <c r="D520" s="337" t="s">
        <v>632</v>
      </c>
    </row>
    <row r="521" spans="1:4" x14ac:dyDescent="0.2">
      <c r="A521" s="328">
        <v>520</v>
      </c>
      <c r="B521" s="423" t="s">
        <v>633</v>
      </c>
      <c r="C521" s="424"/>
      <c r="D521" s="337" t="s">
        <v>633</v>
      </c>
    </row>
    <row r="522" spans="1:4" x14ac:dyDescent="0.2">
      <c r="A522" s="328">
        <v>521</v>
      </c>
      <c r="B522" s="423" t="s">
        <v>634</v>
      </c>
      <c r="C522" s="424"/>
      <c r="D522" s="337" t="s">
        <v>634</v>
      </c>
    </row>
    <row r="523" spans="1:4" x14ac:dyDescent="0.2">
      <c r="A523" s="328">
        <v>522</v>
      </c>
      <c r="B523" s="423" t="s">
        <v>635</v>
      </c>
      <c r="C523" s="424"/>
      <c r="D523" s="337" t="s">
        <v>635</v>
      </c>
    </row>
    <row r="524" spans="1:4" x14ac:dyDescent="0.2">
      <c r="A524" s="328">
        <v>523</v>
      </c>
      <c r="B524" s="423" t="s">
        <v>636</v>
      </c>
      <c r="C524" s="424"/>
      <c r="D524" s="337" t="s">
        <v>636</v>
      </c>
    </row>
    <row r="525" spans="1:4" x14ac:dyDescent="0.2">
      <c r="A525" s="328">
        <v>524</v>
      </c>
      <c r="B525" s="423" t="s">
        <v>637</v>
      </c>
      <c r="C525" s="424"/>
      <c r="D525" s="337" t="s">
        <v>637</v>
      </c>
    </row>
    <row r="526" spans="1:4" x14ac:dyDescent="0.2">
      <c r="A526" s="328">
        <v>525</v>
      </c>
      <c r="B526" s="423" t="s">
        <v>638</v>
      </c>
      <c r="C526" s="424"/>
      <c r="D526" s="337" t="s">
        <v>638</v>
      </c>
    </row>
    <row r="527" spans="1:4" x14ac:dyDescent="0.2">
      <c r="A527" s="328">
        <v>526</v>
      </c>
      <c r="B527" s="423" t="s">
        <v>639</v>
      </c>
      <c r="C527" s="424"/>
      <c r="D527" s="337" t="s">
        <v>639</v>
      </c>
    </row>
    <row r="528" spans="1:4" x14ac:dyDescent="0.2">
      <c r="A528" s="328">
        <v>527</v>
      </c>
      <c r="B528" s="423" t="s">
        <v>640</v>
      </c>
      <c r="C528" s="424"/>
      <c r="D528" s="337" t="s">
        <v>640</v>
      </c>
    </row>
    <row r="529" spans="1:4" x14ac:dyDescent="0.2">
      <c r="A529" s="328">
        <v>528</v>
      </c>
      <c r="B529" s="423" t="s">
        <v>641</v>
      </c>
      <c r="C529" s="424"/>
      <c r="D529" s="337" t="s">
        <v>641</v>
      </c>
    </row>
    <row r="530" spans="1:4" x14ac:dyDescent="0.2">
      <c r="A530" s="328">
        <v>529</v>
      </c>
      <c r="B530" s="423" t="s">
        <v>642</v>
      </c>
      <c r="C530" s="424"/>
      <c r="D530" s="337" t="s">
        <v>642</v>
      </c>
    </row>
    <row r="531" spans="1:4" x14ac:dyDescent="0.2">
      <c r="A531" s="328">
        <v>530</v>
      </c>
      <c r="B531" s="423" t="s">
        <v>643</v>
      </c>
      <c r="C531" s="424"/>
      <c r="D531" s="337" t="s">
        <v>643</v>
      </c>
    </row>
    <row r="532" spans="1:4" x14ac:dyDescent="0.2">
      <c r="A532" s="328">
        <v>531</v>
      </c>
      <c r="B532" s="423" t="s">
        <v>644</v>
      </c>
      <c r="C532" s="424"/>
      <c r="D532" s="337" t="s">
        <v>644</v>
      </c>
    </row>
    <row r="533" spans="1:4" ht="15" x14ac:dyDescent="0.2">
      <c r="A533" s="328">
        <v>532</v>
      </c>
      <c r="B533" s="428" t="s">
        <v>645</v>
      </c>
      <c r="C533" s="429"/>
      <c r="D533" s="381" t="s">
        <v>645</v>
      </c>
    </row>
    <row r="534" spans="1:4" x14ac:dyDescent="0.2">
      <c r="A534" s="328">
        <v>533</v>
      </c>
      <c r="B534" s="423" t="s">
        <v>646</v>
      </c>
      <c r="C534" s="424"/>
      <c r="D534" s="337" t="s">
        <v>646</v>
      </c>
    </row>
    <row r="535" spans="1:4" x14ac:dyDescent="0.2">
      <c r="A535" s="328">
        <v>534</v>
      </c>
      <c r="B535" s="423" t="s">
        <v>647</v>
      </c>
      <c r="C535" s="424"/>
      <c r="D535" s="337" t="s">
        <v>647</v>
      </c>
    </row>
    <row r="536" spans="1:4" x14ac:dyDescent="0.2">
      <c r="A536" s="328">
        <v>535</v>
      </c>
      <c r="B536" s="423" t="s">
        <v>648</v>
      </c>
      <c r="C536" s="424"/>
      <c r="D536" s="337" t="s">
        <v>648</v>
      </c>
    </row>
    <row r="537" spans="1:4" x14ac:dyDescent="0.2">
      <c r="A537" s="328">
        <v>536</v>
      </c>
      <c r="B537" s="423" t="s">
        <v>649</v>
      </c>
      <c r="C537" s="424"/>
      <c r="D537" s="337" t="s">
        <v>649</v>
      </c>
    </row>
    <row r="538" spans="1:4" x14ac:dyDescent="0.2">
      <c r="A538" s="328">
        <v>537</v>
      </c>
      <c r="B538" s="423" t="s">
        <v>650</v>
      </c>
      <c r="C538" s="424"/>
      <c r="D538" s="337" t="s">
        <v>650</v>
      </c>
    </row>
    <row r="539" spans="1:4" x14ac:dyDescent="0.2">
      <c r="A539" s="328">
        <v>538</v>
      </c>
      <c r="B539" s="423" t="s">
        <v>651</v>
      </c>
      <c r="C539" s="424"/>
      <c r="D539" s="337" t="s">
        <v>651</v>
      </c>
    </row>
    <row r="540" spans="1:4" x14ac:dyDescent="0.2">
      <c r="A540" s="328">
        <v>539</v>
      </c>
      <c r="B540" s="423" t="s">
        <v>652</v>
      </c>
      <c r="C540" s="424"/>
      <c r="D540" s="337" t="s">
        <v>652</v>
      </c>
    </row>
    <row r="541" spans="1:4" x14ac:dyDescent="0.2">
      <c r="A541" s="328">
        <v>540</v>
      </c>
      <c r="B541" s="423" t="s">
        <v>653</v>
      </c>
      <c r="C541" s="424"/>
      <c r="D541" s="337" t="s">
        <v>653</v>
      </c>
    </row>
    <row r="542" spans="1:4" x14ac:dyDescent="0.2">
      <c r="A542" s="328">
        <v>541</v>
      </c>
      <c r="B542" s="423" t="s">
        <v>654</v>
      </c>
      <c r="C542" s="424"/>
      <c r="D542" s="337" t="s">
        <v>654</v>
      </c>
    </row>
    <row r="543" spans="1:4" x14ac:dyDescent="0.2">
      <c r="A543" s="328">
        <v>542</v>
      </c>
      <c r="B543" s="423" t="s">
        <v>655</v>
      </c>
      <c r="C543" s="424"/>
      <c r="D543" s="337" t="s">
        <v>655</v>
      </c>
    </row>
    <row r="544" spans="1:4" x14ac:dyDescent="0.2">
      <c r="A544" s="328">
        <v>543</v>
      </c>
      <c r="B544" s="423" t="s">
        <v>656</v>
      </c>
      <c r="C544" s="424"/>
      <c r="D544" s="337" t="s">
        <v>656</v>
      </c>
    </row>
    <row r="545" spans="1:4" ht="15" x14ac:dyDescent="0.2">
      <c r="A545" s="328">
        <v>544</v>
      </c>
      <c r="B545" s="428" t="s">
        <v>657</v>
      </c>
      <c r="C545" s="429"/>
      <c r="D545" s="381" t="s">
        <v>657</v>
      </c>
    </row>
    <row r="546" spans="1:4" ht="15" x14ac:dyDescent="0.2">
      <c r="A546" s="328">
        <v>545</v>
      </c>
      <c r="B546" s="428" t="s">
        <v>658</v>
      </c>
      <c r="C546" s="429"/>
      <c r="D546" s="381" t="s">
        <v>658</v>
      </c>
    </row>
    <row r="547" spans="1:4" x14ac:dyDescent="0.2">
      <c r="A547" s="328">
        <v>546</v>
      </c>
      <c r="B547" s="423" t="s">
        <v>659</v>
      </c>
      <c r="C547" s="424"/>
      <c r="D547" s="337" t="s">
        <v>659</v>
      </c>
    </row>
    <row r="548" spans="1:4" x14ac:dyDescent="0.2">
      <c r="A548" s="328">
        <v>547</v>
      </c>
      <c r="B548" s="423" t="s">
        <v>660</v>
      </c>
      <c r="C548" s="424"/>
      <c r="D548" s="337" t="s">
        <v>660</v>
      </c>
    </row>
    <row r="549" spans="1:4" x14ac:dyDescent="0.2">
      <c r="A549" s="328">
        <v>548</v>
      </c>
      <c r="B549" s="423" t="s">
        <v>661</v>
      </c>
      <c r="C549" s="424"/>
      <c r="D549" s="337" t="s">
        <v>661</v>
      </c>
    </row>
    <row r="550" spans="1:4" ht="15" x14ac:dyDescent="0.2">
      <c r="A550" s="328">
        <v>549</v>
      </c>
      <c r="B550" s="428" t="s">
        <v>662</v>
      </c>
      <c r="C550" s="429"/>
      <c r="D550" s="381" t="s">
        <v>662</v>
      </c>
    </row>
    <row r="551" spans="1:4" x14ac:dyDescent="0.2">
      <c r="A551" s="328">
        <v>550</v>
      </c>
      <c r="B551" s="423" t="s">
        <v>663</v>
      </c>
      <c r="C551" s="424"/>
      <c r="D551" s="337" t="s">
        <v>663</v>
      </c>
    </row>
    <row r="552" spans="1:4" x14ac:dyDescent="0.2">
      <c r="A552" s="328">
        <v>551</v>
      </c>
      <c r="B552" s="423" t="s">
        <v>664</v>
      </c>
      <c r="C552" s="424"/>
      <c r="D552" s="337" t="s">
        <v>664</v>
      </c>
    </row>
    <row r="553" spans="1:4" x14ac:dyDescent="0.2">
      <c r="A553" s="328">
        <v>552</v>
      </c>
      <c r="B553" s="423" t="s">
        <v>665</v>
      </c>
      <c r="C553" s="424"/>
      <c r="D553" s="337" t="s">
        <v>665</v>
      </c>
    </row>
    <row r="554" spans="1:4" x14ac:dyDescent="0.2">
      <c r="A554" s="328">
        <v>553</v>
      </c>
      <c r="B554" s="423" t="s">
        <v>666</v>
      </c>
      <c r="C554" s="424"/>
      <c r="D554" s="337" t="s">
        <v>666</v>
      </c>
    </row>
    <row r="555" spans="1:4" x14ac:dyDescent="0.2">
      <c r="A555" s="328">
        <v>554</v>
      </c>
      <c r="B555" s="423" t="s">
        <v>667</v>
      </c>
      <c r="C555" s="424"/>
      <c r="D555" s="337" t="s">
        <v>667</v>
      </c>
    </row>
    <row r="556" spans="1:4" x14ac:dyDescent="0.2">
      <c r="A556" s="328">
        <v>555</v>
      </c>
      <c r="B556" s="423" t="s">
        <v>668</v>
      </c>
      <c r="C556" s="424"/>
      <c r="D556" s="337" t="s">
        <v>668</v>
      </c>
    </row>
    <row r="557" spans="1:4" x14ac:dyDescent="0.2">
      <c r="A557" s="328">
        <v>556</v>
      </c>
      <c r="B557" s="423" t="s">
        <v>669</v>
      </c>
      <c r="C557" s="424"/>
      <c r="D557" s="337" t="s">
        <v>669</v>
      </c>
    </row>
    <row r="558" spans="1:4" x14ac:dyDescent="0.2">
      <c r="A558" s="328">
        <v>557</v>
      </c>
      <c r="B558" s="423" t="s">
        <v>670</v>
      </c>
      <c r="C558" s="424"/>
      <c r="D558" s="337" t="s">
        <v>670</v>
      </c>
    </row>
    <row r="559" spans="1:4" x14ac:dyDescent="0.2">
      <c r="A559" s="328">
        <v>558</v>
      </c>
      <c r="B559" s="423" t="s">
        <v>671</v>
      </c>
      <c r="C559" s="424"/>
      <c r="D559" s="337" t="s">
        <v>671</v>
      </c>
    </row>
    <row r="560" spans="1:4" x14ac:dyDescent="0.2">
      <c r="A560" s="328">
        <v>559</v>
      </c>
      <c r="B560" s="423" t="s">
        <v>672</v>
      </c>
      <c r="C560" s="424"/>
      <c r="D560" s="337" t="s">
        <v>672</v>
      </c>
    </row>
    <row r="561" spans="1:4" x14ac:dyDescent="0.2">
      <c r="A561" s="328">
        <v>560</v>
      </c>
      <c r="B561" s="423" t="s">
        <v>673</v>
      </c>
      <c r="C561" s="424"/>
      <c r="D561" s="337" t="s">
        <v>673</v>
      </c>
    </row>
    <row r="562" spans="1:4" x14ac:dyDescent="0.2">
      <c r="A562" s="328">
        <v>561</v>
      </c>
      <c r="B562" s="423" t="s">
        <v>674</v>
      </c>
      <c r="C562" s="424"/>
      <c r="D562" s="337" t="s">
        <v>674</v>
      </c>
    </row>
    <row r="563" spans="1:4" x14ac:dyDescent="0.2">
      <c r="A563" s="328">
        <v>562</v>
      </c>
      <c r="B563" s="423" t="s">
        <v>675</v>
      </c>
      <c r="C563" s="424"/>
      <c r="D563" s="337" t="s">
        <v>675</v>
      </c>
    </row>
    <row r="564" spans="1:4" x14ac:dyDescent="0.2">
      <c r="A564" s="328">
        <v>563</v>
      </c>
      <c r="B564" s="423" t="s">
        <v>676</v>
      </c>
      <c r="C564" s="424"/>
      <c r="D564" s="337" t="s">
        <v>676</v>
      </c>
    </row>
    <row r="565" spans="1:4" x14ac:dyDescent="0.2">
      <c r="A565" s="328">
        <v>564</v>
      </c>
      <c r="B565" s="423" t="s">
        <v>677</v>
      </c>
      <c r="C565" s="424"/>
      <c r="D565" s="337" t="s">
        <v>677</v>
      </c>
    </row>
    <row r="566" spans="1:4" x14ac:dyDescent="0.2">
      <c r="A566" s="328">
        <v>565</v>
      </c>
      <c r="B566" s="423" t="s">
        <v>678</v>
      </c>
      <c r="C566" s="424"/>
      <c r="D566" s="337" t="s">
        <v>678</v>
      </c>
    </row>
    <row r="567" spans="1:4" x14ac:dyDescent="0.2">
      <c r="A567" s="328">
        <v>566</v>
      </c>
      <c r="B567" s="423" t="s">
        <v>679</v>
      </c>
      <c r="C567" s="424"/>
      <c r="D567" s="337" t="s">
        <v>679</v>
      </c>
    </row>
    <row r="568" spans="1:4" x14ac:dyDescent="0.2">
      <c r="A568" s="328">
        <v>567</v>
      </c>
      <c r="B568" s="423" t="s">
        <v>680</v>
      </c>
      <c r="C568" s="424"/>
      <c r="D568" s="337" t="s">
        <v>680</v>
      </c>
    </row>
    <row r="569" spans="1:4" x14ac:dyDescent="0.2">
      <c r="A569" s="328">
        <v>568</v>
      </c>
      <c r="B569" s="423" t="s">
        <v>681</v>
      </c>
      <c r="C569" s="424"/>
      <c r="D569" s="337" t="s">
        <v>681</v>
      </c>
    </row>
    <row r="570" spans="1:4" x14ac:dyDescent="0.2">
      <c r="A570" s="328">
        <v>569</v>
      </c>
      <c r="B570" s="423" t="s">
        <v>682</v>
      </c>
      <c r="C570" s="424"/>
      <c r="D570" s="337" t="s">
        <v>682</v>
      </c>
    </row>
    <row r="571" spans="1:4" x14ac:dyDescent="0.2">
      <c r="A571" s="328">
        <v>570</v>
      </c>
      <c r="B571" s="423" t="s">
        <v>683</v>
      </c>
      <c r="C571" s="424"/>
      <c r="D571" s="337" t="s">
        <v>683</v>
      </c>
    </row>
    <row r="572" spans="1:4" x14ac:dyDescent="0.2">
      <c r="A572" s="328">
        <v>571</v>
      </c>
      <c r="B572" s="423" t="s">
        <v>684</v>
      </c>
      <c r="C572" s="424"/>
      <c r="D572" s="337" t="s">
        <v>684</v>
      </c>
    </row>
    <row r="573" spans="1:4" x14ac:dyDescent="0.2">
      <c r="A573" s="328">
        <v>572</v>
      </c>
      <c r="B573" s="423" t="s">
        <v>685</v>
      </c>
      <c r="C573" s="424"/>
      <c r="D573" s="337" t="s">
        <v>685</v>
      </c>
    </row>
    <row r="574" spans="1:4" x14ac:dyDescent="0.2">
      <c r="A574" s="328">
        <v>573</v>
      </c>
      <c r="B574" s="423" t="s">
        <v>23</v>
      </c>
      <c r="C574" s="424"/>
      <c r="D574" s="337" t="s">
        <v>23</v>
      </c>
    </row>
    <row r="575" spans="1:4" x14ac:dyDescent="0.2">
      <c r="A575" s="328">
        <v>574</v>
      </c>
      <c r="B575" s="423" t="s">
        <v>686</v>
      </c>
      <c r="C575" s="424"/>
      <c r="D575" s="337" t="s">
        <v>686</v>
      </c>
    </row>
    <row r="576" spans="1:4" x14ac:dyDescent="0.2">
      <c r="A576" s="328">
        <v>575</v>
      </c>
      <c r="B576" s="423" t="s">
        <v>687</v>
      </c>
      <c r="C576" s="424"/>
      <c r="D576" s="337" t="s">
        <v>687</v>
      </c>
    </row>
    <row r="577" spans="1:4" x14ac:dyDescent="0.2">
      <c r="A577" s="328">
        <v>576</v>
      </c>
      <c r="B577" s="423" t="s">
        <v>688</v>
      </c>
      <c r="C577" s="424"/>
      <c r="D577" s="337" t="s">
        <v>688</v>
      </c>
    </row>
    <row r="578" spans="1:4" ht="15" x14ac:dyDescent="0.2">
      <c r="A578" s="328">
        <v>577</v>
      </c>
      <c r="B578" s="428" t="s">
        <v>689</v>
      </c>
      <c r="C578" s="429"/>
      <c r="D578" s="381" t="s">
        <v>689</v>
      </c>
    </row>
    <row r="579" spans="1:4" x14ac:dyDescent="0.2">
      <c r="A579" s="328">
        <v>578</v>
      </c>
      <c r="B579" s="423" t="s">
        <v>690</v>
      </c>
      <c r="C579" s="424"/>
      <c r="D579" s="337" t="s">
        <v>690</v>
      </c>
    </row>
    <row r="580" spans="1:4" x14ac:dyDescent="0.2">
      <c r="A580" s="328">
        <v>579</v>
      </c>
      <c r="B580" s="423" t="s">
        <v>691</v>
      </c>
      <c r="C580" s="424"/>
      <c r="D580" s="337" t="s">
        <v>691</v>
      </c>
    </row>
    <row r="581" spans="1:4" x14ac:dyDescent="0.2">
      <c r="A581" s="328">
        <v>580</v>
      </c>
      <c r="B581" s="423" t="s">
        <v>692</v>
      </c>
      <c r="C581" s="424"/>
      <c r="D581" s="337" t="s">
        <v>692</v>
      </c>
    </row>
    <row r="582" spans="1:4" x14ac:dyDescent="0.2">
      <c r="A582" s="328">
        <v>581</v>
      </c>
      <c r="B582" s="423" t="s">
        <v>693</v>
      </c>
      <c r="C582" s="424"/>
      <c r="D582" s="337" t="s">
        <v>693</v>
      </c>
    </row>
    <row r="583" spans="1:4" x14ac:dyDescent="0.2">
      <c r="A583" s="328">
        <v>582</v>
      </c>
      <c r="B583" s="423" t="s">
        <v>694</v>
      </c>
      <c r="C583" s="424"/>
      <c r="D583" s="337" t="s">
        <v>694</v>
      </c>
    </row>
    <row r="584" spans="1:4" x14ac:dyDescent="0.2">
      <c r="A584" s="328">
        <v>583</v>
      </c>
      <c r="B584" s="423" t="s">
        <v>695</v>
      </c>
      <c r="C584" s="424"/>
      <c r="D584" s="337" t="s">
        <v>695</v>
      </c>
    </row>
    <row r="585" spans="1:4" x14ac:dyDescent="0.2">
      <c r="A585" s="328">
        <v>584</v>
      </c>
      <c r="B585" s="423" t="s">
        <v>696</v>
      </c>
      <c r="C585" s="424"/>
      <c r="D585" s="337" t="s">
        <v>696</v>
      </c>
    </row>
    <row r="586" spans="1:4" x14ac:dyDescent="0.2">
      <c r="A586" s="328">
        <v>585</v>
      </c>
      <c r="B586" s="423" t="s">
        <v>697</v>
      </c>
      <c r="C586" s="424"/>
      <c r="D586" s="337" t="s">
        <v>697</v>
      </c>
    </row>
    <row r="587" spans="1:4" x14ac:dyDescent="0.2">
      <c r="A587" s="328">
        <v>586</v>
      </c>
      <c r="B587" s="423" t="s">
        <v>698</v>
      </c>
      <c r="C587" s="424"/>
      <c r="D587" s="337" t="s">
        <v>698</v>
      </c>
    </row>
    <row r="588" spans="1:4" x14ac:dyDescent="0.2">
      <c r="A588" s="328">
        <v>587</v>
      </c>
      <c r="B588" s="423" t="s">
        <v>699</v>
      </c>
      <c r="C588" s="424"/>
      <c r="D588" s="337" t="s">
        <v>699</v>
      </c>
    </row>
    <row r="589" spans="1:4" x14ac:dyDescent="0.2">
      <c r="A589" s="328">
        <v>588</v>
      </c>
      <c r="B589" s="423" t="s">
        <v>700</v>
      </c>
      <c r="C589" s="424"/>
      <c r="D589" s="337" t="s">
        <v>700</v>
      </c>
    </row>
    <row r="590" spans="1:4" x14ac:dyDescent="0.2">
      <c r="A590" s="328">
        <v>589</v>
      </c>
      <c r="B590" s="423" t="s">
        <v>701</v>
      </c>
      <c r="C590" s="424"/>
      <c r="D590" s="337" t="s">
        <v>701</v>
      </c>
    </row>
    <row r="591" spans="1:4" x14ac:dyDescent="0.2">
      <c r="A591" s="328">
        <v>590</v>
      </c>
      <c r="B591" s="423" t="s">
        <v>702</v>
      </c>
      <c r="C591" s="424"/>
      <c r="D591" s="337" t="s">
        <v>702</v>
      </c>
    </row>
    <row r="592" spans="1:4" ht="15" x14ac:dyDescent="0.2">
      <c r="A592" s="328">
        <v>591</v>
      </c>
      <c r="B592" s="428" t="s">
        <v>703</v>
      </c>
      <c r="C592" s="429"/>
      <c r="D592" s="381" t="s">
        <v>703</v>
      </c>
    </row>
    <row r="593" spans="1:4" ht="15" x14ac:dyDescent="0.2">
      <c r="A593" s="328">
        <v>592</v>
      </c>
      <c r="B593" s="428" t="s">
        <v>704</v>
      </c>
      <c r="C593" s="429"/>
      <c r="D593" s="381" t="s">
        <v>704</v>
      </c>
    </row>
    <row r="594" spans="1:4" ht="15" x14ac:dyDescent="0.2">
      <c r="A594" s="328">
        <v>593</v>
      </c>
      <c r="B594" s="428" t="s">
        <v>705</v>
      </c>
      <c r="C594" s="429"/>
      <c r="D594" s="381" t="s">
        <v>705</v>
      </c>
    </row>
    <row r="595" spans="1:4" x14ac:dyDescent="0.2">
      <c r="A595" s="328">
        <v>594</v>
      </c>
      <c r="B595" s="423" t="s">
        <v>706</v>
      </c>
      <c r="C595" s="424"/>
      <c r="D595" s="337" t="s">
        <v>706</v>
      </c>
    </row>
    <row r="596" spans="1:4" x14ac:dyDescent="0.2">
      <c r="A596" s="328">
        <v>595</v>
      </c>
      <c r="B596" s="423" t="s">
        <v>707</v>
      </c>
      <c r="C596" s="424"/>
      <c r="D596" s="337" t="s">
        <v>707</v>
      </c>
    </row>
    <row r="597" spans="1:4" x14ac:dyDescent="0.2">
      <c r="A597" s="328">
        <v>596</v>
      </c>
      <c r="B597" s="423" t="s">
        <v>708</v>
      </c>
      <c r="C597" s="424"/>
      <c r="D597" s="337" t="s">
        <v>708</v>
      </c>
    </row>
    <row r="598" spans="1:4" ht="15" x14ac:dyDescent="0.2">
      <c r="A598" s="328">
        <v>597</v>
      </c>
      <c r="B598" s="428" t="s">
        <v>709</v>
      </c>
      <c r="C598" s="429"/>
      <c r="D598" s="381" t="s">
        <v>709</v>
      </c>
    </row>
    <row r="599" spans="1:4" x14ac:dyDescent="0.2">
      <c r="A599" s="328">
        <v>598</v>
      </c>
      <c r="B599" s="423" t="s">
        <v>710</v>
      </c>
      <c r="C599" s="424"/>
      <c r="D599" s="337" t="s">
        <v>710</v>
      </c>
    </row>
    <row r="600" spans="1:4" x14ac:dyDescent="0.2">
      <c r="A600" s="328">
        <v>599</v>
      </c>
      <c r="B600" s="423" t="s">
        <v>711</v>
      </c>
      <c r="C600" s="424"/>
      <c r="D600" s="337" t="s">
        <v>711</v>
      </c>
    </row>
    <row r="601" spans="1:4" x14ac:dyDescent="0.2">
      <c r="A601" s="328">
        <v>600</v>
      </c>
      <c r="B601" s="423" t="s">
        <v>712</v>
      </c>
      <c r="C601" s="424"/>
      <c r="D601" s="337" t="s">
        <v>712</v>
      </c>
    </row>
    <row r="602" spans="1:4" x14ac:dyDescent="0.2">
      <c r="A602" s="328">
        <v>601</v>
      </c>
      <c r="B602" s="423" t="s">
        <v>713</v>
      </c>
      <c r="C602" s="424"/>
      <c r="D602" s="337" t="s">
        <v>713</v>
      </c>
    </row>
    <row r="603" spans="1:4" x14ac:dyDescent="0.2">
      <c r="A603" s="328">
        <v>602</v>
      </c>
      <c r="B603" s="423" t="s">
        <v>714</v>
      </c>
      <c r="C603" s="424"/>
      <c r="D603" s="337" t="s">
        <v>714</v>
      </c>
    </row>
    <row r="604" spans="1:4" x14ac:dyDescent="0.2">
      <c r="A604" s="328">
        <v>603</v>
      </c>
      <c r="B604" s="423" t="s">
        <v>715</v>
      </c>
      <c r="C604" s="424"/>
      <c r="D604" s="337" t="s">
        <v>715</v>
      </c>
    </row>
    <row r="605" spans="1:4" x14ac:dyDescent="0.2">
      <c r="A605" s="328">
        <v>604</v>
      </c>
      <c r="B605" s="430" t="s">
        <v>716</v>
      </c>
      <c r="C605" s="431"/>
      <c r="D605" s="337" t="s">
        <v>716</v>
      </c>
    </row>
    <row r="606" spans="1:4" x14ac:dyDescent="0.2">
      <c r="A606" s="328">
        <v>605</v>
      </c>
      <c r="B606" s="430" t="s">
        <v>717</v>
      </c>
      <c r="C606" s="431"/>
      <c r="D606" s="337" t="s">
        <v>717</v>
      </c>
    </row>
    <row r="607" spans="1:4" x14ac:dyDescent="0.2">
      <c r="A607" s="328">
        <v>606</v>
      </c>
      <c r="B607" s="430" t="s">
        <v>718</v>
      </c>
      <c r="C607" s="431"/>
      <c r="D607" s="337" t="s">
        <v>718</v>
      </c>
    </row>
    <row r="608" spans="1:4" x14ac:dyDescent="0.2">
      <c r="A608" s="328">
        <v>607</v>
      </c>
      <c r="B608" s="430" t="s">
        <v>719</v>
      </c>
      <c r="C608" s="431"/>
      <c r="D608" s="337" t="s">
        <v>719</v>
      </c>
    </row>
    <row r="609" spans="1:4" x14ac:dyDescent="0.2">
      <c r="A609" s="328">
        <v>608</v>
      </c>
      <c r="B609" s="430" t="s">
        <v>720</v>
      </c>
      <c r="C609" s="431"/>
      <c r="D609" s="337" t="s">
        <v>720</v>
      </c>
    </row>
    <row r="610" spans="1:4" x14ac:dyDescent="0.2">
      <c r="A610" s="328">
        <v>609</v>
      </c>
      <c r="B610" s="423" t="s">
        <v>721</v>
      </c>
      <c r="C610" s="424"/>
      <c r="D610" s="337" t="s">
        <v>721</v>
      </c>
    </row>
    <row r="611" spans="1:4" x14ac:dyDescent="0.2">
      <c r="A611" s="328">
        <v>610</v>
      </c>
      <c r="B611" s="423" t="s">
        <v>722</v>
      </c>
      <c r="C611" s="424"/>
      <c r="D611" s="337" t="s">
        <v>722</v>
      </c>
    </row>
    <row r="612" spans="1:4" x14ac:dyDescent="0.2">
      <c r="A612" s="328">
        <v>611</v>
      </c>
      <c r="B612" s="423" t="s">
        <v>723</v>
      </c>
      <c r="C612" s="424"/>
      <c r="D612" s="337" t="s">
        <v>723</v>
      </c>
    </row>
    <row r="613" spans="1:4" x14ac:dyDescent="0.2">
      <c r="A613" s="328">
        <v>612</v>
      </c>
      <c r="B613" s="423" t="s">
        <v>724</v>
      </c>
      <c r="C613" s="424"/>
      <c r="D613" s="337" t="s">
        <v>724</v>
      </c>
    </row>
    <row r="614" spans="1:4" x14ac:dyDescent="0.2">
      <c r="A614" s="328">
        <v>613</v>
      </c>
      <c r="B614" s="423" t="s">
        <v>725</v>
      </c>
      <c r="C614" s="424"/>
      <c r="D614" s="337" t="s">
        <v>725</v>
      </c>
    </row>
    <row r="615" spans="1:4" x14ac:dyDescent="0.2">
      <c r="A615" s="328">
        <v>614</v>
      </c>
      <c r="B615" s="423" t="s">
        <v>726</v>
      </c>
      <c r="C615" s="424"/>
      <c r="D615" s="337" t="s">
        <v>726</v>
      </c>
    </row>
    <row r="616" spans="1:4" x14ac:dyDescent="0.2">
      <c r="A616" s="328">
        <v>615</v>
      </c>
      <c r="B616" s="423" t="s">
        <v>727</v>
      </c>
      <c r="C616" s="424"/>
      <c r="D616" s="337" t="s">
        <v>727</v>
      </c>
    </row>
    <row r="617" spans="1:4" x14ac:dyDescent="0.2">
      <c r="A617" s="328">
        <v>616</v>
      </c>
      <c r="B617" s="423" t="s">
        <v>728</v>
      </c>
      <c r="C617" s="424"/>
      <c r="D617" s="337" t="s">
        <v>728</v>
      </c>
    </row>
    <row r="618" spans="1:4" x14ac:dyDescent="0.2">
      <c r="A618" s="328">
        <v>617</v>
      </c>
      <c r="B618" s="423" t="s">
        <v>729</v>
      </c>
      <c r="C618" s="424"/>
      <c r="D618" s="337" t="s">
        <v>729</v>
      </c>
    </row>
    <row r="619" spans="1:4" x14ac:dyDescent="0.2">
      <c r="A619" s="328">
        <v>618</v>
      </c>
      <c r="B619" s="423" t="s">
        <v>730</v>
      </c>
      <c r="C619" s="424"/>
      <c r="D619" s="337" t="s">
        <v>730</v>
      </c>
    </row>
    <row r="620" spans="1:4" x14ac:dyDescent="0.2">
      <c r="A620" s="328">
        <v>619</v>
      </c>
      <c r="B620" s="423" t="s">
        <v>731</v>
      </c>
      <c r="C620" s="424"/>
      <c r="D620" s="337" t="s">
        <v>731</v>
      </c>
    </row>
    <row r="621" spans="1:4" x14ac:dyDescent="0.2">
      <c r="A621" s="328">
        <v>620</v>
      </c>
      <c r="B621" s="423" t="s">
        <v>732</v>
      </c>
      <c r="C621" s="424"/>
      <c r="D621" s="337" t="s">
        <v>732</v>
      </c>
    </row>
    <row r="622" spans="1:4" x14ac:dyDescent="0.2">
      <c r="A622" s="328">
        <v>621</v>
      </c>
      <c r="B622" s="423" t="s">
        <v>733</v>
      </c>
      <c r="C622" s="424"/>
      <c r="D622" s="337" t="s">
        <v>733</v>
      </c>
    </row>
    <row r="623" spans="1:4" x14ac:dyDescent="0.2">
      <c r="A623" s="328">
        <v>622</v>
      </c>
      <c r="B623" s="423" t="s">
        <v>734</v>
      </c>
      <c r="C623" s="424"/>
      <c r="D623" s="337" t="s">
        <v>734</v>
      </c>
    </row>
    <row r="624" spans="1:4" x14ac:dyDescent="0.2">
      <c r="A624" s="328">
        <v>623</v>
      </c>
      <c r="B624" s="423" t="s">
        <v>735</v>
      </c>
      <c r="C624" s="424"/>
      <c r="D624" s="337" t="s">
        <v>735</v>
      </c>
    </row>
    <row r="625" spans="1:4" x14ac:dyDescent="0.2">
      <c r="A625" s="328">
        <v>624</v>
      </c>
      <c r="B625" s="423" t="s">
        <v>736</v>
      </c>
      <c r="C625" s="424"/>
      <c r="D625" s="337" t="s">
        <v>736</v>
      </c>
    </row>
    <row r="626" spans="1:4" x14ac:dyDescent="0.2">
      <c r="A626" s="328">
        <v>625</v>
      </c>
      <c r="B626" s="423" t="s">
        <v>737</v>
      </c>
      <c r="C626" s="424"/>
      <c r="D626" s="337" t="s">
        <v>737</v>
      </c>
    </row>
    <row r="627" spans="1:4" x14ac:dyDescent="0.2">
      <c r="A627" s="328">
        <v>626</v>
      </c>
      <c r="B627" s="423" t="s">
        <v>738</v>
      </c>
      <c r="C627" s="424"/>
      <c r="D627" s="337" t="s">
        <v>738</v>
      </c>
    </row>
    <row r="628" spans="1:4" x14ac:dyDescent="0.2">
      <c r="A628" s="328">
        <v>627</v>
      </c>
      <c r="B628" s="423" t="s">
        <v>739</v>
      </c>
      <c r="C628" s="424"/>
      <c r="D628" s="337" t="s">
        <v>739</v>
      </c>
    </row>
    <row r="629" spans="1:4" x14ac:dyDescent="0.2">
      <c r="A629" s="328">
        <v>628</v>
      </c>
      <c r="B629" s="423" t="s">
        <v>740</v>
      </c>
      <c r="C629" s="424"/>
      <c r="D629" s="337" t="s">
        <v>740</v>
      </c>
    </row>
    <row r="630" spans="1:4" x14ac:dyDescent="0.2">
      <c r="A630" s="328">
        <v>629</v>
      </c>
      <c r="B630" s="423" t="s">
        <v>741</v>
      </c>
      <c r="C630" s="424"/>
      <c r="D630" s="337" t="s">
        <v>741</v>
      </c>
    </row>
    <row r="631" spans="1:4" x14ac:dyDescent="0.2">
      <c r="A631" s="328">
        <v>630</v>
      </c>
      <c r="B631" s="423" t="s">
        <v>742</v>
      </c>
      <c r="C631" s="424"/>
      <c r="D631" s="337" t="s">
        <v>742</v>
      </c>
    </row>
    <row r="632" spans="1:4" x14ac:dyDescent="0.2">
      <c r="A632" s="328">
        <v>631</v>
      </c>
      <c r="B632" s="423" t="s">
        <v>743</v>
      </c>
      <c r="C632" s="424"/>
      <c r="D632" s="337" t="s">
        <v>743</v>
      </c>
    </row>
    <row r="633" spans="1:4" x14ac:dyDescent="0.2">
      <c r="A633" s="328">
        <v>632</v>
      </c>
      <c r="B633" s="423" t="s">
        <v>744</v>
      </c>
      <c r="C633" s="424"/>
      <c r="D633" s="337" t="s">
        <v>744</v>
      </c>
    </row>
    <row r="634" spans="1:4" x14ac:dyDescent="0.2">
      <c r="A634" s="328">
        <v>633</v>
      </c>
      <c r="B634" s="423" t="s">
        <v>745</v>
      </c>
      <c r="C634" s="424"/>
      <c r="D634" s="337" t="s">
        <v>745</v>
      </c>
    </row>
    <row r="635" spans="1:4" x14ac:dyDescent="0.2">
      <c r="A635" s="328">
        <v>634</v>
      </c>
      <c r="B635" s="423" t="s">
        <v>746</v>
      </c>
      <c r="C635" s="424"/>
      <c r="D635" s="337" t="s">
        <v>746</v>
      </c>
    </row>
    <row r="636" spans="1:4" x14ac:dyDescent="0.2">
      <c r="A636" s="328">
        <v>635</v>
      </c>
      <c r="B636" s="423" t="s">
        <v>747</v>
      </c>
      <c r="C636" s="424"/>
      <c r="D636" s="337" t="s">
        <v>747</v>
      </c>
    </row>
    <row r="637" spans="1:4" x14ac:dyDescent="0.2">
      <c r="A637" s="328">
        <v>636</v>
      </c>
      <c r="B637" s="423" t="s">
        <v>748</v>
      </c>
      <c r="C637" s="424"/>
      <c r="D637" s="337" t="s">
        <v>748</v>
      </c>
    </row>
    <row r="638" spans="1:4" x14ac:dyDescent="0.2">
      <c r="A638" s="328">
        <v>637</v>
      </c>
      <c r="B638" s="423" t="s">
        <v>749</v>
      </c>
      <c r="C638" s="424"/>
      <c r="D638" s="337" t="s">
        <v>749</v>
      </c>
    </row>
    <row r="639" spans="1:4" x14ac:dyDescent="0.2">
      <c r="A639" s="328">
        <v>638</v>
      </c>
      <c r="B639" s="423" t="s">
        <v>750</v>
      </c>
      <c r="C639" s="424"/>
      <c r="D639" s="337" t="s">
        <v>750</v>
      </c>
    </row>
    <row r="640" spans="1:4" x14ac:dyDescent="0.2">
      <c r="A640" s="328">
        <v>639</v>
      </c>
      <c r="B640" s="423" t="s">
        <v>751</v>
      </c>
      <c r="C640" s="424"/>
      <c r="D640" s="337" t="s">
        <v>751</v>
      </c>
    </row>
    <row r="641" spans="1:4" x14ac:dyDescent="0.2">
      <c r="A641" s="328">
        <v>640</v>
      </c>
      <c r="B641" s="423" t="s">
        <v>752</v>
      </c>
      <c r="C641" s="424"/>
      <c r="D641" s="337" t="s">
        <v>752</v>
      </c>
    </row>
    <row r="642" spans="1:4" x14ac:dyDescent="0.2">
      <c r="A642" s="328">
        <v>641</v>
      </c>
      <c r="B642" s="423" t="s">
        <v>753</v>
      </c>
      <c r="C642" s="424"/>
      <c r="D642" s="337" t="s">
        <v>753</v>
      </c>
    </row>
    <row r="643" spans="1:4" x14ac:dyDescent="0.2">
      <c r="A643" s="328">
        <v>642</v>
      </c>
      <c r="B643" s="423" t="s">
        <v>754</v>
      </c>
      <c r="C643" s="424"/>
      <c r="D643" s="337" t="s">
        <v>754</v>
      </c>
    </row>
    <row r="644" spans="1:4" x14ac:dyDescent="0.2">
      <c r="A644" s="328">
        <v>643</v>
      </c>
      <c r="B644" s="423" t="s">
        <v>755</v>
      </c>
      <c r="C644" s="424"/>
      <c r="D644" s="337" t="s">
        <v>755</v>
      </c>
    </row>
    <row r="645" spans="1:4" x14ac:dyDescent="0.2">
      <c r="A645" s="328">
        <v>644</v>
      </c>
      <c r="B645" s="423" t="s">
        <v>756</v>
      </c>
      <c r="C645" s="424"/>
      <c r="D645" s="337" t="s">
        <v>756</v>
      </c>
    </row>
    <row r="646" spans="1:4" x14ac:dyDescent="0.2">
      <c r="A646" s="328">
        <v>645</v>
      </c>
      <c r="B646" s="423" t="s">
        <v>757</v>
      </c>
      <c r="C646" s="424"/>
      <c r="D646" s="337" t="s">
        <v>757</v>
      </c>
    </row>
    <row r="647" spans="1:4" x14ac:dyDescent="0.2">
      <c r="A647" s="328">
        <v>646</v>
      </c>
      <c r="B647" s="423" t="s">
        <v>758</v>
      </c>
      <c r="C647" s="424"/>
      <c r="D647" s="337" t="s">
        <v>758</v>
      </c>
    </row>
    <row r="648" spans="1:4" x14ac:dyDescent="0.2">
      <c r="A648" s="328">
        <v>647</v>
      </c>
      <c r="B648" s="423" t="s">
        <v>759</v>
      </c>
      <c r="C648" s="424"/>
      <c r="D648" s="337" t="s">
        <v>759</v>
      </c>
    </row>
    <row r="649" spans="1:4" x14ac:dyDescent="0.2">
      <c r="A649" s="328">
        <v>648</v>
      </c>
      <c r="B649" s="423" t="s">
        <v>760</v>
      </c>
      <c r="C649" s="424"/>
      <c r="D649" s="337" t="s">
        <v>760</v>
      </c>
    </row>
    <row r="650" spans="1:4" x14ac:dyDescent="0.2">
      <c r="A650" s="328">
        <v>649</v>
      </c>
      <c r="B650" s="423" t="s">
        <v>761</v>
      </c>
      <c r="C650" s="424"/>
      <c r="D650" s="337" t="s">
        <v>761</v>
      </c>
    </row>
    <row r="651" spans="1:4" x14ac:dyDescent="0.2">
      <c r="A651" s="328">
        <v>650</v>
      </c>
      <c r="B651" s="423" t="s">
        <v>762</v>
      </c>
      <c r="C651" s="424"/>
      <c r="D651" s="337" t="s">
        <v>762</v>
      </c>
    </row>
    <row r="652" spans="1:4" x14ac:dyDescent="0.2">
      <c r="A652" s="328">
        <v>651</v>
      </c>
      <c r="B652" s="423" t="s">
        <v>763</v>
      </c>
      <c r="C652" s="424"/>
      <c r="D652" s="337" t="s">
        <v>763</v>
      </c>
    </row>
    <row r="653" spans="1:4" x14ac:dyDescent="0.2">
      <c r="A653" s="328">
        <v>652</v>
      </c>
      <c r="B653" s="423" t="s">
        <v>764</v>
      </c>
      <c r="C653" s="424"/>
      <c r="D653" s="337" t="s">
        <v>764</v>
      </c>
    </row>
    <row r="654" spans="1:4" x14ac:dyDescent="0.2">
      <c r="A654" s="328">
        <v>653</v>
      </c>
      <c r="B654" s="423" t="s">
        <v>765</v>
      </c>
      <c r="C654" s="424"/>
      <c r="D654" s="337" t="s">
        <v>765</v>
      </c>
    </row>
    <row r="655" spans="1:4" x14ac:dyDescent="0.2">
      <c r="A655" s="328">
        <v>654</v>
      </c>
      <c r="B655" s="423" t="s">
        <v>766</v>
      </c>
      <c r="C655" s="424"/>
      <c r="D655" s="337" t="s">
        <v>766</v>
      </c>
    </row>
    <row r="656" spans="1:4" x14ac:dyDescent="0.2">
      <c r="A656" s="328">
        <v>655</v>
      </c>
      <c r="B656" s="423" t="s">
        <v>767</v>
      </c>
      <c r="C656" s="424"/>
      <c r="D656" s="337" t="s">
        <v>767</v>
      </c>
    </row>
    <row r="657" spans="1:4" x14ac:dyDescent="0.2">
      <c r="A657" s="328">
        <v>656</v>
      </c>
      <c r="B657" s="423" t="s">
        <v>768</v>
      </c>
      <c r="C657" s="424"/>
      <c r="D657" s="337" t="s">
        <v>768</v>
      </c>
    </row>
    <row r="658" spans="1:4" x14ac:dyDescent="0.2">
      <c r="A658" s="328">
        <v>657</v>
      </c>
      <c r="B658" s="423" t="s">
        <v>769</v>
      </c>
      <c r="C658" s="424"/>
      <c r="D658" s="337" t="s">
        <v>769</v>
      </c>
    </row>
    <row r="659" spans="1:4" x14ac:dyDescent="0.2">
      <c r="A659" s="328">
        <v>658</v>
      </c>
      <c r="B659" s="423" t="s">
        <v>770</v>
      </c>
      <c r="C659" s="424"/>
      <c r="D659" s="337" t="s">
        <v>770</v>
      </c>
    </row>
    <row r="660" spans="1:4" x14ac:dyDescent="0.2">
      <c r="A660" s="328">
        <v>659</v>
      </c>
      <c r="B660" s="423" t="s">
        <v>771</v>
      </c>
      <c r="C660" s="424"/>
      <c r="D660" s="337" t="s">
        <v>771</v>
      </c>
    </row>
    <row r="661" spans="1:4" x14ac:dyDescent="0.2">
      <c r="A661" s="328">
        <v>660</v>
      </c>
      <c r="B661" s="423" t="s">
        <v>772</v>
      </c>
      <c r="C661" s="424"/>
      <c r="D661" s="337" t="s">
        <v>772</v>
      </c>
    </row>
    <row r="662" spans="1:4" x14ac:dyDescent="0.2">
      <c r="A662" s="328">
        <v>661</v>
      </c>
      <c r="B662" s="423" t="s">
        <v>773</v>
      </c>
      <c r="C662" s="424"/>
      <c r="D662" s="337" t="s">
        <v>773</v>
      </c>
    </row>
    <row r="663" spans="1:4" x14ac:dyDescent="0.2">
      <c r="A663" s="328">
        <v>662</v>
      </c>
      <c r="B663" s="423" t="s">
        <v>774</v>
      </c>
      <c r="C663" s="424"/>
      <c r="D663" s="337" t="s">
        <v>774</v>
      </c>
    </row>
    <row r="664" spans="1:4" x14ac:dyDescent="0.2">
      <c r="A664" s="328">
        <v>663</v>
      </c>
      <c r="B664" s="423" t="s">
        <v>775</v>
      </c>
      <c r="C664" s="424"/>
      <c r="D664" s="337" t="s">
        <v>775</v>
      </c>
    </row>
    <row r="665" spans="1:4" x14ac:dyDescent="0.2">
      <c r="A665" s="328">
        <v>664</v>
      </c>
      <c r="B665" s="423" t="s">
        <v>776</v>
      </c>
      <c r="C665" s="424"/>
      <c r="D665" s="337" t="s">
        <v>776</v>
      </c>
    </row>
    <row r="666" spans="1:4" x14ac:dyDescent="0.2">
      <c r="A666" s="328">
        <v>665</v>
      </c>
      <c r="B666" s="432" t="s">
        <v>777</v>
      </c>
      <c r="C666" s="433"/>
      <c r="D666" s="351" t="s">
        <v>777</v>
      </c>
    </row>
    <row r="667" spans="1:4" x14ac:dyDescent="0.2">
      <c r="A667" s="328">
        <v>666</v>
      </c>
      <c r="B667" s="423" t="s">
        <v>778</v>
      </c>
      <c r="C667" s="424"/>
      <c r="D667" s="337" t="s">
        <v>778</v>
      </c>
    </row>
    <row r="668" spans="1:4" x14ac:dyDescent="0.2">
      <c r="A668" s="328">
        <v>667</v>
      </c>
      <c r="B668" s="423" t="s">
        <v>779</v>
      </c>
      <c r="C668" s="424"/>
      <c r="D668" s="337" t="s">
        <v>779</v>
      </c>
    </row>
    <row r="669" spans="1:4" x14ac:dyDescent="0.2">
      <c r="A669" s="328">
        <v>668</v>
      </c>
      <c r="B669" s="423" t="s">
        <v>780</v>
      </c>
      <c r="C669" s="424"/>
      <c r="D669" s="337" t="s">
        <v>780</v>
      </c>
    </row>
    <row r="670" spans="1:4" x14ac:dyDescent="0.2">
      <c r="A670" s="328">
        <v>669</v>
      </c>
      <c r="B670" s="423" t="s">
        <v>781</v>
      </c>
      <c r="C670" s="424"/>
      <c r="D670" s="337" t="s">
        <v>781</v>
      </c>
    </row>
    <row r="671" spans="1:4" x14ac:dyDescent="0.2">
      <c r="A671" s="328">
        <v>670</v>
      </c>
      <c r="B671" s="423" t="s">
        <v>782</v>
      </c>
      <c r="C671" s="424"/>
      <c r="D671" s="337" t="s">
        <v>782</v>
      </c>
    </row>
    <row r="672" spans="1:4" x14ac:dyDescent="0.2">
      <c r="A672" s="328">
        <v>671</v>
      </c>
      <c r="B672" s="423" t="s">
        <v>783</v>
      </c>
      <c r="C672" s="424"/>
      <c r="D672" s="337" t="s">
        <v>783</v>
      </c>
    </row>
    <row r="673" spans="1:4" x14ac:dyDescent="0.2">
      <c r="A673" s="328">
        <v>672</v>
      </c>
      <c r="B673" s="423" t="s">
        <v>784</v>
      </c>
      <c r="C673" s="424"/>
      <c r="D673" s="337" t="s">
        <v>784</v>
      </c>
    </row>
    <row r="674" spans="1:4" x14ac:dyDescent="0.2">
      <c r="A674" s="328">
        <v>673</v>
      </c>
      <c r="B674" s="423" t="s">
        <v>785</v>
      </c>
      <c r="C674" s="424"/>
      <c r="D674" s="337" t="s">
        <v>785</v>
      </c>
    </row>
    <row r="675" spans="1:4" x14ac:dyDescent="0.2">
      <c r="A675" s="328">
        <v>674</v>
      </c>
      <c r="B675" s="423" t="s">
        <v>786</v>
      </c>
      <c r="C675" s="424"/>
      <c r="D675" s="337" t="s">
        <v>786</v>
      </c>
    </row>
    <row r="676" spans="1:4" x14ac:dyDescent="0.2">
      <c r="A676" s="328">
        <v>675</v>
      </c>
      <c r="B676" s="423" t="s">
        <v>787</v>
      </c>
      <c r="C676" s="424"/>
      <c r="D676" s="337" t="s">
        <v>787</v>
      </c>
    </row>
    <row r="677" spans="1:4" x14ac:dyDescent="0.2">
      <c r="A677" s="328">
        <v>676</v>
      </c>
      <c r="B677" s="423" t="s">
        <v>788</v>
      </c>
      <c r="C677" s="424"/>
      <c r="D677" s="337" t="s">
        <v>788</v>
      </c>
    </row>
    <row r="678" spans="1:4" x14ac:dyDescent="0.2">
      <c r="A678" s="328">
        <v>677</v>
      </c>
      <c r="B678" s="423" t="s">
        <v>789</v>
      </c>
      <c r="C678" s="424"/>
      <c r="D678" s="337" t="s">
        <v>789</v>
      </c>
    </row>
    <row r="679" spans="1:4" x14ac:dyDescent="0.2">
      <c r="A679" s="328">
        <v>678</v>
      </c>
      <c r="B679" s="423" t="s">
        <v>790</v>
      </c>
      <c r="C679" s="424"/>
      <c r="D679" s="337" t="s">
        <v>790</v>
      </c>
    </row>
    <row r="680" spans="1:4" x14ac:dyDescent="0.2">
      <c r="A680" s="328">
        <v>679</v>
      </c>
      <c r="B680" s="423" t="s">
        <v>791</v>
      </c>
      <c r="C680" s="424"/>
      <c r="D680" s="337" t="s">
        <v>791</v>
      </c>
    </row>
    <row r="681" spans="1:4" x14ac:dyDescent="0.2">
      <c r="A681" s="328">
        <v>680</v>
      </c>
      <c r="B681" s="423" t="s">
        <v>792</v>
      </c>
      <c r="C681" s="424"/>
      <c r="D681" s="337" t="s">
        <v>792</v>
      </c>
    </row>
    <row r="682" spans="1:4" x14ac:dyDescent="0.2">
      <c r="A682" s="328">
        <v>681</v>
      </c>
      <c r="B682" s="423" t="s">
        <v>793</v>
      </c>
      <c r="C682" s="424"/>
      <c r="D682" s="337" t="s">
        <v>793</v>
      </c>
    </row>
    <row r="683" spans="1:4" x14ac:dyDescent="0.2">
      <c r="A683" s="328">
        <v>682</v>
      </c>
      <c r="B683" s="423" t="s">
        <v>794</v>
      </c>
      <c r="C683" s="424"/>
      <c r="D683" s="337" t="s">
        <v>794</v>
      </c>
    </row>
    <row r="684" spans="1:4" x14ac:dyDescent="0.2">
      <c r="A684" s="328">
        <v>683</v>
      </c>
      <c r="B684" s="423" t="s">
        <v>795</v>
      </c>
      <c r="C684" s="424"/>
      <c r="D684" s="337" t="s">
        <v>795</v>
      </c>
    </row>
    <row r="685" spans="1:4" x14ac:dyDescent="0.2">
      <c r="A685" s="328">
        <v>684</v>
      </c>
      <c r="B685" s="423" t="s">
        <v>796</v>
      </c>
      <c r="C685" s="424"/>
      <c r="D685" s="337" t="s">
        <v>796</v>
      </c>
    </row>
    <row r="686" spans="1:4" x14ac:dyDescent="0.2">
      <c r="A686" s="328">
        <v>685</v>
      </c>
      <c r="B686" s="423" t="s">
        <v>797</v>
      </c>
      <c r="C686" s="424"/>
      <c r="D686" s="337" t="s">
        <v>797</v>
      </c>
    </row>
    <row r="687" spans="1:4" x14ac:dyDescent="0.2">
      <c r="A687" s="328">
        <v>686</v>
      </c>
      <c r="B687" s="423" t="s">
        <v>798</v>
      </c>
      <c r="C687" s="424"/>
      <c r="D687" s="337" t="s">
        <v>798</v>
      </c>
    </row>
    <row r="688" spans="1:4" x14ac:dyDescent="0.2">
      <c r="A688" s="328">
        <v>687</v>
      </c>
      <c r="B688" s="423" t="s">
        <v>799</v>
      </c>
      <c r="C688" s="424"/>
      <c r="D688" s="337" t="s">
        <v>799</v>
      </c>
    </row>
    <row r="689" spans="1:4" x14ac:dyDescent="0.2">
      <c r="A689" s="328">
        <v>688</v>
      </c>
      <c r="B689" s="423" t="s">
        <v>800</v>
      </c>
      <c r="C689" s="424"/>
      <c r="D689" s="337" t="s">
        <v>800</v>
      </c>
    </row>
    <row r="690" spans="1:4" x14ac:dyDescent="0.2">
      <c r="A690" s="328">
        <v>689</v>
      </c>
      <c r="B690" s="423" t="s">
        <v>801</v>
      </c>
      <c r="C690" s="424"/>
      <c r="D690" s="337" t="s">
        <v>801</v>
      </c>
    </row>
    <row r="691" spans="1:4" x14ac:dyDescent="0.2">
      <c r="A691" s="328">
        <v>690</v>
      </c>
      <c r="B691" s="423" t="s">
        <v>802</v>
      </c>
      <c r="C691" s="424"/>
      <c r="D691" s="337" t="s">
        <v>802</v>
      </c>
    </row>
    <row r="692" spans="1:4" x14ac:dyDescent="0.2">
      <c r="A692" s="328">
        <v>691</v>
      </c>
      <c r="B692" s="423" t="s">
        <v>803</v>
      </c>
      <c r="C692" s="424"/>
      <c r="D692" s="337" t="s">
        <v>803</v>
      </c>
    </row>
    <row r="693" spans="1:4" x14ac:dyDescent="0.2">
      <c r="A693" s="328">
        <v>692</v>
      </c>
      <c r="B693" s="423" t="s">
        <v>804</v>
      </c>
      <c r="C693" s="424"/>
      <c r="D693" s="337" t="s">
        <v>804</v>
      </c>
    </row>
    <row r="694" spans="1:4" x14ac:dyDescent="0.2">
      <c r="A694" s="328">
        <v>693</v>
      </c>
      <c r="B694" s="423" t="s">
        <v>805</v>
      </c>
      <c r="C694" s="424"/>
      <c r="D694" s="337" t="s">
        <v>805</v>
      </c>
    </row>
    <row r="695" spans="1:4" x14ac:dyDescent="0.2">
      <c r="A695" s="328">
        <v>694</v>
      </c>
      <c r="B695" s="423" t="s">
        <v>806</v>
      </c>
      <c r="C695" s="424"/>
      <c r="D695" s="337" t="s">
        <v>806</v>
      </c>
    </row>
    <row r="696" spans="1:4" x14ac:dyDescent="0.2">
      <c r="A696" s="328">
        <v>695</v>
      </c>
      <c r="B696" s="423" t="s">
        <v>807</v>
      </c>
      <c r="C696" s="424"/>
      <c r="D696" s="337" t="s">
        <v>807</v>
      </c>
    </row>
    <row r="697" spans="1:4" x14ac:dyDescent="0.2">
      <c r="A697" s="328">
        <v>696</v>
      </c>
      <c r="B697" s="423" t="s">
        <v>808</v>
      </c>
      <c r="C697" s="424"/>
      <c r="D697" s="337" t="s">
        <v>808</v>
      </c>
    </row>
    <row r="698" spans="1:4" x14ac:dyDescent="0.2">
      <c r="A698" s="328">
        <v>697</v>
      </c>
      <c r="B698" s="423" t="s">
        <v>809</v>
      </c>
      <c r="C698" s="424"/>
      <c r="D698" s="337" t="s">
        <v>809</v>
      </c>
    </row>
    <row r="699" spans="1:4" x14ac:dyDescent="0.2">
      <c r="A699" s="328">
        <v>698</v>
      </c>
      <c r="B699" s="423" t="s">
        <v>810</v>
      </c>
      <c r="C699" s="424"/>
      <c r="D699" s="337" t="s">
        <v>810</v>
      </c>
    </row>
    <row r="700" spans="1:4" x14ac:dyDescent="0.2">
      <c r="A700" s="328">
        <v>699</v>
      </c>
      <c r="B700" s="423" t="s">
        <v>811</v>
      </c>
      <c r="C700" s="424"/>
      <c r="D700" s="337" t="s">
        <v>811</v>
      </c>
    </row>
    <row r="701" spans="1:4" x14ac:dyDescent="0.2">
      <c r="A701" s="328">
        <v>700</v>
      </c>
      <c r="B701" s="423" t="s">
        <v>812</v>
      </c>
      <c r="C701" s="424"/>
      <c r="D701" s="337" t="s">
        <v>812</v>
      </c>
    </row>
    <row r="702" spans="1:4" x14ac:dyDescent="0.2">
      <c r="A702" s="328">
        <v>701</v>
      </c>
      <c r="B702" s="423" t="s">
        <v>813</v>
      </c>
      <c r="C702" s="424"/>
      <c r="D702" s="337" t="s">
        <v>813</v>
      </c>
    </row>
    <row r="703" spans="1:4" x14ac:dyDescent="0.2">
      <c r="A703" s="328">
        <v>702</v>
      </c>
      <c r="B703" s="423" t="s">
        <v>814</v>
      </c>
      <c r="C703" s="424"/>
      <c r="D703" s="337" t="s">
        <v>814</v>
      </c>
    </row>
    <row r="704" spans="1:4" x14ac:dyDescent="0.2">
      <c r="A704" s="328">
        <v>703</v>
      </c>
      <c r="B704" s="423" t="s">
        <v>815</v>
      </c>
      <c r="C704" s="424"/>
      <c r="D704" s="337" t="s">
        <v>815</v>
      </c>
    </row>
    <row r="705" spans="1:4" x14ac:dyDescent="0.2">
      <c r="A705" s="328">
        <v>704</v>
      </c>
      <c r="B705" s="423" t="s">
        <v>816</v>
      </c>
      <c r="C705" s="424"/>
      <c r="D705" s="337" t="s">
        <v>816</v>
      </c>
    </row>
    <row r="706" spans="1:4" x14ac:dyDescent="0.2">
      <c r="A706" s="328">
        <v>705</v>
      </c>
      <c r="B706" s="423" t="s">
        <v>817</v>
      </c>
      <c r="C706" s="424"/>
      <c r="D706" s="337" t="s">
        <v>817</v>
      </c>
    </row>
    <row r="707" spans="1:4" x14ac:dyDescent="0.2">
      <c r="A707" s="328">
        <v>706</v>
      </c>
      <c r="B707" s="423" t="s">
        <v>818</v>
      </c>
      <c r="C707" s="424"/>
      <c r="D707" s="337" t="s">
        <v>818</v>
      </c>
    </row>
    <row r="708" spans="1:4" x14ac:dyDescent="0.2">
      <c r="A708" s="328">
        <v>707</v>
      </c>
      <c r="B708" s="423" t="s">
        <v>819</v>
      </c>
      <c r="C708" s="424"/>
      <c r="D708" s="337" t="s">
        <v>819</v>
      </c>
    </row>
    <row r="709" spans="1:4" x14ac:dyDescent="0.2">
      <c r="A709" s="328">
        <v>708</v>
      </c>
      <c r="B709" s="423" t="s">
        <v>820</v>
      </c>
      <c r="C709" s="424"/>
      <c r="D709" s="337" t="s">
        <v>820</v>
      </c>
    </row>
    <row r="710" spans="1:4" x14ac:dyDescent="0.2">
      <c r="A710" s="328">
        <v>709</v>
      </c>
      <c r="B710" s="423" t="s">
        <v>821</v>
      </c>
      <c r="C710" s="424"/>
      <c r="D710" s="337" t="s">
        <v>821</v>
      </c>
    </row>
    <row r="711" spans="1:4" x14ac:dyDescent="0.2">
      <c r="A711" s="328">
        <v>710</v>
      </c>
      <c r="B711" s="423" t="s">
        <v>822</v>
      </c>
      <c r="C711" s="424"/>
      <c r="D711" s="337" t="s">
        <v>822</v>
      </c>
    </row>
    <row r="712" spans="1:4" x14ac:dyDescent="0.2">
      <c r="A712" s="328">
        <v>711</v>
      </c>
      <c r="B712" s="423" t="s">
        <v>823</v>
      </c>
      <c r="C712" s="424"/>
      <c r="D712" s="337" t="s">
        <v>823</v>
      </c>
    </row>
    <row r="713" spans="1:4" x14ac:dyDescent="0.2">
      <c r="A713" s="328">
        <v>712</v>
      </c>
      <c r="B713" s="423" t="s">
        <v>824</v>
      </c>
      <c r="C713" s="424"/>
      <c r="D713" s="337" t="s">
        <v>824</v>
      </c>
    </row>
    <row r="714" spans="1:4" x14ac:dyDescent="0.2">
      <c r="A714" s="328">
        <v>713</v>
      </c>
      <c r="B714" s="423" t="s">
        <v>825</v>
      </c>
      <c r="C714" s="424"/>
      <c r="D714" s="337" t="s">
        <v>825</v>
      </c>
    </row>
    <row r="715" spans="1:4" x14ac:dyDescent="0.2">
      <c r="A715" s="328">
        <v>714</v>
      </c>
      <c r="B715" s="423" t="s">
        <v>826</v>
      </c>
      <c r="C715" s="424"/>
      <c r="D715" s="337" t="s">
        <v>826</v>
      </c>
    </row>
    <row r="716" spans="1:4" x14ac:dyDescent="0.2">
      <c r="A716" s="328">
        <v>715</v>
      </c>
      <c r="B716" s="423" t="s">
        <v>827</v>
      </c>
      <c r="C716" s="424"/>
      <c r="D716" s="337" t="s">
        <v>827</v>
      </c>
    </row>
    <row r="717" spans="1:4" x14ac:dyDescent="0.2">
      <c r="A717" s="328">
        <v>716</v>
      </c>
      <c r="B717" s="423" t="s">
        <v>828</v>
      </c>
      <c r="C717" s="424"/>
      <c r="D717" s="337" t="s">
        <v>828</v>
      </c>
    </row>
    <row r="718" spans="1:4" x14ac:dyDescent="0.2">
      <c r="A718" s="328">
        <v>717</v>
      </c>
      <c r="B718" s="423" t="s">
        <v>829</v>
      </c>
      <c r="C718" s="424"/>
      <c r="D718" s="337" t="s">
        <v>829</v>
      </c>
    </row>
    <row r="719" spans="1:4" x14ac:dyDescent="0.2">
      <c r="A719" s="328">
        <v>718</v>
      </c>
      <c r="B719" s="423" t="s">
        <v>830</v>
      </c>
      <c r="C719" s="424"/>
      <c r="D719" s="337" t="s">
        <v>830</v>
      </c>
    </row>
    <row r="720" spans="1:4" x14ac:dyDescent="0.2">
      <c r="A720" s="328">
        <v>719</v>
      </c>
      <c r="B720" s="423" t="s">
        <v>831</v>
      </c>
      <c r="C720" s="424"/>
      <c r="D720" s="337" t="s">
        <v>831</v>
      </c>
    </row>
    <row r="721" spans="1:4" x14ac:dyDescent="0.2">
      <c r="A721" s="328">
        <v>720</v>
      </c>
      <c r="B721" s="423" t="s">
        <v>832</v>
      </c>
      <c r="C721" s="424"/>
      <c r="D721" s="337" t="s">
        <v>832</v>
      </c>
    </row>
    <row r="722" spans="1:4" x14ac:dyDescent="0.2">
      <c r="A722" s="328">
        <v>721</v>
      </c>
      <c r="B722" s="423" t="s">
        <v>833</v>
      </c>
      <c r="C722" s="424"/>
      <c r="D722" s="337" t="s">
        <v>833</v>
      </c>
    </row>
    <row r="723" spans="1:4" ht="25.5" x14ac:dyDescent="0.2">
      <c r="A723" s="328">
        <v>722</v>
      </c>
      <c r="B723" s="423" t="s">
        <v>834</v>
      </c>
      <c r="C723" s="424"/>
      <c r="D723" s="337" t="s">
        <v>834</v>
      </c>
    </row>
    <row r="724" spans="1:4" x14ac:dyDescent="0.2">
      <c r="A724" s="328">
        <v>723</v>
      </c>
      <c r="B724" s="423" t="s">
        <v>835</v>
      </c>
      <c r="C724" s="424"/>
      <c r="D724" s="337" t="s">
        <v>835</v>
      </c>
    </row>
    <row r="725" spans="1:4" x14ac:dyDescent="0.2">
      <c r="A725" s="328">
        <v>724</v>
      </c>
      <c r="B725" s="423" t="s">
        <v>836</v>
      </c>
      <c r="C725" s="424"/>
      <c r="D725" s="337" t="s">
        <v>836</v>
      </c>
    </row>
    <row r="726" spans="1:4" x14ac:dyDescent="0.2">
      <c r="A726" s="328">
        <v>725</v>
      </c>
      <c r="B726" s="423" t="s">
        <v>837</v>
      </c>
      <c r="C726" s="424"/>
      <c r="D726" s="337" t="s">
        <v>837</v>
      </c>
    </row>
    <row r="727" spans="1:4" x14ac:dyDescent="0.2">
      <c r="A727" s="328">
        <v>726</v>
      </c>
      <c r="B727" s="423" t="s">
        <v>838</v>
      </c>
      <c r="C727" s="424"/>
      <c r="D727" s="337" t="s">
        <v>838</v>
      </c>
    </row>
    <row r="728" spans="1:4" x14ac:dyDescent="0.2">
      <c r="A728" s="328">
        <v>727</v>
      </c>
      <c r="B728" s="423" t="s">
        <v>839</v>
      </c>
      <c r="C728" s="424"/>
      <c r="D728" s="337" t="s">
        <v>839</v>
      </c>
    </row>
    <row r="729" spans="1:4" x14ac:dyDescent="0.2">
      <c r="A729" s="328">
        <v>728</v>
      </c>
      <c r="B729" s="423" t="s">
        <v>840</v>
      </c>
      <c r="C729" s="424"/>
      <c r="D729" s="337" t="s">
        <v>840</v>
      </c>
    </row>
    <row r="730" spans="1:4" x14ac:dyDescent="0.2">
      <c r="A730" s="328">
        <v>729</v>
      </c>
      <c r="B730" s="423" t="s">
        <v>841</v>
      </c>
      <c r="C730" s="424"/>
      <c r="D730" s="337" t="s">
        <v>841</v>
      </c>
    </row>
    <row r="731" spans="1:4" x14ac:dyDescent="0.2">
      <c r="A731" s="328">
        <v>730</v>
      </c>
      <c r="B731" s="423" t="s">
        <v>842</v>
      </c>
      <c r="C731" s="424"/>
      <c r="D731" s="337" t="s">
        <v>842</v>
      </c>
    </row>
    <row r="732" spans="1:4" x14ac:dyDescent="0.2">
      <c r="A732" s="328">
        <v>731</v>
      </c>
      <c r="B732" s="423" t="s">
        <v>843</v>
      </c>
      <c r="C732" s="424"/>
      <c r="D732" s="337" t="s">
        <v>843</v>
      </c>
    </row>
    <row r="733" spans="1:4" x14ac:dyDescent="0.2">
      <c r="A733" s="328">
        <v>732</v>
      </c>
      <c r="B733" s="423" t="s">
        <v>844</v>
      </c>
      <c r="C733" s="424"/>
      <c r="D733" s="337" t="s">
        <v>844</v>
      </c>
    </row>
    <row r="734" spans="1:4" x14ac:dyDescent="0.2">
      <c r="A734" s="328">
        <v>733</v>
      </c>
      <c r="B734" s="423" t="s">
        <v>845</v>
      </c>
      <c r="C734" s="424"/>
      <c r="D734" s="337" t="s">
        <v>845</v>
      </c>
    </row>
    <row r="735" spans="1:4" x14ac:dyDescent="0.2">
      <c r="A735" s="328">
        <v>734</v>
      </c>
      <c r="B735" s="423" t="s">
        <v>846</v>
      </c>
      <c r="C735" s="424"/>
      <c r="D735" s="337" t="s">
        <v>846</v>
      </c>
    </row>
    <row r="736" spans="1:4" x14ac:dyDescent="0.2">
      <c r="A736" s="328">
        <v>735</v>
      </c>
      <c r="B736" s="423" t="s">
        <v>847</v>
      </c>
      <c r="C736" s="424"/>
      <c r="D736" s="337" t="s">
        <v>847</v>
      </c>
    </row>
    <row r="737" spans="1:4" x14ac:dyDescent="0.2">
      <c r="A737" s="328">
        <v>736</v>
      </c>
      <c r="B737" s="423" t="s">
        <v>848</v>
      </c>
      <c r="C737" s="424"/>
      <c r="D737" s="337" t="s">
        <v>848</v>
      </c>
    </row>
    <row r="738" spans="1:4" x14ac:dyDescent="0.2">
      <c r="A738" s="328">
        <v>737</v>
      </c>
      <c r="B738" s="423" t="s">
        <v>849</v>
      </c>
      <c r="C738" s="424"/>
      <c r="D738" s="337" t="s">
        <v>849</v>
      </c>
    </row>
    <row r="739" spans="1:4" x14ac:dyDescent="0.2">
      <c r="A739" s="328">
        <v>738</v>
      </c>
      <c r="B739" s="423" t="s">
        <v>850</v>
      </c>
      <c r="C739" s="424"/>
      <c r="D739" s="337" t="s">
        <v>850</v>
      </c>
    </row>
    <row r="740" spans="1:4" x14ac:dyDescent="0.2">
      <c r="A740" s="328">
        <v>739</v>
      </c>
      <c r="B740" s="423" t="s">
        <v>851</v>
      </c>
      <c r="C740" s="424"/>
      <c r="D740" s="337" t="s">
        <v>851</v>
      </c>
    </row>
    <row r="741" spans="1:4" x14ac:dyDescent="0.2">
      <c r="A741" s="328">
        <v>740</v>
      </c>
      <c r="B741" s="423" t="s">
        <v>852</v>
      </c>
      <c r="C741" s="424"/>
      <c r="D741" s="337" t="s">
        <v>852</v>
      </c>
    </row>
    <row r="742" spans="1:4" x14ac:dyDescent="0.2">
      <c r="A742" s="328">
        <v>741</v>
      </c>
      <c r="B742" s="423" t="s">
        <v>853</v>
      </c>
      <c r="C742" s="424"/>
      <c r="D742" s="337" t="s">
        <v>853</v>
      </c>
    </row>
    <row r="743" spans="1:4" x14ac:dyDescent="0.2">
      <c r="A743" s="328">
        <v>742</v>
      </c>
      <c r="B743" s="423" t="s">
        <v>854</v>
      </c>
      <c r="C743" s="424"/>
      <c r="D743" s="337" t="s">
        <v>854</v>
      </c>
    </row>
    <row r="744" spans="1:4" x14ac:dyDescent="0.2">
      <c r="A744" s="328">
        <v>743</v>
      </c>
      <c r="B744" s="423" t="s">
        <v>855</v>
      </c>
      <c r="C744" s="424"/>
      <c r="D744" s="337" t="s">
        <v>855</v>
      </c>
    </row>
    <row r="745" spans="1:4" x14ac:dyDescent="0.2">
      <c r="A745" s="328">
        <v>744</v>
      </c>
      <c r="B745" s="423" t="s">
        <v>856</v>
      </c>
      <c r="C745" s="424"/>
      <c r="D745" s="337" t="s">
        <v>856</v>
      </c>
    </row>
    <row r="746" spans="1:4" x14ac:dyDescent="0.2">
      <c r="A746" s="328">
        <v>745</v>
      </c>
      <c r="B746" s="423" t="s">
        <v>857</v>
      </c>
      <c r="C746" s="424"/>
      <c r="D746" s="337" t="s">
        <v>857</v>
      </c>
    </row>
    <row r="747" spans="1:4" x14ac:dyDescent="0.2">
      <c r="A747" s="328">
        <v>746</v>
      </c>
      <c r="B747" s="423" t="s">
        <v>858</v>
      </c>
      <c r="C747" s="424"/>
      <c r="D747" s="337" t="s">
        <v>858</v>
      </c>
    </row>
    <row r="748" spans="1:4" x14ac:dyDescent="0.2">
      <c r="A748" s="328">
        <v>747</v>
      </c>
      <c r="B748" s="423" t="s">
        <v>859</v>
      </c>
      <c r="C748" s="424"/>
      <c r="D748" s="337" t="s">
        <v>859</v>
      </c>
    </row>
    <row r="749" spans="1:4" x14ac:dyDescent="0.2">
      <c r="A749" s="328">
        <v>748</v>
      </c>
      <c r="B749" s="423" t="s">
        <v>860</v>
      </c>
      <c r="C749" s="424"/>
      <c r="D749" s="337" t="s">
        <v>860</v>
      </c>
    </row>
    <row r="750" spans="1:4" x14ac:dyDescent="0.2">
      <c r="A750" s="328">
        <v>749</v>
      </c>
      <c r="B750" s="423" t="s">
        <v>861</v>
      </c>
      <c r="C750" s="424"/>
      <c r="D750" s="337" t="s">
        <v>861</v>
      </c>
    </row>
    <row r="751" spans="1:4" x14ac:dyDescent="0.2">
      <c r="A751" s="328">
        <v>750</v>
      </c>
      <c r="B751" s="423" t="s">
        <v>862</v>
      </c>
      <c r="C751" s="424"/>
      <c r="D751" s="337" t="s">
        <v>862</v>
      </c>
    </row>
    <row r="752" spans="1:4" x14ac:dyDescent="0.2">
      <c r="A752" s="328">
        <v>751</v>
      </c>
      <c r="B752" s="423" t="s">
        <v>863</v>
      </c>
      <c r="C752" s="424"/>
      <c r="D752" s="337" t="s">
        <v>863</v>
      </c>
    </row>
    <row r="753" spans="1:4" x14ac:dyDescent="0.2">
      <c r="A753" s="328">
        <v>752</v>
      </c>
      <c r="B753" s="423" t="s">
        <v>864</v>
      </c>
      <c r="C753" s="424"/>
      <c r="D753" s="337" t="s">
        <v>864</v>
      </c>
    </row>
    <row r="754" spans="1:4" x14ac:dyDescent="0.2">
      <c r="A754" s="328">
        <v>753</v>
      </c>
      <c r="B754" s="423" t="s">
        <v>865</v>
      </c>
      <c r="C754" s="424"/>
      <c r="D754" s="337" t="s">
        <v>865</v>
      </c>
    </row>
    <row r="755" spans="1:4" x14ac:dyDescent="0.2">
      <c r="A755" s="328">
        <v>754</v>
      </c>
      <c r="B755" s="423" t="s">
        <v>866</v>
      </c>
      <c r="C755" s="424"/>
      <c r="D755" s="337" t="s">
        <v>866</v>
      </c>
    </row>
    <row r="756" spans="1:4" x14ac:dyDescent="0.2">
      <c r="A756" s="328">
        <v>755</v>
      </c>
      <c r="B756" s="423" t="s">
        <v>867</v>
      </c>
      <c r="C756" s="424"/>
      <c r="D756" s="337" t="s">
        <v>867</v>
      </c>
    </row>
    <row r="757" spans="1:4" x14ac:dyDescent="0.2">
      <c r="A757" s="328">
        <v>756</v>
      </c>
      <c r="B757" s="423" t="s">
        <v>868</v>
      </c>
      <c r="C757" s="424"/>
      <c r="D757" s="337" t="s">
        <v>868</v>
      </c>
    </row>
    <row r="758" spans="1:4" x14ac:dyDescent="0.2">
      <c r="A758" s="328">
        <v>757</v>
      </c>
      <c r="B758" s="423" t="s">
        <v>869</v>
      </c>
      <c r="C758" s="424"/>
      <c r="D758" s="337" t="s">
        <v>869</v>
      </c>
    </row>
    <row r="759" spans="1:4" x14ac:dyDescent="0.2">
      <c r="A759" s="328">
        <v>758</v>
      </c>
      <c r="B759" s="423" t="s">
        <v>870</v>
      </c>
      <c r="C759" s="424"/>
      <c r="D759" s="337" t="s">
        <v>870</v>
      </c>
    </row>
    <row r="760" spans="1:4" x14ac:dyDescent="0.2">
      <c r="A760" s="328">
        <v>759</v>
      </c>
      <c r="B760" s="423" t="s">
        <v>871</v>
      </c>
      <c r="C760" s="424"/>
      <c r="D760" s="337" t="s">
        <v>871</v>
      </c>
    </row>
    <row r="761" spans="1:4" x14ac:dyDescent="0.2">
      <c r="A761" s="328">
        <v>760</v>
      </c>
      <c r="B761" s="423" t="s">
        <v>872</v>
      </c>
      <c r="C761" s="424"/>
      <c r="D761" s="337" t="s">
        <v>872</v>
      </c>
    </row>
    <row r="762" spans="1:4" x14ac:dyDescent="0.2">
      <c r="A762" s="328">
        <v>761</v>
      </c>
      <c r="B762" s="423" t="s">
        <v>873</v>
      </c>
      <c r="C762" s="424"/>
      <c r="D762" s="337" t="s">
        <v>873</v>
      </c>
    </row>
    <row r="763" spans="1:4" x14ac:dyDescent="0.2">
      <c r="A763" s="328">
        <v>762</v>
      </c>
      <c r="B763" s="423" t="s">
        <v>874</v>
      </c>
      <c r="C763" s="424"/>
      <c r="D763" s="337" t="s">
        <v>874</v>
      </c>
    </row>
    <row r="764" spans="1:4" x14ac:dyDescent="0.2">
      <c r="A764" s="328">
        <v>763</v>
      </c>
      <c r="B764" s="423" t="s">
        <v>875</v>
      </c>
      <c r="C764" s="424"/>
      <c r="D764" s="337" t="s">
        <v>875</v>
      </c>
    </row>
    <row r="765" spans="1:4" x14ac:dyDescent="0.2">
      <c r="A765" s="328">
        <v>764</v>
      </c>
      <c r="B765" s="423" t="s">
        <v>876</v>
      </c>
      <c r="C765" s="424"/>
      <c r="D765" s="337" t="s">
        <v>876</v>
      </c>
    </row>
    <row r="766" spans="1:4" x14ac:dyDescent="0.2">
      <c r="A766" s="328">
        <v>765</v>
      </c>
      <c r="B766" s="423" t="s">
        <v>877</v>
      </c>
      <c r="C766" s="424"/>
      <c r="D766" s="337" t="s">
        <v>877</v>
      </c>
    </row>
    <row r="767" spans="1:4" x14ac:dyDescent="0.2">
      <c r="A767" s="328">
        <v>766</v>
      </c>
      <c r="B767" s="423" t="s">
        <v>878</v>
      </c>
      <c r="C767" s="424"/>
      <c r="D767" s="337" t="s">
        <v>878</v>
      </c>
    </row>
    <row r="768" spans="1:4" x14ac:dyDescent="0.2">
      <c r="A768" s="328">
        <v>767</v>
      </c>
      <c r="B768" s="423" t="s">
        <v>879</v>
      </c>
      <c r="C768" s="424"/>
      <c r="D768" s="337" t="s">
        <v>879</v>
      </c>
    </row>
    <row r="769" spans="1:4" x14ac:dyDescent="0.2">
      <c r="A769" s="328">
        <v>768</v>
      </c>
      <c r="B769" s="423" t="s">
        <v>880</v>
      </c>
      <c r="C769" s="424"/>
      <c r="D769" s="337" t="s">
        <v>880</v>
      </c>
    </row>
    <row r="770" spans="1:4" x14ac:dyDescent="0.2">
      <c r="A770" s="328">
        <v>769</v>
      </c>
      <c r="B770" s="423" t="s">
        <v>881</v>
      </c>
      <c r="C770" s="424"/>
      <c r="D770" s="337" t="s">
        <v>882</v>
      </c>
    </row>
    <row r="771" spans="1:4" x14ac:dyDescent="0.2">
      <c r="A771" s="328">
        <v>770</v>
      </c>
      <c r="B771" s="423" t="s">
        <v>883</v>
      </c>
      <c r="C771" s="424"/>
      <c r="D771" s="337" t="s">
        <v>883</v>
      </c>
    </row>
    <row r="772" spans="1:4" x14ac:dyDescent="0.2">
      <c r="A772" s="328">
        <v>771</v>
      </c>
      <c r="B772" s="423" t="s">
        <v>884</v>
      </c>
      <c r="C772" s="424"/>
      <c r="D772" s="337" t="s">
        <v>884</v>
      </c>
    </row>
    <row r="773" spans="1:4" x14ac:dyDescent="0.2">
      <c r="A773" s="328">
        <v>772</v>
      </c>
      <c r="B773" s="423" t="s">
        <v>885</v>
      </c>
      <c r="C773" s="424"/>
      <c r="D773" s="337" t="s">
        <v>885</v>
      </c>
    </row>
    <row r="774" spans="1:4" x14ac:dyDescent="0.2">
      <c r="A774" s="328">
        <v>773</v>
      </c>
      <c r="B774" s="423" t="s">
        <v>886</v>
      </c>
      <c r="C774" s="424"/>
      <c r="D774" s="337" t="s">
        <v>886</v>
      </c>
    </row>
    <row r="775" spans="1:4" x14ac:dyDescent="0.2">
      <c r="A775" s="328">
        <v>774</v>
      </c>
      <c r="B775" s="423" t="s">
        <v>887</v>
      </c>
      <c r="C775" s="424"/>
      <c r="D775" s="337" t="s">
        <v>887</v>
      </c>
    </row>
    <row r="776" spans="1:4" x14ac:dyDescent="0.2">
      <c r="A776" s="328">
        <v>775</v>
      </c>
      <c r="B776" s="423" t="s">
        <v>888</v>
      </c>
      <c r="C776" s="424"/>
      <c r="D776" s="337" t="s">
        <v>888</v>
      </c>
    </row>
    <row r="777" spans="1:4" x14ac:dyDescent="0.2">
      <c r="A777" s="328">
        <v>776</v>
      </c>
      <c r="B777" s="423" t="s">
        <v>889</v>
      </c>
      <c r="C777" s="424"/>
      <c r="D777" s="337" t="s">
        <v>889</v>
      </c>
    </row>
    <row r="778" spans="1:4" x14ac:dyDescent="0.2">
      <c r="A778" s="328">
        <v>777</v>
      </c>
      <c r="B778" s="423" t="s">
        <v>890</v>
      </c>
      <c r="C778" s="424"/>
      <c r="D778" s="337" t="s">
        <v>890</v>
      </c>
    </row>
    <row r="779" spans="1:4" x14ac:dyDescent="0.2">
      <c r="A779" s="328">
        <v>778</v>
      </c>
      <c r="B779" s="423" t="s">
        <v>891</v>
      </c>
      <c r="C779" s="424"/>
      <c r="D779" s="337" t="s">
        <v>891</v>
      </c>
    </row>
    <row r="780" spans="1:4" x14ac:dyDescent="0.2">
      <c r="A780" s="328">
        <v>779</v>
      </c>
      <c r="B780" s="423" t="s">
        <v>892</v>
      </c>
      <c r="C780" s="424"/>
      <c r="D780" s="337" t="s">
        <v>892</v>
      </c>
    </row>
    <row r="781" spans="1:4" x14ac:dyDescent="0.2">
      <c r="A781" s="328">
        <v>780</v>
      </c>
      <c r="B781" s="423" t="s">
        <v>893</v>
      </c>
      <c r="C781" s="424"/>
      <c r="D781" s="337" t="s">
        <v>893</v>
      </c>
    </row>
    <row r="782" spans="1:4" x14ac:dyDescent="0.2">
      <c r="A782" s="328">
        <v>781</v>
      </c>
      <c r="B782" s="423" t="s">
        <v>894</v>
      </c>
      <c r="C782" s="424"/>
      <c r="D782" s="337" t="s">
        <v>894</v>
      </c>
    </row>
    <row r="783" spans="1:4" x14ac:dyDescent="0.2">
      <c r="A783" s="328">
        <v>782</v>
      </c>
      <c r="B783" s="423" t="s">
        <v>895</v>
      </c>
      <c r="C783" s="424"/>
      <c r="D783" s="337" t="s">
        <v>895</v>
      </c>
    </row>
    <row r="784" spans="1:4" x14ac:dyDescent="0.2">
      <c r="A784" s="328">
        <v>783</v>
      </c>
      <c r="B784" s="423" t="s">
        <v>896</v>
      </c>
      <c r="C784" s="424"/>
      <c r="D784" s="337" t="s">
        <v>896</v>
      </c>
    </row>
    <row r="785" spans="1:4" ht="52.5" x14ac:dyDescent="0.2">
      <c r="A785" s="328">
        <v>784</v>
      </c>
      <c r="B785" s="329" t="s">
        <v>897</v>
      </c>
      <c r="C785" s="330"/>
      <c r="D785" s="331" t="s">
        <v>897</v>
      </c>
    </row>
    <row r="786" spans="1:4" x14ac:dyDescent="0.2">
      <c r="A786" s="328">
        <v>785</v>
      </c>
      <c r="B786" s="335" t="s">
        <v>898</v>
      </c>
      <c r="C786" s="336"/>
      <c r="D786" s="337" t="s">
        <v>898</v>
      </c>
    </row>
    <row r="787" spans="1:4" x14ac:dyDescent="0.2">
      <c r="A787" s="328">
        <v>786</v>
      </c>
      <c r="B787" s="335" t="s">
        <v>899</v>
      </c>
      <c r="C787" s="336"/>
      <c r="D787" s="337" t="s">
        <v>899</v>
      </c>
    </row>
    <row r="788" spans="1:4" ht="25.5" x14ac:dyDescent="0.2">
      <c r="A788" s="328">
        <v>787</v>
      </c>
      <c r="B788" s="335" t="s">
        <v>900</v>
      </c>
      <c r="C788" s="336"/>
      <c r="D788" s="337" t="s">
        <v>900</v>
      </c>
    </row>
    <row r="789" spans="1:4" ht="42.75" thickBot="1" x14ac:dyDescent="0.25">
      <c r="A789" s="328">
        <v>788</v>
      </c>
      <c r="B789" s="376" t="s">
        <v>901</v>
      </c>
      <c r="C789" s="377"/>
      <c r="D789" s="378" t="s">
        <v>901</v>
      </c>
    </row>
    <row r="790" spans="1:4" ht="23.25" thickBot="1" x14ac:dyDescent="0.25">
      <c r="A790" s="328">
        <v>789</v>
      </c>
      <c r="B790" s="395" t="s">
        <v>902</v>
      </c>
      <c r="C790" s="389"/>
      <c r="D790" s="374" t="s">
        <v>902</v>
      </c>
    </row>
    <row r="791" spans="1:4" ht="13.5" thickBot="1" x14ac:dyDescent="0.25">
      <c r="A791" s="328">
        <v>790</v>
      </c>
      <c r="B791" s="396" t="s">
        <v>903</v>
      </c>
      <c r="C791" s="389"/>
      <c r="D791" s="374" t="s">
        <v>903</v>
      </c>
    </row>
    <row r="792" spans="1:4" ht="13.5" thickBot="1" x14ac:dyDescent="0.25">
      <c r="A792" s="328">
        <v>791</v>
      </c>
      <c r="B792" s="396" t="s">
        <v>904</v>
      </c>
      <c r="C792" s="389"/>
      <c r="D792" s="374" t="s">
        <v>904</v>
      </c>
    </row>
    <row r="793" spans="1:4" ht="13.5" thickBot="1" x14ac:dyDescent="0.25">
      <c r="A793" s="328">
        <v>792</v>
      </c>
      <c r="B793" s="396" t="s">
        <v>905</v>
      </c>
      <c r="C793" s="389"/>
      <c r="D793" s="374" t="s">
        <v>905</v>
      </c>
    </row>
    <row r="794" spans="1:4" x14ac:dyDescent="0.2">
      <c r="A794" s="328">
        <v>793</v>
      </c>
      <c r="B794" s="335" t="s">
        <v>906</v>
      </c>
      <c r="C794" s="336"/>
      <c r="D794" s="337" t="s">
        <v>906</v>
      </c>
    </row>
    <row r="795" spans="1:4" ht="18" x14ac:dyDescent="0.2">
      <c r="A795" s="328">
        <v>794</v>
      </c>
      <c r="B795" s="332" t="s">
        <v>907</v>
      </c>
      <c r="C795" s="333"/>
      <c r="D795" s="334" t="s">
        <v>907</v>
      </c>
    </row>
    <row r="796" spans="1:4" x14ac:dyDescent="0.2">
      <c r="A796" s="328">
        <v>795</v>
      </c>
      <c r="B796" s="361" t="s">
        <v>908</v>
      </c>
      <c r="C796" s="362"/>
      <c r="D796" s="340" t="s">
        <v>908</v>
      </c>
    </row>
    <row r="797" spans="1:4" ht="33.75" x14ac:dyDescent="0.2">
      <c r="A797" s="328">
        <v>796</v>
      </c>
      <c r="B797" s="390" t="s">
        <v>909</v>
      </c>
      <c r="C797" s="370"/>
      <c r="D797" s="371" t="s">
        <v>909</v>
      </c>
    </row>
    <row r="798" spans="1:4" ht="25.5" x14ac:dyDescent="0.2">
      <c r="A798" s="328">
        <v>797</v>
      </c>
      <c r="B798" s="361" t="s">
        <v>910</v>
      </c>
      <c r="C798" s="362"/>
      <c r="D798" s="340" t="s">
        <v>910</v>
      </c>
    </row>
    <row r="799" spans="1:4" ht="22.5" x14ac:dyDescent="0.2">
      <c r="A799" s="328">
        <v>798</v>
      </c>
      <c r="B799" s="390" t="s">
        <v>911</v>
      </c>
      <c r="C799" s="370"/>
      <c r="D799" s="371" t="s">
        <v>911</v>
      </c>
    </row>
    <row r="800" spans="1:4" ht="25.5" x14ac:dyDescent="0.2">
      <c r="A800" s="328">
        <v>799</v>
      </c>
      <c r="B800" s="361" t="s">
        <v>912</v>
      </c>
      <c r="C800" s="362"/>
      <c r="D800" s="340" t="s">
        <v>912</v>
      </c>
    </row>
    <row r="801" spans="1:4" ht="25.5" x14ac:dyDescent="0.2">
      <c r="A801" s="328">
        <v>800</v>
      </c>
      <c r="B801" s="361" t="s">
        <v>913</v>
      </c>
      <c r="C801" s="362"/>
      <c r="D801" s="340" t="s">
        <v>913</v>
      </c>
    </row>
    <row r="802" spans="1:4" ht="15.75" x14ac:dyDescent="0.2">
      <c r="A802" s="328">
        <v>801</v>
      </c>
      <c r="B802" s="367" t="s">
        <v>914</v>
      </c>
      <c r="C802" s="368"/>
      <c r="D802" s="353" t="s">
        <v>914</v>
      </c>
    </row>
    <row r="803" spans="1:4" x14ac:dyDescent="0.2">
      <c r="A803" s="328">
        <v>802</v>
      </c>
      <c r="B803" s="338" t="s">
        <v>915</v>
      </c>
      <c r="C803" s="339"/>
      <c r="D803" s="340" t="s">
        <v>915</v>
      </c>
    </row>
    <row r="804" spans="1:4" ht="22.5" x14ac:dyDescent="0.2">
      <c r="A804" s="328">
        <v>803</v>
      </c>
      <c r="B804" s="390" t="s">
        <v>916</v>
      </c>
      <c r="C804" s="370"/>
      <c r="D804" s="371" t="s">
        <v>917</v>
      </c>
    </row>
    <row r="805" spans="1:4" x14ac:dyDescent="0.2">
      <c r="A805" s="328">
        <v>804</v>
      </c>
      <c r="B805" s="369" t="s">
        <v>918</v>
      </c>
      <c r="C805" s="370"/>
      <c r="D805" s="371" t="s">
        <v>918</v>
      </c>
    </row>
    <row r="806" spans="1:4" ht="22.5" x14ac:dyDescent="0.2">
      <c r="A806" s="328">
        <v>805</v>
      </c>
      <c r="B806" s="369" t="s">
        <v>919</v>
      </c>
      <c r="C806" s="370"/>
      <c r="D806" s="371" t="s">
        <v>919</v>
      </c>
    </row>
    <row r="807" spans="1:4" ht="25.5" x14ac:dyDescent="0.2">
      <c r="A807" s="328">
        <v>806</v>
      </c>
      <c r="B807" s="338" t="s">
        <v>920</v>
      </c>
      <c r="C807" s="339"/>
      <c r="D807" s="340" t="s">
        <v>920</v>
      </c>
    </row>
    <row r="808" spans="1:4" ht="23.25" thickBot="1" x14ac:dyDescent="0.25">
      <c r="A808" s="328">
        <v>807</v>
      </c>
      <c r="B808" s="405" t="s">
        <v>921</v>
      </c>
      <c r="C808" s="370"/>
      <c r="D808" s="371" t="s">
        <v>921</v>
      </c>
    </row>
    <row r="809" spans="1:4" ht="25.5" x14ac:dyDescent="0.2">
      <c r="A809" s="328">
        <v>808</v>
      </c>
      <c r="B809" s="338" t="s">
        <v>922</v>
      </c>
      <c r="C809" s="339"/>
      <c r="D809" s="340" t="s">
        <v>923</v>
      </c>
    </row>
    <row r="810" spans="1:4" ht="15.75" x14ac:dyDescent="0.2">
      <c r="A810" s="328">
        <v>809</v>
      </c>
      <c r="B810" s="367" t="s">
        <v>924</v>
      </c>
      <c r="C810" s="368"/>
      <c r="D810" s="353" t="s">
        <v>924</v>
      </c>
    </row>
    <row r="811" spans="1:4" x14ac:dyDescent="0.2">
      <c r="A811" s="328">
        <v>810</v>
      </c>
      <c r="B811" s="338" t="s">
        <v>925</v>
      </c>
      <c r="C811" s="339"/>
      <c r="D811" s="340" t="s">
        <v>925</v>
      </c>
    </row>
    <row r="812" spans="1:4" ht="22.5" x14ac:dyDescent="0.2">
      <c r="A812" s="328">
        <v>811</v>
      </c>
      <c r="B812" s="390" t="s">
        <v>926</v>
      </c>
      <c r="C812" s="370"/>
      <c r="D812" s="371" t="s">
        <v>927</v>
      </c>
    </row>
    <row r="813" spans="1:4" ht="26.25" thickBot="1" x14ac:dyDescent="0.25">
      <c r="A813" s="328">
        <v>812</v>
      </c>
      <c r="B813" s="434" t="s">
        <v>928</v>
      </c>
      <c r="C813" s="339"/>
      <c r="D813" s="340" t="s">
        <v>928</v>
      </c>
    </row>
    <row r="814" spans="1:4" ht="26.25" thickBot="1" x14ac:dyDescent="0.25">
      <c r="A814" s="328">
        <v>813</v>
      </c>
      <c r="B814" s="434" t="s">
        <v>929</v>
      </c>
      <c r="C814" s="339"/>
      <c r="D814" s="340" t="s">
        <v>929</v>
      </c>
    </row>
    <row r="815" spans="1:4" ht="25.5" x14ac:dyDescent="0.2">
      <c r="A815" s="328">
        <v>814</v>
      </c>
      <c r="B815" s="338" t="s">
        <v>930</v>
      </c>
      <c r="C815" s="339"/>
      <c r="D815" s="340" t="s">
        <v>930</v>
      </c>
    </row>
    <row r="816" spans="1:4" ht="25.5" x14ac:dyDescent="0.2">
      <c r="A816" s="328">
        <v>815</v>
      </c>
      <c r="B816" s="338" t="s">
        <v>931</v>
      </c>
      <c r="C816" s="339"/>
      <c r="D816" s="340" t="s">
        <v>931</v>
      </c>
    </row>
    <row r="817" spans="1:4" x14ac:dyDescent="0.2">
      <c r="A817" s="328">
        <v>816</v>
      </c>
      <c r="B817" s="335" t="s">
        <v>932</v>
      </c>
      <c r="C817" s="336"/>
      <c r="D817" s="337" t="s">
        <v>932</v>
      </c>
    </row>
    <row r="818" spans="1:4" x14ac:dyDescent="0.2">
      <c r="A818" s="328">
        <v>817</v>
      </c>
      <c r="B818" s="430" t="s">
        <v>933</v>
      </c>
      <c r="C818" s="431"/>
      <c r="D818" s="337" t="s">
        <v>933</v>
      </c>
    </row>
    <row r="819" spans="1:4" x14ac:dyDescent="0.2">
      <c r="A819" s="328">
        <v>818</v>
      </c>
      <c r="B819" s="430" t="s">
        <v>934</v>
      </c>
      <c r="C819" s="431"/>
      <c r="D819" s="337" t="s">
        <v>934</v>
      </c>
    </row>
    <row r="820" spans="1:4" x14ac:dyDescent="0.2">
      <c r="A820" s="328">
        <v>819</v>
      </c>
      <c r="B820" s="430" t="s">
        <v>935</v>
      </c>
      <c r="C820" s="431"/>
      <c r="D820" s="337" t="s">
        <v>935</v>
      </c>
    </row>
    <row r="821" spans="1:4" x14ac:dyDescent="0.2">
      <c r="A821" s="328">
        <v>820</v>
      </c>
      <c r="B821" s="430" t="s">
        <v>936</v>
      </c>
      <c r="C821" s="431"/>
      <c r="D821" s="337" t="s">
        <v>936</v>
      </c>
    </row>
    <row r="822" spans="1:4" ht="25.5" x14ac:dyDescent="0.2">
      <c r="A822" s="328">
        <v>821</v>
      </c>
      <c r="B822" s="430" t="s">
        <v>937</v>
      </c>
      <c r="C822" s="431"/>
      <c r="D822" s="337" t="s">
        <v>937</v>
      </c>
    </row>
    <row r="823" spans="1:4" ht="45.75" thickBot="1" x14ac:dyDescent="0.25">
      <c r="A823" s="328">
        <v>822</v>
      </c>
      <c r="B823" s="405" t="s">
        <v>938</v>
      </c>
      <c r="C823" s="370"/>
      <c r="D823" s="371" t="s">
        <v>938</v>
      </c>
    </row>
    <row r="824" spans="1:4" ht="15" x14ac:dyDescent="0.2">
      <c r="A824" s="328">
        <v>823</v>
      </c>
      <c r="B824" s="428" t="s">
        <v>939</v>
      </c>
      <c r="C824" s="429"/>
      <c r="D824" s="381" t="s">
        <v>939</v>
      </c>
    </row>
    <row r="825" spans="1:4" ht="15" x14ac:dyDescent="0.2">
      <c r="A825" s="328">
        <v>824</v>
      </c>
      <c r="B825" s="428" t="s">
        <v>940</v>
      </c>
      <c r="C825" s="429"/>
      <c r="D825" s="381" t="s">
        <v>940</v>
      </c>
    </row>
    <row r="826" spans="1:4" ht="15" x14ac:dyDescent="0.2">
      <c r="A826" s="328">
        <v>825</v>
      </c>
      <c r="B826" s="428" t="s">
        <v>941</v>
      </c>
      <c r="C826" s="429"/>
      <c r="D826" s="381" t="s">
        <v>941</v>
      </c>
    </row>
    <row r="827" spans="1:4" ht="15" x14ac:dyDescent="0.2">
      <c r="A827" s="328">
        <v>826</v>
      </c>
      <c r="B827" s="428" t="s">
        <v>942</v>
      </c>
      <c r="C827" s="429"/>
      <c r="D827" s="381" t="s">
        <v>942</v>
      </c>
    </row>
    <row r="828" spans="1:4" ht="15" x14ac:dyDescent="0.2">
      <c r="A828" s="328">
        <v>827</v>
      </c>
      <c r="B828" s="428" t="s">
        <v>943</v>
      </c>
      <c r="C828" s="429"/>
      <c r="D828" s="381" t="s">
        <v>943</v>
      </c>
    </row>
    <row r="829" spans="1:4" ht="15" x14ac:dyDescent="0.2">
      <c r="A829" s="328">
        <v>828</v>
      </c>
      <c r="B829" s="428" t="s">
        <v>944</v>
      </c>
      <c r="C829" s="429"/>
      <c r="D829" s="381" t="s">
        <v>944</v>
      </c>
    </row>
    <row r="830" spans="1:4" ht="15" x14ac:dyDescent="0.2">
      <c r="A830" s="328">
        <v>829</v>
      </c>
      <c r="B830" s="428" t="s">
        <v>945</v>
      </c>
      <c r="C830" s="429"/>
      <c r="D830" s="381" t="s">
        <v>945</v>
      </c>
    </row>
    <row r="831" spans="1:4" x14ac:dyDescent="0.2">
      <c r="A831" s="328">
        <v>830</v>
      </c>
      <c r="B831" s="423" t="s">
        <v>946</v>
      </c>
      <c r="C831" s="424"/>
      <c r="D831" s="337" t="s">
        <v>946</v>
      </c>
    </row>
    <row r="832" spans="1:4" x14ac:dyDescent="0.2">
      <c r="A832" s="328">
        <v>831</v>
      </c>
      <c r="B832" s="341" t="s">
        <v>947</v>
      </c>
      <c r="C832" s="342"/>
      <c r="D832" s="337" t="s">
        <v>947</v>
      </c>
    </row>
    <row r="833" spans="1:4" ht="54" x14ac:dyDescent="0.2">
      <c r="A833" s="328">
        <v>832</v>
      </c>
      <c r="B833" s="435" t="s">
        <v>948</v>
      </c>
      <c r="C833" s="436"/>
      <c r="D833" s="437" t="s">
        <v>948</v>
      </c>
    </row>
    <row r="834" spans="1:4" ht="56.25" x14ac:dyDescent="0.2">
      <c r="A834" s="328">
        <v>833</v>
      </c>
      <c r="B834" s="369" t="s">
        <v>949</v>
      </c>
      <c r="C834" s="370"/>
      <c r="D834" s="371" t="s">
        <v>949</v>
      </c>
    </row>
    <row r="835" spans="1:4" ht="38.25" x14ac:dyDescent="0.2">
      <c r="A835" s="328">
        <v>834</v>
      </c>
      <c r="B835" s="338" t="s">
        <v>950</v>
      </c>
      <c r="C835" s="339"/>
      <c r="D835" s="340" t="s">
        <v>950</v>
      </c>
    </row>
    <row r="836" spans="1:4" ht="22.5" x14ac:dyDescent="0.2">
      <c r="A836" s="328">
        <v>835</v>
      </c>
      <c r="B836" s="390" t="s">
        <v>951</v>
      </c>
      <c r="C836" s="370"/>
      <c r="D836" s="371" t="s">
        <v>951</v>
      </c>
    </row>
    <row r="837" spans="1:4" ht="25.5" x14ac:dyDescent="0.2">
      <c r="A837" s="328">
        <v>836</v>
      </c>
      <c r="B837" s="338" t="s">
        <v>952</v>
      </c>
      <c r="C837" s="339"/>
      <c r="D837" s="340" t="s">
        <v>952</v>
      </c>
    </row>
    <row r="838" spans="1:4" x14ac:dyDescent="0.2">
      <c r="A838" s="328">
        <v>837</v>
      </c>
      <c r="B838" s="397" t="s">
        <v>953</v>
      </c>
      <c r="C838" s="373"/>
      <c r="D838" s="374" t="s">
        <v>953</v>
      </c>
    </row>
    <row r="839" spans="1:4" ht="60" x14ac:dyDescent="0.2">
      <c r="A839" s="328">
        <v>838</v>
      </c>
      <c r="B839" s="417" t="s">
        <v>954</v>
      </c>
      <c r="C839" s="365"/>
      <c r="D839" s="366" t="s">
        <v>954</v>
      </c>
    </row>
    <row r="840" spans="1:4" ht="78.75" x14ac:dyDescent="0.2">
      <c r="A840" s="130">
        <v>1000</v>
      </c>
      <c r="B840" s="438" t="s">
        <v>955</v>
      </c>
      <c r="C840" s="439"/>
      <c r="D840" s="440" t="s">
        <v>956</v>
      </c>
    </row>
    <row r="841" spans="1:4" x14ac:dyDescent="0.2">
      <c r="A841" s="130">
        <v>1001</v>
      </c>
      <c r="B841" t="s">
        <v>957</v>
      </c>
      <c r="C841" s="44"/>
      <c r="D841" s="441" t="s">
        <v>957</v>
      </c>
    </row>
    <row r="842" spans="1:4" x14ac:dyDescent="0.2">
      <c r="A842" s="130">
        <v>1002</v>
      </c>
      <c r="B842" s="62" t="s">
        <v>958</v>
      </c>
      <c r="C842" s="44"/>
      <c r="D842" s="441" t="s">
        <v>958</v>
      </c>
    </row>
    <row r="843" spans="1:4" x14ac:dyDescent="0.2">
      <c r="A843" s="130">
        <v>1003</v>
      </c>
      <c r="B843" t="s">
        <v>959</v>
      </c>
      <c r="C843" s="44"/>
      <c r="D843" s="441" t="s">
        <v>959</v>
      </c>
    </row>
    <row r="844" spans="1:4" x14ac:dyDescent="0.2">
      <c r="A844" s="130">
        <v>1004</v>
      </c>
      <c r="B844" t="s">
        <v>960</v>
      </c>
      <c r="C844" s="44"/>
      <c r="D844" s="441" t="s">
        <v>960</v>
      </c>
    </row>
    <row r="845" spans="1:4" x14ac:dyDescent="0.2">
      <c r="A845" s="130">
        <v>1005</v>
      </c>
      <c r="B845" t="s">
        <v>961</v>
      </c>
      <c r="C845" s="44"/>
      <c r="D845" s="441" t="s">
        <v>961</v>
      </c>
    </row>
    <row r="846" spans="1:4" x14ac:dyDescent="0.2">
      <c r="A846" s="130">
        <v>1006</v>
      </c>
      <c r="B846" t="s">
        <v>962</v>
      </c>
      <c r="C846" s="44"/>
      <c r="D846" s="441" t="s">
        <v>962</v>
      </c>
    </row>
    <row r="847" spans="1:4" x14ac:dyDescent="0.2">
      <c r="A847" s="130">
        <v>1007</v>
      </c>
      <c r="B847" t="s">
        <v>963</v>
      </c>
      <c r="C847" s="44"/>
      <c r="D847" s="441" t="s">
        <v>963</v>
      </c>
    </row>
    <row r="848" spans="1:4" x14ac:dyDescent="0.2">
      <c r="A848" s="130">
        <v>1008</v>
      </c>
      <c r="B848" t="s">
        <v>964</v>
      </c>
      <c r="C848" s="44"/>
      <c r="D848" s="441" t="s">
        <v>964</v>
      </c>
    </row>
    <row r="849" spans="1:4" x14ac:dyDescent="0.2">
      <c r="A849" s="130">
        <v>1009</v>
      </c>
      <c r="B849" t="s">
        <v>965</v>
      </c>
      <c r="C849" s="44"/>
      <c r="D849" s="441" t="s">
        <v>965</v>
      </c>
    </row>
    <row r="850" spans="1:4" x14ac:dyDescent="0.2">
      <c r="A850" s="130">
        <v>1010</v>
      </c>
      <c r="B850" s="442" t="s">
        <v>966</v>
      </c>
      <c r="C850" s="443"/>
      <c r="D850" s="444" t="s">
        <v>966</v>
      </c>
    </row>
    <row r="851" spans="1:4" x14ac:dyDescent="0.2">
      <c r="A851" s="130">
        <v>1011</v>
      </c>
      <c r="B851" s="445" t="s">
        <v>967</v>
      </c>
      <c r="C851" s="446"/>
      <c r="D851" s="447" t="s">
        <v>967</v>
      </c>
    </row>
    <row r="852" spans="1:4" x14ac:dyDescent="0.2">
      <c r="A852" s="130">
        <v>1012</v>
      </c>
      <c r="B852" s="448" t="s">
        <v>968</v>
      </c>
      <c r="C852" s="449"/>
      <c r="D852" s="450" t="s">
        <v>968</v>
      </c>
    </row>
    <row r="853" spans="1:4" ht="22.5" x14ac:dyDescent="0.2">
      <c r="A853" s="130">
        <v>1013</v>
      </c>
      <c r="B853" s="451" t="s">
        <v>969</v>
      </c>
      <c r="C853" s="452"/>
      <c r="D853" s="453" t="s">
        <v>970</v>
      </c>
    </row>
    <row r="854" spans="1:4" x14ac:dyDescent="0.2">
      <c r="A854" s="130">
        <v>1014</v>
      </c>
      <c r="B854" s="454" t="s">
        <v>971</v>
      </c>
      <c r="C854" s="455"/>
      <c r="D854" s="456" t="s">
        <v>972</v>
      </c>
    </row>
    <row r="855" spans="1:4" x14ac:dyDescent="0.2">
      <c r="A855" s="130">
        <v>1015</v>
      </c>
      <c r="B855" s="454" t="s">
        <v>973</v>
      </c>
      <c r="C855" s="455"/>
      <c r="D855" s="456" t="s">
        <v>974</v>
      </c>
    </row>
    <row r="856" spans="1:4" x14ac:dyDescent="0.2">
      <c r="A856" s="130">
        <v>1016</v>
      </c>
      <c r="B856" s="457" t="s">
        <v>975</v>
      </c>
      <c r="C856" s="458"/>
      <c r="D856" s="459" t="s">
        <v>975</v>
      </c>
    </row>
    <row r="857" spans="1:4" ht="25.5" x14ac:dyDescent="0.2">
      <c r="A857" s="130">
        <v>1017</v>
      </c>
      <c r="B857" s="460" t="s">
        <v>976</v>
      </c>
      <c r="C857" s="461"/>
      <c r="D857" s="462" t="s">
        <v>976</v>
      </c>
    </row>
    <row r="858" spans="1:4" x14ac:dyDescent="0.2">
      <c r="A858" s="130">
        <v>1018</v>
      </c>
      <c r="B858" s="457" t="s">
        <v>977</v>
      </c>
      <c r="C858" s="458"/>
      <c r="D858" s="459" t="s">
        <v>977</v>
      </c>
    </row>
    <row r="859" spans="1:4" ht="51" x14ac:dyDescent="0.2">
      <c r="A859" s="130">
        <v>1019</v>
      </c>
      <c r="B859" s="457" t="s">
        <v>978</v>
      </c>
      <c r="C859" s="458"/>
      <c r="D859" s="459" t="s">
        <v>978</v>
      </c>
    </row>
    <row r="860" spans="1:4" x14ac:dyDescent="0.2">
      <c r="A860" s="130">
        <v>1020</v>
      </c>
      <c r="B860" s="457" t="s">
        <v>979</v>
      </c>
      <c r="C860" s="458"/>
      <c r="D860" s="459" t="s">
        <v>979</v>
      </c>
    </row>
    <row r="861" spans="1:4" ht="54" x14ac:dyDescent="0.2">
      <c r="A861" s="130">
        <v>1021</v>
      </c>
      <c r="B861" s="463" t="s">
        <v>980</v>
      </c>
      <c r="C861" s="464"/>
      <c r="D861" s="465" t="s">
        <v>980</v>
      </c>
    </row>
    <row r="862" spans="1:4" x14ac:dyDescent="0.2">
      <c r="A862" s="130">
        <v>1022</v>
      </c>
      <c r="B862" t="s">
        <v>981</v>
      </c>
      <c r="C862" s="44"/>
      <c r="D862" s="441" t="s">
        <v>981</v>
      </c>
    </row>
    <row r="863" spans="1:4" ht="102" x14ac:dyDescent="0.2">
      <c r="A863" s="130">
        <v>1023</v>
      </c>
      <c r="B863" s="457" t="s">
        <v>982</v>
      </c>
      <c r="C863" s="458"/>
      <c r="D863" s="459" t="s">
        <v>983</v>
      </c>
    </row>
    <row r="864" spans="1:4" ht="51" x14ac:dyDescent="0.2">
      <c r="A864" s="130">
        <v>1024</v>
      </c>
      <c r="B864" s="457" t="s">
        <v>984</v>
      </c>
      <c r="C864" s="458"/>
      <c r="D864" s="459" t="s">
        <v>984</v>
      </c>
    </row>
    <row r="865" spans="1:4" ht="51" x14ac:dyDescent="0.2">
      <c r="A865" s="130">
        <v>1025</v>
      </c>
      <c r="B865" s="457" t="s">
        <v>985</v>
      </c>
      <c r="C865" s="458"/>
      <c r="D865" s="459" t="s">
        <v>985</v>
      </c>
    </row>
    <row r="866" spans="1:4" ht="25.5" x14ac:dyDescent="0.2">
      <c r="A866" s="130">
        <v>1026</v>
      </c>
      <c r="B866" s="457" t="s">
        <v>986</v>
      </c>
      <c r="C866" s="458"/>
      <c r="D866" s="459" t="s">
        <v>986</v>
      </c>
    </row>
    <row r="867" spans="1:4" x14ac:dyDescent="0.2">
      <c r="A867" s="130">
        <v>1027</v>
      </c>
      <c r="B867" s="466" t="s">
        <v>987</v>
      </c>
      <c r="C867" s="467"/>
      <c r="D867" s="444" t="s">
        <v>987</v>
      </c>
    </row>
    <row r="868" spans="1:4" ht="38.25" x14ac:dyDescent="0.2">
      <c r="A868" s="130">
        <v>1028</v>
      </c>
      <c r="B868" s="457" t="s">
        <v>988</v>
      </c>
      <c r="C868" s="458"/>
      <c r="D868" s="459" t="s">
        <v>988</v>
      </c>
    </row>
    <row r="869" spans="1:4" ht="89.25" x14ac:dyDescent="0.2">
      <c r="A869" s="130">
        <v>1029</v>
      </c>
      <c r="B869" s="468" t="str">
        <f>""</f>
        <v/>
      </c>
      <c r="C869" s="469" t="s">
        <v>62</v>
      </c>
      <c r="D869" s="447" t="s">
        <v>989</v>
      </c>
    </row>
    <row r="870" spans="1:4" ht="38.25" x14ac:dyDescent="0.2">
      <c r="A870" s="130">
        <v>1030</v>
      </c>
      <c r="B870" s="457" t="s">
        <v>990</v>
      </c>
      <c r="C870" s="458" t="s">
        <v>62</v>
      </c>
      <c r="D870" s="459" t="s">
        <v>991</v>
      </c>
    </row>
    <row r="871" spans="1:4" ht="63.75" x14ac:dyDescent="0.2">
      <c r="A871" s="130">
        <v>1031</v>
      </c>
      <c r="B871" s="470" t="s">
        <v>992</v>
      </c>
      <c r="C871" s="458" t="s">
        <v>62</v>
      </c>
      <c r="D871" s="459" t="s">
        <v>993</v>
      </c>
    </row>
    <row r="872" spans="1:4" ht="63.75" x14ac:dyDescent="0.2">
      <c r="A872" s="130">
        <v>1032</v>
      </c>
      <c r="B872" s="471" t="s">
        <v>994</v>
      </c>
      <c r="C872" s="458" t="s">
        <v>62</v>
      </c>
      <c r="D872" s="459" t="s">
        <v>995</v>
      </c>
    </row>
    <row r="873" spans="1:4" ht="64.5" thickBot="1" x14ac:dyDescent="0.25">
      <c r="A873" s="130">
        <v>1033</v>
      </c>
      <c r="B873" s="470" t="s">
        <v>996</v>
      </c>
      <c r="C873" s="458" t="s">
        <v>62</v>
      </c>
      <c r="D873" s="459" t="s">
        <v>997</v>
      </c>
    </row>
    <row r="874" spans="1:4" ht="108.75" customHeight="1" thickBot="1" x14ac:dyDescent="0.25">
      <c r="A874" s="130">
        <v>1034</v>
      </c>
      <c r="B874" s="472" t="s">
        <v>998</v>
      </c>
      <c r="C874" s="473" t="s">
        <v>62</v>
      </c>
      <c r="D874" s="447" t="s">
        <v>999</v>
      </c>
    </row>
    <row r="875" spans="1:4" ht="25.5" x14ac:dyDescent="0.2">
      <c r="A875" s="130">
        <v>1035</v>
      </c>
      <c r="B875" s="469" t="s">
        <v>1000</v>
      </c>
      <c r="C875" s="469"/>
      <c r="D875" s="447" t="s">
        <v>1001</v>
      </c>
    </row>
    <row r="876" spans="1:4" ht="18" x14ac:dyDescent="0.2">
      <c r="A876" s="130">
        <v>1036</v>
      </c>
      <c r="B876" s="474" t="s">
        <v>1002</v>
      </c>
      <c r="C876" s="475"/>
      <c r="D876" s="476" t="s">
        <v>1002</v>
      </c>
    </row>
    <row r="877" spans="1:4" ht="15.75" x14ac:dyDescent="0.25">
      <c r="A877" s="130">
        <v>1037</v>
      </c>
      <c r="B877" s="477" t="s">
        <v>1003</v>
      </c>
      <c r="C877" s="478"/>
      <c r="D877" s="479" t="s">
        <v>1003</v>
      </c>
    </row>
    <row r="878" spans="1:4" ht="22.5" x14ac:dyDescent="0.2">
      <c r="A878" s="130">
        <v>1038</v>
      </c>
      <c r="B878" s="480" t="s">
        <v>1004</v>
      </c>
      <c r="C878" s="98" t="s">
        <v>128</v>
      </c>
      <c r="D878" s="481" t="s">
        <v>1005</v>
      </c>
    </row>
    <row r="879" spans="1:4" ht="15.75" x14ac:dyDescent="0.25">
      <c r="A879" s="130">
        <v>1039</v>
      </c>
      <c r="B879" s="477" t="s">
        <v>1006</v>
      </c>
      <c r="C879" s="478"/>
      <c r="D879" s="479" t="s">
        <v>1006</v>
      </c>
    </row>
    <row r="880" spans="1:4" x14ac:dyDescent="0.2">
      <c r="A880" s="130">
        <v>1040</v>
      </c>
      <c r="B880" s="480" t="s">
        <v>1007</v>
      </c>
      <c r="C880" s="98" t="s">
        <v>62</v>
      </c>
      <c r="D880" s="481" t="s">
        <v>1008</v>
      </c>
    </row>
    <row r="881" spans="1:4" ht="33.75" x14ac:dyDescent="0.2">
      <c r="A881" s="130">
        <v>1041</v>
      </c>
      <c r="B881" s="480" t="s">
        <v>1009</v>
      </c>
      <c r="C881" s="98"/>
      <c r="D881" s="481" t="s">
        <v>1009</v>
      </c>
    </row>
    <row r="882" spans="1:4" ht="33.75" x14ac:dyDescent="0.2">
      <c r="A882" s="130">
        <v>1042</v>
      </c>
      <c r="B882" s="480" t="s">
        <v>1010</v>
      </c>
      <c r="C882" s="98" t="s">
        <v>62</v>
      </c>
      <c r="D882" s="481" t="s">
        <v>1011</v>
      </c>
    </row>
    <row r="883" spans="1:4" x14ac:dyDescent="0.2">
      <c r="A883" s="130">
        <v>1043</v>
      </c>
      <c r="B883" s="120" t="s">
        <v>1012</v>
      </c>
      <c r="C883" s="482"/>
      <c r="D883" s="483" t="s">
        <v>1012</v>
      </c>
    </row>
    <row r="884" spans="1:4" x14ac:dyDescent="0.2">
      <c r="A884" s="130">
        <v>1044</v>
      </c>
      <c r="B884" s="126" t="s">
        <v>1013</v>
      </c>
      <c r="C884" s="484"/>
      <c r="D884" s="483" t="s">
        <v>1013</v>
      </c>
    </row>
    <row r="885" spans="1:4" ht="43.5" x14ac:dyDescent="0.2">
      <c r="A885" s="130">
        <v>1045</v>
      </c>
      <c r="B885" s="485" t="s">
        <v>1014</v>
      </c>
      <c r="C885" s="98" t="s">
        <v>62</v>
      </c>
      <c r="D885" s="481" t="s">
        <v>1015</v>
      </c>
    </row>
    <row r="886" spans="1:4" ht="33.75" x14ac:dyDescent="0.2">
      <c r="A886" s="130">
        <v>1046</v>
      </c>
      <c r="B886" s="485" t="str">
        <f>""</f>
        <v/>
      </c>
      <c r="C886" s="98" t="s">
        <v>62</v>
      </c>
      <c r="D886" s="481" t="s">
        <v>1016</v>
      </c>
    </row>
    <row r="887" spans="1:4" x14ac:dyDescent="0.2">
      <c r="A887" s="130">
        <v>1047</v>
      </c>
      <c r="B887" s="126" t="s">
        <v>1017</v>
      </c>
      <c r="C887" s="484"/>
      <c r="D887" s="483" t="s">
        <v>1017</v>
      </c>
    </row>
    <row r="888" spans="1:4" x14ac:dyDescent="0.2">
      <c r="A888" s="130">
        <v>1048</v>
      </c>
      <c r="B888" s="126" t="s">
        <v>1018</v>
      </c>
      <c r="C888" s="484"/>
      <c r="D888" s="483" t="s">
        <v>1018</v>
      </c>
    </row>
    <row r="889" spans="1:4" x14ac:dyDescent="0.2">
      <c r="A889" s="130">
        <v>1049</v>
      </c>
      <c r="B889" s="486" t="s">
        <v>1019</v>
      </c>
      <c r="C889" s="487"/>
      <c r="D889" s="483" t="s">
        <v>1019</v>
      </c>
    </row>
    <row r="890" spans="1:4" ht="22.5" x14ac:dyDescent="0.2">
      <c r="A890" s="130">
        <v>1050</v>
      </c>
      <c r="B890" s="485" t="s">
        <v>1020</v>
      </c>
      <c r="C890" s="98" t="s">
        <v>62</v>
      </c>
      <c r="D890" s="481" t="s">
        <v>1021</v>
      </c>
    </row>
    <row r="891" spans="1:4" x14ac:dyDescent="0.2">
      <c r="A891" s="130">
        <v>1051</v>
      </c>
      <c r="B891" s="486" t="s">
        <v>1022</v>
      </c>
      <c r="C891" s="487"/>
      <c r="D891" s="483" t="s">
        <v>1022</v>
      </c>
    </row>
    <row r="892" spans="1:4" ht="33.75" x14ac:dyDescent="0.2">
      <c r="A892" s="130">
        <v>1052</v>
      </c>
      <c r="B892" s="485" t="s">
        <v>1023</v>
      </c>
      <c r="C892" s="98"/>
      <c r="D892" s="481" t="s">
        <v>1023</v>
      </c>
    </row>
    <row r="893" spans="1:4" x14ac:dyDescent="0.2">
      <c r="A893" s="130">
        <v>1053</v>
      </c>
      <c r="B893" s="485" t="str">
        <f>""</f>
        <v/>
      </c>
      <c r="C893" s="98" t="s">
        <v>62</v>
      </c>
      <c r="D893" s="481" t="s">
        <v>1024</v>
      </c>
    </row>
    <row r="894" spans="1:4" x14ac:dyDescent="0.2">
      <c r="A894" s="130">
        <v>1054</v>
      </c>
      <c r="B894" s="120" t="s">
        <v>1025</v>
      </c>
      <c r="C894" s="482"/>
      <c r="D894" s="483" t="s">
        <v>1026</v>
      </c>
    </row>
    <row r="895" spans="1:4" x14ac:dyDescent="0.2">
      <c r="A895" s="130">
        <v>1055</v>
      </c>
      <c r="B895" s="486" t="s">
        <v>1027</v>
      </c>
      <c r="C895" s="487"/>
      <c r="D895" s="483" t="s">
        <v>1027</v>
      </c>
    </row>
    <row r="896" spans="1:4" ht="22.5" x14ac:dyDescent="0.2">
      <c r="A896" s="130">
        <v>1056</v>
      </c>
      <c r="B896" s="485" t="str">
        <f>""</f>
        <v/>
      </c>
      <c r="C896" s="98" t="s">
        <v>62</v>
      </c>
      <c r="D896" s="481" t="s">
        <v>1028</v>
      </c>
    </row>
    <row r="897" spans="1:4" x14ac:dyDescent="0.2">
      <c r="A897" s="130">
        <v>1057</v>
      </c>
      <c r="B897" t="s">
        <v>1029</v>
      </c>
      <c r="C897" s="44"/>
      <c r="D897" s="441" t="s">
        <v>1029</v>
      </c>
    </row>
    <row r="898" spans="1:4" ht="18" x14ac:dyDescent="0.2">
      <c r="A898" s="130">
        <v>1058</v>
      </c>
      <c r="B898" s="474" t="s">
        <v>1030</v>
      </c>
      <c r="C898" s="475"/>
      <c r="D898" s="476" t="s">
        <v>1030</v>
      </c>
    </row>
    <row r="899" spans="1:4" x14ac:dyDescent="0.2">
      <c r="A899" s="130">
        <v>1059</v>
      </c>
      <c r="B899" s="111" t="s">
        <v>1031</v>
      </c>
      <c r="C899" s="488"/>
      <c r="D899" s="489" t="s">
        <v>1031</v>
      </c>
    </row>
    <row r="900" spans="1:4" x14ac:dyDescent="0.2">
      <c r="A900" s="130">
        <v>1060</v>
      </c>
      <c r="B900" s="111" t="s">
        <v>1032</v>
      </c>
      <c r="C900" s="488"/>
      <c r="D900" s="489" t="s">
        <v>1033</v>
      </c>
    </row>
    <row r="901" spans="1:4" x14ac:dyDescent="0.2">
      <c r="A901" s="130">
        <v>1061</v>
      </c>
      <c r="B901" s="111" t="s">
        <v>1034</v>
      </c>
      <c r="C901" s="488"/>
      <c r="D901" s="489" t="s">
        <v>1034</v>
      </c>
    </row>
    <row r="902" spans="1:4" ht="38.25" x14ac:dyDescent="0.2">
      <c r="A902" s="130">
        <v>1062</v>
      </c>
      <c r="B902" s="490" t="s">
        <v>1035</v>
      </c>
      <c r="C902" s="488" t="s">
        <v>62</v>
      </c>
      <c r="D902" s="489" t="s">
        <v>1036</v>
      </c>
    </row>
    <row r="903" spans="1:4" x14ac:dyDescent="0.2">
      <c r="A903" s="130">
        <v>1063</v>
      </c>
      <c r="B903" s="181" t="s">
        <v>1037</v>
      </c>
      <c r="C903" s="491"/>
      <c r="D903" s="489" t="s">
        <v>1037</v>
      </c>
    </row>
    <row r="904" spans="1:4" x14ac:dyDescent="0.2">
      <c r="A904" s="130">
        <v>1064</v>
      </c>
      <c r="B904" s="120" t="s">
        <v>1038</v>
      </c>
      <c r="C904" s="482"/>
      <c r="D904" s="483" t="s">
        <v>1038</v>
      </c>
    </row>
    <row r="905" spans="1:4" ht="22.5" x14ac:dyDescent="0.2">
      <c r="A905" s="130">
        <v>1065</v>
      </c>
      <c r="B905" s="143" t="s">
        <v>1039</v>
      </c>
      <c r="C905" s="492"/>
      <c r="D905" s="481" t="s">
        <v>1039</v>
      </c>
    </row>
    <row r="906" spans="1:4" x14ac:dyDescent="0.2">
      <c r="A906" s="130">
        <v>1066</v>
      </c>
      <c r="B906" s="493" t="s">
        <v>1040</v>
      </c>
      <c r="C906" s="494"/>
      <c r="D906" s="495" t="s">
        <v>1040</v>
      </c>
    </row>
    <row r="907" spans="1:4" ht="33.75" x14ac:dyDescent="0.2">
      <c r="A907" s="130">
        <v>1067</v>
      </c>
      <c r="B907" s="496" t="s">
        <v>1041</v>
      </c>
      <c r="C907" s="452"/>
      <c r="D907" s="453" t="s">
        <v>1041</v>
      </c>
    </row>
    <row r="908" spans="1:4" ht="22.5" x14ac:dyDescent="0.2">
      <c r="A908" s="130">
        <v>1068</v>
      </c>
      <c r="B908" s="496" t="s">
        <v>1042</v>
      </c>
      <c r="C908" s="452"/>
      <c r="D908" s="453" t="s">
        <v>1042</v>
      </c>
    </row>
    <row r="909" spans="1:4" x14ac:dyDescent="0.2">
      <c r="A909" s="130">
        <v>1069</v>
      </c>
      <c r="B909" s="493" t="s">
        <v>1043</v>
      </c>
      <c r="C909" s="494"/>
      <c r="D909" s="495" t="s">
        <v>1043</v>
      </c>
    </row>
    <row r="910" spans="1:4" ht="45" x14ac:dyDescent="0.2">
      <c r="A910" s="130">
        <v>1070</v>
      </c>
      <c r="B910" s="496" t="s">
        <v>1044</v>
      </c>
      <c r="C910" s="452"/>
      <c r="D910" s="453" t="s">
        <v>1044</v>
      </c>
    </row>
    <row r="911" spans="1:4" x14ac:dyDescent="0.2">
      <c r="A911" s="130">
        <v>1071</v>
      </c>
      <c r="B911" s="493" t="s">
        <v>1045</v>
      </c>
      <c r="C911" s="494"/>
      <c r="D911" s="495" t="s">
        <v>1045</v>
      </c>
    </row>
    <row r="912" spans="1:4" ht="33.75" x14ac:dyDescent="0.2">
      <c r="A912" s="130">
        <v>1072</v>
      </c>
      <c r="B912" s="496" t="s">
        <v>1046</v>
      </c>
      <c r="C912" s="452"/>
      <c r="D912" s="453" t="s">
        <v>1046</v>
      </c>
    </row>
    <row r="913" spans="1:4" ht="31.5" x14ac:dyDescent="0.2">
      <c r="A913" s="130">
        <v>1073</v>
      </c>
      <c r="B913" s="493" t="s">
        <v>1047</v>
      </c>
      <c r="C913" s="494"/>
      <c r="D913" s="495" t="s">
        <v>1047</v>
      </c>
    </row>
    <row r="914" spans="1:4" x14ac:dyDescent="0.2">
      <c r="A914" s="130">
        <v>1074</v>
      </c>
      <c r="B914" s="497" t="s">
        <v>1048</v>
      </c>
      <c r="C914" s="498"/>
      <c r="D914" s="499" t="s">
        <v>1048</v>
      </c>
    </row>
    <row r="915" spans="1:4" x14ac:dyDescent="0.2">
      <c r="A915" s="130">
        <v>1075</v>
      </c>
      <c r="B915" s="497" t="s">
        <v>1049</v>
      </c>
      <c r="C915" s="498"/>
      <c r="D915" s="499" t="s">
        <v>1049</v>
      </c>
    </row>
    <row r="916" spans="1:4" ht="22.5" x14ac:dyDescent="0.2">
      <c r="A916" s="130">
        <v>1076</v>
      </c>
      <c r="B916" s="497" t="s">
        <v>1050</v>
      </c>
      <c r="C916" s="498"/>
      <c r="D916" s="499" t="s">
        <v>1050</v>
      </c>
    </row>
    <row r="917" spans="1:4" x14ac:dyDescent="0.2">
      <c r="A917" s="130">
        <v>1077</v>
      </c>
      <c r="B917" s="497" t="s">
        <v>1051</v>
      </c>
      <c r="C917" s="498"/>
      <c r="D917" s="499" t="s">
        <v>1051</v>
      </c>
    </row>
    <row r="918" spans="1:4" x14ac:dyDescent="0.2">
      <c r="A918" s="130">
        <v>1078</v>
      </c>
      <c r="B918" s="497" t="s">
        <v>1052</v>
      </c>
      <c r="C918" s="498"/>
      <c r="D918" s="499" t="s">
        <v>1052</v>
      </c>
    </row>
    <row r="919" spans="1:4" x14ac:dyDescent="0.2">
      <c r="A919" s="130">
        <v>1079</v>
      </c>
      <c r="B919" s="497" t="s">
        <v>1053</v>
      </c>
      <c r="C919" s="498"/>
      <c r="D919" s="499" t="s">
        <v>1053</v>
      </c>
    </row>
    <row r="920" spans="1:4" x14ac:dyDescent="0.2">
      <c r="A920" s="130">
        <v>1080</v>
      </c>
      <c r="B920" s="500" t="s">
        <v>1054</v>
      </c>
      <c r="C920" s="501"/>
      <c r="D920" s="502" t="s">
        <v>1054</v>
      </c>
    </row>
    <row r="921" spans="1:4" x14ac:dyDescent="0.2">
      <c r="A921" s="130">
        <v>1081</v>
      </c>
      <c r="B921" s="143" t="s">
        <v>1055</v>
      </c>
      <c r="C921" s="492"/>
      <c r="D921" s="481" t="s">
        <v>1055</v>
      </c>
    </row>
    <row r="922" spans="1:4" x14ac:dyDescent="0.2">
      <c r="A922" s="130">
        <v>1082</v>
      </c>
      <c r="B922" s="120" t="s">
        <v>1056</v>
      </c>
      <c r="C922" s="482"/>
      <c r="D922" s="483" t="s">
        <v>1056</v>
      </c>
    </row>
    <row r="923" spans="1:4" ht="22.5" x14ac:dyDescent="0.2">
      <c r="A923" s="130">
        <v>1083</v>
      </c>
      <c r="B923" s="143" t="s">
        <v>1057</v>
      </c>
      <c r="C923" s="492"/>
      <c r="D923" s="481" t="s">
        <v>1057</v>
      </c>
    </row>
    <row r="924" spans="1:4" x14ac:dyDescent="0.2">
      <c r="A924" s="130">
        <v>1084</v>
      </c>
      <c r="B924" s="493" t="s">
        <v>1058</v>
      </c>
      <c r="C924" s="494"/>
      <c r="D924" s="495" t="s">
        <v>1058</v>
      </c>
    </row>
    <row r="925" spans="1:4" ht="22.5" x14ac:dyDescent="0.2">
      <c r="A925" s="130">
        <v>1085</v>
      </c>
      <c r="B925" s="496" t="s">
        <v>1059</v>
      </c>
      <c r="C925" s="452"/>
      <c r="D925" s="453" t="s">
        <v>1059</v>
      </c>
    </row>
    <row r="926" spans="1:4" x14ac:dyDescent="0.2">
      <c r="A926" s="130">
        <v>1086</v>
      </c>
      <c r="B926" s="493" t="s">
        <v>1060</v>
      </c>
      <c r="C926" s="494"/>
      <c r="D926" s="495" t="s">
        <v>1060</v>
      </c>
    </row>
    <row r="927" spans="1:4" ht="22.5" x14ac:dyDescent="0.2">
      <c r="A927" s="130">
        <v>1087</v>
      </c>
      <c r="B927" s="496" t="s">
        <v>1061</v>
      </c>
      <c r="C927" s="452"/>
      <c r="D927" s="453" t="s">
        <v>1061</v>
      </c>
    </row>
    <row r="928" spans="1:4" ht="21" x14ac:dyDescent="0.2">
      <c r="A928" s="130">
        <v>1088</v>
      </c>
      <c r="B928" s="493" t="s">
        <v>1062</v>
      </c>
      <c r="C928" s="494"/>
      <c r="D928" s="495" t="s">
        <v>1062</v>
      </c>
    </row>
    <row r="929" spans="1:4" ht="22.5" x14ac:dyDescent="0.2">
      <c r="A929" s="130">
        <v>1089</v>
      </c>
      <c r="B929" s="496" t="s">
        <v>1063</v>
      </c>
      <c r="C929" s="452"/>
      <c r="D929" s="453" t="s">
        <v>1063</v>
      </c>
    </row>
    <row r="930" spans="1:4" x14ac:dyDescent="0.2">
      <c r="A930" s="130">
        <v>1090</v>
      </c>
      <c r="B930" s="493" t="s">
        <v>1064</v>
      </c>
      <c r="C930" s="494"/>
      <c r="D930" s="495" t="s">
        <v>1064</v>
      </c>
    </row>
    <row r="931" spans="1:4" x14ac:dyDescent="0.2">
      <c r="A931" s="130">
        <v>1091</v>
      </c>
      <c r="B931" s="496" t="s">
        <v>1065</v>
      </c>
      <c r="C931" s="452"/>
      <c r="D931" s="453" t="s">
        <v>1065</v>
      </c>
    </row>
    <row r="932" spans="1:4" x14ac:dyDescent="0.2">
      <c r="A932" s="130">
        <v>1092</v>
      </c>
      <c r="B932" s="493" t="s">
        <v>1066</v>
      </c>
      <c r="C932" s="494"/>
      <c r="D932" s="495" t="s">
        <v>1066</v>
      </c>
    </row>
    <row r="933" spans="1:4" ht="22.5" x14ac:dyDescent="0.2">
      <c r="A933" s="130">
        <v>1093</v>
      </c>
      <c r="B933" s="496" t="s">
        <v>1067</v>
      </c>
      <c r="C933" s="452"/>
      <c r="D933" s="453" t="s">
        <v>1067</v>
      </c>
    </row>
    <row r="934" spans="1:4" ht="22.5" x14ac:dyDescent="0.2">
      <c r="A934" s="130">
        <v>1094</v>
      </c>
      <c r="B934" s="497" t="s">
        <v>1068</v>
      </c>
      <c r="C934" s="498"/>
      <c r="D934" s="499" t="s">
        <v>1068</v>
      </c>
    </row>
    <row r="935" spans="1:4" x14ac:dyDescent="0.2">
      <c r="A935" s="130">
        <v>1095</v>
      </c>
      <c r="B935" s="497" t="s">
        <v>1069</v>
      </c>
      <c r="C935" s="498"/>
      <c r="D935" s="499" t="s">
        <v>1069</v>
      </c>
    </row>
    <row r="936" spans="1:4" ht="22.5" x14ac:dyDescent="0.2">
      <c r="A936" s="130">
        <v>1096</v>
      </c>
      <c r="B936" s="143" t="s">
        <v>1070</v>
      </c>
      <c r="C936" s="492"/>
      <c r="D936" s="481" t="s">
        <v>1070</v>
      </c>
    </row>
    <row r="937" spans="1:4" x14ac:dyDescent="0.2">
      <c r="A937" s="130">
        <v>1097</v>
      </c>
      <c r="B937" s="503" t="s">
        <v>1071</v>
      </c>
      <c r="C937" s="488"/>
      <c r="D937" s="489" t="s">
        <v>1071</v>
      </c>
    </row>
    <row r="938" spans="1:4" ht="63.75" x14ac:dyDescent="0.2">
      <c r="A938" s="130">
        <v>1098</v>
      </c>
      <c r="B938" s="504" t="s">
        <v>1072</v>
      </c>
      <c r="C938" s="488"/>
      <c r="D938" s="489" t="s">
        <v>1073</v>
      </c>
    </row>
    <row r="939" spans="1:4" x14ac:dyDescent="0.2">
      <c r="A939" s="130">
        <v>1099</v>
      </c>
      <c r="B939" s="505" t="s">
        <v>1074</v>
      </c>
      <c r="C939" s="506" t="s">
        <v>62</v>
      </c>
      <c r="D939" s="507" t="s">
        <v>1075</v>
      </c>
    </row>
    <row r="940" spans="1:4" x14ac:dyDescent="0.2">
      <c r="A940" s="130">
        <v>1100</v>
      </c>
      <c r="B940" s="505" t="s">
        <v>1076</v>
      </c>
      <c r="C940" s="506" t="s">
        <v>62</v>
      </c>
      <c r="D940" s="507" t="s">
        <v>1077</v>
      </c>
    </row>
    <row r="941" spans="1:4" x14ac:dyDescent="0.2">
      <c r="A941" s="130">
        <v>1101</v>
      </c>
      <c r="B941" s="120" t="s">
        <v>1078</v>
      </c>
      <c r="C941" s="482"/>
      <c r="D941" s="483" t="s">
        <v>1078</v>
      </c>
    </row>
    <row r="942" spans="1:4" ht="33.75" x14ac:dyDescent="0.2">
      <c r="A942" s="130">
        <v>1102</v>
      </c>
      <c r="B942" s="143" t="s">
        <v>1079</v>
      </c>
      <c r="C942" s="492"/>
      <c r="D942" s="481" t="s">
        <v>1079</v>
      </c>
    </row>
    <row r="943" spans="1:4" x14ac:dyDescent="0.2">
      <c r="A943" s="130">
        <v>1103</v>
      </c>
      <c r="B943" s="497" t="s">
        <v>1080</v>
      </c>
      <c r="C943" s="498"/>
      <c r="D943" s="499" t="s">
        <v>1080</v>
      </c>
    </row>
    <row r="944" spans="1:4" ht="25.5" x14ac:dyDescent="0.2">
      <c r="A944" s="130">
        <v>1104</v>
      </c>
      <c r="B944" s="181" t="s">
        <v>1081</v>
      </c>
      <c r="C944" s="491" t="s">
        <v>62</v>
      </c>
      <c r="D944" s="489" t="s">
        <v>1082</v>
      </c>
    </row>
    <row r="945" spans="1:4" ht="22.5" x14ac:dyDescent="0.2">
      <c r="A945" s="130">
        <v>1105</v>
      </c>
      <c r="B945" s="143" t="s">
        <v>1083</v>
      </c>
      <c r="C945" s="492"/>
      <c r="D945" s="481" t="s">
        <v>1084</v>
      </c>
    </row>
    <row r="946" spans="1:4" ht="25.5" x14ac:dyDescent="0.2">
      <c r="A946" s="130">
        <v>1106</v>
      </c>
      <c r="B946" s="181" t="s">
        <v>1085</v>
      </c>
      <c r="C946" s="491"/>
      <c r="D946" s="489" t="s">
        <v>1086</v>
      </c>
    </row>
    <row r="947" spans="1:4" x14ac:dyDescent="0.2">
      <c r="A947" s="130">
        <v>1107</v>
      </c>
      <c r="B947" s="143" t="s">
        <v>1087</v>
      </c>
      <c r="C947" s="492"/>
      <c r="D947" s="481" t="s">
        <v>1087</v>
      </c>
    </row>
    <row r="948" spans="1:4" x14ac:dyDescent="0.2">
      <c r="A948" s="130">
        <v>1108</v>
      </c>
      <c r="B948" s="508" t="s">
        <v>1088</v>
      </c>
      <c r="C948" s="509"/>
      <c r="D948" s="510" t="s">
        <v>1088</v>
      </c>
    </row>
    <row r="949" spans="1:4" x14ac:dyDescent="0.2">
      <c r="A949" s="130">
        <v>1109</v>
      </c>
      <c r="B949" s="508" t="s">
        <v>1089</v>
      </c>
      <c r="C949" s="509"/>
      <c r="D949" s="510" t="s">
        <v>1089</v>
      </c>
    </row>
    <row r="950" spans="1:4" x14ac:dyDescent="0.2">
      <c r="A950" s="130">
        <v>1110</v>
      </c>
      <c r="B950" s="511" t="s">
        <v>1090</v>
      </c>
      <c r="C950" s="512"/>
      <c r="D950" s="513" t="s">
        <v>1090</v>
      </c>
    </row>
    <row r="951" spans="1:4" x14ac:dyDescent="0.2">
      <c r="A951" s="130">
        <v>1111</v>
      </c>
      <c r="B951" s="511" t="s">
        <v>1091</v>
      </c>
      <c r="C951" s="512"/>
      <c r="D951" s="513" t="s">
        <v>1091</v>
      </c>
    </row>
    <row r="952" spans="1:4" x14ac:dyDescent="0.2">
      <c r="A952" s="130">
        <v>1112</v>
      </c>
      <c r="B952" s="511" t="s">
        <v>1092</v>
      </c>
      <c r="C952" s="512"/>
      <c r="D952" s="513" t="s">
        <v>1092</v>
      </c>
    </row>
    <row r="953" spans="1:4" x14ac:dyDescent="0.2">
      <c r="A953" s="130">
        <v>1113</v>
      </c>
      <c r="B953" s="508" t="s">
        <v>1093</v>
      </c>
      <c r="C953" s="509"/>
      <c r="D953" s="510" t="s">
        <v>1093</v>
      </c>
    </row>
    <row r="954" spans="1:4" x14ac:dyDescent="0.2">
      <c r="A954" s="130">
        <v>1114</v>
      </c>
      <c r="B954" s="181" t="s">
        <v>1094</v>
      </c>
      <c r="C954" s="491"/>
      <c r="D954" s="489" t="s">
        <v>1094</v>
      </c>
    </row>
    <row r="955" spans="1:4" x14ac:dyDescent="0.2">
      <c r="A955" s="130">
        <v>1115</v>
      </c>
      <c r="B955" s="514" t="s">
        <v>1095</v>
      </c>
      <c r="C955" s="514"/>
      <c r="D955" s="515" t="s">
        <v>1095</v>
      </c>
    </row>
    <row r="956" spans="1:4" x14ac:dyDescent="0.2">
      <c r="A956" s="130">
        <v>1116</v>
      </c>
      <c r="B956" s="120" t="s">
        <v>1096</v>
      </c>
      <c r="C956" s="482"/>
      <c r="D956" s="483" t="s">
        <v>1096</v>
      </c>
    </row>
    <row r="957" spans="1:4" ht="31.5" x14ac:dyDescent="0.2">
      <c r="A957" s="130">
        <v>1117</v>
      </c>
      <c r="B957" s="516" t="s">
        <v>1097</v>
      </c>
      <c r="C957" s="517" t="s">
        <v>62</v>
      </c>
      <c r="D957" s="495" t="s">
        <v>1098</v>
      </c>
    </row>
    <row r="958" spans="1:4" ht="22.5" x14ac:dyDescent="0.2">
      <c r="A958" s="130">
        <v>1118</v>
      </c>
      <c r="B958" s="143" t="s">
        <v>1099</v>
      </c>
      <c r="C958" s="492" t="s">
        <v>62</v>
      </c>
      <c r="D958" s="481" t="s">
        <v>1100</v>
      </c>
    </row>
    <row r="959" spans="1:4" ht="33.75" x14ac:dyDescent="0.2">
      <c r="A959" s="130">
        <v>1119</v>
      </c>
      <c r="B959" s="143" t="s">
        <v>1101</v>
      </c>
      <c r="C959" s="492" t="s">
        <v>62</v>
      </c>
      <c r="D959" s="481" t="s">
        <v>1102</v>
      </c>
    </row>
    <row r="960" spans="1:4" x14ac:dyDescent="0.2">
      <c r="A960" s="130">
        <v>1120</v>
      </c>
      <c r="B960" s="181" t="s">
        <v>1103</v>
      </c>
      <c r="C960" s="491"/>
      <c r="D960" s="489" t="s">
        <v>1104</v>
      </c>
    </row>
    <row r="961" spans="1:4" ht="22.5" x14ac:dyDescent="0.2">
      <c r="A961" s="130">
        <v>1121</v>
      </c>
      <c r="B961" s="480" t="s">
        <v>1621</v>
      </c>
      <c r="C961" s="98" t="s">
        <v>1622</v>
      </c>
      <c r="D961" s="481" t="s">
        <v>1105</v>
      </c>
    </row>
    <row r="962" spans="1:4" ht="31.5" x14ac:dyDescent="0.2">
      <c r="A962" s="130">
        <v>1122</v>
      </c>
      <c r="B962" s="518" t="s">
        <v>1106</v>
      </c>
      <c r="C962" s="98" t="s">
        <v>128</v>
      </c>
      <c r="D962" s="495" t="s">
        <v>1107</v>
      </c>
    </row>
    <row r="963" spans="1:4" x14ac:dyDescent="0.2">
      <c r="A963" s="130">
        <v>1123</v>
      </c>
      <c r="B963" s="143" t="s">
        <v>1108</v>
      </c>
      <c r="C963" s="492"/>
      <c r="D963" s="481" t="s">
        <v>1108</v>
      </c>
    </row>
    <row r="964" spans="1:4" x14ac:dyDescent="0.2">
      <c r="A964" s="130">
        <v>1124</v>
      </c>
      <c r="B964" s="493" t="s">
        <v>1109</v>
      </c>
      <c r="C964" s="494"/>
      <c r="D964" s="495" t="s">
        <v>1109</v>
      </c>
    </row>
    <row r="965" spans="1:4" ht="22.5" x14ac:dyDescent="0.2">
      <c r="A965" s="130">
        <v>1125</v>
      </c>
      <c r="B965" s="496" t="s">
        <v>1110</v>
      </c>
      <c r="C965" s="452"/>
      <c r="D965" s="453" t="s">
        <v>1110</v>
      </c>
    </row>
    <row r="966" spans="1:4" x14ac:dyDescent="0.2">
      <c r="A966" s="130">
        <v>1126</v>
      </c>
      <c r="B966" s="493" t="s">
        <v>1111</v>
      </c>
      <c r="C966" s="494"/>
      <c r="D966" s="495" t="s">
        <v>1111</v>
      </c>
    </row>
    <row r="967" spans="1:4" x14ac:dyDescent="0.2">
      <c r="A967" s="130">
        <v>1127</v>
      </c>
      <c r="B967" s="496" t="s">
        <v>1112</v>
      </c>
      <c r="C967" s="452"/>
      <c r="D967" s="453" t="s">
        <v>1112</v>
      </c>
    </row>
    <row r="968" spans="1:4" x14ac:dyDescent="0.2">
      <c r="A968" s="130">
        <v>1128</v>
      </c>
      <c r="B968" s="493" t="s">
        <v>1113</v>
      </c>
      <c r="C968" s="494"/>
      <c r="D968" s="495" t="s">
        <v>1113</v>
      </c>
    </row>
    <row r="969" spans="1:4" ht="22.5" x14ac:dyDescent="0.2">
      <c r="A969" s="130">
        <v>1129</v>
      </c>
      <c r="B969" s="496" t="s">
        <v>1114</v>
      </c>
      <c r="C969" s="452"/>
      <c r="D969" s="453" t="s">
        <v>1114</v>
      </c>
    </row>
    <row r="970" spans="1:4" x14ac:dyDescent="0.2">
      <c r="A970" s="130">
        <v>1130</v>
      </c>
      <c r="B970" s="493" t="s">
        <v>1115</v>
      </c>
      <c r="C970" s="494"/>
      <c r="D970" s="495" t="s">
        <v>1115</v>
      </c>
    </row>
    <row r="971" spans="1:4" ht="22.5" x14ac:dyDescent="0.2">
      <c r="A971" s="130">
        <v>1131</v>
      </c>
      <c r="B971" s="496" t="s">
        <v>1116</v>
      </c>
      <c r="C971" s="452"/>
      <c r="D971" s="453" t="s">
        <v>1116</v>
      </c>
    </row>
    <row r="972" spans="1:4" x14ac:dyDescent="0.2">
      <c r="A972" s="130">
        <v>1132</v>
      </c>
      <c r="B972" s="493" t="s">
        <v>1117</v>
      </c>
      <c r="C972" s="494"/>
      <c r="D972" s="495" t="s">
        <v>1117</v>
      </c>
    </row>
    <row r="973" spans="1:4" x14ac:dyDescent="0.2">
      <c r="A973" s="130">
        <v>1133</v>
      </c>
      <c r="B973" s="496" t="s">
        <v>1118</v>
      </c>
      <c r="C973" s="452"/>
      <c r="D973" s="453" t="s">
        <v>1118</v>
      </c>
    </row>
    <row r="974" spans="1:4" x14ac:dyDescent="0.2">
      <c r="A974" s="130">
        <v>1134</v>
      </c>
      <c r="B974" t="s">
        <v>1119</v>
      </c>
      <c r="C974" s="44"/>
      <c r="D974" s="441" t="s">
        <v>1119</v>
      </c>
    </row>
    <row r="975" spans="1:4" ht="18" x14ac:dyDescent="0.2">
      <c r="A975" s="130">
        <v>1135</v>
      </c>
      <c r="B975" s="519" t="s">
        <v>1120</v>
      </c>
      <c r="C975" s="520"/>
      <c r="D975" s="521" t="s">
        <v>1120</v>
      </c>
    </row>
    <row r="976" spans="1:4" ht="38.25" x14ac:dyDescent="0.2">
      <c r="A976" s="130">
        <v>1136</v>
      </c>
      <c r="B976" s="181" t="s">
        <v>1121</v>
      </c>
      <c r="C976" s="491"/>
      <c r="D976" s="489" t="s">
        <v>1122</v>
      </c>
    </row>
    <row r="977" spans="1:4" ht="63.75" x14ac:dyDescent="0.2">
      <c r="A977" s="130">
        <v>1137</v>
      </c>
      <c r="B977" s="181" t="s">
        <v>1123</v>
      </c>
      <c r="C977" s="491"/>
      <c r="D977" s="489" t="s">
        <v>1123</v>
      </c>
    </row>
    <row r="978" spans="1:4" ht="25.5" x14ac:dyDescent="0.2">
      <c r="A978" s="130">
        <v>1138</v>
      </c>
      <c r="B978" s="181" t="s">
        <v>1124</v>
      </c>
      <c r="C978" s="491"/>
      <c r="D978" s="489" t="s">
        <v>1124</v>
      </c>
    </row>
    <row r="979" spans="1:4" x14ac:dyDescent="0.2">
      <c r="A979" s="130">
        <v>1139</v>
      </c>
      <c r="B979" s="508" t="s">
        <v>1125</v>
      </c>
      <c r="C979" s="509"/>
      <c r="D979" s="510" t="s">
        <v>1125</v>
      </c>
    </row>
    <row r="980" spans="1:4" x14ac:dyDescent="0.2">
      <c r="A980" s="130">
        <v>1140</v>
      </c>
      <c r="B980" s="508" t="s">
        <v>1126</v>
      </c>
      <c r="C980" s="509"/>
      <c r="D980" s="510" t="s">
        <v>1126</v>
      </c>
    </row>
    <row r="981" spans="1:4" ht="22.5" x14ac:dyDescent="0.2">
      <c r="A981" s="130">
        <v>1141</v>
      </c>
      <c r="B981" s="497" t="s">
        <v>1127</v>
      </c>
      <c r="C981" s="498"/>
      <c r="D981" s="499" t="s">
        <v>1127</v>
      </c>
    </row>
    <row r="982" spans="1:4" x14ac:dyDescent="0.2">
      <c r="A982" s="130">
        <v>1142</v>
      </c>
      <c r="B982" s="522" t="s">
        <v>1128</v>
      </c>
      <c r="C982" s="517"/>
      <c r="D982" s="495" t="s">
        <v>1128</v>
      </c>
    </row>
    <row r="983" spans="1:4" x14ac:dyDescent="0.2">
      <c r="A983" s="130">
        <v>1143</v>
      </c>
      <c r="B983" s="522" t="s">
        <v>1129</v>
      </c>
      <c r="C983" s="517"/>
      <c r="D983" s="495" t="s">
        <v>1129</v>
      </c>
    </row>
    <row r="984" spans="1:4" x14ac:dyDescent="0.2">
      <c r="A984" s="130">
        <v>1144</v>
      </c>
      <c r="B984" s="497" t="s">
        <v>1130</v>
      </c>
      <c r="C984" s="498"/>
      <c r="D984" s="499" t="s">
        <v>1131</v>
      </c>
    </row>
    <row r="985" spans="1:4" x14ac:dyDescent="0.2">
      <c r="A985" s="130">
        <v>1145</v>
      </c>
      <c r="B985" s="523" t="s">
        <v>1132</v>
      </c>
      <c r="C985" s="524"/>
      <c r="D985" s="495" t="s">
        <v>1132</v>
      </c>
    </row>
    <row r="986" spans="1:4" x14ac:dyDescent="0.2">
      <c r="A986" s="130">
        <v>1146</v>
      </c>
      <c r="B986" s="525" t="s">
        <v>1133</v>
      </c>
      <c r="C986" s="501" t="s">
        <v>128</v>
      </c>
      <c r="D986" s="495" t="s">
        <v>1134</v>
      </c>
    </row>
    <row r="987" spans="1:4" ht="22.5" x14ac:dyDescent="0.2">
      <c r="A987" s="130">
        <v>1147</v>
      </c>
      <c r="B987" s="526" t="s">
        <v>1135</v>
      </c>
      <c r="C987" s="527" t="s">
        <v>128</v>
      </c>
      <c r="D987" s="481" t="s">
        <v>1136</v>
      </c>
    </row>
    <row r="988" spans="1:4" x14ac:dyDescent="0.2">
      <c r="A988" s="130">
        <v>1148</v>
      </c>
      <c r="B988" s="528" t="s">
        <v>1137</v>
      </c>
      <c r="C988" s="527"/>
      <c r="D988" s="481" t="s">
        <v>1137</v>
      </c>
    </row>
    <row r="989" spans="1:4" x14ac:dyDescent="0.2">
      <c r="A989" s="130">
        <v>1149</v>
      </c>
      <c r="B989" s="127" t="s">
        <v>1138</v>
      </c>
      <c r="C989" s="514"/>
      <c r="D989" s="515" t="s">
        <v>1138</v>
      </c>
    </row>
    <row r="990" spans="1:4" x14ac:dyDescent="0.2">
      <c r="A990" s="130">
        <v>1150</v>
      </c>
      <c r="B990" s="127" t="s">
        <v>1139</v>
      </c>
      <c r="C990" s="514"/>
      <c r="D990" s="515" t="s">
        <v>1139</v>
      </c>
    </row>
    <row r="991" spans="1:4" ht="25.5" x14ac:dyDescent="0.2">
      <c r="A991" s="130">
        <v>1151</v>
      </c>
      <c r="B991" s="181" t="s">
        <v>1140</v>
      </c>
      <c r="C991" s="491"/>
      <c r="D991" s="489" t="s">
        <v>1140</v>
      </c>
    </row>
    <row r="992" spans="1:4" x14ac:dyDescent="0.2">
      <c r="A992" s="130">
        <v>1152</v>
      </c>
      <c r="B992" s="146" t="s">
        <v>1141</v>
      </c>
      <c r="C992" s="529"/>
      <c r="D992" s="530" t="s">
        <v>1141</v>
      </c>
    </row>
    <row r="993" spans="1:4" x14ac:dyDescent="0.2">
      <c r="A993" s="130">
        <v>1153</v>
      </c>
      <c r="B993" s="497" t="s">
        <v>1142</v>
      </c>
      <c r="C993" s="498"/>
      <c r="D993" s="499" t="s">
        <v>1142</v>
      </c>
    </row>
    <row r="994" spans="1:4" x14ac:dyDescent="0.2">
      <c r="A994" s="130">
        <v>1154</v>
      </c>
      <c r="B994" s="531" t="s">
        <v>1143</v>
      </c>
      <c r="C994" s="532"/>
      <c r="D994" s="533" t="s">
        <v>1143</v>
      </c>
    </row>
    <row r="995" spans="1:4" ht="25.5" x14ac:dyDescent="0.2">
      <c r="A995" s="130">
        <v>1155</v>
      </c>
      <c r="B995" s="491" t="s">
        <v>1144</v>
      </c>
      <c r="C995" s="501" t="s">
        <v>128</v>
      </c>
      <c r="D995" s="489" t="s">
        <v>1145</v>
      </c>
    </row>
    <row r="996" spans="1:4" x14ac:dyDescent="0.2">
      <c r="A996" s="130">
        <v>1156</v>
      </c>
      <c r="B996" s="497" t="s">
        <v>1146</v>
      </c>
      <c r="C996" s="501" t="s">
        <v>128</v>
      </c>
      <c r="D996" s="499" t="s">
        <v>1147</v>
      </c>
    </row>
    <row r="997" spans="1:4" x14ac:dyDescent="0.2">
      <c r="A997" s="130">
        <v>1157</v>
      </c>
      <c r="B997" s="497" t="s">
        <v>1148</v>
      </c>
      <c r="C997" s="498"/>
      <c r="D997" s="499" t="s">
        <v>1148</v>
      </c>
    </row>
    <row r="998" spans="1:4" x14ac:dyDescent="0.2">
      <c r="A998" s="130">
        <v>1158</v>
      </c>
      <c r="B998" s="511" t="s">
        <v>1149</v>
      </c>
      <c r="C998" s="512"/>
      <c r="D998" s="513" t="s">
        <v>1149</v>
      </c>
    </row>
    <row r="999" spans="1:4" x14ac:dyDescent="0.2">
      <c r="A999" s="130">
        <v>1159</v>
      </c>
      <c r="B999" s="181" t="s">
        <v>1150</v>
      </c>
      <c r="C999" s="491"/>
      <c r="D999" s="489" t="s">
        <v>1150</v>
      </c>
    </row>
    <row r="1000" spans="1:4" x14ac:dyDescent="0.2">
      <c r="A1000" s="130">
        <v>1160</v>
      </c>
      <c r="B1000" s="497" t="s">
        <v>1146</v>
      </c>
      <c r="C1000" s="498"/>
      <c r="D1000" s="499" t="s">
        <v>1146</v>
      </c>
    </row>
    <row r="1001" spans="1:4" x14ac:dyDescent="0.2">
      <c r="A1001" s="130">
        <v>1161</v>
      </c>
      <c r="B1001" s="497" t="s">
        <v>1151</v>
      </c>
      <c r="C1001" s="498"/>
      <c r="D1001" s="499" t="s">
        <v>1151</v>
      </c>
    </row>
    <row r="1002" spans="1:4" x14ac:dyDescent="0.2">
      <c r="A1002" s="130">
        <v>1162</v>
      </c>
      <c r="B1002" s="497" t="s">
        <v>1152</v>
      </c>
      <c r="C1002" s="498"/>
      <c r="D1002" s="499" t="s">
        <v>1152</v>
      </c>
    </row>
    <row r="1003" spans="1:4" ht="38.25" x14ac:dyDescent="0.2">
      <c r="A1003" s="130">
        <v>1163</v>
      </c>
      <c r="B1003" s="181" t="s">
        <v>1153</v>
      </c>
      <c r="C1003" s="491"/>
      <c r="D1003" s="489" t="s">
        <v>1153</v>
      </c>
    </row>
    <row r="1004" spans="1:4" ht="45" x14ac:dyDescent="0.2">
      <c r="A1004" s="130">
        <v>1164</v>
      </c>
      <c r="B1004" s="480" t="s">
        <v>1154</v>
      </c>
      <c r="C1004" s="98"/>
      <c r="D1004" s="481" t="s">
        <v>1154</v>
      </c>
    </row>
    <row r="1005" spans="1:4" x14ac:dyDescent="0.2">
      <c r="A1005" s="130">
        <v>1165</v>
      </c>
      <c r="B1005" s="534" t="s">
        <v>1155</v>
      </c>
      <c r="C1005" s="498"/>
      <c r="D1005" s="499" t="s">
        <v>1155</v>
      </c>
    </row>
    <row r="1006" spans="1:4" x14ac:dyDescent="0.2">
      <c r="A1006" s="130">
        <v>1166</v>
      </c>
      <c r="B1006" s="534" t="s">
        <v>1156</v>
      </c>
      <c r="C1006" s="498"/>
      <c r="D1006" s="499" t="s">
        <v>1156</v>
      </c>
    </row>
    <row r="1007" spans="1:4" x14ac:dyDescent="0.2">
      <c r="A1007" s="130">
        <v>1167</v>
      </c>
      <c r="B1007" s="534" t="s">
        <v>1157</v>
      </c>
      <c r="C1007" s="498"/>
      <c r="D1007" s="499" t="s">
        <v>1157</v>
      </c>
    </row>
    <row r="1008" spans="1:4" ht="22.5" x14ac:dyDescent="0.2">
      <c r="A1008" s="130">
        <v>1168</v>
      </c>
      <c r="B1008" s="534" t="s">
        <v>1158</v>
      </c>
      <c r="C1008" s="498"/>
      <c r="D1008" s="499" t="s">
        <v>1158</v>
      </c>
    </row>
    <row r="1009" spans="1:4" x14ac:dyDescent="0.2">
      <c r="A1009" s="130">
        <v>1169</v>
      </c>
      <c r="B1009" s="497" t="s">
        <v>1159</v>
      </c>
      <c r="C1009" s="498"/>
      <c r="D1009" s="499" t="s">
        <v>1159</v>
      </c>
    </row>
    <row r="1010" spans="1:4" x14ac:dyDescent="0.2">
      <c r="A1010" s="130">
        <v>1170</v>
      </c>
      <c r="B1010" s="497" t="s">
        <v>1160</v>
      </c>
      <c r="C1010" s="498"/>
      <c r="D1010" s="499" t="s">
        <v>1160</v>
      </c>
    </row>
    <row r="1011" spans="1:4" x14ac:dyDescent="0.2">
      <c r="A1011" s="130">
        <v>1171</v>
      </c>
      <c r="B1011" s="497" t="s">
        <v>1161</v>
      </c>
      <c r="C1011" s="498"/>
      <c r="D1011" s="499" t="s">
        <v>1161</v>
      </c>
    </row>
    <row r="1012" spans="1:4" x14ac:dyDescent="0.2">
      <c r="A1012" s="130">
        <v>1172</v>
      </c>
      <c r="B1012" s="535" t="s">
        <v>1162</v>
      </c>
      <c r="C1012" s="536"/>
      <c r="D1012" s="510" t="s">
        <v>1162</v>
      </c>
    </row>
    <row r="1013" spans="1:4" x14ac:dyDescent="0.2">
      <c r="A1013" s="130">
        <v>1173</v>
      </c>
      <c r="B1013" t="s">
        <v>1163</v>
      </c>
      <c r="C1013" s="44"/>
      <c r="D1013" s="441" t="s">
        <v>1163</v>
      </c>
    </row>
    <row r="1014" spans="1:4" ht="15.75" x14ac:dyDescent="0.25">
      <c r="A1014" s="130">
        <v>1174</v>
      </c>
      <c r="B1014" s="477" t="s">
        <v>1164</v>
      </c>
      <c r="C1014" s="478"/>
      <c r="D1014" s="479" t="s">
        <v>1164</v>
      </c>
    </row>
    <row r="1015" spans="1:4" x14ac:dyDescent="0.2">
      <c r="A1015" s="130">
        <v>1175</v>
      </c>
      <c r="B1015" s="120" t="s">
        <v>1165</v>
      </c>
      <c r="C1015" s="482"/>
      <c r="D1015" s="483" t="s">
        <v>1165</v>
      </c>
    </row>
    <row r="1016" spans="1:4" ht="25.5" x14ac:dyDescent="0.2">
      <c r="A1016" s="130">
        <v>1176</v>
      </c>
      <c r="B1016" s="181" t="s">
        <v>1166</v>
      </c>
      <c r="C1016" s="491" t="s">
        <v>62</v>
      </c>
      <c r="D1016" s="489" t="s">
        <v>1167</v>
      </c>
    </row>
    <row r="1017" spans="1:4" ht="22.5" x14ac:dyDescent="0.2">
      <c r="A1017" s="130">
        <v>1177</v>
      </c>
      <c r="B1017" s="480" t="s">
        <v>1168</v>
      </c>
      <c r="C1017" s="98"/>
      <c r="D1017" s="481" t="s">
        <v>1168</v>
      </c>
    </row>
    <row r="1018" spans="1:4" ht="22.5" x14ac:dyDescent="0.2">
      <c r="A1018" s="130">
        <v>1178</v>
      </c>
      <c r="B1018" s="480" t="s">
        <v>1169</v>
      </c>
      <c r="C1018" s="98" t="s">
        <v>62</v>
      </c>
      <c r="D1018" s="481" t="s">
        <v>1170</v>
      </c>
    </row>
    <row r="1019" spans="1:4" x14ac:dyDescent="0.2">
      <c r="A1019" s="130">
        <v>1179</v>
      </c>
      <c r="B1019" s="497" t="s">
        <v>1171</v>
      </c>
      <c r="C1019" s="498"/>
      <c r="D1019" s="499" t="s">
        <v>1171</v>
      </c>
    </row>
    <row r="1020" spans="1:4" x14ac:dyDescent="0.2">
      <c r="A1020" s="130">
        <v>1180</v>
      </c>
      <c r="B1020" s="497" t="s">
        <v>1172</v>
      </c>
      <c r="C1020" s="498"/>
      <c r="D1020" s="499" t="s">
        <v>1172</v>
      </c>
    </row>
    <row r="1021" spans="1:4" ht="22.5" x14ac:dyDescent="0.2">
      <c r="A1021" s="130">
        <v>1181</v>
      </c>
      <c r="B1021" s="497" t="s">
        <v>1173</v>
      </c>
      <c r="C1021" s="498"/>
      <c r="D1021" s="499" t="s">
        <v>1174</v>
      </c>
    </row>
    <row r="1022" spans="1:4" x14ac:dyDescent="0.2">
      <c r="A1022" s="130">
        <v>1182</v>
      </c>
      <c r="B1022" s="537" t="s">
        <v>1175</v>
      </c>
      <c r="C1022" s="538"/>
      <c r="D1022" s="539" t="s">
        <v>1175</v>
      </c>
    </row>
    <row r="1023" spans="1:4" x14ac:dyDescent="0.2">
      <c r="A1023" s="130">
        <v>1183</v>
      </c>
      <c r="B1023" s="540" t="s">
        <v>1176</v>
      </c>
      <c r="C1023" s="538"/>
      <c r="D1023" s="539" t="s">
        <v>1176</v>
      </c>
    </row>
    <row r="1024" spans="1:4" x14ac:dyDescent="0.2">
      <c r="A1024" s="130">
        <v>1184</v>
      </c>
      <c r="B1024" s="541" t="s">
        <v>1177</v>
      </c>
      <c r="C1024" s="542"/>
      <c r="D1024" s="513" t="s">
        <v>1177</v>
      </c>
    </row>
    <row r="1025" spans="1:4" ht="15.75" x14ac:dyDescent="0.2">
      <c r="A1025" s="130">
        <v>1185</v>
      </c>
      <c r="B1025" s="543" t="s">
        <v>1178</v>
      </c>
      <c r="C1025" s="544"/>
      <c r="D1025" s="479" t="s">
        <v>1178</v>
      </c>
    </row>
    <row r="1026" spans="1:4" x14ac:dyDescent="0.2">
      <c r="A1026" s="130">
        <v>1186</v>
      </c>
      <c r="B1026" s="497" t="s">
        <v>1179</v>
      </c>
      <c r="C1026" s="498"/>
      <c r="D1026" s="499" t="s">
        <v>1179</v>
      </c>
    </row>
    <row r="1027" spans="1:4" x14ac:dyDescent="0.2">
      <c r="A1027" s="130">
        <v>1187</v>
      </c>
      <c r="B1027" s="545" t="s">
        <v>1180</v>
      </c>
      <c r="C1027" s="487"/>
      <c r="D1027" s="483" t="s">
        <v>1180</v>
      </c>
    </row>
    <row r="1028" spans="1:4" x14ac:dyDescent="0.2">
      <c r="A1028" s="130">
        <v>1188</v>
      </c>
      <c r="B1028" s="545" t="s">
        <v>1181</v>
      </c>
      <c r="C1028" s="487"/>
      <c r="D1028" s="483" t="s">
        <v>1181</v>
      </c>
    </row>
    <row r="1029" spans="1:4" x14ac:dyDescent="0.2">
      <c r="A1029" s="130">
        <v>1189</v>
      </c>
      <c r="B1029" s="546" t="s">
        <v>1182</v>
      </c>
      <c r="C1029" s="547"/>
      <c r="D1029" s="444" t="s">
        <v>1182</v>
      </c>
    </row>
    <row r="1030" spans="1:4" x14ac:dyDescent="0.2">
      <c r="A1030" s="130">
        <v>1190</v>
      </c>
      <c r="B1030" s="546" t="s">
        <v>1183</v>
      </c>
      <c r="C1030" s="547"/>
      <c r="D1030" s="444" t="s">
        <v>1183</v>
      </c>
    </row>
    <row r="1031" spans="1:4" x14ac:dyDescent="0.2">
      <c r="A1031" s="130">
        <v>1191</v>
      </c>
      <c r="B1031" s="546" t="s">
        <v>1184</v>
      </c>
      <c r="C1031" s="547"/>
      <c r="D1031" s="444" t="s">
        <v>1184</v>
      </c>
    </row>
    <row r="1032" spans="1:4" x14ac:dyDescent="0.2">
      <c r="A1032" s="130">
        <v>1192</v>
      </c>
      <c r="B1032" s="548" t="s">
        <v>1185</v>
      </c>
      <c r="C1032" s="549"/>
      <c r="D1032" s="444" t="s">
        <v>1185</v>
      </c>
    </row>
    <row r="1033" spans="1:4" x14ac:dyDescent="0.2">
      <c r="A1033" s="130">
        <v>1193</v>
      </c>
      <c r="B1033" s="92" t="s">
        <v>1186</v>
      </c>
      <c r="C1033" s="550" t="s">
        <v>62</v>
      </c>
      <c r="D1033" s="551" t="s">
        <v>1187</v>
      </c>
    </row>
    <row r="1034" spans="1:4" ht="102" x14ac:dyDescent="0.2">
      <c r="A1034" s="130">
        <v>1194</v>
      </c>
      <c r="B1034" s="550" t="s">
        <v>1188</v>
      </c>
      <c r="D1034" s="551" t="s">
        <v>1188</v>
      </c>
    </row>
    <row r="1035" spans="1:4" ht="25.5" x14ac:dyDescent="0.2">
      <c r="A1035" s="130">
        <v>1195</v>
      </c>
      <c r="B1035" s="550" t="s">
        <v>1189</v>
      </c>
      <c r="D1035" s="551" t="s">
        <v>1189</v>
      </c>
    </row>
    <row r="1036" spans="1:4" x14ac:dyDescent="0.2">
      <c r="A1036" s="130" t="s">
        <v>1190</v>
      </c>
      <c r="B1036" s="127" t="s">
        <v>1190</v>
      </c>
      <c r="C1036" s="514"/>
      <c r="D1036" s="127" t="s">
        <v>1190</v>
      </c>
    </row>
    <row r="1037" spans="1:4" ht="52.5" x14ac:dyDescent="0.2">
      <c r="A1037" s="130">
        <v>2000</v>
      </c>
      <c r="B1037" s="438" t="s">
        <v>1191</v>
      </c>
      <c r="C1037" s="439"/>
      <c r="D1037" s="440" t="s">
        <v>1191</v>
      </c>
    </row>
    <row r="1038" spans="1:4" ht="52.5" x14ac:dyDescent="0.2">
      <c r="A1038" s="130">
        <v>2001</v>
      </c>
      <c r="B1038" s="439" t="s">
        <v>1192</v>
      </c>
      <c r="C1038" s="439"/>
      <c r="D1038" s="440" t="s">
        <v>1192</v>
      </c>
    </row>
    <row r="1039" spans="1:4" x14ac:dyDescent="0.2">
      <c r="A1039" s="130">
        <v>2002</v>
      </c>
      <c r="B1039" t="s">
        <v>1193</v>
      </c>
      <c r="C1039" s="44"/>
      <c r="D1039" s="1" t="s">
        <v>1193</v>
      </c>
    </row>
    <row r="1040" spans="1:4" x14ac:dyDescent="0.2">
      <c r="A1040" s="130">
        <v>2003</v>
      </c>
      <c r="B1040" t="s">
        <v>1194</v>
      </c>
      <c r="C1040" s="44"/>
      <c r="D1040" s="1" t="s">
        <v>1194</v>
      </c>
    </row>
    <row r="1041" spans="1:4" x14ac:dyDescent="0.2">
      <c r="A1041" s="130">
        <v>2004</v>
      </c>
      <c r="B1041" t="s">
        <v>1195</v>
      </c>
      <c r="C1041" s="44"/>
      <c r="D1041" s="1" t="s">
        <v>1195</v>
      </c>
    </row>
    <row r="1042" spans="1:4" x14ac:dyDescent="0.2">
      <c r="A1042" s="130">
        <v>2005</v>
      </c>
      <c r="B1042" s="51" t="s">
        <v>1196</v>
      </c>
      <c r="C1042" s="458"/>
      <c r="D1042" s="459" t="s">
        <v>1196</v>
      </c>
    </row>
    <row r="1043" spans="1:4" x14ac:dyDescent="0.2">
      <c r="A1043" s="130">
        <v>2006</v>
      </c>
      <c r="B1043" s="51" t="s">
        <v>1197</v>
      </c>
      <c r="C1043" s="458"/>
      <c r="D1043" s="459" t="s">
        <v>1197</v>
      </c>
    </row>
    <row r="1044" spans="1:4" x14ac:dyDescent="0.2">
      <c r="A1044" s="130">
        <v>2007</v>
      </c>
      <c r="B1044" s="552" t="s">
        <v>1198</v>
      </c>
      <c r="C1044" s="469"/>
      <c r="D1044" s="447" t="s">
        <v>1198</v>
      </c>
    </row>
    <row r="1045" spans="1:4" x14ac:dyDescent="0.2">
      <c r="A1045" s="130">
        <v>2008</v>
      </c>
      <c r="B1045" s="448" t="s">
        <v>1199</v>
      </c>
      <c r="C1045" s="449"/>
      <c r="D1045" s="450" t="s">
        <v>1199</v>
      </c>
    </row>
    <row r="1046" spans="1:4" x14ac:dyDescent="0.2">
      <c r="A1046" s="130">
        <v>2009</v>
      </c>
      <c r="B1046" s="553" t="s">
        <v>1200</v>
      </c>
      <c r="C1046" s="554"/>
      <c r="D1046" s="459" t="s">
        <v>1200</v>
      </c>
    </row>
    <row r="1047" spans="1:4" x14ac:dyDescent="0.2">
      <c r="A1047" s="130">
        <v>2010</v>
      </c>
      <c r="B1047" s="553" t="s">
        <v>1201</v>
      </c>
      <c r="C1047" s="554"/>
      <c r="D1047" s="459" t="s">
        <v>1201</v>
      </c>
    </row>
    <row r="1048" spans="1:4" x14ac:dyDescent="0.2">
      <c r="A1048" s="130">
        <v>2011</v>
      </c>
      <c r="B1048" s="553" t="s">
        <v>1202</v>
      </c>
      <c r="C1048" s="554"/>
      <c r="D1048" s="459" t="s">
        <v>1202</v>
      </c>
    </row>
    <row r="1049" spans="1:4" x14ac:dyDescent="0.2">
      <c r="A1049" s="130">
        <v>2012</v>
      </c>
      <c r="B1049" s="445" t="str">
        <f>""</f>
        <v/>
      </c>
      <c r="C1049" s="446" t="s">
        <v>62</v>
      </c>
      <c r="D1049" s="447" t="s">
        <v>1203</v>
      </c>
    </row>
    <row r="1050" spans="1:4" ht="86.25" customHeight="1" x14ac:dyDescent="0.2">
      <c r="A1050" s="130">
        <v>2013</v>
      </c>
      <c r="B1050" s="679" t="s">
        <v>1615</v>
      </c>
      <c r="C1050" s="555" t="s">
        <v>1204</v>
      </c>
      <c r="D1050" s="459" t="s">
        <v>1205</v>
      </c>
    </row>
    <row r="1051" spans="1:4" x14ac:dyDescent="0.2">
      <c r="A1051" s="130">
        <v>2014</v>
      </c>
      <c r="B1051" s="51" t="s">
        <v>1206</v>
      </c>
      <c r="C1051" s="458" t="s">
        <v>62</v>
      </c>
      <c r="D1051" s="459" t="s">
        <v>1207</v>
      </c>
    </row>
    <row r="1052" spans="1:4" x14ac:dyDescent="0.2">
      <c r="A1052" s="130">
        <v>2015</v>
      </c>
      <c r="B1052" s="556" t="s">
        <v>1208</v>
      </c>
      <c r="C1052" s="44" t="s">
        <v>62</v>
      </c>
      <c r="D1052" s="1" t="s">
        <v>1209</v>
      </c>
    </row>
    <row r="1053" spans="1:4" ht="38.25" x14ac:dyDescent="0.2">
      <c r="A1053" s="130">
        <v>2016</v>
      </c>
      <c r="B1053" s="680" t="s">
        <v>1659</v>
      </c>
      <c r="C1053" s="44" t="s">
        <v>1658</v>
      </c>
      <c r="D1053" s="459" t="s">
        <v>1210</v>
      </c>
    </row>
    <row r="1054" spans="1:4" ht="63.75" x14ac:dyDescent="0.2">
      <c r="A1054" s="130">
        <v>2017</v>
      </c>
      <c r="B1054" s="51" t="s">
        <v>1211</v>
      </c>
      <c r="C1054" s="44" t="s">
        <v>62</v>
      </c>
      <c r="D1054" s="459" t="s">
        <v>1212</v>
      </c>
    </row>
    <row r="1055" spans="1:4" x14ac:dyDescent="0.2">
      <c r="A1055" s="130">
        <v>2018</v>
      </c>
      <c r="B1055" s="51" t="s">
        <v>1207</v>
      </c>
      <c r="C1055" s="458"/>
      <c r="D1055" s="459" t="s">
        <v>1213</v>
      </c>
    </row>
    <row r="1056" spans="1:4" x14ac:dyDescent="0.2">
      <c r="A1056" s="130">
        <v>2019</v>
      </c>
      <c r="B1056" s="556" t="s">
        <v>1657</v>
      </c>
      <c r="C1056" s="44" t="s">
        <v>1658</v>
      </c>
      <c r="D1056" s="1" t="s">
        <v>1214</v>
      </c>
    </row>
    <row r="1057" spans="1:4" ht="25.5" x14ac:dyDescent="0.2">
      <c r="A1057" s="130">
        <v>2020</v>
      </c>
      <c r="B1057" s="51" t="s">
        <v>1215</v>
      </c>
      <c r="C1057" s="44" t="s">
        <v>62</v>
      </c>
      <c r="D1057" s="459" t="s">
        <v>1216</v>
      </c>
    </row>
    <row r="1058" spans="1:4" x14ac:dyDescent="0.2">
      <c r="A1058" s="130">
        <v>2021</v>
      </c>
      <c r="B1058" s="51" t="str">
        <f>""</f>
        <v/>
      </c>
      <c r="C1058" s="44" t="s">
        <v>62</v>
      </c>
      <c r="D1058" s="1" t="s">
        <v>1217</v>
      </c>
    </row>
    <row r="1059" spans="1:4" ht="51" x14ac:dyDescent="0.2">
      <c r="A1059" s="130">
        <v>2022</v>
      </c>
      <c r="B1059" s="51" t="str">
        <f>""</f>
        <v/>
      </c>
      <c r="C1059" s="44" t="s">
        <v>62</v>
      </c>
      <c r="D1059" s="459" t="s">
        <v>1218</v>
      </c>
    </row>
    <row r="1060" spans="1:4" ht="38.25" x14ac:dyDescent="0.2">
      <c r="A1060" s="130">
        <v>2023</v>
      </c>
      <c r="B1060" s="51" t="str">
        <f>""</f>
        <v/>
      </c>
      <c r="C1060" s="44" t="s">
        <v>62</v>
      </c>
      <c r="D1060" s="459" t="s">
        <v>1219</v>
      </c>
    </row>
    <row r="1061" spans="1:4" x14ac:dyDescent="0.2">
      <c r="A1061" s="130">
        <v>2024</v>
      </c>
      <c r="B1061" s="51" t="str">
        <f>""</f>
        <v/>
      </c>
      <c r="C1061" s="44"/>
      <c r="D1061" s="1" t="s">
        <v>1220</v>
      </c>
    </row>
    <row r="1062" spans="1:4" x14ac:dyDescent="0.2">
      <c r="A1062" s="130">
        <v>2025</v>
      </c>
      <c r="B1062" s="552" t="s">
        <v>1221</v>
      </c>
      <c r="C1062" s="469"/>
      <c r="D1062" s="447" t="s">
        <v>1221</v>
      </c>
    </row>
    <row r="1063" spans="1:4" ht="38.25" x14ac:dyDescent="0.2">
      <c r="A1063" s="130">
        <v>2026</v>
      </c>
      <c r="B1063" s="51" t="s">
        <v>1222</v>
      </c>
      <c r="C1063" s="458"/>
      <c r="D1063" s="459" t="s">
        <v>1222</v>
      </c>
    </row>
    <row r="1064" spans="1:4" ht="38.25" x14ac:dyDescent="0.2">
      <c r="A1064" s="130">
        <v>2027</v>
      </c>
      <c r="B1064" s="51" t="s">
        <v>1223</v>
      </c>
      <c r="C1064" s="458"/>
      <c r="D1064" s="459" t="s">
        <v>1223</v>
      </c>
    </row>
    <row r="1065" spans="1:4" x14ac:dyDescent="0.2">
      <c r="A1065" s="130">
        <v>2028</v>
      </c>
      <c r="B1065" s="51" t="s">
        <v>1224</v>
      </c>
      <c r="C1065" s="458"/>
      <c r="D1065" s="459" t="s">
        <v>1224</v>
      </c>
    </row>
    <row r="1066" spans="1:4" x14ac:dyDescent="0.2">
      <c r="A1066" s="130">
        <v>2029</v>
      </c>
      <c r="B1066" t="s">
        <v>1225</v>
      </c>
      <c r="C1066" s="44"/>
      <c r="D1066" s="1" t="s">
        <v>1225</v>
      </c>
    </row>
    <row r="1067" spans="1:4" ht="51" x14ac:dyDescent="0.2">
      <c r="A1067" s="130">
        <v>2030</v>
      </c>
      <c r="B1067" s="51" t="s">
        <v>1226</v>
      </c>
      <c r="C1067" s="458"/>
      <c r="D1067" s="459" t="s">
        <v>1226</v>
      </c>
    </row>
    <row r="1068" spans="1:4" x14ac:dyDescent="0.2">
      <c r="A1068" s="130">
        <v>2031</v>
      </c>
      <c r="B1068" s="469" t="s">
        <v>1227</v>
      </c>
      <c r="C1068" s="469" t="s">
        <v>62</v>
      </c>
      <c r="D1068" s="447" t="s">
        <v>1228</v>
      </c>
    </row>
    <row r="1069" spans="1:4" ht="12.75" customHeight="1" x14ac:dyDescent="0.2">
      <c r="A1069" s="130">
        <v>2032</v>
      </c>
      <c r="B1069" s="51" t="s">
        <v>1662</v>
      </c>
      <c r="C1069" s="458" t="s">
        <v>62</v>
      </c>
      <c r="D1069" s="459" t="s">
        <v>1229</v>
      </c>
    </row>
    <row r="1070" spans="1:4" ht="51" x14ac:dyDescent="0.2">
      <c r="A1070" s="130">
        <v>2033</v>
      </c>
      <c r="B1070" s="680" t="s">
        <v>1661</v>
      </c>
      <c r="C1070" s="458" t="s">
        <v>1658</v>
      </c>
      <c r="D1070" s="459" t="s">
        <v>1230</v>
      </c>
    </row>
    <row r="1071" spans="1:4" ht="38.25" x14ac:dyDescent="0.2">
      <c r="A1071" s="130">
        <v>2034</v>
      </c>
      <c r="B1071" s="51" t="s">
        <v>1616</v>
      </c>
      <c r="C1071" s="458" t="s">
        <v>62</v>
      </c>
      <c r="D1071" s="459" t="s">
        <v>1231</v>
      </c>
    </row>
    <row r="1072" spans="1:4" ht="25.5" x14ac:dyDescent="0.2">
      <c r="A1072" s="130">
        <v>2035</v>
      </c>
      <c r="B1072" s="51" t="s">
        <v>1617</v>
      </c>
      <c r="C1072" s="458" t="s">
        <v>62</v>
      </c>
      <c r="D1072" s="459" t="s">
        <v>1232</v>
      </c>
    </row>
    <row r="1073" spans="1:4" ht="38.25" x14ac:dyDescent="0.2">
      <c r="A1073" s="130">
        <v>2036</v>
      </c>
      <c r="B1073" s="51" t="s">
        <v>1233</v>
      </c>
      <c r="C1073" s="458"/>
      <c r="D1073" s="459" t="s">
        <v>1233</v>
      </c>
    </row>
    <row r="1074" spans="1:4" ht="38.25" x14ac:dyDescent="0.2">
      <c r="A1074" s="130">
        <v>2037</v>
      </c>
      <c r="B1074" s="51" t="s">
        <v>1618</v>
      </c>
      <c r="C1074" s="458" t="s">
        <v>62</v>
      </c>
      <c r="D1074" s="459" t="s">
        <v>1234</v>
      </c>
    </row>
    <row r="1075" spans="1:4" x14ac:dyDescent="0.2">
      <c r="A1075" s="130">
        <v>2038</v>
      </c>
      <c r="B1075" t="s">
        <v>1235</v>
      </c>
      <c r="C1075" s="44"/>
      <c r="D1075" s="1" t="s">
        <v>1235</v>
      </c>
    </row>
    <row r="1076" spans="1:4" ht="89.25" x14ac:dyDescent="0.2">
      <c r="A1076" s="130">
        <v>2039</v>
      </c>
      <c r="B1076" s="51" t="s">
        <v>1236</v>
      </c>
      <c r="C1076" s="458"/>
      <c r="D1076" s="459" t="s">
        <v>1236</v>
      </c>
    </row>
    <row r="1077" spans="1:4" x14ac:dyDescent="0.2">
      <c r="A1077" s="130">
        <v>2040</v>
      </c>
      <c r="B1077" s="552" t="s">
        <v>1237</v>
      </c>
      <c r="C1077" s="469"/>
      <c r="D1077" s="447" t="s">
        <v>1237</v>
      </c>
    </row>
    <row r="1078" spans="1:4" ht="25.5" x14ac:dyDescent="0.2">
      <c r="A1078" s="130">
        <v>2041</v>
      </c>
      <c r="B1078" s="51" t="s">
        <v>1238</v>
      </c>
      <c r="C1078" s="458"/>
      <c r="D1078" s="459" t="s">
        <v>1238</v>
      </c>
    </row>
    <row r="1079" spans="1:4" ht="108" x14ac:dyDescent="0.2">
      <c r="A1079" s="130">
        <v>2042</v>
      </c>
      <c r="B1079" s="463" t="s">
        <v>1239</v>
      </c>
      <c r="C1079" s="464"/>
      <c r="D1079" s="465" t="s">
        <v>1240</v>
      </c>
    </row>
    <row r="1080" spans="1:4" x14ac:dyDescent="0.2">
      <c r="A1080" s="130">
        <v>2043</v>
      </c>
      <c r="B1080" s="557" t="s">
        <v>1241</v>
      </c>
      <c r="C1080" s="558"/>
      <c r="D1080" s="559" t="s">
        <v>1241</v>
      </c>
    </row>
    <row r="1081" spans="1:4" ht="63.75" x14ac:dyDescent="0.2">
      <c r="A1081" s="130">
        <v>2044</v>
      </c>
      <c r="B1081" s="553" t="s">
        <v>1242</v>
      </c>
      <c r="C1081" s="554"/>
      <c r="D1081" s="459" t="s">
        <v>1242</v>
      </c>
    </row>
    <row r="1082" spans="1:4" ht="63.75" x14ac:dyDescent="0.2">
      <c r="A1082" s="130">
        <v>2045</v>
      </c>
      <c r="B1082" s="552" t="s">
        <v>1243</v>
      </c>
      <c r="C1082" s="469"/>
      <c r="D1082" s="447" t="s">
        <v>1243</v>
      </c>
    </row>
    <row r="1083" spans="1:4" ht="25.5" x14ac:dyDescent="0.2">
      <c r="A1083" s="130">
        <v>2046</v>
      </c>
      <c r="B1083" s="445" t="s">
        <v>1244</v>
      </c>
      <c r="C1083" s="446"/>
      <c r="D1083" s="447" t="s">
        <v>1244</v>
      </c>
    </row>
    <row r="1084" spans="1:4" ht="63.75" x14ac:dyDescent="0.2">
      <c r="A1084" s="130">
        <v>2047</v>
      </c>
      <c r="B1084" s="445" t="s">
        <v>1245</v>
      </c>
      <c r="C1084" s="446"/>
      <c r="D1084" s="447" t="s">
        <v>1245</v>
      </c>
    </row>
    <row r="1085" spans="1:4" x14ac:dyDescent="0.2">
      <c r="A1085" s="130">
        <v>2048</v>
      </c>
      <c r="B1085" s="560" t="s">
        <v>1246</v>
      </c>
      <c r="C1085" s="561"/>
      <c r="D1085" s="450" t="s">
        <v>1246</v>
      </c>
    </row>
    <row r="1086" spans="1:4" ht="26.25" thickBot="1" x14ac:dyDescent="0.25">
      <c r="A1086" s="130">
        <v>2049</v>
      </c>
      <c r="B1086" s="553" t="s">
        <v>1247</v>
      </c>
      <c r="C1086" s="554"/>
      <c r="D1086" s="459" t="s">
        <v>1247</v>
      </c>
    </row>
    <row r="1087" spans="1:4" ht="51.75" thickBot="1" x14ac:dyDescent="0.25">
      <c r="A1087" s="130">
        <v>2050</v>
      </c>
      <c r="B1087" s="562" t="s">
        <v>1248</v>
      </c>
      <c r="C1087" s="563"/>
      <c r="D1087" s="459" t="s">
        <v>1248</v>
      </c>
    </row>
    <row r="1088" spans="1:4" ht="15.75" x14ac:dyDescent="0.25">
      <c r="A1088" s="130">
        <v>2051</v>
      </c>
      <c r="B1088" s="477" t="s">
        <v>1003</v>
      </c>
      <c r="C1088" s="478" t="s">
        <v>62</v>
      </c>
      <c r="D1088" s="479" t="s">
        <v>1249</v>
      </c>
    </row>
    <row r="1089" spans="1:4" x14ac:dyDescent="0.2">
      <c r="A1089" s="130">
        <v>2052</v>
      </c>
      <c r="B1089" s="552" t="s">
        <v>1250</v>
      </c>
      <c r="C1089" s="469"/>
      <c r="D1089" s="447" t="s">
        <v>1250</v>
      </c>
    </row>
    <row r="1090" spans="1:4" ht="22.5" x14ac:dyDescent="0.2">
      <c r="A1090" s="130">
        <v>2053</v>
      </c>
      <c r="B1090" s="480" t="s">
        <v>1251</v>
      </c>
      <c r="C1090" s="98"/>
      <c r="D1090" s="481" t="s">
        <v>1251</v>
      </c>
    </row>
    <row r="1091" spans="1:4" x14ac:dyDescent="0.2">
      <c r="A1091" s="130">
        <v>2054</v>
      </c>
      <c r="B1091" s="448" t="s">
        <v>1252</v>
      </c>
      <c r="C1091" s="449"/>
      <c r="D1091" s="450" t="s">
        <v>1252</v>
      </c>
    </row>
    <row r="1092" spans="1:4" ht="31.5" x14ac:dyDescent="0.2">
      <c r="A1092" s="130">
        <v>2055</v>
      </c>
      <c r="B1092" s="518" t="s">
        <v>1253</v>
      </c>
      <c r="C1092" s="494"/>
      <c r="D1092" s="495" t="s">
        <v>1253</v>
      </c>
    </row>
    <row r="1093" spans="1:4" x14ac:dyDescent="0.2">
      <c r="A1093" s="130">
        <v>2056</v>
      </c>
      <c r="B1093" s="448" t="s">
        <v>1254</v>
      </c>
      <c r="C1093" s="449" t="s">
        <v>62</v>
      </c>
      <c r="D1093" s="450" t="s">
        <v>1255</v>
      </c>
    </row>
    <row r="1094" spans="1:4" ht="33.75" x14ac:dyDescent="0.2">
      <c r="A1094" s="130">
        <v>2057</v>
      </c>
      <c r="B1094" s="485" t="s">
        <v>1256</v>
      </c>
      <c r="C1094" s="449" t="s">
        <v>62</v>
      </c>
      <c r="D1094" s="481" t="s">
        <v>1257</v>
      </c>
    </row>
    <row r="1095" spans="1:4" ht="45" x14ac:dyDescent="0.2">
      <c r="A1095" s="130">
        <v>2058</v>
      </c>
      <c r="B1095" s="485" t="s">
        <v>1619</v>
      </c>
      <c r="C1095" s="98" t="s">
        <v>62</v>
      </c>
      <c r="D1095" s="481" t="s">
        <v>1258</v>
      </c>
    </row>
    <row r="1096" spans="1:4" x14ac:dyDescent="0.2">
      <c r="A1096" s="130">
        <v>2059</v>
      </c>
      <c r="B1096" s="486" t="s">
        <v>1259</v>
      </c>
      <c r="C1096" s="487"/>
      <c r="D1096" s="483" t="s">
        <v>1259</v>
      </c>
    </row>
    <row r="1097" spans="1:4" x14ac:dyDescent="0.2">
      <c r="A1097" s="130">
        <v>2060</v>
      </c>
      <c r="B1097" s="480" t="s">
        <v>1260</v>
      </c>
      <c r="C1097" s="98"/>
      <c r="D1097" s="481" t="s">
        <v>1260</v>
      </c>
    </row>
    <row r="1098" spans="1:4" ht="38.25" x14ac:dyDescent="0.2">
      <c r="A1098" s="130">
        <v>2061</v>
      </c>
      <c r="B1098" s="51" t="s">
        <v>1261</v>
      </c>
      <c r="C1098" s="458"/>
      <c r="D1098" s="459" t="s">
        <v>1261</v>
      </c>
    </row>
    <row r="1099" spans="1:4" ht="38.25" x14ac:dyDescent="0.2">
      <c r="A1099" s="130">
        <v>2062</v>
      </c>
      <c r="B1099" s="51" t="s">
        <v>1262</v>
      </c>
      <c r="C1099" s="458"/>
      <c r="D1099" s="459" t="s">
        <v>1262</v>
      </c>
    </row>
    <row r="1100" spans="1:4" ht="51" x14ac:dyDescent="0.2">
      <c r="A1100" s="130">
        <v>2063</v>
      </c>
      <c r="B1100" s="51" t="s">
        <v>1263</v>
      </c>
      <c r="C1100" s="458"/>
      <c r="D1100" s="459" t="s">
        <v>1263</v>
      </c>
    </row>
    <row r="1101" spans="1:4" ht="38.25" x14ac:dyDescent="0.2">
      <c r="A1101" s="130">
        <v>2064</v>
      </c>
      <c r="B1101" s="51" t="s">
        <v>1264</v>
      </c>
      <c r="C1101" s="458"/>
      <c r="D1101" s="459" t="s">
        <v>1264</v>
      </c>
    </row>
    <row r="1102" spans="1:4" x14ac:dyDescent="0.2">
      <c r="A1102" s="130">
        <v>2065</v>
      </c>
      <c r="B1102" s="552" t="s">
        <v>1265</v>
      </c>
      <c r="C1102" s="469"/>
      <c r="D1102" s="447" t="s">
        <v>1265</v>
      </c>
    </row>
    <row r="1103" spans="1:4" x14ac:dyDescent="0.2">
      <c r="A1103" s="130">
        <v>2066</v>
      </c>
      <c r="B1103" s="552" t="s">
        <v>1266</v>
      </c>
      <c r="C1103" s="469"/>
      <c r="D1103" s="447" t="s">
        <v>1266</v>
      </c>
    </row>
    <row r="1104" spans="1:4" x14ac:dyDescent="0.2">
      <c r="A1104" s="130">
        <v>2067</v>
      </c>
      <c r="B1104" s="448" t="s">
        <v>1267</v>
      </c>
      <c r="C1104" s="449"/>
      <c r="D1104" s="450" t="s">
        <v>1267</v>
      </c>
    </row>
    <row r="1105" spans="1:4" ht="25.5" x14ac:dyDescent="0.2">
      <c r="A1105" s="130">
        <v>2068</v>
      </c>
      <c r="B1105" s="51" t="s">
        <v>1268</v>
      </c>
      <c r="C1105" s="458"/>
      <c r="D1105" s="459" t="s">
        <v>1268</v>
      </c>
    </row>
    <row r="1106" spans="1:4" x14ac:dyDescent="0.2">
      <c r="A1106" s="130">
        <v>2069</v>
      </c>
      <c r="B1106" s="552" t="s">
        <v>1269</v>
      </c>
      <c r="C1106" s="469"/>
      <c r="D1106" s="447" t="s">
        <v>1269</v>
      </c>
    </row>
    <row r="1107" spans="1:4" ht="22.5" x14ac:dyDescent="0.2">
      <c r="A1107" s="130">
        <v>2070</v>
      </c>
      <c r="B1107" s="480" t="s">
        <v>1270</v>
      </c>
      <c r="C1107" s="98" t="s">
        <v>62</v>
      </c>
      <c r="D1107" s="481" t="s">
        <v>1271</v>
      </c>
    </row>
    <row r="1108" spans="1:4" ht="22.5" x14ac:dyDescent="0.2">
      <c r="A1108" s="130">
        <v>2071</v>
      </c>
      <c r="B1108" s="480" t="str">
        <f>""</f>
        <v/>
      </c>
      <c r="C1108" s="98" t="s">
        <v>62</v>
      </c>
      <c r="D1108" s="481" t="s">
        <v>1272</v>
      </c>
    </row>
    <row r="1109" spans="1:4" ht="22.5" x14ac:dyDescent="0.2">
      <c r="A1109" s="130">
        <v>2072</v>
      </c>
      <c r="B1109" s="485" t="str">
        <f>""</f>
        <v/>
      </c>
      <c r="C1109" s="98" t="s">
        <v>62</v>
      </c>
      <c r="D1109" s="481" t="s">
        <v>1273</v>
      </c>
    </row>
    <row r="1110" spans="1:4" x14ac:dyDescent="0.2">
      <c r="A1110" s="130">
        <v>2073</v>
      </c>
      <c r="B1110" s="448" t="s">
        <v>1274</v>
      </c>
      <c r="C1110" s="449"/>
      <c r="D1110" s="450" t="s">
        <v>1274</v>
      </c>
    </row>
    <row r="1111" spans="1:4" ht="22.5" x14ac:dyDescent="0.2">
      <c r="A1111" s="130">
        <v>2074</v>
      </c>
      <c r="B1111" s="564" t="s">
        <v>1275</v>
      </c>
      <c r="C1111" s="565"/>
      <c r="D1111" s="453" t="s">
        <v>1275</v>
      </c>
    </row>
    <row r="1112" spans="1:4" x14ac:dyDescent="0.2">
      <c r="A1112" s="130">
        <v>2075</v>
      </c>
      <c r="B1112" s="485" t="s">
        <v>1276</v>
      </c>
      <c r="C1112" s="98" t="s">
        <v>62</v>
      </c>
      <c r="D1112" s="481" t="s">
        <v>1277</v>
      </c>
    </row>
    <row r="1113" spans="1:4" x14ac:dyDescent="0.2">
      <c r="A1113" s="130">
        <v>2076</v>
      </c>
      <c r="B1113" s="126" t="s">
        <v>1017</v>
      </c>
      <c r="C1113" s="484"/>
      <c r="D1113" s="483" t="s">
        <v>1017</v>
      </c>
    </row>
    <row r="1114" spans="1:4" x14ac:dyDescent="0.2">
      <c r="A1114" s="130">
        <v>2077</v>
      </c>
      <c r="B1114" s="486" t="s">
        <v>1019</v>
      </c>
      <c r="C1114" s="487" t="s">
        <v>62</v>
      </c>
      <c r="D1114" s="483" t="s">
        <v>1278</v>
      </c>
    </row>
    <row r="1115" spans="1:4" x14ac:dyDescent="0.2">
      <c r="A1115" s="130">
        <v>2078</v>
      </c>
      <c r="B1115" s="486" t="s">
        <v>1022</v>
      </c>
      <c r="C1115" s="487"/>
      <c r="D1115" s="483" t="s">
        <v>1022</v>
      </c>
    </row>
    <row r="1116" spans="1:4" ht="33.75" x14ac:dyDescent="0.2">
      <c r="A1116" s="130">
        <v>2079</v>
      </c>
      <c r="B1116" s="485" t="s">
        <v>1279</v>
      </c>
      <c r="C1116" s="98" t="s">
        <v>62</v>
      </c>
      <c r="D1116" s="481" t="s">
        <v>1280</v>
      </c>
    </row>
    <row r="1117" spans="1:4" ht="45" x14ac:dyDescent="0.2">
      <c r="A1117" s="130">
        <v>2080</v>
      </c>
      <c r="B1117" s="496" t="s">
        <v>1281</v>
      </c>
      <c r="C1117" s="452"/>
      <c r="D1117" s="453" t="s">
        <v>1281</v>
      </c>
    </row>
    <row r="1118" spans="1:4" x14ac:dyDescent="0.2">
      <c r="A1118" s="130">
        <v>2081</v>
      </c>
      <c r="B1118" s="120" t="s">
        <v>1282</v>
      </c>
      <c r="C1118" s="482"/>
      <c r="D1118" s="483" t="s">
        <v>1282</v>
      </c>
    </row>
    <row r="1119" spans="1:4" ht="22.5" x14ac:dyDescent="0.2">
      <c r="A1119" s="130">
        <v>2082</v>
      </c>
      <c r="B1119" s="143" t="s">
        <v>1283</v>
      </c>
      <c r="C1119" s="492"/>
      <c r="D1119" s="481" t="s">
        <v>1283</v>
      </c>
    </row>
    <row r="1120" spans="1:4" ht="22.5" x14ac:dyDescent="0.2">
      <c r="A1120" s="130">
        <v>2083</v>
      </c>
      <c r="B1120" s="143" t="s">
        <v>1284</v>
      </c>
      <c r="C1120" s="492"/>
      <c r="D1120" s="481" t="s">
        <v>1284</v>
      </c>
    </row>
    <row r="1121" spans="1:4" x14ac:dyDescent="0.2">
      <c r="A1121" s="130">
        <v>2084</v>
      </c>
      <c r="B1121" s="497" t="s">
        <v>1285</v>
      </c>
      <c r="C1121" s="498"/>
      <c r="D1121" s="499" t="s">
        <v>1285</v>
      </c>
    </row>
    <row r="1122" spans="1:4" x14ac:dyDescent="0.2">
      <c r="A1122" s="130">
        <v>2085</v>
      </c>
      <c r="B1122" s="497" t="s">
        <v>1286</v>
      </c>
      <c r="C1122" s="498"/>
      <c r="D1122" s="499" t="s">
        <v>1286</v>
      </c>
    </row>
    <row r="1123" spans="1:4" x14ac:dyDescent="0.2">
      <c r="A1123" s="130">
        <v>2086</v>
      </c>
      <c r="B1123" s="497" t="s">
        <v>1287</v>
      </c>
      <c r="C1123" s="498"/>
      <c r="D1123" s="499" t="s">
        <v>1287</v>
      </c>
    </row>
    <row r="1124" spans="1:4" x14ac:dyDescent="0.2">
      <c r="A1124" s="130">
        <v>2087</v>
      </c>
      <c r="B1124" s="497" t="s">
        <v>1288</v>
      </c>
      <c r="C1124" s="498"/>
      <c r="D1124" s="499" t="s">
        <v>1288</v>
      </c>
    </row>
    <row r="1125" spans="1:4" x14ac:dyDescent="0.2">
      <c r="A1125" s="130">
        <v>2088</v>
      </c>
      <c r="B1125" s="120" t="s">
        <v>1289</v>
      </c>
      <c r="C1125" s="482"/>
      <c r="D1125" s="483" t="s">
        <v>1289</v>
      </c>
    </row>
    <row r="1126" spans="1:4" x14ac:dyDescent="0.2">
      <c r="A1126" s="130">
        <v>2089</v>
      </c>
      <c r="B1126" s="120" t="s">
        <v>1290</v>
      </c>
      <c r="C1126" s="482"/>
      <c r="D1126" s="483" t="s">
        <v>1290</v>
      </c>
    </row>
    <row r="1127" spans="1:4" ht="25.5" x14ac:dyDescent="0.2">
      <c r="A1127" s="130">
        <v>2090</v>
      </c>
      <c r="B1127" s="111" t="s">
        <v>1291</v>
      </c>
      <c r="C1127" s="488"/>
      <c r="D1127" s="489" t="s">
        <v>1291</v>
      </c>
    </row>
    <row r="1128" spans="1:4" x14ac:dyDescent="0.2">
      <c r="A1128" s="130">
        <v>2091</v>
      </c>
      <c r="B1128" s="111" t="s">
        <v>1292</v>
      </c>
      <c r="C1128" s="488"/>
      <c r="D1128" s="489" t="s">
        <v>1292</v>
      </c>
    </row>
    <row r="1129" spans="1:4" x14ac:dyDescent="0.2">
      <c r="A1129" s="130">
        <v>2092</v>
      </c>
      <c r="B1129" s="111" t="s">
        <v>1293</v>
      </c>
      <c r="C1129" s="488"/>
      <c r="D1129" s="489" t="s">
        <v>1293</v>
      </c>
    </row>
    <row r="1130" spans="1:4" ht="22.5" x14ac:dyDescent="0.2">
      <c r="A1130" s="130">
        <v>2093</v>
      </c>
      <c r="B1130" s="480" t="s">
        <v>1294</v>
      </c>
      <c r="C1130" s="98"/>
      <c r="D1130" s="481" t="s">
        <v>1294</v>
      </c>
    </row>
    <row r="1131" spans="1:4" x14ac:dyDescent="0.2">
      <c r="A1131" s="130">
        <v>2094</v>
      </c>
      <c r="B1131" s="451" t="s">
        <v>1295</v>
      </c>
      <c r="C1131" s="452"/>
      <c r="D1131" s="453" t="s">
        <v>1295</v>
      </c>
    </row>
    <row r="1132" spans="1:4" x14ac:dyDescent="0.2">
      <c r="A1132" s="130">
        <v>2095</v>
      </c>
      <c r="B1132" s="566" t="s">
        <v>1296</v>
      </c>
      <c r="C1132" s="567"/>
      <c r="D1132" s="568" t="s">
        <v>1296</v>
      </c>
    </row>
    <row r="1133" spans="1:4" ht="22.5" x14ac:dyDescent="0.2">
      <c r="A1133" s="130">
        <v>2096</v>
      </c>
      <c r="B1133" s="451" t="s">
        <v>1297</v>
      </c>
      <c r="C1133" s="452"/>
      <c r="D1133" s="453" t="s">
        <v>1297</v>
      </c>
    </row>
    <row r="1134" spans="1:4" ht="33.75" x14ac:dyDescent="0.2">
      <c r="A1134" s="130">
        <v>2097</v>
      </c>
      <c r="B1134" s="451" t="s">
        <v>1298</v>
      </c>
      <c r="C1134" s="452"/>
      <c r="D1134" s="453" t="s">
        <v>1298</v>
      </c>
    </row>
    <row r="1135" spans="1:4" x14ac:dyDescent="0.2">
      <c r="A1135" s="130">
        <v>2098</v>
      </c>
      <c r="B1135" s="566" t="s">
        <v>1299</v>
      </c>
      <c r="C1135" s="567"/>
      <c r="D1135" s="568" t="s">
        <v>1299</v>
      </c>
    </row>
    <row r="1136" spans="1:4" ht="45" x14ac:dyDescent="0.2">
      <c r="A1136" s="130">
        <v>2099</v>
      </c>
      <c r="B1136" s="451" t="s">
        <v>1300</v>
      </c>
      <c r="C1136" s="452"/>
      <c r="D1136" s="453" t="s">
        <v>1300</v>
      </c>
    </row>
    <row r="1137" spans="1:4" ht="33.75" x14ac:dyDescent="0.2">
      <c r="A1137" s="130">
        <v>2100</v>
      </c>
      <c r="B1137" s="451" t="s">
        <v>1301</v>
      </c>
      <c r="C1137" s="452"/>
      <c r="D1137" s="453" t="s">
        <v>1301</v>
      </c>
    </row>
    <row r="1138" spans="1:4" ht="22.5" x14ac:dyDescent="0.2">
      <c r="A1138" s="130">
        <v>2101</v>
      </c>
      <c r="B1138" s="496" t="s">
        <v>1302</v>
      </c>
      <c r="C1138" s="452"/>
      <c r="D1138" s="453" t="s">
        <v>1302</v>
      </c>
    </row>
    <row r="1139" spans="1:4" ht="22.5" x14ac:dyDescent="0.2">
      <c r="A1139" s="130">
        <v>2102</v>
      </c>
      <c r="B1139" s="143" t="s">
        <v>1303</v>
      </c>
      <c r="C1139" s="492"/>
      <c r="D1139" s="481" t="s">
        <v>1303</v>
      </c>
    </row>
    <row r="1140" spans="1:4" x14ac:dyDescent="0.2">
      <c r="A1140" s="130">
        <v>2103</v>
      </c>
      <c r="B1140" s="111" t="s">
        <v>1304</v>
      </c>
      <c r="C1140" s="488"/>
      <c r="D1140" s="489" t="s">
        <v>1304</v>
      </c>
    </row>
    <row r="1141" spans="1:4" ht="25.5" x14ac:dyDescent="0.2">
      <c r="A1141" s="130">
        <v>2104</v>
      </c>
      <c r="B1141" s="111" t="s">
        <v>1305</v>
      </c>
      <c r="C1141" s="488"/>
      <c r="D1141" s="489" t="s">
        <v>1305</v>
      </c>
    </row>
    <row r="1142" spans="1:4" ht="22.5" x14ac:dyDescent="0.2">
      <c r="A1142" s="130">
        <v>2105</v>
      </c>
      <c r="B1142" s="143" t="s">
        <v>1306</v>
      </c>
      <c r="C1142" s="492"/>
      <c r="D1142" s="481" t="s">
        <v>1306</v>
      </c>
    </row>
    <row r="1143" spans="1:4" ht="18" x14ac:dyDescent="0.2">
      <c r="A1143" s="130">
        <v>2106</v>
      </c>
      <c r="B1143" s="519" t="s">
        <v>1307</v>
      </c>
      <c r="C1143" s="520" t="s">
        <v>62</v>
      </c>
      <c r="D1143" s="521" t="s">
        <v>1308</v>
      </c>
    </row>
    <row r="1144" spans="1:4" ht="21" x14ac:dyDescent="0.2">
      <c r="A1144" s="130">
        <v>2107</v>
      </c>
      <c r="B1144" s="516" t="s">
        <v>1309</v>
      </c>
      <c r="C1144" s="517"/>
      <c r="D1144" s="495" t="s">
        <v>1309</v>
      </c>
    </row>
    <row r="1145" spans="1:4" ht="25.5" x14ac:dyDescent="0.2">
      <c r="A1145" s="130">
        <v>2108</v>
      </c>
      <c r="B1145" s="181" t="s">
        <v>1310</v>
      </c>
      <c r="C1145" s="491"/>
      <c r="D1145" s="489" t="s">
        <v>1310</v>
      </c>
    </row>
    <row r="1146" spans="1:4" ht="45" x14ac:dyDescent="0.2">
      <c r="A1146" s="130">
        <v>2109</v>
      </c>
      <c r="B1146" s="480" t="s">
        <v>1311</v>
      </c>
      <c r="C1146" s="98"/>
      <c r="D1146" s="481" t="s">
        <v>1311</v>
      </c>
    </row>
    <row r="1147" spans="1:4" ht="22.5" x14ac:dyDescent="0.2">
      <c r="A1147" s="130">
        <v>2110</v>
      </c>
      <c r="B1147" s="569" t="s">
        <v>1312</v>
      </c>
      <c r="C1147" s="98" t="s">
        <v>62</v>
      </c>
      <c r="D1147" s="481" t="s">
        <v>1313</v>
      </c>
    </row>
    <row r="1148" spans="1:4" x14ac:dyDescent="0.2">
      <c r="A1148" s="130">
        <v>2111</v>
      </c>
      <c r="B1148" s="497" t="s">
        <v>1314</v>
      </c>
      <c r="C1148" s="498"/>
      <c r="D1148" s="499" t="s">
        <v>1314</v>
      </c>
    </row>
    <row r="1149" spans="1:4" x14ac:dyDescent="0.2">
      <c r="A1149" s="130">
        <v>2112</v>
      </c>
      <c r="B1149" s="534" t="s">
        <v>1315</v>
      </c>
      <c r="C1149" s="498"/>
      <c r="D1149" s="499" t="s">
        <v>1315</v>
      </c>
    </row>
    <row r="1150" spans="1:4" x14ac:dyDescent="0.2">
      <c r="A1150" s="130">
        <v>2113</v>
      </c>
      <c r="B1150" s="570" t="s">
        <v>1316</v>
      </c>
      <c r="C1150" s="571"/>
      <c r="D1150" s="499" t="s">
        <v>1316</v>
      </c>
    </row>
    <row r="1151" spans="1:4" x14ac:dyDescent="0.2">
      <c r="A1151" s="130">
        <v>2114</v>
      </c>
      <c r="B1151" s="497" t="s">
        <v>1317</v>
      </c>
      <c r="C1151" s="498"/>
      <c r="D1151" s="499" t="s">
        <v>1317</v>
      </c>
    </row>
    <row r="1152" spans="1:4" x14ac:dyDescent="0.2">
      <c r="A1152" s="130">
        <v>2115</v>
      </c>
      <c r="B1152" s="497" t="s">
        <v>1318</v>
      </c>
      <c r="C1152" s="498"/>
      <c r="D1152" s="499" t="s">
        <v>1318</v>
      </c>
    </row>
    <row r="1153" spans="1:4" x14ac:dyDescent="0.2">
      <c r="A1153" s="130">
        <v>2116</v>
      </c>
      <c r="B1153" s="497" t="s">
        <v>1319</v>
      </c>
      <c r="C1153" s="498"/>
      <c r="D1153" s="499" t="s">
        <v>1319</v>
      </c>
    </row>
    <row r="1154" spans="1:4" x14ac:dyDescent="0.2">
      <c r="A1154" s="130">
        <v>2117</v>
      </c>
      <c r="B1154" s="497" t="s">
        <v>1320</v>
      </c>
      <c r="C1154" s="498"/>
      <c r="D1154" s="499" t="s">
        <v>1320</v>
      </c>
    </row>
    <row r="1155" spans="1:4" x14ac:dyDescent="0.2">
      <c r="A1155" s="130">
        <v>2118</v>
      </c>
      <c r="B1155" s="497" t="s">
        <v>1321</v>
      </c>
      <c r="C1155" s="498"/>
      <c r="D1155" s="499" t="s">
        <v>1321</v>
      </c>
    </row>
    <row r="1156" spans="1:4" ht="22.5" x14ac:dyDescent="0.2">
      <c r="A1156" s="130">
        <v>2119</v>
      </c>
      <c r="B1156" s="572" t="s">
        <v>1322</v>
      </c>
      <c r="C1156" s="498"/>
      <c r="D1156" s="499" t="s">
        <v>1322</v>
      </c>
    </row>
    <row r="1157" spans="1:4" ht="15.75" x14ac:dyDescent="0.25">
      <c r="A1157" s="130">
        <v>2120</v>
      </c>
      <c r="B1157" s="477" t="s">
        <v>1323</v>
      </c>
      <c r="C1157" s="478"/>
      <c r="D1157" s="479" t="s">
        <v>1323</v>
      </c>
    </row>
    <row r="1158" spans="1:4" ht="18" x14ac:dyDescent="0.2">
      <c r="A1158" s="130">
        <v>2121</v>
      </c>
      <c r="B1158" s="573" t="s">
        <v>1324</v>
      </c>
      <c r="C1158" s="574"/>
      <c r="D1158" s="476" t="s">
        <v>1324</v>
      </c>
    </row>
    <row r="1159" spans="1:4" ht="57" x14ac:dyDescent="0.2">
      <c r="A1159" s="130">
        <v>2122</v>
      </c>
      <c r="B1159" s="575" t="s">
        <v>1325</v>
      </c>
      <c r="C1159" s="575"/>
      <c r="D1159" s="576" t="s">
        <v>1325</v>
      </c>
    </row>
    <row r="1160" spans="1:4" ht="25.5" x14ac:dyDescent="0.2">
      <c r="A1160" s="130">
        <v>2123</v>
      </c>
      <c r="B1160" s="317" t="s">
        <v>1326</v>
      </c>
      <c r="C1160" s="555"/>
      <c r="D1160" s="459" t="s">
        <v>1326</v>
      </c>
    </row>
    <row r="1161" spans="1:4" ht="48" x14ac:dyDescent="0.2">
      <c r="A1161" s="130">
        <v>2124</v>
      </c>
      <c r="B1161" s="577" t="s">
        <v>1327</v>
      </c>
      <c r="C1161" s="578"/>
      <c r="D1161" s="579" t="s">
        <v>1327</v>
      </c>
    </row>
    <row r="1162" spans="1:4" ht="24" x14ac:dyDescent="0.2">
      <c r="A1162" s="130">
        <v>2125</v>
      </c>
      <c r="B1162" s="580" t="s">
        <v>1328</v>
      </c>
      <c r="C1162" s="581"/>
      <c r="D1162" s="582" t="s">
        <v>1328</v>
      </c>
    </row>
    <row r="1163" spans="1:4" x14ac:dyDescent="0.2">
      <c r="A1163" s="130">
        <v>2126</v>
      </c>
      <c r="B1163" s="580" t="s">
        <v>1329</v>
      </c>
      <c r="C1163" s="581"/>
      <c r="D1163" s="582" t="s">
        <v>1329</v>
      </c>
    </row>
    <row r="1164" spans="1:4" ht="36" x14ac:dyDescent="0.2">
      <c r="A1164" s="130">
        <v>2127</v>
      </c>
      <c r="B1164" s="580" t="s">
        <v>1330</v>
      </c>
      <c r="C1164" s="581"/>
      <c r="D1164" s="582" t="s">
        <v>1330</v>
      </c>
    </row>
    <row r="1165" spans="1:4" ht="24" x14ac:dyDescent="0.2">
      <c r="A1165" s="130">
        <v>2128</v>
      </c>
      <c r="B1165" s="580" t="s">
        <v>1331</v>
      </c>
      <c r="C1165" s="581"/>
      <c r="D1165" s="582" t="s">
        <v>1331</v>
      </c>
    </row>
    <row r="1166" spans="1:4" x14ac:dyDescent="0.2">
      <c r="A1166" s="130">
        <v>2129</v>
      </c>
      <c r="B1166" s="303" t="s">
        <v>1332</v>
      </c>
      <c r="C1166" s="583"/>
      <c r="D1166" s="450" t="s">
        <v>1332</v>
      </c>
    </row>
    <row r="1167" spans="1:4" ht="15.75" x14ac:dyDescent="0.2">
      <c r="A1167" s="130">
        <v>2130</v>
      </c>
      <c r="B1167" s="584" t="s">
        <v>1333</v>
      </c>
      <c r="C1167" s="585"/>
      <c r="D1167" s="444" t="s">
        <v>1334</v>
      </c>
    </row>
    <row r="1168" spans="1:4" ht="15.75" x14ac:dyDescent="0.2">
      <c r="A1168" s="130">
        <v>2131</v>
      </c>
      <c r="B1168" s="584" t="s">
        <v>1335</v>
      </c>
      <c r="C1168" s="585"/>
      <c r="D1168" s="444" t="s">
        <v>1336</v>
      </c>
    </row>
    <row r="1169" spans="1:4" x14ac:dyDescent="0.2">
      <c r="A1169" s="130">
        <v>2132</v>
      </c>
      <c r="B1169" s="584" t="s">
        <v>1337</v>
      </c>
      <c r="C1169" s="585"/>
      <c r="D1169" s="444" t="s">
        <v>1337</v>
      </c>
    </row>
    <row r="1170" spans="1:4" x14ac:dyDescent="0.2">
      <c r="A1170" s="130">
        <v>2133</v>
      </c>
      <c r="B1170" s="584" t="s">
        <v>1338</v>
      </c>
      <c r="C1170" s="585"/>
      <c r="D1170" s="444" t="s">
        <v>1338</v>
      </c>
    </row>
    <row r="1171" spans="1:4" x14ac:dyDescent="0.2">
      <c r="A1171" s="130">
        <v>2134</v>
      </c>
      <c r="B1171" s="584" t="s">
        <v>1339</v>
      </c>
      <c r="C1171" s="585"/>
      <c r="D1171" s="444" t="s">
        <v>1339</v>
      </c>
    </row>
    <row r="1172" spans="1:4" ht="60" x14ac:dyDescent="0.2">
      <c r="A1172" s="130">
        <v>2135</v>
      </c>
      <c r="B1172" s="586" t="s">
        <v>1340</v>
      </c>
      <c r="C1172" s="581"/>
      <c r="D1172" s="582" t="s">
        <v>1340</v>
      </c>
    </row>
    <row r="1173" spans="1:4" x14ac:dyDescent="0.2">
      <c r="A1173" s="130">
        <v>2136</v>
      </c>
      <c r="B1173" s="303" t="s">
        <v>1341</v>
      </c>
      <c r="C1173" s="583"/>
      <c r="D1173" s="450" t="s">
        <v>1341</v>
      </c>
    </row>
    <row r="1174" spans="1:4" x14ac:dyDescent="0.2">
      <c r="A1174" s="130">
        <v>2137</v>
      </c>
      <c r="B1174" s="303" t="s">
        <v>1342</v>
      </c>
      <c r="C1174" s="583"/>
      <c r="D1174" s="450" t="s">
        <v>1342</v>
      </c>
    </row>
    <row r="1175" spans="1:4" ht="36" x14ac:dyDescent="0.2">
      <c r="A1175" s="130">
        <v>2138</v>
      </c>
      <c r="B1175" s="580" t="s">
        <v>1343</v>
      </c>
      <c r="C1175" s="581"/>
      <c r="D1175" s="582" t="s">
        <v>1343</v>
      </c>
    </row>
    <row r="1176" spans="1:4" x14ac:dyDescent="0.2">
      <c r="A1176" s="130">
        <v>2139</v>
      </c>
      <c r="B1176" s="587" t="s">
        <v>1344</v>
      </c>
      <c r="C1176" s="555"/>
      <c r="D1176" s="459" t="s">
        <v>1344</v>
      </c>
    </row>
    <row r="1177" spans="1:4" ht="13.5" thickBot="1" x14ac:dyDescent="0.25">
      <c r="A1177" s="130">
        <v>2140</v>
      </c>
      <c r="B1177" s="587" t="s">
        <v>1345</v>
      </c>
      <c r="C1177" s="555"/>
      <c r="D1177" s="459" t="s">
        <v>1345</v>
      </c>
    </row>
    <row r="1178" spans="1:4" ht="13.5" thickBot="1" x14ac:dyDescent="0.25">
      <c r="A1178" s="130">
        <v>2141</v>
      </c>
      <c r="B1178" s="588" t="s">
        <v>1346</v>
      </c>
      <c r="C1178" s="555"/>
      <c r="D1178" s="459" t="s">
        <v>1346</v>
      </c>
    </row>
    <row r="1179" spans="1:4" x14ac:dyDescent="0.2">
      <c r="A1179" s="130">
        <v>2142</v>
      </c>
      <c r="B1179" s="589" t="s">
        <v>1347</v>
      </c>
      <c r="C1179" s="555"/>
      <c r="D1179" s="459" t="s">
        <v>1347</v>
      </c>
    </row>
    <row r="1180" spans="1:4" x14ac:dyDescent="0.2">
      <c r="A1180" s="130">
        <v>2143</v>
      </c>
      <c r="B1180" s="590" t="s">
        <v>1348</v>
      </c>
      <c r="C1180" s="591"/>
      <c r="D1180" s="592" t="s">
        <v>1348</v>
      </c>
    </row>
    <row r="1181" spans="1:4" x14ac:dyDescent="0.2">
      <c r="A1181" s="130">
        <v>2144</v>
      </c>
      <c r="B1181" s="303" t="s">
        <v>1349</v>
      </c>
      <c r="C1181" s="583"/>
      <c r="D1181" s="450" t="s">
        <v>1349</v>
      </c>
    </row>
    <row r="1182" spans="1:4" ht="36" x14ac:dyDescent="0.2">
      <c r="A1182" s="130">
        <v>2145</v>
      </c>
      <c r="B1182" s="580" t="s">
        <v>1350</v>
      </c>
      <c r="C1182" s="581"/>
      <c r="D1182" s="582" t="s">
        <v>1350</v>
      </c>
    </row>
    <row r="1183" spans="1:4" x14ac:dyDescent="0.2">
      <c r="A1183" s="130">
        <v>2146</v>
      </c>
      <c r="B1183" t="s">
        <v>1351</v>
      </c>
      <c r="C1183" s="44"/>
      <c r="D1183" s="1" t="s">
        <v>1351</v>
      </c>
    </row>
    <row r="1184" spans="1:4" x14ac:dyDescent="0.2">
      <c r="A1184" s="130">
        <v>2147</v>
      </c>
      <c r="B1184" s="593" t="s">
        <v>1352</v>
      </c>
      <c r="C1184" s="555"/>
      <c r="D1184" s="459" t="s">
        <v>1352</v>
      </c>
    </row>
    <row r="1185" spans="1:4" x14ac:dyDescent="0.2">
      <c r="A1185" s="130">
        <v>2148</v>
      </c>
      <c r="B1185" s="593" t="s">
        <v>1353</v>
      </c>
      <c r="C1185" s="555"/>
      <c r="D1185" s="459" t="s">
        <v>1353</v>
      </c>
    </row>
    <row r="1186" spans="1:4" ht="15.75" x14ac:dyDescent="0.2">
      <c r="A1186" s="130">
        <v>2149</v>
      </c>
      <c r="B1186" s="594" t="s">
        <v>1354</v>
      </c>
      <c r="C1186" s="555"/>
      <c r="D1186" s="459" t="s">
        <v>1355</v>
      </c>
    </row>
    <row r="1187" spans="1:4" x14ac:dyDescent="0.2">
      <c r="A1187" s="130">
        <v>2150</v>
      </c>
      <c r="B1187" s="593" t="s">
        <v>1356</v>
      </c>
      <c r="C1187" s="555"/>
      <c r="D1187" s="459" t="s">
        <v>1356</v>
      </c>
    </row>
    <row r="1188" spans="1:4" x14ac:dyDescent="0.2">
      <c r="A1188" s="130">
        <v>2151</v>
      </c>
      <c r="B1188" s="593" t="s">
        <v>1357</v>
      </c>
      <c r="C1188" s="555"/>
      <c r="D1188" s="459" t="s">
        <v>1357</v>
      </c>
    </row>
    <row r="1189" spans="1:4" x14ac:dyDescent="0.2">
      <c r="A1189" s="130">
        <v>2152</v>
      </c>
      <c r="B1189" s="593" t="s">
        <v>1358</v>
      </c>
      <c r="C1189" s="555"/>
      <c r="D1189" s="459" t="s">
        <v>1358</v>
      </c>
    </row>
    <row r="1190" spans="1:4" ht="15.75" x14ac:dyDescent="0.2">
      <c r="A1190" s="130">
        <v>2153</v>
      </c>
      <c r="B1190" s="593" t="s">
        <v>1359</v>
      </c>
      <c r="C1190" s="555"/>
      <c r="D1190" s="459" t="s">
        <v>1360</v>
      </c>
    </row>
    <row r="1191" spans="1:4" x14ac:dyDescent="0.2">
      <c r="A1191" s="130">
        <v>2154</v>
      </c>
      <c r="B1191" s="595" t="s">
        <v>1361</v>
      </c>
      <c r="C1191" s="555"/>
      <c r="D1191" s="459" t="s">
        <v>1361</v>
      </c>
    </row>
    <row r="1192" spans="1:4" x14ac:dyDescent="0.2">
      <c r="A1192" s="130">
        <v>2155</v>
      </c>
      <c r="B1192" s="593" t="s">
        <v>1362</v>
      </c>
      <c r="C1192" s="555"/>
      <c r="D1192" s="459" t="s">
        <v>1362</v>
      </c>
    </row>
    <row r="1193" spans="1:4" x14ac:dyDescent="0.2">
      <c r="A1193" s="130">
        <v>2156</v>
      </c>
      <c r="B1193" s="593" t="s">
        <v>1363</v>
      </c>
      <c r="C1193" s="555"/>
      <c r="D1193" s="459" t="s">
        <v>1363</v>
      </c>
    </row>
    <row r="1194" spans="1:4" x14ac:dyDescent="0.2">
      <c r="A1194" s="130">
        <v>2157</v>
      </c>
      <c r="B1194" s="596" t="s">
        <v>1364</v>
      </c>
      <c r="C1194" s="597"/>
      <c r="D1194" s="444" t="s">
        <v>1364</v>
      </c>
    </row>
    <row r="1195" spans="1:4" x14ac:dyDescent="0.2">
      <c r="A1195" s="130">
        <v>2158</v>
      </c>
      <c r="B1195" s="548" t="s">
        <v>1365</v>
      </c>
      <c r="C1195" s="549"/>
      <c r="D1195" s="444" t="s">
        <v>1365</v>
      </c>
    </row>
    <row r="1196" spans="1:4" x14ac:dyDescent="0.2">
      <c r="A1196" s="130">
        <v>2159</v>
      </c>
      <c r="B1196" s="548" t="s">
        <v>1366</v>
      </c>
      <c r="C1196" s="549"/>
      <c r="D1196" s="444" t="s">
        <v>1366</v>
      </c>
    </row>
    <row r="1197" spans="1:4" x14ac:dyDescent="0.2">
      <c r="A1197" s="130">
        <v>2160</v>
      </c>
      <c r="B1197" s="548" t="s">
        <v>1367</v>
      </c>
      <c r="C1197" s="549"/>
      <c r="D1197" s="444" t="s">
        <v>1367</v>
      </c>
    </row>
    <row r="1198" spans="1:4" x14ac:dyDescent="0.2">
      <c r="A1198" s="130">
        <v>2161</v>
      </c>
      <c r="B1198" s="598" t="s">
        <v>1368</v>
      </c>
      <c r="C1198" s="549"/>
      <c r="D1198" s="444" t="s">
        <v>1368</v>
      </c>
    </row>
    <row r="1199" spans="1:4" x14ac:dyDescent="0.2">
      <c r="A1199" s="130">
        <v>2162</v>
      </c>
      <c r="B1199" s="598" t="s">
        <v>1369</v>
      </c>
      <c r="C1199" s="549"/>
      <c r="D1199" s="444" t="s">
        <v>1369</v>
      </c>
    </row>
    <row r="1200" spans="1:4" x14ac:dyDescent="0.2">
      <c r="A1200" s="130">
        <v>2163</v>
      </c>
      <c r="B1200" s="599" t="s">
        <v>50</v>
      </c>
      <c r="C1200" s="547"/>
      <c r="D1200" s="444" t="s">
        <v>50</v>
      </c>
    </row>
    <row r="1201" spans="1:4" x14ac:dyDescent="0.2">
      <c r="A1201" s="130">
        <v>2164</v>
      </c>
      <c r="B1201" s="599" t="s">
        <v>1370</v>
      </c>
      <c r="C1201" s="547"/>
      <c r="D1201" s="444" t="s">
        <v>1370</v>
      </c>
    </row>
    <row r="1202" spans="1:4" x14ac:dyDescent="0.2">
      <c r="A1202" s="130">
        <v>2165</v>
      </c>
      <c r="B1202" s="548" t="s">
        <v>1371</v>
      </c>
      <c r="C1202" s="549"/>
      <c r="D1202" s="444" t="s">
        <v>1371</v>
      </c>
    </row>
    <row r="1203" spans="1:4" x14ac:dyDescent="0.2">
      <c r="A1203" s="130">
        <v>2166</v>
      </c>
      <c r="B1203" s="598" t="s">
        <v>1372</v>
      </c>
      <c r="C1203" s="549"/>
      <c r="D1203" s="444" t="s">
        <v>1372</v>
      </c>
    </row>
    <row r="1204" spans="1:4" x14ac:dyDescent="0.2">
      <c r="A1204" s="130">
        <v>2167</v>
      </c>
      <c r="B1204" s="598" t="s">
        <v>1373</v>
      </c>
      <c r="C1204" s="549"/>
      <c r="D1204" s="444" t="s">
        <v>1373</v>
      </c>
    </row>
    <row r="1205" spans="1:4" x14ac:dyDescent="0.2">
      <c r="A1205" s="130">
        <v>2168</v>
      </c>
      <c r="B1205" s="598" t="s">
        <v>1374</v>
      </c>
      <c r="C1205" s="549"/>
      <c r="D1205" s="444" t="s">
        <v>1374</v>
      </c>
    </row>
    <row r="1206" spans="1:4" x14ac:dyDescent="0.2">
      <c r="A1206" s="130">
        <v>2169</v>
      </c>
      <c r="B1206" s="598" t="s">
        <v>1375</v>
      </c>
      <c r="C1206" s="549"/>
      <c r="D1206" s="444" t="s">
        <v>1375</v>
      </c>
    </row>
    <row r="1207" spans="1:4" x14ac:dyDescent="0.2">
      <c r="A1207" s="130">
        <v>2170</v>
      </c>
      <c r="B1207" s="598" t="s">
        <v>1376</v>
      </c>
      <c r="C1207" s="549"/>
      <c r="D1207" s="444" t="s">
        <v>1376</v>
      </c>
    </row>
    <row r="1208" spans="1:4" x14ac:dyDescent="0.2">
      <c r="A1208" s="130">
        <v>2171</v>
      </c>
      <c r="B1208" s="598" t="s">
        <v>1377</v>
      </c>
      <c r="C1208" s="549"/>
      <c r="D1208" s="444" t="s">
        <v>1377</v>
      </c>
    </row>
    <row r="1209" spans="1:4" x14ac:dyDescent="0.2">
      <c r="A1209" s="130">
        <v>2172</v>
      </c>
      <c r="B1209" s="598" t="s">
        <v>1378</v>
      </c>
      <c r="C1209" s="549"/>
      <c r="D1209" s="444" t="s">
        <v>1378</v>
      </c>
    </row>
    <row r="1210" spans="1:4" x14ac:dyDescent="0.2">
      <c r="A1210" s="130">
        <v>2173</v>
      </c>
      <c r="B1210" s="598" t="s">
        <v>1379</v>
      </c>
      <c r="C1210" s="549"/>
      <c r="D1210" s="444" t="s">
        <v>1379</v>
      </c>
    </row>
    <row r="1211" spans="1:4" x14ac:dyDescent="0.2">
      <c r="A1211" s="130">
        <v>2174</v>
      </c>
      <c r="B1211" s="598" t="s">
        <v>1380</v>
      </c>
      <c r="C1211" s="549"/>
      <c r="D1211" s="444" t="s">
        <v>1380</v>
      </c>
    </row>
    <row r="1212" spans="1:4" x14ac:dyDescent="0.2">
      <c r="A1212" s="130">
        <v>2175</v>
      </c>
      <c r="B1212" s="598" t="s">
        <v>1381</v>
      </c>
      <c r="C1212" s="549"/>
      <c r="D1212" s="444" t="s">
        <v>1381</v>
      </c>
    </row>
    <row r="1213" spans="1:4" x14ac:dyDescent="0.2">
      <c r="A1213" s="130">
        <v>2176</v>
      </c>
      <c r="B1213" s="598" t="s">
        <v>1382</v>
      </c>
      <c r="C1213" s="549"/>
      <c r="D1213" s="444" t="s">
        <v>1382</v>
      </c>
    </row>
    <row r="1214" spans="1:4" x14ac:dyDescent="0.2">
      <c r="A1214" s="130">
        <v>2177</v>
      </c>
      <c r="B1214" s="598" t="s">
        <v>1383</v>
      </c>
      <c r="C1214" s="549"/>
      <c r="D1214" s="444" t="s">
        <v>1383</v>
      </c>
    </row>
    <row r="1215" spans="1:4" x14ac:dyDescent="0.2">
      <c r="A1215" s="130">
        <v>2178</v>
      </c>
      <c r="B1215" s="598" t="s">
        <v>1384</v>
      </c>
      <c r="C1215" s="549"/>
      <c r="D1215" s="444" t="s">
        <v>1384</v>
      </c>
    </row>
    <row r="1216" spans="1:4" x14ac:dyDescent="0.2">
      <c r="A1216" s="130">
        <v>2179</v>
      </c>
      <c r="B1216" s="598" t="s">
        <v>1385</v>
      </c>
      <c r="C1216" s="549"/>
      <c r="D1216" s="444" t="s">
        <v>1385</v>
      </c>
    </row>
    <row r="1217" spans="1:4" x14ac:dyDescent="0.2">
      <c r="A1217" s="130">
        <v>2180</v>
      </c>
      <c r="B1217" s="598" t="s">
        <v>1386</v>
      </c>
      <c r="C1217" s="549"/>
      <c r="D1217" s="444" t="s">
        <v>1386</v>
      </c>
    </row>
    <row r="1218" spans="1:4" x14ac:dyDescent="0.2">
      <c r="A1218" s="130">
        <v>2181</v>
      </c>
      <c r="B1218" s="598" t="s">
        <v>1387</v>
      </c>
      <c r="C1218" s="549"/>
      <c r="D1218" s="444" t="s">
        <v>1387</v>
      </c>
    </row>
    <row r="1219" spans="1:4" x14ac:dyDescent="0.2">
      <c r="A1219" s="130">
        <v>2182</v>
      </c>
      <c r="B1219" s="598" t="s">
        <v>1388</v>
      </c>
      <c r="C1219" s="549"/>
      <c r="D1219" s="444" t="s">
        <v>1388</v>
      </c>
    </row>
    <row r="1220" spans="1:4" x14ac:dyDescent="0.2">
      <c r="A1220" s="130">
        <v>2183</v>
      </c>
      <c r="B1220" s="598" t="s">
        <v>1389</v>
      </c>
      <c r="C1220" s="549"/>
      <c r="D1220" s="444" t="s">
        <v>1389</v>
      </c>
    </row>
    <row r="1221" spans="1:4" x14ac:dyDescent="0.2">
      <c r="A1221" s="130">
        <v>2184</v>
      </c>
      <c r="B1221" s="598" t="s">
        <v>1390</v>
      </c>
      <c r="C1221" s="549"/>
      <c r="D1221" s="444" t="s">
        <v>1390</v>
      </c>
    </row>
    <row r="1222" spans="1:4" x14ac:dyDescent="0.2">
      <c r="A1222" s="130">
        <v>2185</v>
      </c>
      <c r="B1222" s="598" t="s">
        <v>1391</v>
      </c>
      <c r="C1222" s="549"/>
      <c r="D1222" s="444" t="s">
        <v>1391</v>
      </c>
    </row>
    <row r="1223" spans="1:4" x14ac:dyDescent="0.2">
      <c r="A1223" s="130">
        <v>2186</v>
      </c>
      <c r="B1223" s="598" t="s">
        <v>1392</v>
      </c>
      <c r="C1223" s="549"/>
      <c r="D1223" s="444" t="s">
        <v>1392</v>
      </c>
    </row>
    <row r="1224" spans="1:4" x14ac:dyDescent="0.2">
      <c r="A1224" s="130">
        <v>2187</v>
      </c>
      <c r="B1224" s="598" t="s">
        <v>1393</v>
      </c>
      <c r="C1224" s="549"/>
      <c r="D1224" s="444" t="s">
        <v>1393</v>
      </c>
    </row>
    <row r="1225" spans="1:4" x14ac:dyDescent="0.2">
      <c r="A1225" s="130">
        <v>2188</v>
      </c>
      <c r="B1225" s="598" t="s">
        <v>1394</v>
      </c>
      <c r="C1225" s="549"/>
      <c r="D1225" s="444" t="s">
        <v>1394</v>
      </c>
    </row>
    <row r="1226" spans="1:4" x14ac:dyDescent="0.2">
      <c r="A1226" s="130">
        <v>2189</v>
      </c>
      <c r="B1226" s="598" t="s">
        <v>1395</v>
      </c>
      <c r="C1226" s="549"/>
      <c r="D1226" s="444" t="s">
        <v>1395</v>
      </c>
    </row>
    <row r="1227" spans="1:4" x14ac:dyDescent="0.2">
      <c r="A1227" s="130">
        <v>2190</v>
      </c>
      <c r="B1227" s="598" t="s">
        <v>1396</v>
      </c>
      <c r="C1227" s="549"/>
      <c r="D1227" s="444" t="s">
        <v>1396</v>
      </c>
    </row>
    <row r="1228" spans="1:4" ht="26.25" x14ac:dyDescent="0.2">
      <c r="A1228" s="130">
        <v>2191</v>
      </c>
      <c r="B1228" s="439" t="s">
        <v>1397</v>
      </c>
      <c r="C1228" s="439"/>
      <c r="D1228" s="551" t="s">
        <v>1397</v>
      </c>
    </row>
    <row r="1229" spans="1:4" ht="54" x14ac:dyDescent="0.2">
      <c r="A1229" s="130">
        <v>2192</v>
      </c>
      <c r="B1229" s="463" t="s">
        <v>1398</v>
      </c>
      <c r="C1229" s="464"/>
      <c r="D1229" s="551" t="s">
        <v>1398</v>
      </c>
    </row>
    <row r="1230" spans="1:4" x14ac:dyDescent="0.2">
      <c r="A1230" s="130">
        <v>2193</v>
      </c>
      <c r="B1230" s="480" t="s">
        <v>1399</v>
      </c>
      <c r="C1230" s="98"/>
      <c r="D1230" s="551" t="s">
        <v>1399</v>
      </c>
    </row>
    <row r="1231" spans="1:4" x14ac:dyDescent="0.2">
      <c r="A1231" s="130">
        <v>2194</v>
      </c>
      <c r="B1231" s="600" t="s">
        <v>1400</v>
      </c>
      <c r="C1231" s="601"/>
      <c r="D1231" s="551" t="s">
        <v>1400</v>
      </c>
    </row>
    <row r="1232" spans="1:4" x14ac:dyDescent="0.2">
      <c r="A1232" s="130">
        <v>2195</v>
      </c>
      <c r="B1232" s="602" t="s">
        <v>1401</v>
      </c>
      <c r="C1232" s="603"/>
      <c r="D1232" s="551" t="s">
        <v>1401</v>
      </c>
    </row>
    <row r="1233" spans="1:4" x14ac:dyDescent="0.2">
      <c r="A1233" s="130">
        <v>2196</v>
      </c>
      <c r="B1233" s="602" t="s">
        <v>1402</v>
      </c>
      <c r="C1233" s="603"/>
      <c r="D1233" s="551" t="s">
        <v>1402</v>
      </c>
    </row>
    <row r="1234" spans="1:4" x14ac:dyDescent="0.2">
      <c r="A1234" s="130">
        <v>2197</v>
      </c>
      <c r="B1234" s="602" t="s">
        <v>1403</v>
      </c>
      <c r="C1234" s="603"/>
      <c r="D1234" s="551" t="s">
        <v>1403</v>
      </c>
    </row>
    <row r="1235" spans="1:4" x14ac:dyDescent="0.2">
      <c r="A1235" s="130">
        <v>2198</v>
      </c>
      <c r="B1235" s="602" t="s">
        <v>1404</v>
      </c>
      <c r="C1235" s="603"/>
      <c r="D1235" s="551" t="s">
        <v>1404</v>
      </c>
    </row>
    <row r="1236" spans="1:4" x14ac:dyDescent="0.2">
      <c r="A1236" s="130">
        <v>2199</v>
      </c>
      <c r="B1236" s="602" t="s">
        <v>1405</v>
      </c>
      <c r="C1236" s="603"/>
      <c r="D1236" s="551" t="s">
        <v>1405</v>
      </c>
    </row>
    <row r="1237" spans="1:4" x14ac:dyDescent="0.2">
      <c r="A1237" s="130">
        <v>2200</v>
      </c>
      <c r="B1237" s="602" t="s">
        <v>1406</v>
      </c>
      <c r="C1237" s="603"/>
      <c r="D1237" s="551" t="s">
        <v>1406</v>
      </c>
    </row>
    <row r="1238" spans="1:4" x14ac:dyDescent="0.2">
      <c r="A1238" s="130">
        <v>2201</v>
      </c>
      <c r="B1238" s="602" t="s">
        <v>1407</v>
      </c>
      <c r="C1238" s="603"/>
      <c r="D1238" s="551" t="s">
        <v>1407</v>
      </c>
    </row>
    <row r="1239" spans="1:4" x14ac:dyDescent="0.2">
      <c r="A1239" s="130">
        <v>2202</v>
      </c>
      <c r="B1239" s="602" t="s">
        <v>1408</v>
      </c>
      <c r="C1239" s="603"/>
      <c r="D1239" s="551" t="s">
        <v>1408</v>
      </c>
    </row>
    <row r="1240" spans="1:4" x14ac:dyDescent="0.2">
      <c r="A1240" s="130">
        <v>2203</v>
      </c>
      <c r="B1240" s="602" t="s">
        <v>1409</v>
      </c>
      <c r="C1240" s="603"/>
      <c r="D1240" s="551" t="s">
        <v>1409</v>
      </c>
    </row>
    <row r="1241" spans="1:4" x14ac:dyDescent="0.2">
      <c r="A1241" s="130">
        <v>2204</v>
      </c>
      <c r="B1241" s="602" t="s">
        <v>1410</v>
      </c>
      <c r="C1241" s="603"/>
      <c r="D1241" s="551" t="s">
        <v>1410</v>
      </c>
    </row>
    <row r="1242" spans="1:4" x14ac:dyDescent="0.2">
      <c r="A1242" s="130">
        <v>2205</v>
      </c>
      <c r="B1242" s="602" t="s">
        <v>1411</v>
      </c>
      <c r="C1242" s="603"/>
      <c r="D1242" s="551" t="s">
        <v>1411</v>
      </c>
    </row>
    <row r="1243" spans="1:4" x14ac:dyDescent="0.2">
      <c r="A1243" s="604" t="s">
        <v>1412</v>
      </c>
      <c r="B1243" s="604" t="s">
        <v>1412</v>
      </c>
      <c r="C1243" s="605"/>
      <c r="D1243" s="604" t="s">
        <v>1412</v>
      </c>
    </row>
    <row r="1244" spans="1:4" ht="52.5" x14ac:dyDescent="0.2">
      <c r="A1244" s="130">
        <v>2500</v>
      </c>
      <c r="B1244" s="438" t="s">
        <v>1413</v>
      </c>
      <c r="C1244" s="439"/>
      <c r="D1244" s="440" t="s">
        <v>1414</v>
      </c>
    </row>
    <row r="1245" spans="1:4" x14ac:dyDescent="0.2">
      <c r="A1245" s="130">
        <v>2501</v>
      </c>
      <c r="B1245" t="s">
        <v>1415</v>
      </c>
      <c r="C1245" s="44"/>
      <c r="D1245" s="606" t="s">
        <v>1415</v>
      </c>
    </row>
    <row r="1246" spans="1:4" x14ac:dyDescent="0.2">
      <c r="A1246" s="130">
        <v>2502</v>
      </c>
      <c r="B1246" t="s">
        <v>1416</v>
      </c>
      <c r="C1246" s="44"/>
      <c r="D1246" s="606" t="s">
        <v>1416</v>
      </c>
    </row>
    <row r="1247" spans="1:4" x14ac:dyDescent="0.2">
      <c r="A1247" s="130">
        <v>2503</v>
      </c>
      <c r="B1247" s="552" t="s">
        <v>1417</v>
      </c>
      <c r="C1247" s="469"/>
      <c r="D1247" s="447" t="s">
        <v>1417</v>
      </c>
    </row>
    <row r="1248" spans="1:4" ht="22.5" x14ac:dyDescent="0.2">
      <c r="A1248" s="130">
        <v>2504</v>
      </c>
      <c r="B1248" s="451" t="s">
        <v>1418</v>
      </c>
      <c r="C1248" s="452"/>
      <c r="D1248" s="453" t="s">
        <v>1418</v>
      </c>
    </row>
    <row r="1249" spans="1:4" x14ac:dyDescent="0.2">
      <c r="A1249" s="130">
        <v>2505</v>
      </c>
      <c r="B1249" s="607" t="s">
        <v>1419</v>
      </c>
      <c r="C1249" s="608" t="s">
        <v>62</v>
      </c>
      <c r="D1249" s="609" t="s">
        <v>1420</v>
      </c>
    </row>
    <row r="1250" spans="1:4" ht="38.25" x14ac:dyDescent="0.2">
      <c r="A1250" s="130">
        <v>2506</v>
      </c>
      <c r="B1250" s="717" t="s">
        <v>1676</v>
      </c>
      <c r="C1250" s="611" t="s">
        <v>62</v>
      </c>
      <c r="D1250" s="612" t="s">
        <v>1421</v>
      </c>
    </row>
    <row r="1251" spans="1:4" ht="25.5" x14ac:dyDescent="0.2">
      <c r="A1251" s="130">
        <v>2507</v>
      </c>
      <c r="B1251" s="707" t="s">
        <v>1660</v>
      </c>
      <c r="C1251" s="44" t="s">
        <v>62</v>
      </c>
      <c r="D1251" s="606" t="s">
        <v>1422</v>
      </c>
    </row>
    <row r="1252" spans="1:4" ht="38.25" x14ac:dyDescent="0.2">
      <c r="A1252" s="130">
        <v>2508</v>
      </c>
      <c r="B1252" s="610" t="str">
        <f>""</f>
        <v/>
      </c>
      <c r="C1252" s="44" t="s">
        <v>62</v>
      </c>
      <c r="D1252" s="612" t="s">
        <v>1423</v>
      </c>
    </row>
    <row r="1253" spans="1:4" x14ac:dyDescent="0.2">
      <c r="A1253" s="130">
        <v>2509</v>
      </c>
      <c r="B1253" s="610" t="str">
        <f>""</f>
        <v/>
      </c>
      <c r="C1253" s="44" t="s">
        <v>62</v>
      </c>
      <c r="D1253" s="612" t="s">
        <v>1424</v>
      </c>
    </row>
    <row r="1254" spans="1:4" x14ac:dyDescent="0.2">
      <c r="A1254" s="130">
        <v>2510</v>
      </c>
      <c r="B1254" s="607" t="s">
        <v>1425</v>
      </c>
      <c r="C1254" s="611"/>
      <c r="D1254" s="612" t="s">
        <v>1426</v>
      </c>
    </row>
    <row r="1255" spans="1:4" ht="63.75" x14ac:dyDescent="0.2">
      <c r="A1255" s="130">
        <v>2511</v>
      </c>
      <c r="B1255" s="610" t="s">
        <v>1427</v>
      </c>
      <c r="C1255" s="611" t="s">
        <v>62</v>
      </c>
      <c r="D1255" s="612" t="s">
        <v>1428</v>
      </c>
    </row>
    <row r="1256" spans="1:4" x14ac:dyDescent="0.2">
      <c r="A1256" s="130">
        <v>2512</v>
      </c>
      <c r="B1256" s="610" t="s">
        <v>1429</v>
      </c>
      <c r="C1256" s="611" t="s">
        <v>62</v>
      </c>
      <c r="D1256" s="612" t="s">
        <v>1430</v>
      </c>
    </row>
    <row r="1257" spans="1:4" x14ac:dyDescent="0.2">
      <c r="A1257" s="130">
        <v>2513</v>
      </c>
      <c r="B1257" s="556" t="s">
        <v>1431</v>
      </c>
      <c r="C1257" s="44"/>
      <c r="D1257" s="606" t="s">
        <v>1432</v>
      </c>
    </row>
    <row r="1258" spans="1:4" ht="76.5" x14ac:dyDescent="0.2">
      <c r="A1258" s="130">
        <v>2514</v>
      </c>
      <c r="B1258" s="51" t="s">
        <v>1433</v>
      </c>
      <c r="C1258" s="458" t="s">
        <v>128</v>
      </c>
      <c r="D1258" s="459" t="s">
        <v>1434</v>
      </c>
    </row>
    <row r="1259" spans="1:4" ht="102" x14ac:dyDescent="0.2">
      <c r="A1259" s="130">
        <v>2515</v>
      </c>
      <c r="B1259" s="680" t="s">
        <v>1682</v>
      </c>
      <c r="C1259" s="613" t="s">
        <v>62</v>
      </c>
      <c r="D1259" s="614" t="s">
        <v>1435</v>
      </c>
    </row>
    <row r="1260" spans="1:4" ht="25.5" x14ac:dyDescent="0.2">
      <c r="A1260" s="130">
        <v>2516</v>
      </c>
      <c r="B1260" s="553" t="s">
        <v>1436</v>
      </c>
      <c r="C1260" s="554" t="s">
        <v>62</v>
      </c>
      <c r="D1260" s="459" t="s">
        <v>1437</v>
      </c>
    </row>
    <row r="1261" spans="1:4" x14ac:dyDescent="0.2">
      <c r="A1261" s="130">
        <v>2517</v>
      </c>
      <c r="B1261" s="553" t="s">
        <v>1438</v>
      </c>
      <c r="C1261" s="554" t="s">
        <v>62</v>
      </c>
      <c r="D1261" s="459" t="s">
        <v>1439</v>
      </c>
    </row>
    <row r="1262" spans="1:4" x14ac:dyDescent="0.2">
      <c r="A1262" s="130">
        <v>2518</v>
      </c>
      <c r="B1262" s="615" t="s">
        <v>1440</v>
      </c>
      <c r="C1262" s="616" t="s">
        <v>62</v>
      </c>
      <c r="D1262" s="617" t="s">
        <v>1441</v>
      </c>
    </row>
    <row r="1263" spans="1:4" ht="15.75" x14ac:dyDescent="0.2">
      <c r="A1263" s="130">
        <v>2519</v>
      </c>
      <c r="B1263" s="543" t="s">
        <v>1442</v>
      </c>
      <c r="C1263" s="544"/>
      <c r="D1263" s="479" t="s">
        <v>1442</v>
      </c>
    </row>
    <row r="1264" spans="1:4" ht="21" x14ac:dyDescent="0.2">
      <c r="A1264" s="130">
        <v>2520</v>
      </c>
      <c r="B1264" s="618" t="s">
        <v>1443</v>
      </c>
      <c r="C1264" s="619"/>
      <c r="D1264" s="620" t="s">
        <v>1443</v>
      </c>
    </row>
    <row r="1265" spans="1:4" x14ac:dyDescent="0.2">
      <c r="A1265" s="130">
        <v>2521</v>
      </c>
      <c r="B1265" s="181" t="s">
        <v>1444</v>
      </c>
      <c r="C1265" s="491"/>
      <c r="D1265" s="489" t="s">
        <v>1444</v>
      </c>
    </row>
    <row r="1266" spans="1:4" x14ac:dyDescent="0.2">
      <c r="A1266" s="130">
        <v>2522</v>
      </c>
      <c r="B1266" s="621" t="s">
        <v>1445</v>
      </c>
      <c r="C1266" s="622"/>
      <c r="D1266" s="507" t="s">
        <v>1445</v>
      </c>
    </row>
    <row r="1267" spans="1:4" x14ac:dyDescent="0.2">
      <c r="A1267" s="130">
        <v>2523</v>
      </c>
      <c r="B1267" s="181" t="s">
        <v>1446</v>
      </c>
      <c r="C1267" s="491"/>
      <c r="D1267" s="489" t="s">
        <v>1446</v>
      </c>
    </row>
    <row r="1268" spans="1:4" x14ac:dyDescent="0.2">
      <c r="A1268" s="130">
        <v>2524</v>
      </c>
      <c r="B1268" s="120" t="s">
        <v>1447</v>
      </c>
      <c r="C1268" s="482"/>
      <c r="D1268" s="483" t="s">
        <v>1447</v>
      </c>
    </row>
    <row r="1269" spans="1:4" x14ac:dyDescent="0.2">
      <c r="A1269" s="130">
        <v>2525</v>
      </c>
      <c r="B1269" s="503" t="s">
        <v>1448</v>
      </c>
      <c r="C1269" s="623"/>
      <c r="D1269" s="624" t="s">
        <v>1448</v>
      </c>
    </row>
    <row r="1270" spans="1:4" x14ac:dyDescent="0.2">
      <c r="A1270" s="130">
        <v>2526</v>
      </c>
      <c r="B1270" s="120" t="s">
        <v>1449</v>
      </c>
      <c r="C1270" s="482"/>
      <c r="D1270" s="483" t="s">
        <v>1449</v>
      </c>
    </row>
    <row r="1271" spans="1:4" x14ac:dyDescent="0.2">
      <c r="A1271" s="130">
        <v>2527</v>
      </c>
      <c r="B1271" s="143" t="s">
        <v>1450</v>
      </c>
      <c r="C1271" s="492"/>
      <c r="D1271" s="481" t="s">
        <v>1450</v>
      </c>
    </row>
    <row r="1272" spans="1:4" x14ac:dyDescent="0.2">
      <c r="A1272" s="130">
        <v>2528</v>
      </c>
      <c r="B1272" s="503" t="s">
        <v>1451</v>
      </c>
      <c r="C1272" s="623"/>
      <c r="D1272" s="624" t="s">
        <v>1451</v>
      </c>
    </row>
    <row r="1273" spans="1:4" ht="51" x14ac:dyDescent="0.2">
      <c r="A1273" s="130">
        <v>2529</v>
      </c>
      <c r="B1273" s="504" t="s">
        <v>1452</v>
      </c>
      <c r="C1273" s="625"/>
      <c r="D1273" s="626" t="s">
        <v>1452</v>
      </c>
    </row>
    <row r="1274" spans="1:4" ht="21" x14ac:dyDescent="0.2">
      <c r="A1274" s="130">
        <v>2530</v>
      </c>
      <c r="B1274" s="618" t="s">
        <v>1453</v>
      </c>
      <c r="C1274" s="619"/>
      <c r="D1274" s="620" t="s">
        <v>1453</v>
      </c>
    </row>
    <row r="1275" spans="1:4" ht="21" x14ac:dyDescent="0.2">
      <c r="A1275" s="130">
        <v>2531</v>
      </c>
      <c r="B1275" s="618" t="s">
        <v>1443</v>
      </c>
      <c r="C1275" s="619" t="s">
        <v>62</v>
      </c>
      <c r="D1275" s="620" t="s">
        <v>1454</v>
      </c>
    </row>
    <row r="1276" spans="1:4" x14ac:dyDescent="0.2">
      <c r="A1276" s="130">
        <v>2532</v>
      </c>
      <c r="B1276" s="111" t="s">
        <v>1455</v>
      </c>
      <c r="C1276" s="488" t="s">
        <v>62</v>
      </c>
      <c r="D1276" s="489" t="s">
        <v>1456</v>
      </c>
    </row>
    <row r="1277" spans="1:4" ht="22.5" x14ac:dyDescent="0.2">
      <c r="A1277" s="130">
        <v>2533</v>
      </c>
      <c r="B1277" s="143" t="s">
        <v>1457</v>
      </c>
      <c r="C1277" s="492"/>
      <c r="D1277" s="481" t="s">
        <v>1457</v>
      </c>
    </row>
    <row r="1278" spans="1:4" hidden="1" x14ac:dyDescent="0.2">
      <c r="A1278" s="130">
        <v>2534</v>
      </c>
      <c r="B1278" s="627" t="s">
        <v>1458</v>
      </c>
      <c r="C1278" s="628"/>
      <c r="D1278" s="515" t="s">
        <v>1458</v>
      </c>
    </row>
    <row r="1279" spans="1:4" ht="25.5" x14ac:dyDescent="0.2">
      <c r="A1279" s="130">
        <v>2535</v>
      </c>
      <c r="B1279" s="181" t="s">
        <v>1144</v>
      </c>
      <c r="C1279" s="491" t="s">
        <v>128</v>
      </c>
      <c r="D1279" s="489" t="s">
        <v>1459</v>
      </c>
    </row>
    <row r="1280" spans="1:4" ht="38.25" x14ac:dyDescent="0.2">
      <c r="A1280" s="130">
        <v>2536</v>
      </c>
      <c r="B1280" s="181" t="s">
        <v>1460</v>
      </c>
      <c r="C1280" s="491"/>
      <c r="D1280" s="489" t="s">
        <v>1460</v>
      </c>
    </row>
    <row r="1281" spans="1:4" ht="51" x14ac:dyDescent="0.2">
      <c r="A1281" s="130">
        <v>2537</v>
      </c>
      <c r="B1281" s="181" t="s">
        <v>1461</v>
      </c>
      <c r="C1281" s="491"/>
      <c r="D1281" s="489" t="s">
        <v>1461</v>
      </c>
    </row>
    <row r="1282" spans="1:4" ht="22.5" x14ac:dyDescent="0.2">
      <c r="A1282" s="130">
        <v>2538</v>
      </c>
      <c r="B1282" s="629" t="s">
        <v>1462</v>
      </c>
      <c r="C1282" s="630"/>
      <c r="D1282" s="631" t="s">
        <v>1462</v>
      </c>
    </row>
    <row r="1283" spans="1:4" x14ac:dyDescent="0.2">
      <c r="A1283" s="130">
        <v>2539</v>
      </c>
      <c r="B1283" s="632" t="s">
        <v>1463</v>
      </c>
      <c r="C1283" s="633"/>
      <c r="D1283" s="634" t="s">
        <v>1463</v>
      </c>
    </row>
    <row r="1284" spans="1:4" ht="22.5" x14ac:dyDescent="0.2">
      <c r="A1284" s="130">
        <v>2540</v>
      </c>
      <c r="B1284" s="632" t="s">
        <v>1623</v>
      </c>
      <c r="C1284" s="633" t="s">
        <v>1622</v>
      </c>
      <c r="D1284" s="634" t="s">
        <v>1464</v>
      </c>
    </row>
    <row r="1285" spans="1:4" x14ac:dyDescent="0.2">
      <c r="A1285" s="130">
        <v>2541</v>
      </c>
      <c r="B1285" s="127" t="s">
        <v>1465</v>
      </c>
      <c r="C1285" s="514"/>
      <c r="D1285" s="515" t="s">
        <v>1465</v>
      </c>
    </row>
    <row r="1286" spans="1:4" x14ac:dyDescent="0.2">
      <c r="A1286" s="130">
        <v>2542</v>
      </c>
      <c r="B1286" s="635" t="s">
        <v>1466</v>
      </c>
      <c r="C1286" s="532"/>
      <c r="D1286" s="533" t="s">
        <v>1466</v>
      </c>
    </row>
    <row r="1287" spans="1:4" x14ac:dyDescent="0.2">
      <c r="A1287" s="130">
        <v>2543</v>
      </c>
      <c r="B1287" s="497" t="s">
        <v>1467</v>
      </c>
      <c r="C1287" s="636"/>
      <c r="D1287" s="637" t="s">
        <v>1467</v>
      </c>
    </row>
    <row r="1288" spans="1:4" ht="25.5" x14ac:dyDescent="0.2">
      <c r="A1288" s="130">
        <v>2544</v>
      </c>
      <c r="B1288" s="181" t="s">
        <v>1624</v>
      </c>
      <c r="C1288" s="98" t="s">
        <v>62</v>
      </c>
      <c r="D1288" s="489" t="s">
        <v>1468</v>
      </c>
    </row>
    <row r="1289" spans="1:4" ht="45" x14ac:dyDescent="0.2">
      <c r="A1289" s="130">
        <v>2545</v>
      </c>
      <c r="B1289" s="480" t="s">
        <v>1469</v>
      </c>
      <c r="C1289" s="98" t="s">
        <v>62</v>
      </c>
      <c r="D1289" s="481" t="s">
        <v>1470</v>
      </c>
    </row>
    <row r="1290" spans="1:4" x14ac:dyDescent="0.2">
      <c r="A1290" s="130">
        <v>2546</v>
      </c>
      <c r="B1290" s="638" t="s">
        <v>1471</v>
      </c>
      <c r="C1290" s="639"/>
      <c r="D1290" s="640" t="s">
        <v>1471</v>
      </c>
    </row>
    <row r="1291" spans="1:4" ht="15.75" x14ac:dyDescent="0.25">
      <c r="A1291" s="130">
        <v>2547</v>
      </c>
      <c r="B1291" s="477" t="s">
        <v>1472</v>
      </c>
      <c r="C1291" s="478"/>
      <c r="D1291" s="641" t="s">
        <v>1472</v>
      </c>
    </row>
    <row r="1292" spans="1:4" x14ac:dyDescent="0.2">
      <c r="A1292" s="130">
        <v>2548</v>
      </c>
      <c r="B1292" s="642" t="s">
        <v>1473</v>
      </c>
      <c r="C1292" s="643"/>
      <c r="D1292" s="617" t="s">
        <v>1473</v>
      </c>
    </row>
    <row r="1293" spans="1:4" x14ac:dyDescent="0.2">
      <c r="A1293" s="130">
        <v>2549</v>
      </c>
      <c r="B1293" s="548" t="s">
        <v>1474</v>
      </c>
      <c r="C1293" s="549"/>
      <c r="D1293" s="644" t="s">
        <v>1474</v>
      </c>
    </row>
    <row r="1294" spans="1:4" x14ac:dyDescent="0.2">
      <c r="A1294" s="130">
        <v>2550</v>
      </c>
      <c r="B1294" s="548" t="s">
        <v>1475</v>
      </c>
      <c r="C1294" s="549"/>
      <c r="D1294" s="644" t="s">
        <v>1475</v>
      </c>
    </row>
    <row r="1295" spans="1:4" ht="25.5" x14ac:dyDescent="0.2">
      <c r="A1295" s="130">
        <v>2551</v>
      </c>
      <c r="B1295" s="720" t="s">
        <v>1679</v>
      </c>
      <c r="C1295" s="550" t="s">
        <v>1622</v>
      </c>
    </row>
    <row r="1296" spans="1:4" ht="25.5" x14ac:dyDescent="0.2">
      <c r="B1296" t="s">
        <v>1680</v>
      </c>
      <c r="C1296" s="550" t="s">
        <v>1622</v>
      </c>
    </row>
  </sheetData>
  <sheetProtection formatCells="0" formatColumns="0" formatRows="0" insertColumns="0" insertRows="0"/>
  <autoFilter ref="A1:D1242" xr:uid="{00000000-0009-0000-0000-000009000000}"/>
  <conditionalFormatting sqref="B882:C882">
    <cfRule type="expression" dxfId="213" priority="213" stopIfTrue="1">
      <formula>$H$24</formula>
    </cfRule>
  </conditionalFormatting>
  <conditionalFormatting sqref="B902:C902">
    <cfRule type="expression" dxfId="212" priority="212" stopIfTrue="1">
      <formula>($H$12=TRUE)</formula>
    </cfRule>
  </conditionalFormatting>
  <conditionalFormatting sqref="B945:C945">
    <cfRule type="expression" dxfId="211" priority="211" stopIfTrue="1">
      <formula>($H$99=TRUE)</formula>
    </cfRule>
  </conditionalFormatting>
  <conditionalFormatting sqref="B946:C946">
    <cfRule type="expression" dxfId="210" priority="210" stopIfTrue="1">
      <formula>($H$99=TRUE)</formula>
    </cfRule>
  </conditionalFormatting>
  <conditionalFormatting sqref="B947:C947">
    <cfRule type="expression" dxfId="209" priority="209" stopIfTrue="1">
      <formula>($H$99=TRUE)</formula>
    </cfRule>
  </conditionalFormatting>
  <conditionalFormatting sqref="B957:C957">
    <cfRule type="expression" dxfId="208" priority="208" stopIfTrue="1">
      <formula>($H$99=TRUE)</formula>
    </cfRule>
  </conditionalFormatting>
  <conditionalFormatting sqref="B958:C958">
    <cfRule type="expression" dxfId="207" priority="207" stopIfTrue="1">
      <formula>($H$99=TRUE)</formula>
    </cfRule>
  </conditionalFormatting>
  <conditionalFormatting sqref="B959:C959">
    <cfRule type="expression" dxfId="206" priority="206" stopIfTrue="1">
      <formula>($H$99=TRUE)</formula>
    </cfRule>
  </conditionalFormatting>
  <conditionalFormatting sqref="D882">
    <cfRule type="expression" dxfId="205" priority="205" stopIfTrue="1">
      <formula>$H$24</formula>
    </cfRule>
  </conditionalFormatting>
  <conditionalFormatting sqref="D902">
    <cfRule type="expression" dxfId="204" priority="204" stopIfTrue="1">
      <formula>($H$12=TRUE)</formula>
    </cfRule>
  </conditionalFormatting>
  <conditionalFormatting sqref="D945">
    <cfRule type="expression" dxfId="203" priority="203" stopIfTrue="1">
      <formula>($H$99=TRUE)</formula>
    </cfRule>
  </conditionalFormatting>
  <conditionalFormatting sqref="D946">
    <cfRule type="expression" dxfId="202" priority="202" stopIfTrue="1">
      <formula>($H$99=TRUE)</formula>
    </cfRule>
  </conditionalFormatting>
  <conditionalFormatting sqref="D947">
    <cfRule type="expression" dxfId="201" priority="201" stopIfTrue="1">
      <formula>($H$99=TRUE)</formula>
    </cfRule>
  </conditionalFormatting>
  <conditionalFormatting sqref="D957">
    <cfRule type="expression" dxfId="200" priority="200" stopIfTrue="1">
      <formula>($H$99=TRUE)</formula>
    </cfRule>
  </conditionalFormatting>
  <conditionalFormatting sqref="D958">
    <cfRule type="expression" dxfId="199" priority="199" stopIfTrue="1">
      <formula>($H$99=TRUE)</formula>
    </cfRule>
  </conditionalFormatting>
  <conditionalFormatting sqref="D959">
    <cfRule type="expression" dxfId="198" priority="198" stopIfTrue="1">
      <formula>($H$99=TRUE)</formula>
    </cfRule>
  </conditionalFormatting>
  <conditionalFormatting sqref="B1110:C1110">
    <cfRule type="expression" dxfId="197" priority="197" stopIfTrue="1">
      <formula>CONTR_CORSIAapplied=FALSE</formula>
    </cfRule>
  </conditionalFormatting>
  <conditionalFormatting sqref="B1111:C1111">
    <cfRule type="expression" dxfId="196" priority="196" stopIfTrue="1">
      <formula>CONTR_CORSIAapplied=FALSE</formula>
    </cfRule>
  </conditionalFormatting>
  <conditionalFormatting sqref="B1117:C1117">
    <cfRule type="expression" dxfId="195" priority="195">
      <formula>CONTR_onlyCORSIA=TRUE</formula>
    </cfRule>
  </conditionalFormatting>
  <conditionalFormatting sqref="B1118:C1118">
    <cfRule type="expression" dxfId="194" priority="194">
      <formula>CONTR_onlyCORSIA=TRUE</formula>
    </cfRule>
  </conditionalFormatting>
  <conditionalFormatting sqref="B1119:C1119">
    <cfRule type="expression" dxfId="193" priority="193">
      <formula>CONTR_onlyCORSIA=TRUE</formula>
    </cfRule>
  </conditionalFormatting>
  <conditionalFormatting sqref="B1120:C1120">
    <cfRule type="expression" dxfId="192" priority="192">
      <formula>CONTR_onlyCORSIA=TRUE</formula>
    </cfRule>
  </conditionalFormatting>
  <conditionalFormatting sqref="B1121:C1121">
    <cfRule type="expression" dxfId="191" priority="191">
      <formula>CONTR_onlyCORSIA=TRUE</formula>
    </cfRule>
  </conditionalFormatting>
  <conditionalFormatting sqref="B1122:C1122">
    <cfRule type="expression" dxfId="190" priority="190">
      <formula>CONTR_onlyCORSIA=TRUE</formula>
    </cfRule>
  </conditionalFormatting>
  <conditionalFormatting sqref="B1123:C1123">
    <cfRule type="expression" dxfId="189" priority="189">
      <formula>CONTR_onlyCORSIA=TRUE</formula>
    </cfRule>
  </conditionalFormatting>
  <conditionalFormatting sqref="B1124:C1124">
    <cfRule type="expression" dxfId="188" priority="188">
      <formula>CONTR_onlyCORSIA=TRUE</formula>
    </cfRule>
  </conditionalFormatting>
  <conditionalFormatting sqref="B1125:C1125">
    <cfRule type="expression" dxfId="187" priority="187" stopIfTrue="1">
      <formula>($J$97=TRUE)</formula>
    </cfRule>
  </conditionalFormatting>
  <conditionalFormatting sqref="B1125:C1125">
    <cfRule type="expression" dxfId="186" priority="186">
      <formula>CONTR_onlyCORSIA=TRUE</formula>
    </cfRule>
  </conditionalFormatting>
  <conditionalFormatting sqref="B1126:C1126">
    <cfRule type="expression" dxfId="185" priority="185" stopIfTrue="1">
      <formula>($J$97=TRUE)</formula>
    </cfRule>
  </conditionalFormatting>
  <conditionalFormatting sqref="B1126:C1126">
    <cfRule type="expression" dxfId="184" priority="184">
      <formula>CONTR_onlyCORSIA=TRUE</formula>
    </cfRule>
  </conditionalFormatting>
  <conditionalFormatting sqref="B1127:C1127">
    <cfRule type="expression" dxfId="183" priority="183">
      <formula>CONTR_CORSIAapplied=FALSE</formula>
    </cfRule>
  </conditionalFormatting>
  <conditionalFormatting sqref="B1128:C1128">
    <cfRule type="expression" dxfId="182" priority="182">
      <formula>CONTR_CORSIAapplied=FALSE</formula>
    </cfRule>
  </conditionalFormatting>
  <conditionalFormatting sqref="B1129:C1129">
    <cfRule type="expression" dxfId="181" priority="181">
      <formula>CONTR_CORSIAapplied=FALSE</formula>
    </cfRule>
  </conditionalFormatting>
  <conditionalFormatting sqref="B1130:C1130">
    <cfRule type="expression" dxfId="180" priority="180">
      <formula>CONTR_CORSIAapplied=FALSE</formula>
    </cfRule>
  </conditionalFormatting>
  <conditionalFormatting sqref="B1131:C1131">
    <cfRule type="expression" dxfId="179" priority="179" stopIfTrue="1">
      <formula>CONTR_CORSIAapplied=FALSE</formula>
    </cfRule>
  </conditionalFormatting>
  <conditionalFormatting sqref="B1132:C1132">
    <cfRule type="expression" dxfId="178" priority="178" stopIfTrue="1">
      <formula>CONTR_CORSIAapplied=FALSE</formula>
    </cfRule>
  </conditionalFormatting>
  <conditionalFormatting sqref="B1133:C1133">
    <cfRule type="expression" dxfId="177" priority="177" stopIfTrue="1">
      <formula>CONTR_CORSIAapplied=FALSE</formula>
    </cfRule>
  </conditionalFormatting>
  <conditionalFormatting sqref="B1134:C1134">
    <cfRule type="expression" dxfId="176" priority="176" stopIfTrue="1">
      <formula>CONTR_CORSIAapplied=FALSE</formula>
    </cfRule>
  </conditionalFormatting>
  <conditionalFormatting sqref="B1135:C1135">
    <cfRule type="expression" dxfId="175" priority="175" stopIfTrue="1">
      <formula>CONTR_CORSIAapplied=FALSE</formula>
    </cfRule>
  </conditionalFormatting>
  <conditionalFormatting sqref="B1136:C1136">
    <cfRule type="expression" dxfId="174" priority="174" stopIfTrue="1">
      <formula>CONTR_CORSIAapplied=FALSE</formula>
    </cfRule>
  </conditionalFormatting>
  <conditionalFormatting sqref="B1137:C1137">
    <cfRule type="expression" dxfId="173" priority="173" stopIfTrue="1">
      <formula>CONTR_CORSIAapplied=FALSE</formula>
    </cfRule>
  </conditionalFormatting>
  <conditionalFormatting sqref="B1140:C1140">
    <cfRule type="expression" dxfId="172" priority="172">
      <formula>CONTR_onlyCORSIA=TRUE</formula>
    </cfRule>
  </conditionalFormatting>
  <conditionalFormatting sqref="B1141:C1141">
    <cfRule type="expression" dxfId="171" priority="171">
      <formula>CONTR_CORSIAapplied=FALSE</formula>
    </cfRule>
  </conditionalFormatting>
  <conditionalFormatting sqref="B1142:C1142">
    <cfRule type="expression" dxfId="170" priority="170">
      <formula>CONTR_CORSIAapplied=FALSE</formula>
    </cfRule>
  </conditionalFormatting>
  <conditionalFormatting sqref="B1144:C1144">
    <cfRule type="expression" dxfId="169" priority="169">
      <formula>CONTR_onlyCORSIA=TRUE</formula>
    </cfRule>
  </conditionalFormatting>
  <conditionalFormatting sqref="B1158:C1158">
    <cfRule type="expression" dxfId="168" priority="168">
      <formula>CONTR_CORSIAapplied=FALSE</formula>
    </cfRule>
  </conditionalFormatting>
  <conditionalFormatting sqref="B1159:C1159">
    <cfRule type="expression" dxfId="167" priority="167">
      <formula>CONTR_CORSIAapplied=FALSE</formula>
    </cfRule>
  </conditionalFormatting>
  <conditionalFormatting sqref="B1160:C1160">
    <cfRule type="expression" dxfId="166" priority="166">
      <formula>CONTR_CORSIAapplied=FALSE</formula>
    </cfRule>
  </conditionalFormatting>
  <conditionalFormatting sqref="B1161:C1161">
    <cfRule type="expression" dxfId="165" priority="165">
      <formula>CONTR_CORSIAapplied=FALSE</formula>
    </cfRule>
  </conditionalFormatting>
  <conditionalFormatting sqref="B1162:C1162">
    <cfRule type="expression" dxfId="164" priority="164">
      <formula>CONTR_CORSIAapplied=FALSE</formula>
    </cfRule>
  </conditionalFormatting>
  <conditionalFormatting sqref="B1163:C1163">
    <cfRule type="expression" dxfId="163" priority="163">
      <formula>CONTR_CORSIAapplied=FALSE</formula>
    </cfRule>
  </conditionalFormatting>
  <conditionalFormatting sqref="B1164:C1164">
    <cfRule type="expression" dxfId="162" priority="162">
      <formula>CONTR_CORSIAapplied=FALSE</formula>
    </cfRule>
  </conditionalFormatting>
  <conditionalFormatting sqref="B1165:C1165">
    <cfRule type="expression" dxfId="161" priority="161">
      <formula>CONTR_CORSIAapplied=FALSE</formula>
    </cfRule>
  </conditionalFormatting>
  <conditionalFormatting sqref="B1166:C1166">
    <cfRule type="expression" dxfId="160" priority="160">
      <formula>CONTR_CORSIAapplied=FALSE</formula>
    </cfRule>
  </conditionalFormatting>
  <conditionalFormatting sqref="B1167:C1167">
    <cfRule type="expression" dxfId="159" priority="159">
      <formula>CONTR_CORSIAapplied=FALSE</formula>
    </cfRule>
  </conditionalFormatting>
  <conditionalFormatting sqref="B1168:C1168">
    <cfRule type="expression" dxfId="158" priority="158">
      <formula>CONTR_CORSIAapplied=FALSE</formula>
    </cfRule>
  </conditionalFormatting>
  <conditionalFormatting sqref="B1169:C1169">
    <cfRule type="expression" dxfId="157" priority="157">
      <formula>CONTR_CORSIAapplied=FALSE</formula>
    </cfRule>
  </conditionalFormatting>
  <conditionalFormatting sqref="B1170:C1170">
    <cfRule type="expression" dxfId="156" priority="156">
      <formula>CONTR_CORSIAapplied=FALSE</formula>
    </cfRule>
  </conditionalFormatting>
  <conditionalFormatting sqref="B1171:C1171">
    <cfRule type="expression" dxfId="155" priority="155">
      <formula>CONTR_CORSIAapplied=FALSE</formula>
    </cfRule>
  </conditionalFormatting>
  <conditionalFormatting sqref="B1172:C1172">
    <cfRule type="expression" dxfId="154" priority="154">
      <formula>CONTR_CORSIAapplied=FALSE</formula>
    </cfRule>
  </conditionalFormatting>
  <conditionalFormatting sqref="B1173:C1173">
    <cfRule type="expression" dxfId="153" priority="153">
      <formula>CONTR_CORSIAapplied=FALSE</formula>
    </cfRule>
  </conditionalFormatting>
  <conditionalFormatting sqref="B1174:C1174">
    <cfRule type="expression" dxfId="152" priority="152">
      <formula>CONTR_CORSIAapplied=FALSE</formula>
    </cfRule>
  </conditionalFormatting>
  <conditionalFormatting sqref="B1174:C1174">
    <cfRule type="expression" dxfId="151" priority="151">
      <formula>AND(CNTR_ReportingYear&lt;2021,CNTR_ReportingYear&lt;&gt;"")</formula>
    </cfRule>
  </conditionalFormatting>
  <conditionalFormatting sqref="B1175:C1175">
    <cfRule type="expression" dxfId="150" priority="150">
      <formula>CONTR_CORSIAapplied=FALSE</formula>
    </cfRule>
  </conditionalFormatting>
  <conditionalFormatting sqref="B1175:C1175">
    <cfRule type="expression" dxfId="149" priority="149">
      <formula>AND(CNTR_ReportingYear&lt;2021,CNTR_ReportingYear&lt;&gt;"")</formula>
    </cfRule>
  </conditionalFormatting>
  <conditionalFormatting sqref="B1176:C1176">
    <cfRule type="expression" dxfId="148" priority="148">
      <formula>CONTR_CORSIAapplied=FALSE</formula>
    </cfRule>
  </conditionalFormatting>
  <conditionalFormatting sqref="B1176:C1176">
    <cfRule type="expression" dxfId="147" priority="147">
      <formula>AND(CNTR_ReportingYear&lt;2021,CNTR_ReportingYear&lt;&gt;"")</formula>
    </cfRule>
  </conditionalFormatting>
  <conditionalFormatting sqref="B1177:C1177">
    <cfRule type="expression" dxfId="146" priority="146">
      <formula>CONTR_CORSIAapplied=FALSE</formula>
    </cfRule>
  </conditionalFormatting>
  <conditionalFormatting sqref="B1177:C1177">
    <cfRule type="expression" dxfId="145" priority="145">
      <formula>AND(CNTR_ReportingYear&lt;2021,CNTR_ReportingYear&lt;&gt;"")</formula>
    </cfRule>
  </conditionalFormatting>
  <conditionalFormatting sqref="B1178:C1178">
    <cfRule type="expression" dxfId="144" priority="144">
      <formula>CONTR_CORSIAapplied=FALSE</formula>
    </cfRule>
  </conditionalFormatting>
  <conditionalFormatting sqref="B1178:C1178">
    <cfRule type="expression" dxfId="143" priority="143">
      <formula>AND(CNTR_ReportingYear&lt;2021,CNTR_ReportingYear&lt;&gt;"")</formula>
    </cfRule>
  </conditionalFormatting>
  <conditionalFormatting sqref="B1179:C1179">
    <cfRule type="expression" dxfId="142" priority="142">
      <formula>CONTR_CORSIAapplied=FALSE</formula>
    </cfRule>
  </conditionalFormatting>
  <conditionalFormatting sqref="B1179:C1179">
    <cfRule type="expression" dxfId="141" priority="141">
      <formula>AND(CNTR_ReportingYear&lt;2021,CNTR_ReportingYear&lt;&gt;"")</formula>
    </cfRule>
  </conditionalFormatting>
  <conditionalFormatting sqref="B1180:C1180">
    <cfRule type="expression" dxfId="140" priority="140">
      <formula>CONTR_CORSIAapplied=FALSE</formula>
    </cfRule>
  </conditionalFormatting>
  <conditionalFormatting sqref="B1180:C1180">
    <cfRule type="expression" dxfId="139" priority="139">
      <formula>AND(CNTR_ReportingYear&lt;2021,CNTR_ReportingYear&lt;&gt;"")</formula>
    </cfRule>
  </conditionalFormatting>
  <conditionalFormatting sqref="B1181:C1181">
    <cfRule type="expression" dxfId="138" priority="138">
      <formula>CONTR_CORSIAapplied=FALSE</formula>
    </cfRule>
  </conditionalFormatting>
  <conditionalFormatting sqref="B1182:C1182">
    <cfRule type="expression" dxfId="137" priority="137">
      <formula>CONTR_CORSIAapplied=FALSE</formula>
    </cfRule>
  </conditionalFormatting>
  <conditionalFormatting sqref="B1183:C1183">
    <cfRule type="expression" dxfId="136" priority="136">
      <formula>CONTR_CORSIAapplied=FALSE</formula>
    </cfRule>
  </conditionalFormatting>
  <conditionalFormatting sqref="B1184:C1184">
    <cfRule type="expression" dxfId="135" priority="135">
      <formula>CONTR_CORSIAapplied=FALSE</formula>
    </cfRule>
  </conditionalFormatting>
  <conditionalFormatting sqref="B1185:C1185">
    <cfRule type="expression" dxfId="134" priority="134">
      <formula>CONTR_CORSIAapplied=FALSE</formula>
    </cfRule>
  </conditionalFormatting>
  <conditionalFormatting sqref="B1186:C1186">
    <cfRule type="expression" dxfId="133" priority="133">
      <formula>CONTR_CORSIAapplied=FALSE</formula>
    </cfRule>
  </conditionalFormatting>
  <conditionalFormatting sqref="B1187:C1187">
    <cfRule type="expression" dxfId="132" priority="132">
      <formula>CONTR_CORSIAapplied=FALSE</formula>
    </cfRule>
  </conditionalFormatting>
  <conditionalFormatting sqref="B1188:C1188">
    <cfRule type="expression" dxfId="131" priority="131">
      <formula>CONTR_CORSIAapplied=FALSE</formula>
    </cfRule>
  </conditionalFormatting>
  <conditionalFormatting sqref="B1189:C1189">
    <cfRule type="expression" dxfId="130" priority="130">
      <formula>CONTR_CORSIAapplied=FALSE</formula>
    </cfRule>
  </conditionalFormatting>
  <conditionalFormatting sqref="B1190:C1190">
    <cfRule type="expression" dxfId="129" priority="129">
      <formula>CONTR_CORSIAapplied=FALSE</formula>
    </cfRule>
  </conditionalFormatting>
  <conditionalFormatting sqref="B1191:C1191">
    <cfRule type="expression" dxfId="128" priority="128">
      <formula>CONTR_CORSIAapplied=FALSE</formula>
    </cfRule>
  </conditionalFormatting>
  <conditionalFormatting sqref="B1192:C1192">
    <cfRule type="expression" dxfId="127" priority="127">
      <formula>CONTR_CORSIAapplied=FALSE</formula>
    </cfRule>
  </conditionalFormatting>
  <conditionalFormatting sqref="B1193:C1193">
    <cfRule type="expression" dxfId="126" priority="126">
      <formula>CONTR_CORSIAapplied=FALSE</formula>
    </cfRule>
  </conditionalFormatting>
  <conditionalFormatting sqref="D1110">
    <cfRule type="expression" dxfId="125" priority="125" stopIfTrue="1">
      <formula>CONTR_CORSIAapplied=FALSE</formula>
    </cfRule>
  </conditionalFormatting>
  <conditionalFormatting sqref="D1111">
    <cfRule type="expression" dxfId="124" priority="124" stopIfTrue="1">
      <formula>CONTR_CORSIAapplied=FALSE</formula>
    </cfRule>
  </conditionalFormatting>
  <conditionalFormatting sqref="D1117">
    <cfRule type="expression" dxfId="123" priority="123">
      <formula>CONTR_onlyCORSIA=TRUE</formula>
    </cfRule>
  </conditionalFormatting>
  <conditionalFormatting sqref="D1118">
    <cfRule type="expression" dxfId="122" priority="122">
      <formula>CONTR_onlyCORSIA=TRUE</formula>
    </cfRule>
  </conditionalFormatting>
  <conditionalFormatting sqref="D1119">
    <cfRule type="expression" dxfId="121" priority="121">
      <formula>CONTR_onlyCORSIA=TRUE</formula>
    </cfRule>
  </conditionalFormatting>
  <conditionalFormatting sqref="D1120">
    <cfRule type="expression" dxfId="120" priority="120">
      <formula>CONTR_onlyCORSIA=TRUE</formula>
    </cfRule>
  </conditionalFormatting>
  <conditionalFormatting sqref="D1121">
    <cfRule type="expression" dxfId="119" priority="119">
      <formula>CONTR_onlyCORSIA=TRUE</formula>
    </cfRule>
  </conditionalFormatting>
  <conditionalFormatting sqref="D1122">
    <cfRule type="expression" dxfId="118" priority="118">
      <formula>CONTR_onlyCORSIA=TRUE</formula>
    </cfRule>
  </conditionalFormatting>
  <conditionalFormatting sqref="D1123">
    <cfRule type="expression" dxfId="117" priority="117">
      <formula>CONTR_onlyCORSIA=TRUE</formula>
    </cfRule>
  </conditionalFormatting>
  <conditionalFormatting sqref="D1124">
    <cfRule type="expression" dxfId="116" priority="116">
      <formula>CONTR_onlyCORSIA=TRUE</formula>
    </cfRule>
  </conditionalFormatting>
  <conditionalFormatting sqref="D1125">
    <cfRule type="expression" dxfId="115" priority="115" stopIfTrue="1">
      <formula>($J$97=TRUE)</formula>
    </cfRule>
  </conditionalFormatting>
  <conditionalFormatting sqref="D1125">
    <cfRule type="expression" dxfId="114" priority="114">
      <formula>CONTR_onlyCORSIA=TRUE</formula>
    </cfRule>
  </conditionalFormatting>
  <conditionalFormatting sqref="D1126">
    <cfRule type="expression" dxfId="113" priority="113" stopIfTrue="1">
      <formula>($J$97=TRUE)</formula>
    </cfRule>
  </conditionalFormatting>
  <conditionalFormatting sqref="D1126">
    <cfRule type="expression" dxfId="112" priority="112">
      <formula>CONTR_onlyCORSIA=TRUE</formula>
    </cfRule>
  </conditionalFormatting>
  <conditionalFormatting sqref="D1127">
    <cfRule type="expression" dxfId="111" priority="111">
      <formula>CONTR_CORSIAapplied=FALSE</formula>
    </cfRule>
  </conditionalFormatting>
  <conditionalFormatting sqref="D1128">
    <cfRule type="expression" dxfId="110" priority="110">
      <formula>CONTR_CORSIAapplied=FALSE</formula>
    </cfRule>
  </conditionalFormatting>
  <conditionalFormatting sqref="D1129">
    <cfRule type="expression" dxfId="109" priority="109">
      <formula>CONTR_CORSIAapplied=FALSE</formula>
    </cfRule>
  </conditionalFormatting>
  <conditionalFormatting sqref="D1130">
    <cfRule type="expression" dxfId="108" priority="108">
      <formula>CONTR_CORSIAapplied=FALSE</formula>
    </cfRule>
  </conditionalFormatting>
  <conditionalFormatting sqref="D1131">
    <cfRule type="expression" dxfId="107" priority="107" stopIfTrue="1">
      <formula>CONTR_CORSIAapplied=FALSE</formula>
    </cfRule>
  </conditionalFormatting>
  <conditionalFormatting sqref="D1132">
    <cfRule type="expression" dxfId="106" priority="106" stopIfTrue="1">
      <formula>CONTR_CORSIAapplied=FALSE</formula>
    </cfRule>
  </conditionalFormatting>
  <conditionalFormatting sqref="D1133">
    <cfRule type="expression" dxfId="105" priority="105" stopIfTrue="1">
      <formula>CONTR_CORSIAapplied=FALSE</formula>
    </cfRule>
  </conditionalFormatting>
  <conditionalFormatting sqref="D1134">
    <cfRule type="expression" dxfId="104" priority="104" stopIfTrue="1">
      <formula>CONTR_CORSIAapplied=FALSE</formula>
    </cfRule>
  </conditionalFormatting>
  <conditionalFormatting sqref="D1135">
    <cfRule type="expression" dxfId="103" priority="103" stopIfTrue="1">
      <formula>CONTR_CORSIAapplied=FALSE</formula>
    </cfRule>
  </conditionalFormatting>
  <conditionalFormatting sqref="D1136">
    <cfRule type="expression" dxfId="102" priority="102" stopIfTrue="1">
      <formula>CONTR_CORSIAapplied=FALSE</formula>
    </cfRule>
  </conditionalFormatting>
  <conditionalFormatting sqref="D1137">
    <cfRule type="expression" dxfId="101" priority="101" stopIfTrue="1">
      <formula>CONTR_CORSIAapplied=FALSE</formula>
    </cfRule>
  </conditionalFormatting>
  <conditionalFormatting sqref="D1140">
    <cfRule type="expression" dxfId="100" priority="100">
      <formula>CONTR_onlyCORSIA=TRUE</formula>
    </cfRule>
  </conditionalFormatting>
  <conditionalFormatting sqref="D1141">
    <cfRule type="expression" dxfId="99" priority="99">
      <formula>CONTR_CORSIAapplied=FALSE</formula>
    </cfRule>
  </conditionalFormatting>
  <conditionalFormatting sqref="D1142">
    <cfRule type="expression" dxfId="98" priority="98">
      <formula>CONTR_CORSIAapplied=FALSE</formula>
    </cfRule>
  </conditionalFormatting>
  <conditionalFormatting sqref="D1144">
    <cfRule type="expression" dxfId="97" priority="97">
      <formula>CONTR_onlyCORSIA=TRUE</formula>
    </cfRule>
  </conditionalFormatting>
  <conditionalFormatting sqref="D1158">
    <cfRule type="expression" dxfId="96" priority="96">
      <formula>CONTR_CORSIAapplied=FALSE</formula>
    </cfRule>
  </conditionalFormatting>
  <conditionalFormatting sqref="D1159">
    <cfRule type="expression" dxfId="95" priority="95">
      <formula>CONTR_CORSIAapplied=FALSE</formula>
    </cfRule>
  </conditionalFormatting>
  <conditionalFormatting sqref="D1160">
    <cfRule type="expression" dxfId="94" priority="94">
      <formula>CONTR_CORSIAapplied=FALSE</formula>
    </cfRule>
  </conditionalFormatting>
  <conditionalFormatting sqref="D1161">
    <cfRule type="expression" dxfId="93" priority="93">
      <formula>CONTR_CORSIAapplied=FALSE</formula>
    </cfRule>
  </conditionalFormatting>
  <conditionalFormatting sqref="D1162">
    <cfRule type="expression" dxfId="92" priority="92">
      <formula>CONTR_CORSIAapplied=FALSE</formula>
    </cfRule>
  </conditionalFormatting>
  <conditionalFormatting sqref="D1163">
    <cfRule type="expression" dxfId="91" priority="91">
      <formula>CONTR_CORSIAapplied=FALSE</formula>
    </cfRule>
  </conditionalFormatting>
  <conditionalFormatting sqref="D1164">
    <cfRule type="expression" dxfId="90" priority="90">
      <formula>CONTR_CORSIAapplied=FALSE</formula>
    </cfRule>
  </conditionalFormatting>
  <conditionalFormatting sqref="D1165">
    <cfRule type="expression" dxfId="89" priority="89">
      <formula>CONTR_CORSIAapplied=FALSE</formula>
    </cfRule>
  </conditionalFormatting>
  <conditionalFormatting sqref="D1166">
    <cfRule type="expression" dxfId="88" priority="88">
      <formula>CONTR_CORSIAapplied=FALSE</formula>
    </cfRule>
  </conditionalFormatting>
  <conditionalFormatting sqref="D1167">
    <cfRule type="expression" dxfId="87" priority="87">
      <formula>CONTR_CORSIAapplied=FALSE</formula>
    </cfRule>
  </conditionalFormatting>
  <conditionalFormatting sqref="D1168">
    <cfRule type="expression" dxfId="86" priority="86">
      <formula>CONTR_CORSIAapplied=FALSE</formula>
    </cfRule>
  </conditionalFormatting>
  <conditionalFormatting sqref="D1169">
    <cfRule type="expression" dxfId="85" priority="85">
      <formula>CONTR_CORSIAapplied=FALSE</formula>
    </cfRule>
  </conditionalFormatting>
  <conditionalFormatting sqref="D1170">
    <cfRule type="expression" dxfId="84" priority="84">
      <formula>CONTR_CORSIAapplied=FALSE</formula>
    </cfRule>
  </conditionalFormatting>
  <conditionalFormatting sqref="D1171">
    <cfRule type="expression" dxfId="83" priority="83">
      <formula>CONTR_CORSIAapplied=FALSE</formula>
    </cfRule>
  </conditionalFormatting>
  <conditionalFormatting sqref="D1172">
    <cfRule type="expression" dxfId="82" priority="82">
      <formula>CONTR_CORSIAapplied=FALSE</formula>
    </cfRule>
  </conditionalFormatting>
  <conditionalFormatting sqref="D1173">
    <cfRule type="expression" dxfId="81" priority="81">
      <formula>CONTR_CORSIAapplied=FALSE</formula>
    </cfRule>
  </conditionalFormatting>
  <conditionalFormatting sqref="D1174">
    <cfRule type="expression" dxfId="80" priority="80">
      <formula>CONTR_CORSIAapplied=FALSE</formula>
    </cfRule>
  </conditionalFormatting>
  <conditionalFormatting sqref="D1174">
    <cfRule type="expression" dxfId="79" priority="79">
      <formula>AND(CNTR_ReportingYear&lt;2021,CNTR_ReportingYear&lt;&gt;"")</formula>
    </cfRule>
  </conditionalFormatting>
  <conditionalFormatting sqref="D1175">
    <cfRule type="expression" dxfId="78" priority="78">
      <formula>CONTR_CORSIAapplied=FALSE</formula>
    </cfRule>
  </conditionalFormatting>
  <conditionalFormatting sqref="D1175">
    <cfRule type="expression" dxfId="77" priority="77">
      <formula>AND(CNTR_ReportingYear&lt;2021,CNTR_ReportingYear&lt;&gt;"")</formula>
    </cfRule>
  </conditionalFormatting>
  <conditionalFormatting sqref="D1176">
    <cfRule type="expression" dxfId="76" priority="76">
      <formula>CONTR_CORSIAapplied=FALSE</formula>
    </cfRule>
  </conditionalFormatting>
  <conditionalFormatting sqref="D1176">
    <cfRule type="expression" dxfId="75" priority="75">
      <formula>AND(CNTR_ReportingYear&lt;2021,CNTR_ReportingYear&lt;&gt;"")</formula>
    </cfRule>
  </conditionalFormatting>
  <conditionalFormatting sqref="D1177">
    <cfRule type="expression" dxfId="74" priority="74">
      <formula>CONTR_CORSIAapplied=FALSE</formula>
    </cfRule>
  </conditionalFormatting>
  <conditionalFormatting sqref="D1177">
    <cfRule type="expression" dxfId="73" priority="73">
      <formula>AND(CNTR_ReportingYear&lt;2021,CNTR_ReportingYear&lt;&gt;"")</formula>
    </cfRule>
  </conditionalFormatting>
  <conditionalFormatting sqref="D1178">
    <cfRule type="expression" dxfId="72" priority="72">
      <formula>CONTR_CORSIAapplied=FALSE</formula>
    </cfRule>
  </conditionalFormatting>
  <conditionalFormatting sqref="D1178">
    <cfRule type="expression" dxfId="71" priority="71">
      <formula>AND(CNTR_ReportingYear&lt;2021,CNTR_ReportingYear&lt;&gt;"")</formula>
    </cfRule>
  </conditionalFormatting>
  <conditionalFormatting sqref="D1179">
    <cfRule type="expression" dxfId="70" priority="70">
      <formula>CONTR_CORSIAapplied=FALSE</formula>
    </cfRule>
  </conditionalFormatting>
  <conditionalFormatting sqref="D1179">
    <cfRule type="expression" dxfId="69" priority="69">
      <formula>AND(CNTR_ReportingYear&lt;2021,CNTR_ReportingYear&lt;&gt;"")</formula>
    </cfRule>
  </conditionalFormatting>
  <conditionalFormatting sqref="D1180">
    <cfRule type="expression" dxfId="68" priority="68">
      <formula>CONTR_CORSIAapplied=FALSE</formula>
    </cfRule>
  </conditionalFormatting>
  <conditionalFormatting sqref="D1180">
    <cfRule type="expression" dxfId="67" priority="67">
      <formula>AND(CNTR_ReportingYear&lt;2021,CNTR_ReportingYear&lt;&gt;"")</formula>
    </cfRule>
  </conditionalFormatting>
  <conditionalFormatting sqref="D1181">
    <cfRule type="expression" dxfId="66" priority="66">
      <formula>CONTR_CORSIAapplied=FALSE</formula>
    </cfRule>
  </conditionalFormatting>
  <conditionalFormatting sqref="D1182">
    <cfRule type="expression" dxfId="65" priority="65">
      <formula>CONTR_CORSIAapplied=FALSE</formula>
    </cfRule>
  </conditionalFormatting>
  <conditionalFormatting sqref="D1183">
    <cfRule type="expression" dxfId="64" priority="64">
      <formula>CONTR_CORSIAapplied=FALSE</formula>
    </cfRule>
  </conditionalFormatting>
  <conditionalFormatting sqref="D1184">
    <cfRule type="expression" dxfId="63" priority="63">
      <formula>CONTR_CORSIAapplied=FALSE</formula>
    </cfRule>
  </conditionalFormatting>
  <conditionalFormatting sqref="D1185">
    <cfRule type="expression" dxfId="62" priority="62">
      <formula>CONTR_CORSIAapplied=FALSE</formula>
    </cfRule>
  </conditionalFormatting>
  <conditionalFormatting sqref="D1186">
    <cfRule type="expression" dxfId="61" priority="61">
      <formula>CONTR_CORSIAapplied=FALSE</formula>
    </cfRule>
  </conditionalFormatting>
  <conditionalFormatting sqref="D1187">
    <cfRule type="expression" dxfId="60" priority="60">
      <formula>CONTR_CORSIAapplied=FALSE</formula>
    </cfRule>
  </conditionalFormatting>
  <conditionalFormatting sqref="D1188">
    <cfRule type="expression" dxfId="59" priority="59">
      <formula>CONTR_CORSIAapplied=FALSE</formula>
    </cfRule>
  </conditionalFormatting>
  <conditionalFormatting sqref="D1189">
    <cfRule type="expression" dxfId="58" priority="58">
      <formula>CONTR_CORSIAapplied=FALSE</formula>
    </cfRule>
  </conditionalFormatting>
  <conditionalFormatting sqref="D1190">
    <cfRule type="expression" dxfId="57" priority="57">
      <formula>CONTR_CORSIAapplied=FALSE</formula>
    </cfRule>
  </conditionalFormatting>
  <conditionalFormatting sqref="D1191">
    <cfRule type="expression" dxfId="56" priority="56">
      <formula>CONTR_CORSIAapplied=FALSE</formula>
    </cfRule>
  </conditionalFormatting>
  <conditionalFormatting sqref="D1192">
    <cfRule type="expression" dxfId="55" priority="55">
      <formula>CONTR_CORSIAapplied=FALSE</formula>
    </cfRule>
  </conditionalFormatting>
  <conditionalFormatting sqref="D1193">
    <cfRule type="expression" dxfId="54" priority="54">
      <formula>CONTR_CORSIAapplied=FALSE</formula>
    </cfRule>
  </conditionalFormatting>
  <conditionalFormatting sqref="B990:D990">
    <cfRule type="expression" dxfId="53" priority="214" stopIfTrue="1">
      <formula>(ROUND(#REF!,0)&lt;&gt;0)</formula>
    </cfRule>
  </conditionalFormatting>
  <conditionalFormatting sqref="B1230:C1230">
    <cfRule type="expression" dxfId="52" priority="53">
      <formula>CONTR_CORSIAapplied=FALSE</formula>
    </cfRule>
  </conditionalFormatting>
  <conditionalFormatting sqref="B1262:C1262">
    <cfRule type="expression" dxfId="51" priority="52">
      <formula>CONTR_onlyCORSIA=TRUE</formula>
    </cfRule>
  </conditionalFormatting>
  <conditionalFormatting sqref="B1263:C1263">
    <cfRule type="expression" dxfId="50" priority="51">
      <formula>CONTR_onlyCORSIA=TRUE</formula>
    </cfRule>
  </conditionalFormatting>
  <conditionalFormatting sqref="B1264:C1264">
    <cfRule type="expression" dxfId="49" priority="50">
      <formula>CONTR_onlyCORSIA=TRUE</formula>
    </cfRule>
  </conditionalFormatting>
  <conditionalFormatting sqref="B1265:C1265">
    <cfRule type="expression" dxfId="48" priority="49">
      <formula>CONTR_onlyCORSIA=TRUE</formula>
    </cfRule>
  </conditionalFormatting>
  <conditionalFormatting sqref="B1266:C1266">
    <cfRule type="expression" dxfId="47" priority="48">
      <formula>CONTR_onlyCORSIA=TRUE</formula>
    </cfRule>
  </conditionalFormatting>
  <conditionalFormatting sqref="B1267:C1267">
    <cfRule type="expression" dxfId="46" priority="47">
      <formula>CONTR_onlyCORSIA=TRUE</formula>
    </cfRule>
  </conditionalFormatting>
  <conditionalFormatting sqref="B1268:C1268">
    <cfRule type="expression" dxfId="45" priority="46">
      <formula>CONTR_onlyCORSIA=TRUE</formula>
    </cfRule>
  </conditionalFormatting>
  <conditionalFormatting sqref="B1292:C1292">
    <cfRule type="expression" dxfId="44" priority="27">
      <formula>CONTR_onlyCORSIA=TRUE</formula>
    </cfRule>
  </conditionalFormatting>
  <conditionalFormatting sqref="B1269:C1269">
    <cfRule type="expression" dxfId="43" priority="45">
      <formula>CONTR_onlyCORSIA=TRUE</formula>
    </cfRule>
  </conditionalFormatting>
  <conditionalFormatting sqref="B1270:C1270">
    <cfRule type="expression" dxfId="42" priority="44">
      <formula>CONTR_onlyCORSIA=TRUE</formula>
    </cfRule>
  </conditionalFormatting>
  <conditionalFormatting sqref="B1271:C1271">
    <cfRule type="expression" dxfId="41" priority="43">
      <formula>CONTR_onlyCORSIA=TRUE</formula>
    </cfRule>
  </conditionalFormatting>
  <conditionalFormatting sqref="B1272:C1272">
    <cfRule type="expression" dxfId="40" priority="42">
      <formula>CONTR_onlyCORSIA=TRUE</formula>
    </cfRule>
  </conditionalFormatting>
  <conditionalFormatting sqref="B1273:C1273">
    <cfRule type="expression" dxfId="39" priority="41">
      <formula>CONTR_onlyCORSIA=TRUE</formula>
    </cfRule>
  </conditionalFormatting>
  <conditionalFormatting sqref="B1274:C1274">
    <cfRule type="expression" dxfId="38" priority="40">
      <formula>CONTR_onlyCORSIA=TRUE</formula>
    </cfRule>
  </conditionalFormatting>
  <conditionalFormatting sqref="B1275:C1275">
    <cfRule type="expression" dxfId="37" priority="39">
      <formula>CONTR_onlyCORSIA=TRUE</formula>
    </cfRule>
  </conditionalFormatting>
  <conditionalFormatting sqref="B1276:C1276">
    <cfRule type="expression" dxfId="36" priority="38">
      <formula>CONTR_onlyCORSIA=TRUE</formula>
    </cfRule>
  </conditionalFormatting>
  <conditionalFormatting sqref="B1277:C1277">
    <cfRule type="expression" dxfId="35" priority="37">
      <formula>CONTR_CORSIAapplied=FALSE</formula>
    </cfRule>
  </conditionalFormatting>
  <conditionalFormatting sqref="B1279:C1279">
    <cfRule type="expression" dxfId="34" priority="36">
      <formula>CONTR_onlyCORSIA=TRUE</formula>
    </cfRule>
  </conditionalFormatting>
  <conditionalFormatting sqref="B1280:C1280">
    <cfRule type="expression" dxfId="33" priority="35">
      <formula>CONTR_onlyCORSIA=TRUE</formula>
    </cfRule>
  </conditionalFormatting>
  <conditionalFormatting sqref="B1281:C1281">
    <cfRule type="expression" dxfId="32" priority="34">
      <formula>CONTR_onlyCORSIA=TRUE</formula>
    </cfRule>
  </conditionalFormatting>
  <conditionalFormatting sqref="B1282:C1282">
    <cfRule type="expression" dxfId="31" priority="33">
      <formula>CONTR_onlyCORSIA=TRUE</formula>
    </cfRule>
  </conditionalFormatting>
  <conditionalFormatting sqref="B1283:C1283">
    <cfRule type="expression" dxfId="30" priority="32">
      <formula>CONTR_onlyCORSIA=TRUE</formula>
    </cfRule>
  </conditionalFormatting>
  <conditionalFormatting sqref="B1284:C1284">
    <cfRule type="expression" dxfId="29" priority="31">
      <formula>CONTR_onlyCORSIA=TRUE</formula>
    </cfRule>
  </conditionalFormatting>
  <conditionalFormatting sqref="B1285:C1285">
    <cfRule type="expression" dxfId="28" priority="30">
      <formula>CONTR_onlyCORSIA=TRUE</formula>
    </cfRule>
  </conditionalFormatting>
  <conditionalFormatting sqref="B1287:C1287">
    <cfRule type="expression" dxfId="27" priority="29">
      <formula>CONTR_onlyCORSIA=TRUE</formula>
    </cfRule>
  </conditionalFormatting>
  <conditionalFormatting sqref="B1288">
    <cfRule type="expression" dxfId="26" priority="28">
      <formula>CONTR_onlyCORSIA=TRUE</formula>
    </cfRule>
  </conditionalFormatting>
  <conditionalFormatting sqref="D1262">
    <cfRule type="expression" dxfId="25" priority="26">
      <formula>CONTR_onlyCORSIA=TRUE</formula>
    </cfRule>
  </conditionalFormatting>
  <conditionalFormatting sqref="D1263">
    <cfRule type="expression" dxfId="24" priority="25">
      <formula>CONTR_onlyCORSIA=TRUE</formula>
    </cfRule>
  </conditionalFormatting>
  <conditionalFormatting sqref="D1264">
    <cfRule type="expression" dxfId="23" priority="24">
      <formula>CONTR_onlyCORSIA=TRUE</formula>
    </cfRule>
  </conditionalFormatting>
  <conditionalFormatting sqref="D1265">
    <cfRule type="expression" dxfId="22" priority="23">
      <formula>CONTR_onlyCORSIA=TRUE</formula>
    </cfRule>
  </conditionalFormatting>
  <conditionalFormatting sqref="D1266">
    <cfRule type="expression" dxfId="21" priority="22">
      <formula>CONTR_onlyCORSIA=TRUE</formula>
    </cfRule>
  </conditionalFormatting>
  <conditionalFormatting sqref="D1267">
    <cfRule type="expression" dxfId="20" priority="21">
      <formula>CONTR_onlyCORSIA=TRUE</formula>
    </cfRule>
  </conditionalFormatting>
  <conditionalFormatting sqref="D1268">
    <cfRule type="expression" dxfId="19" priority="20">
      <formula>CONTR_onlyCORSIA=TRUE</formula>
    </cfRule>
  </conditionalFormatting>
  <conditionalFormatting sqref="D1292">
    <cfRule type="expression" dxfId="18" priority="1">
      <formula>CONTR_onlyCORSIA=TRUE</formula>
    </cfRule>
  </conditionalFormatting>
  <conditionalFormatting sqref="D1269">
    <cfRule type="expression" dxfId="17" priority="19">
      <formula>CONTR_onlyCORSIA=TRUE</formula>
    </cfRule>
  </conditionalFormatting>
  <conditionalFormatting sqref="D1270">
    <cfRule type="expression" dxfId="16" priority="18">
      <formula>CONTR_onlyCORSIA=TRUE</formula>
    </cfRule>
  </conditionalFormatting>
  <conditionalFormatting sqref="D1271">
    <cfRule type="expression" dxfId="15" priority="17">
      <formula>CONTR_onlyCORSIA=TRUE</formula>
    </cfRule>
  </conditionalFormatting>
  <conditionalFormatting sqref="D1272">
    <cfRule type="expression" dxfId="14" priority="16">
      <formula>CONTR_onlyCORSIA=TRUE</formula>
    </cfRule>
  </conditionalFormatting>
  <conditionalFormatting sqref="D1273">
    <cfRule type="expression" dxfId="13" priority="15">
      <formula>CONTR_onlyCORSIA=TRUE</formula>
    </cfRule>
  </conditionalFormatting>
  <conditionalFormatting sqref="D1274">
    <cfRule type="expression" dxfId="12" priority="14">
      <formula>CONTR_onlyCORSIA=TRUE</formula>
    </cfRule>
  </conditionalFormatting>
  <conditionalFormatting sqref="D1275">
    <cfRule type="expression" dxfId="11" priority="13">
      <formula>CONTR_onlyCORSIA=TRUE</formula>
    </cfRule>
  </conditionalFormatting>
  <conditionalFormatting sqref="D1276">
    <cfRule type="expression" dxfId="10" priority="12">
      <formula>CONTR_onlyCORSIA=TRUE</formula>
    </cfRule>
  </conditionalFormatting>
  <conditionalFormatting sqref="D1277">
    <cfRule type="expression" dxfId="9" priority="11">
      <formula>CONTR_CORSIAapplied=FALSE</formula>
    </cfRule>
  </conditionalFormatting>
  <conditionalFormatting sqref="D1279">
    <cfRule type="expression" dxfId="8" priority="10">
      <formula>CONTR_onlyCORSIA=TRUE</formula>
    </cfRule>
  </conditionalFormatting>
  <conditionalFormatting sqref="D1280">
    <cfRule type="expression" dxfId="7" priority="9">
      <formula>CONTR_onlyCORSIA=TRUE</formula>
    </cfRule>
  </conditionalFormatting>
  <conditionalFormatting sqref="D1281">
    <cfRule type="expression" dxfId="6" priority="8">
      <formula>CONTR_onlyCORSIA=TRUE</formula>
    </cfRule>
  </conditionalFormatting>
  <conditionalFormatting sqref="D1282">
    <cfRule type="expression" dxfId="5" priority="7">
      <formula>CONTR_onlyCORSIA=TRUE</formula>
    </cfRule>
  </conditionalFormatting>
  <conditionalFormatting sqref="D1283">
    <cfRule type="expression" dxfId="4" priority="6">
      <formula>CONTR_onlyCORSIA=TRUE</formula>
    </cfRule>
  </conditionalFormatting>
  <conditionalFormatting sqref="D1284">
    <cfRule type="expression" dxfId="3" priority="5">
      <formula>CONTR_onlyCORSIA=TRUE</formula>
    </cfRule>
  </conditionalFormatting>
  <conditionalFormatting sqref="D1285">
    <cfRule type="expression" dxfId="2" priority="4">
      <formula>CONTR_onlyCORSIA=TRUE</formula>
    </cfRule>
  </conditionalFormatting>
  <conditionalFormatting sqref="D1287">
    <cfRule type="expression" dxfId="1" priority="3">
      <formula>CONTR_onlyCORSIA=TRUE</formula>
    </cfRule>
  </conditionalFormatting>
  <conditionalFormatting sqref="D1288">
    <cfRule type="expression" dxfId="0" priority="2">
      <formula>CONTR_onlyCORSIA=TRUE</formula>
    </cfRule>
  </conditionalFormatting>
  <hyperlinks>
    <hyperlink ref="D36" r:id="rId1" xr:uid="{AB2E6193-A2E8-420D-B759-9D17339A02FC}"/>
    <hyperlink ref="D38" r:id="rId2" xr:uid="{34D1C631-5B75-4731-976C-3E5DE13A19FA}"/>
    <hyperlink ref="B1052" r:id="rId3" display="https://www.fedlex.admin.ch/eli/cc/2012/856/en" xr:uid="{2F7198C5-5E2F-41B9-A660-26D94D1D0EEC}"/>
    <hyperlink ref="B1257" r:id="rId4" display="https://ec.europa.eu/clima/policies/ets_en" xr:uid="{202EC9D2-1B53-47F4-AC0C-04393F402215}"/>
    <hyperlink ref="B1056" r:id="rId5" xr:uid="{AA4EC465-088B-4A0D-9679-9910E7CF5629}"/>
  </hyperlinks>
  <pageMargins left="0.7" right="0.7" top="0.78740157499999996" bottom="0.78740157499999996" header="0.3" footer="0.3"/>
  <pageSetup paperSize="132" orientation="portrait" r:id="rId6"/>
  <headerFooter>
    <oddHeader>&amp;L&amp;F, &amp;A&amp;R&amp;D, &amp;T</oddHeader>
    <oddFooter>&amp;C&amp;P / &amp;N</oddFooter>
  </headerFooter>
  <legacyDrawing r:id="rId7"/>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4089-24EB-4C34-9AF4-CF1778F790B1}">
  <sheetPr codeName="Sheet10">
    <tabColor indexed="10"/>
    <pageSetUpPr fitToPage="1"/>
  </sheetPr>
  <dimension ref="A1:D922"/>
  <sheetViews>
    <sheetView zoomScaleNormal="100" workbookViewId="0"/>
  </sheetViews>
  <sheetFormatPr baseColWidth="10" defaultColWidth="11.42578125" defaultRowHeight="12.75" x14ac:dyDescent="0.2"/>
  <cols>
    <col min="1" max="1" width="23.140625" customWidth="1"/>
  </cols>
  <sheetData>
    <row r="1" spans="1:2" x14ac:dyDescent="0.2">
      <c r="A1" s="645" t="s">
        <v>1476</v>
      </c>
    </row>
    <row r="2" spans="1:2" x14ac:dyDescent="0.2">
      <c r="A2" s="646">
        <v>2020</v>
      </c>
    </row>
    <row r="3" spans="1:2" x14ac:dyDescent="0.2">
      <c r="A3" s="646">
        <v>2021</v>
      </c>
      <c r="B3" s="44"/>
    </row>
    <row r="4" spans="1:2" x14ac:dyDescent="0.2">
      <c r="A4" s="646">
        <v>2022</v>
      </c>
      <c r="B4" s="44"/>
    </row>
    <row r="5" spans="1:2" x14ac:dyDescent="0.2">
      <c r="A5" s="646">
        <v>2023</v>
      </c>
      <c r="B5" s="44"/>
    </row>
    <row r="6" spans="1:2" x14ac:dyDescent="0.2">
      <c r="A6" s="646">
        <v>2024</v>
      </c>
      <c r="B6" s="44"/>
    </row>
    <row r="7" spans="1:2" x14ac:dyDescent="0.2">
      <c r="A7" s="646">
        <v>2025</v>
      </c>
      <c r="B7" s="44"/>
    </row>
    <row r="8" spans="1:2" x14ac:dyDescent="0.2">
      <c r="A8" s="646">
        <v>2026</v>
      </c>
      <c r="B8" s="44"/>
    </row>
    <row r="9" spans="1:2" x14ac:dyDescent="0.2">
      <c r="A9" s="646">
        <v>2027</v>
      </c>
      <c r="B9" s="44"/>
    </row>
    <row r="10" spans="1:2" x14ac:dyDescent="0.2">
      <c r="A10" s="646">
        <v>2028</v>
      </c>
      <c r="B10" s="44"/>
    </row>
    <row r="11" spans="1:2" x14ac:dyDescent="0.2">
      <c r="A11" s="646">
        <v>2029</v>
      </c>
      <c r="B11" s="44"/>
    </row>
    <row r="12" spans="1:2" x14ac:dyDescent="0.2">
      <c r="A12" s="646">
        <v>2030</v>
      </c>
      <c r="B12" s="44"/>
    </row>
    <row r="13" spans="1:2" x14ac:dyDescent="0.2">
      <c r="A13" s="646">
        <v>2031</v>
      </c>
      <c r="B13" s="44"/>
    </row>
    <row r="14" spans="1:2" x14ac:dyDescent="0.2">
      <c r="A14" s="646">
        <v>2032</v>
      </c>
      <c r="B14" s="44"/>
    </row>
    <row r="15" spans="1:2" x14ac:dyDescent="0.2">
      <c r="A15" s="646">
        <v>2033</v>
      </c>
      <c r="B15" s="44"/>
    </row>
    <row r="16" spans="1:2" x14ac:dyDescent="0.2">
      <c r="A16" s="646">
        <v>2034</v>
      </c>
      <c r="B16" s="44"/>
    </row>
    <row r="17" spans="1:3" x14ac:dyDescent="0.2">
      <c r="A17" s="646">
        <v>2035</v>
      </c>
      <c r="B17" s="44"/>
    </row>
    <row r="19" spans="1:3" x14ac:dyDescent="0.2">
      <c r="A19" s="645" t="s">
        <v>1477</v>
      </c>
    </row>
    <row r="20" spans="1:3" x14ac:dyDescent="0.2">
      <c r="A20" s="647" t="str">
        <f>Translations!$B$1029</f>
        <v>eligible</v>
      </c>
    </row>
    <row r="21" spans="1:3" x14ac:dyDescent="0.2">
      <c r="A21" s="645" t="s">
        <v>1478</v>
      </c>
    </row>
    <row r="22" spans="1:3" x14ac:dyDescent="0.2">
      <c r="A22" s="647" t="str">
        <f>Translations!$B$1030</f>
        <v>not eligible</v>
      </c>
    </row>
    <row r="23" spans="1:3" x14ac:dyDescent="0.2">
      <c r="A23" s="645" t="s">
        <v>1479</v>
      </c>
      <c r="C23" s="44" t="s">
        <v>1480</v>
      </c>
    </row>
    <row r="24" spans="1:3" x14ac:dyDescent="0.2">
      <c r="A24" s="647" t="str">
        <f>Translations!$B$1031</f>
        <v>Number is different from input in section 5(a)!</v>
      </c>
    </row>
    <row r="27" spans="1:3" x14ac:dyDescent="0.2">
      <c r="A27" s="645" t="s">
        <v>1481</v>
      </c>
    </row>
    <row r="28" spans="1:3" x14ac:dyDescent="0.2">
      <c r="A28" s="648" t="str">
        <f>Translations!$B$368</f>
        <v>Please select</v>
      </c>
    </row>
    <row r="29" spans="1:3" x14ac:dyDescent="0.2">
      <c r="A29" s="648" t="str">
        <f>Translations!$B$369</f>
        <v>Austria</v>
      </c>
    </row>
    <row r="30" spans="1:3" x14ac:dyDescent="0.2">
      <c r="A30" s="648" t="str">
        <f>Translations!$B$370</f>
        <v>Belgium</v>
      </c>
    </row>
    <row r="31" spans="1:3" x14ac:dyDescent="0.2">
      <c r="A31" s="648" t="str">
        <f>Translations!$B$371</f>
        <v>Bulgaria</v>
      </c>
    </row>
    <row r="32" spans="1:3" x14ac:dyDescent="0.2">
      <c r="A32" s="648" t="str">
        <f>Translations!$B$372</f>
        <v>Croatia</v>
      </c>
    </row>
    <row r="33" spans="1:1" x14ac:dyDescent="0.2">
      <c r="A33" s="648" t="str">
        <f>Translations!$B$373</f>
        <v>Cyprus</v>
      </c>
    </row>
    <row r="34" spans="1:1" x14ac:dyDescent="0.2">
      <c r="A34" s="648" t="str">
        <f>Translations!$B$374</f>
        <v>Czechia</v>
      </c>
    </row>
    <row r="35" spans="1:1" x14ac:dyDescent="0.2">
      <c r="A35" s="648" t="str">
        <f>Translations!$B$375</f>
        <v>Denmark</v>
      </c>
    </row>
    <row r="36" spans="1:1" x14ac:dyDescent="0.2">
      <c r="A36" s="648" t="str">
        <f>Translations!$B$376</f>
        <v>Estonia</v>
      </c>
    </row>
    <row r="37" spans="1:1" x14ac:dyDescent="0.2">
      <c r="A37" s="648" t="str">
        <f>Translations!$B$377</f>
        <v>Finland</v>
      </c>
    </row>
    <row r="38" spans="1:1" x14ac:dyDescent="0.2">
      <c r="A38" s="648" t="str">
        <f>Translations!$B$378</f>
        <v>France</v>
      </c>
    </row>
    <row r="39" spans="1:1" x14ac:dyDescent="0.2">
      <c r="A39" s="648" t="str">
        <f>Translations!$B$379</f>
        <v>Germany</v>
      </c>
    </row>
    <row r="40" spans="1:1" x14ac:dyDescent="0.2">
      <c r="A40" s="648" t="str">
        <f>Translations!$B$380</f>
        <v>Greece</v>
      </c>
    </row>
    <row r="41" spans="1:1" x14ac:dyDescent="0.2">
      <c r="A41" s="648" t="str">
        <f>Translations!$B$381</f>
        <v>Hungary</v>
      </c>
    </row>
    <row r="42" spans="1:1" x14ac:dyDescent="0.2">
      <c r="A42" s="649" t="str">
        <f>Translations!$B$382</f>
        <v>Iceland</v>
      </c>
    </row>
    <row r="43" spans="1:1" x14ac:dyDescent="0.2">
      <c r="A43" s="648" t="str">
        <f>Translations!$B$383</f>
        <v>Ireland</v>
      </c>
    </row>
    <row r="44" spans="1:1" x14ac:dyDescent="0.2">
      <c r="A44" s="648" t="str">
        <f>Translations!$B$384</f>
        <v>Italy</v>
      </c>
    </row>
    <row r="45" spans="1:1" x14ac:dyDescent="0.2">
      <c r="A45" s="648" t="str">
        <f>Translations!$B$385</f>
        <v>Latvia</v>
      </c>
    </row>
    <row r="46" spans="1:1" x14ac:dyDescent="0.2">
      <c r="A46" s="648" t="str">
        <f>Translations!$B$386</f>
        <v>Liechtenstein</v>
      </c>
    </row>
    <row r="47" spans="1:1" x14ac:dyDescent="0.2">
      <c r="A47" s="648" t="str">
        <f>Translations!$B$387</f>
        <v>Lithuania</v>
      </c>
    </row>
    <row r="48" spans="1:1" x14ac:dyDescent="0.2">
      <c r="A48" s="648" t="str">
        <f>Translations!$B$388</f>
        <v>Luxembourg</v>
      </c>
    </row>
    <row r="49" spans="1:3" x14ac:dyDescent="0.2">
      <c r="A49" s="648" t="str">
        <f>Translations!$B$389</f>
        <v>Malta</v>
      </c>
    </row>
    <row r="50" spans="1:3" x14ac:dyDescent="0.2">
      <c r="A50" s="648" t="str">
        <f>Translations!$B$390</f>
        <v>Netherlands</v>
      </c>
    </row>
    <row r="51" spans="1:3" x14ac:dyDescent="0.2">
      <c r="A51" s="649" t="str">
        <f>Translations!$B$391</f>
        <v>Norway</v>
      </c>
    </row>
    <row r="52" spans="1:3" x14ac:dyDescent="0.2">
      <c r="A52" s="648" t="str">
        <f>Translations!$B$392</f>
        <v>Poland</v>
      </c>
    </row>
    <row r="53" spans="1:3" x14ac:dyDescent="0.2">
      <c r="A53" s="648" t="str">
        <f>Translations!$B$393</f>
        <v>Portugal</v>
      </c>
    </row>
    <row r="54" spans="1:3" x14ac:dyDescent="0.2">
      <c r="A54" s="648" t="str">
        <f>Translations!$B$394</f>
        <v>Romania</v>
      </c>
    </row>
    <row r="55" spans="1:3" x14ac:dyDescent="0.2">
      <c r="A55" s="648" t="str">
        <f>Translations!$B$395</f>
        <v>Slovakia</v>
      </c>
    </row>
    <row r="56" spans="1:3" x14ac:dyDescent="0.2">
      <c r="A56" s="648" t="str">
        <f>Translations!$B$396</f>
        <v>Slovenia</v>
      </c>
    </row>
    <row r="57" spans="1:3" x14ac:dyDescent="0.2">
      <c r="A57" s="648" t="str">
        <f>Translations!$B$397</f>
        <v>Spain</v>
      </c>
    </row>
    <row r="58" spans="1:3" x14ac:dyDescent="0.2">
      <c r="A58" s="648" t="str">
        <f>Translations!$B$398</f>
        <v>Sweden</v>
      </c>
    </row>
    <row r="59" spans="1:3" x14ac:dyDescent="0.2">
      <c r="A59" s="681" t="s">
        <v>511</v>
      </c>
      <c r="C59" s="44"/>
    </row>
    <row r="62" spans="1:3" x14ac:dyDescent="0.2">
      <c r="A62" s="645" t="s">
        <v>1482</v>
      </c>
    </row>
    <row r="63" spans="1:3" x14ac:dyDescent="0.2">
      <c r="A63" s="648" t="str">
        <f>Translations!$B$368</f>
        <v>Please select</v>
      </c>
    </row>
    <row r="64" spans="1:3" x14ac:dyDescent="0.2">
      <c r="A64" s="648"/>
    </row>
    <row r="65" spans="1:1" x14ac:dyDescent="0.2">
      <c r="A65" s="648" t="str">
        <f>Translations!$B$400</f>
        <v>Afghanistan</v>
      </c>
    </row>
    <row r="66" spans="1:1" x14ac:dyDescent="0.2">
      <c r="A66" s="648" t="str">
        <f>Translations!$B$401</f>
        <v>Albania</v>
      </c>
    </row>
    <row r="67" spans="1:1" x14ac:dyDescent="0.2">
      <c r="A67" s="648" t="str">
        <f>Translations!$B$402</f>
        <v>Algeria</v>
      </c>
    </row>
    <row r="68" spans="1:1" x14ac:dyDescent="0.2">
      <c r="A68" s="648" t="str">
        <f>Translations!$B$403</f>
        <v>American Samoa</v>
      </c>
    </row>
    <row r="69" spans="1:1" x14ac:dyDescent="0.2">
      <c r="A69" s="648" t="str">
        <f>Translations!$B$404</f>
        <v>Andorra</v>
      </c>
    </row>
    <row r="70" spans="1:1" x14ac:dyDescent="0.2">
      <c r="A70" s="648" t="str">
        <f>Translations!$B$405</f>
        <v>Angola</v>
      </c>
    </row>
    <row r="71" spans="1:1" x14ac:dyDescent="0.2">
      <c r="A71" s="648" t="str">
        <f>Translations!$B$406</f>
        <v>Anguilla</v>
      </c>
    </row>
    <row r="72" spans="1:1" x14ac:dyDescent="0.2">
      <c r="A72" s="648" t="str">
        <f>Translations!$B$407</f>
        <v>Antigua and Barbuda</v>
      </c>
    </row>
    <row r="73" spans="1:1" x14ac:dyDescent="0.2">
      <c r="A73" s="648" t="str">
        <f>Translations!$B$408</f>
        <v>Argentina</v>
      </c>
    </row>
    <row r="74" spans="1:1" x14ac:dyDescent="0.2">
      <c r="A74" s="648" t="str">
        <f>Translations!$B$409</f>
        <v>Armenia</v>
      </c>
    </row>
    <row r="75" spans="1:1" x14ac:dyDescent="0.2">
      <c r="A75" s="648" t="str">
        <f>Translations!$B$410</f>
        <v>Aruba</v>
      </c>
    </row>
    <row r="76" spans="1:1" x14ac:dyDescent="0.2">
      <c r="A76" s="648" t="str">
        <f>Translations!$B$411</f>
        <v>Australia</v>
      </c>
    </row>
    <row r="77" spans="1:1" x14ac:dyDescent="0.2">
      <c r="A77" s="648" t="str">
        <f>Translations!$B$369</f>
        <v>Austria</v>
      </c>
    </row>
    <row r="78" spans="1:1" x14ac:dyDescent="0.2">
      <c r="A78" s="648" t="str">
        <f>Translations!$B$412</f>
        <v>Azerbaijan</v>
      </c>
    </row>
    <row r="79" spans="1:1" x14ac:dyDescent="0.2">
      <c r="A79" s="648" t="str">
        <f>Translations!$B$413</f>
        <v>Bahamas</v>
      </c>
    </row>
    <row r="80" spans="1:1" x14ac:dyDescent="0.2">
      <c r="A80" s="648" t="str">
        <f>Translations!$B$414</f>
        <v>Bahrain</v>
      </c>
    </row>
    <row r="81" spans="1:1" x14ac:dyDescent="0.2">
      <c r="A81" s="648" t="str">
        <f>Translations!$B$415</f>
        <v>Bangladesh</v>
      </c>
    </row>
    <row r="82" spans="1:1" x14ac:dyDescent="0.2">
      <c r="A82" s="648" t="str">
        <f>Translations!$B$416</f>
        <v>Barbados</v>
      </c>
    </row>
    <row r="83" spans="1:1" x14ac:dyDescent="0.2">
      <c r="A83" s="648" t="str">
        <f>Translations!$B$417</f>
        <v>Belarus</v>
      </c>
    </row>
    <row r="84" spans="1:1" x14ac:dyDescent="0.2">
      <c r="A84" s="648" t="str">
        <f>Translations!$B$370</f>
        <v>Belgium</v>
      </c>
    </row>
    <row r="85" spans="1:1" x14ac:dyDescent="0.2">
      <c r="A85" s="648" t="str">
        <f>Translations!$B$418</f>
        <v>Belize</v>
      </c>
    </row>
    <row r="86" spans="1:1" x14ac:dyDescent="0.2">
      <c r="A86" s="648" t="str">
        <f>Translations!$B$419</f>
        <v>Benin</v>
      </c>
    </row>
    <row r="87" spans="1:1" x14ac:dyDescent="0.2">
      <c r="A87" s="648" t="str">
        <f>Translations!$B$420</f>
        <v>Bermuda</v>
      </c>
    </row>
    <row r="88" spans="1:1" x14ac:dyDescent="0.2">
      <c r="A88" s="648" t="str">
        <f>Translations!$B$421</f>
        <v>Bhutan</v>
      </c>
    </row>
    <row r="89" spans="1:1" x14ac:dyDescent="0.2">
      <c r="A89" s="648" t="str">
        <f>Translations!$B$422</f>
        <v>Bolivia, Plurinational State of</v>
      </c>
    </row>
    <row r="90" spans="1:1" x14ac:dyDescent="0.2">
      <c r="A90" s="648" t="str">
        <f>Translations!$B$423</f>
        <v>Bosnia and Herzegovina</v>
      </c>
    </row>
    <row r="91" spans="1:1" x14ac:dyDescent="0.2">
      <c r="A91" s="648" t="str">
        <f>Translations!$B$424</f>
        <v>Botswana</v>
      </c>
    </row>
    <row r="92" spans="1:1" x14ac:dyDescent="0.2">
      <c r="A92" s="648" t="str">
        <f>Translations!$B$425</f>
        <v>Brazil</v>
      </c>
    </row>
    <row r="93" spans="1:1" x14ac:dyDescent="0.2">
      <c r="A93" s="648" t="str">
        <f>Translations!$B$427</f>
        <v>Brunei Darussalam</v>
      </c>
    </row>
    <row r="94" spans="1:1" x14ac:dyDescent="0.2">
      <c r="A94" s="648" t="str">
        <f>Translations!$B$371</f>
        <v>Bulgaria</v>
      </c>
    </row>
    <row r="95" spans="1:1" x14ac:dyDescent="0.2">
      <c r="A95" s="648" t="str">
        <f>Translations!$B$428</f>
        <v>Burkina Faso</v>
      </c>
    </row>
    <row r="96" spans="1:1" x14ac:dyDescent="0.2">
      <c r="A96" s="648" t="str">
        <f>Translations!$B$429</f>
        <v>Burundi</v>
      </c>
    </row>
    <row r="97" spans="1:1" x14ac:dyDescent="0.2">
      <c r="A97" s="648" t="str">
        <f>Translations!$B$430</f>
        <v>Cambodia</v>
      </c>
    </row>
    <row r="98" spans="1:1" x14ac:dyDescent="0.2">
      <c r="A98" s="648" t="str">
        <f>Translations!$B$431</f>
        <v>Cameroon</v>
      </c>
    </row>
    <row r="99" spans="1:1" x14ac:dyDescent="0.2">
      <c r="A99" s="648" t="str">
        <f>Translations!$B$432</f>
        <v>Canada</v>
      </c>
    </row>
    <row r="100" spans="1:1" x14ac:dyDescent="0.2">
      <c r="A100" s="648" t="str">
        <f>Translations!$B$433</f>
        <v>Cape Verde</v>
      </c>
    </row>
    <row r="101" spans="1:1" x14ac:dyDescent="0.2">
      <c r="A101" s="648" t="str">
        <f>Translations!$B$434</f>
        <v>Cayman Islands</v>
      </c>
    </row>
    <row r="102" spans="1:1" x14ac:dyDescent="0.2">
      <c r="A102" s="648" t="str">
        <f>Translations!$B$435</f>
        <v>Central African Republic</v>
      </c>
    </row>
    <row r="103" spans="1:1" x14ac:dyDescent="0.2">
      <c r="A103" s="648" t="str">
        <f>Translations!$B$436</f>
        <v>Chad</v>
      </c>
    </row>
    <row r="104" spans="1:1" x14ac:dyDescent="0.2">
      <c r="A104" s="648" t="str">
        <f>Translations!$B$437</f>
        <v>Channel Islands</v>
      </c>
    </row>
    <row r="105" spans="1:1" x14ac:dyDescent="0.2">
      <c r="A105" s="648" t="str">
        <f>Translations!$B$438</f>
        <v>Chile</v>
      </c>
    </row>
    <row r="106" spans="1:1" x14ac:dyDescent="0.2">
      <c r="A106" s="648" t="str">
        <f>Translations!$B$439</f>
        <v>China</v>
      </c>
    </row>
    <row r="107" spans="1:1" x14ac:dyDescent="0.2">
      <c r="A107" s="648" t="str">
        <f>Translations!$B$442</f>
        <v>Colombia</v>
      </c>
    </row>
    <row r="108" spans="1:1" x14ac:dyDescent="0.2">
      <c r="A108" s="648" t="str">
        <f>Translations!$B$443</f>
        <v>Comoros</v>
      </c>
    </row>
    <row r="109" spans="1:1" x14ac:dyDescent="0.2">
      <c r="A109" s="648" t="str">
        <f>Translations!$B$444</f>
        <v>Congo</v>
      </c>
    </row>
    <row r="110" spans="1:1" x14ac:dyDescent="0.2">
      <c r="A110" s="648" t="str">
        <f>Translations!$B$450</f>
        <v>Congo, The Democratic Republic of the</v>
      </c>
    </row>
    <row r="111" spans="1:1" x14ac:dyDescent="0.2">
      <c r="A111" s="648" t="str">
        <f>Translations!$B$445</f>
        <v>Cook Islands</v>
      </c>
    </row>
    <row r="112" spans="1:1" x14ac:dyDescent="0.2">
      <c r="A112" s="648" t="str">
        <f>Translations!$B$446</f>
        <v>Costa Rica</v>
      </c>
    </row>
    <row r="113" spans="1:1" x14ac:dyDescent="0.2">
      <c r="A113" s="648" t="str">
        <f>Translations!$B$447</f>
        <v>Côte d'Ivoire</v>
      </c>
    </row>
    <row r="114" spans="1:1" x14ac:dyDescent="0.2">
      <c r="A114" s="648" t="str">
        <f>Translations!$B$372</f>
        <v>Croatia</v>
      </c>
    </row>
    <row r="115" spans="1:1" x14ac:dyDescent="0.2">
      <c r="A115" s="648" t="str">
        <f>Translations!$B$448</f>
        <v>Cuba</v>
      </c>
    </row>
    <row r="116" spans="1:1" ht="15" x14ac:dyDescent="0.2">
      <c r="A116" s="650" t="str">
        <f>Translations!$B$824</f>
        <v>Curaçao</v>
      </c>
    </row>
    <row r="117" spans="1:1" x14ac:dyDescent="0.2">
      <c r="A117" s="648" t="str">
        <f>Translations!$B$373</f>
        <v>Cyprus</v>
      </c>
    </row>
    <row r="118" spans="1:1" x14ac:dyDescent="0.2">
      <c r="A118" s="648" t="str">
        <f>Translations!$B$374</f>
        <v>Czechia</v>
      </c>
    </row>
    <row r="119" spans="1:1" x14ac:dyDescent="0.2">
      <c r="A119" s="648" t="str">
        <f>Translations!$B$375</f>
        <v>Denmark</v>
      </c>
    </row>
    <row r="120" spans="1:1" x14ac:dyDescent="0.2">
      <c r="A120" s="648" t="str">
        <f>Translations!$B$451</f>
        <v>Djibouti</v>
      </c>
    </row>
    <row r="121" spans="1:1" x14ac:dyDescent="0.2">
      <c r="A121" s="648" t="str">
        <f>Translations!$B$452</f>
        <v>Dominica</v>
      </c>
    </row>
    <row r="122" spans="1:1" x14ac:dyDescent="0.2">
      <c r="A122" s="648" t="str">
        <f>Translations!$B$453</f>
        <v>Dominican Republic</v>
      </c>
    </row>
    <row r="123" spans="1:1" x14ac:dyDescent="0.2">
      <c r="A123" s="648" t="str">
        <f>Translations!$B$454</f>
        <v>Ecuador</v>
      </c>
    </row>
    <row r="124" spans="1:1" x14ac:dyDescent="0.2">
      <c r="A124" s="648" t="str">
        <f>Translations!$B$455</f>
        <v>Egypt</v>
      </c>
    </row>
    <row r="125" spans="1:1" x14ac:dyDescent="0.2">
      <c r="A125" s="648" t="str">
        <f>Translations!$B$456</f>
        <v>El Salvador</v>
      </c>
    </row>
    <row r="126" spans="1:1" x14ac:dyDescent="0.2">
      <c r="A126" s="648" t="str">
        <f>Translations!$B$457</f>
        <v>Equatorial Guinea</v>
      </c>
    </row>
    <row r="127" spans="1:1" x14ac:dyDescent="0.2">
      <c r="A127" s="648" t="str">
        <f>Translations!$B$458</f>
        <v>Eritrea</v>
      </c>
    </row>
    <row r="128" spans="1:1" x14ac:dyDescent="0.2">
      <c r="A128" s="648" t="str">
        <f>Translations!$B$376</f>
        <v>Estonia</v>
      </c>
    </row>
    <row r="129" spans="1:1" x14ac:dyDescent="0.2">
      <c r="A129" s="648" t="str">
        <f>Translations!$B$459</f>
        <v>Ethiopia</v>
      </c>
    </row>
    <row r="130" spans="1:1" x14ac:dyDescent="0.2">
      <c r="A130" s="648" t="str">
        <f>Translations!$B$461</f>
        <v>Falkland Islands (Malvinas)</v>
      </c>
    </row>
    <row r="131" spans="1:1" x14ac:dyDescent="0.2">
      <c r="A131" s="648" t="str">
        <f>Translations!$B$460</f>
        <v>Faroe Islands</v>
      </c>
    </row>
    <row r="132" spans="1:1" x14ac:dyDescent="0.2">
      <c r="A132" s="648" t="str">
        <f>Translations!$B$462</f>
        <v>Fiji</v>
      </c>
    </row>
    <row r="133" spans="1:1" x14ac:dyDescent="0.2">
      <c r="A133" s="648" t="str">
        <f>Translations!$B$377</f>
        <v>Finland</v>
      </c>
    </row>
    <row r="134" spans="1:1" x14ac:dyDescent="0.2">
      <c r="A134" s="648" t="str">
        <f>Translations!$B$378</f>
        <v>France</v>
      </c>
    </row>
    <row r="135" spans="1:1" x14ac:dyDescent="0.2">
      <c r="A135" s="648" t="str">
        <f>Translations!$B$464</f>
        <v>French Polynesia</v>
      </c>
    </row>
    <row r="136" spans="1:1" x14ac:dyDescent="0.2">
      <c r="A136" s="648" t="str">
        <f>Translations!$B$465</f>
        <v>Gabon</v>
      </c>
    </row>
    <row r="137" spans="1:1" x14ac:dyDescent="0.2">
      <c r="A137" s="648" t="str">
        <f>Translations!$B$466</f>
        <v>Gambia</v>
      </c>
    </row>
    <row r="138" spans="1:1" x14ac:dyDescent="0.2">
      <c r="A138" s="648" t="str">
        <f>Translations!$B$467</f>
        <v>Georgia</v>
      </c>
    </row>
    <row r="139" spans="1:1" x14ac:dyDescent="0.2">
      <c r="A139" s="648" t="str">
        <f>Translations!$B$379</f>
        <v>Germany</v>
      </c>
    </row>
    <row r="140" spans="1:1" x14ac:dyDescent="0.2">
      <c r="A140" s="648" t="str">
        <f>Translations!$B$468</f>
        <v>Ghana</v>
      </c>
    </row>
    <row r="141" spans="1:1" x14ac:dyDescent="0.2">
      <c r="A141" s="648" t="str">
        <f>Translations!$B$469</f>
        <v>Gibraltar</v>
      </c>
    </row>
    <row r="142" spans="1:1" x14ac:dyDescent="0.2">
      <c r="A142" s="648" t="str">
        <f>Translations!$B$380</f>
        <v>Greece</v>
      </c>
    </row>
    <row r="143" spans="1:1" x14ac:dyDescent="0.2">
      <c r="A143" s="648" t="str">
        <f>Translations!$B$470</f>
        <v>Greenland</v>
      </c>
    </row>
    <row r="144" spans="1:1" x14ac:dyDescent="0.2">
      <c r="A144" s="648" t="str">
        <f>Translations!$B$471</f>
        <v>Grenada</v>
      </c>
    </row>
    <row r="145" spans="1:1" x14ac:dyDescent="0.2">
      <c r="A145" s="648" t="str">
        <f>Translations!$B$473</f>
        <v>Guam</v>
      </c>
    </row>
    <row r="146" spans="1:1" x14ac:dyDescent="0.2">
      <c r="A146" s="648" t="str">
        <f>Translations!$B$474</f>
        <v>Guatemala</v>
      </c>
    </row>
    <row r="147" spans="1:1" x14ac:dyDescent="0.2">
      <c r="A147" s="648" t="str">
        <f>Translations!$B$475</f>
        <v>Guernsey</v>
      </c>
    </row>
    <row r="148" spans="1:1" x14ac:dyDescent="0.2">
      <c r="A148" s="648" t="str">
        <f>Translations!$B$476</f>
        <v>Guinea</v>
      </c>
    </row>
    <row r="149" spans="1:1" x14ac:dyDescent="0.2">
      <c r="A149" s="648" t="str">
        <f>Translations!$B$477</f>
        <v>Guinea-Bissau</v>
      </c>
    </row>
    <row r="150" spans="1:1" x14ac:dyDescent="0.2">
      <c r="A150" s="648" t="str">
        <f>Translations!$B$478</f>
        <v>Guyana</v>
      </c>
    </row>
    <row r="151" spans="1:1" x14ac:dyDescent="0.2">
      <c r="A151" s="648" t="str">
        <f>Translations!$B$479</f>
        <v>Haiti</v>
      </c>
    </row>
    <row r="152" spans="1:1" x14ac:dyDescent="0.2">
      <c r="A152" s="648" t="str">
        <f>Translations!$B$480</f>
        <v>Holy See (Vatican City State)</v>
      </c>
    </row>
    <row r="153" spans="1:1" x14ac:dyDescent="0.2">
      <c r="A153" s="648" t="str">
        <f>Translations!$B$481</f>
        <v>Honduras</v>
      </c>
    </row>
    <row r="154" spans="1:1" x14ac:dyDescent="0.2">
      <c r="A154" s="648" t="str">
        <f>Translations!$B$440</f>
        <v>Hong Kong SAR</v>
      </c>
    </row>
    <row r="155" spans="1:1" x14ac:dyDescent="0.2">
      <c r="A155" s="648" t="str">
        <f>Translations!$B$381</f>
        <v>Hungary</v>
      </c>
    </row>
    <row r="156" spans="1:1" x14ac:dyDescent="0.2">
      <c r="A156" s="648" t="str">
        <f>Translations!$B$382</f>
        <v>Iceland</v>
      </c>
    </row>
    <row r="157" spans="1:1" x14ac:dyDescent="0.2">
      <c r="A157" s="648" t="str">
        <f>Translations!$B$482</f>
        <v>India</v>
      </c>
    </row>
    <row r="158" spans="1:1" x14ac:dyDescent="0.2">
      <c r="A158" s="648" t="str">
        <f>Translations!$B$483</f>
        <v>Indonesia</v>
      </c>
    </row>
    <row r="159" spans="1:1" x14ac:dyDescent="0.2">
      <c r="A159" s="648" t="str">
        <f>Translations!$B$484</f>
        <v>Iran, Islamic Republic of</v>
      </c>
    </row>
    <row r="160" spans="1:1" x14ac:dyDescent="0.2">
      <c r="A160" s="648" t="str">
        <f>Translations!$B$485</f>
        <v>Iraq</v>
      </c>
    </row>
    <row r="161" spans="1:1" x14ac:dyDescent="0.2">
      <c r="A161" s="648" t="str">
        <f>Translations!$B$383</f>
        <v>Ireland</v>
      </c>
    </row>
    <row r="162" spans="1:1" x14ac:dyDescent="0.2">
      <c r="A162" s="648" t="str">
        <f>Translations!$B$486</f>
        <v>Isle of Man</v>
      </c>
    </row>
    <row r="163" spans="1:1" x14ac:dyDescent="0.2">
      <c r="A163" s="648" t="str">
        <f>Translations!$B$487</f>
        <v>Israel</v>
      </c>
    </row>
    <row r="164" spans="1:1" x14ac:dyDescent="0.2">
      <c r="A164" s="648" t="str">
        <f>Translations!$B$384</f>
        <v>Italy</v>
      </c>
    </row>
    <row r="165" spans="1:1" x14ac:dyDescent="0.2">
      <c r="A165" s="648" t="str">
        <f>Translations!$B$488</f>
        <v>Jamaica</v>
      </c>
    </row>
    <row r="166" spans="1:1" x14ac:dyDescent="0.2">
      <c r="A166" s="648" t="str">
        <f>Translations!$B$489</f>
        <v>Japan</v>
      </c>
    </row>
    <row r="167" spans="1:1" x14ac:dyDescent="0.2">
      <c r="A167" s="648" t="str">
        <f>Translations!$B$490</f>
        <v>Jersey</v>
      </c>
    </row>
    <row r="168" spans="1:1" x14ac:dyDescent="0.2">
      <c r="A168" s="648" t="str">
        <f>Translations!$B$491</f>
        <v>Jordan</v>
      </c>
    </row>
    <row r="169" spans="1:1" x14ac:dyDescent="0.2">
      <c r="A169" s="648" t="str">
        <f>Translations!$B$492</f>
        <v>Kazakhstan</v>
      </c>
    </row>
    <row r="170" spans="1:1" x14ac:dyDescent="0.2">
      <c r="A170" s="648" t="str">
        <f>Translations!$B$493</f>
        <v>Kenya</v>
      </c>
    </row>
    <row r="171" spans="1:1" x14ac:dyDescent="0.2">
      <c r="A171" s="648" t="str">
        <f>Translations!$B$494</f>
        <v>Kiribati</v>
      </c>
    </row>
    <row r="172" spans="1:1" x14ac:dyDescent="0.2">
      <c r="A172" s="648" t="str">
        <f>Translations!$B$449</f>
        <v>Korea, Democratic People's Republic of</v>
      </c>
    </row>
    <row r="173" spans="1:1" x14ac:dyDescent="0.2">
      <c r="A173" s="648" t="str">
        <f>Translations!$B$545</f>
        <v>Korea, Republic of</v>
      </c>
    </row>
    <row r="174" spans="1:1" ht="15" x14ac:dyDescent="0.2">
      <c r="A174" s="650" t="str">
        <f>Translations!$B$825</f>
        <v>Kosovo, United Nations Interim Administration Mission</v>
      </c>
    </row>
    <row r="175" spans="1:1" x14ac:dyDescent="0.2">
      <c r="A175" s="648" t="str">
        <f>Translations!$B$495</f>
        <v>Kuwait</v>
      </c>
    </row>
    <row r="176" spans="1:1" x14ac:dyDescent="0.2">
      <c r="A176" s="648" t="str">
        <f>Translations!$B$496</f>
        <v>Kyrgyzstan</v>
      </c>
    </row>
    <row r="177" spans="1:1" x14ac:dyDescent="0.2">
      <c r="A177" s="648" t="str">
        <f>Translations!$B$497</f>
        <v>Lao People's Democratic Republic</v>
      </c>
    </row>
    <row r="178" spans="1:1" x14ac:dyDescent="0.2">
      <c r="A178" s="648" t="str">
        <f>Translations!$B$385</f>
        <v>Latvia</v>
      </c>
    </row>
    <row r="179" spans="1:1" x14ac:dyDescent="0.2">
      <c r="A179" s="648" t="str">
        <f>Translations!$B$498</f>
        <v>Lebanon</v>
      </c>
    </row>
    <row r="180" spans="1:1" x14ac:dyDescent="0.2">
      <c r="A180" s="648" t="str">
        <f>Translations!$B$499</f>
        <v>Lesotho</v>
      </c>
    </row>
    <row r="181" spans="1:1" x14ac:dyDescent="0.2">
      <c r="A181" s="648" t="str">
        <f>Translations!$B$500</f>
        <v>Liberia</v>
      </c>
    </row>
    <row r="182" spans="1:1" x14ac:dyDescent="0.2">
      <c r="A182" s="648" t="str">
        <f>Translations!$B$501</f>
        <v>Libya</v>
      </c>
    </row>
    <row r="183" spans="1:1" x14ac:dyDescent="0.2">
      <c r="A183" s="648" t="str">
        <f>Translations!$B$386</f>
        <v>Liechtenstein</v>
      </c>
    </row>
    <row r="184" spans="1:1" x14ac:dyDescent="0.2">
      <c r="A184" s="648" t="str">
        <f>Translations!$B$387</f>
        <v>Lithuania</v>
      </c>
    </row>
    <row r="185" spans="1:1" x14ac:dyDescent="0.2">
      <c r="A185" s="648" t="str">
        <f>Translations!$B$388</f>
        <v>Luxembourg</v>
      </c>
    </row>
    <row r="186" spans="1:1" x14ac:dyDescent="0.2">
      <c r="A186" s="648" t="str">
        <f>Translations!$B$441</f>
        <v>Macao SAR</v>
      </c>
    </row>
    <row r="187" spans="1:1" x14ac:dyDescent="0.2">
      <c r="A187" s="651" t="str">
        <f>Translations!$B$1194</f>
        <v>North Macedonia</v>
      </c>
    </row>
    <row r="188" spans="1:1" x14ac:dyDescent="0.2">
      <c r="A188" s="648" t="str">
        <f>Translations!$B$502</f>
        <v>Madagascar</v>
      </c>
    </row>
    <row r="189" spans="1:1" x14ac:dyDescent="0.2">
      <c r="A189" s="648" t="str">
        <f>Translations!$B$503</f>
        <v>Malawi</v>
      </c>
    </row>
    <row r="190" spans="1:1" x14ac:dyDescent="0.2">
      <c r="A190" s="648" t="str">
        <f>Translations!$B$504</f>
        <v>Malaysia</v>
      </c>
    </row>
    <row r="191" spans="1:1" x14ac:dyDescent="0.2">
      <c r="A191" s="648" t="str">
        <f>Translations!$B$505</f>
        <v>Maldives</v>
      </c>
    </row>
    <row r="192" spans="1:1" x14ac:dyDescent="0.2">
      <c r="A192" s="648" t="str">
        <f>Translations!$B$506</f>
        <v>Mali</v>
      </c>
    </row>
    <row r="193" spans="1:1" x14ac:dyDescent="0.2">
      <c r="A193" s="648" t="str">
        <f>Translations!$B$389</f>
        <v>Malta</v>
      </c>
    </row>
    <row r="194" spans="1:1" x14ac:dyDescent="0.2">
      <c r="A194" s="648" t="str">
        <f>Translations!$B$507</f>
        <v>Marshall Islands</v>
      </c>
    </row>
    <row r="195" spans="1:1" x14ac:dyDescent="0.2">
      <c r="A195" s="648" t="str">
        <f>Translations!$B$509</f>
        <v>Mauritania</v>
      </c>
    </row>
    <row r="196" spans="1:1" x14ac:dyDescent="0.2">
      <c r="A196" s="648" t="str">
        <f>Translations!$B$510</f>
        <v>Mauritius</v>
      </c>
    </row>
    <row r="197" spans="1:1" x14ac:dyDescent="0.2">
      <c r="A197" s="648" t="str">
        <f>Translations!$B$511</f>
        <v>Mayotte</v>
      </c>
    </row>
    <row r="198" spans="1:1" x14ac:dyDescent="0.2">
      <c r="A198" s="648" t="str">
        <f>Translations!$B$512</f>
        <v>Mexico</v>
      </c>
    </row>
    <row r="199" spans="1:1" x14ac:dyDescent="0.2">
      <c r="A199" s="648" t="str">
        <f>Translations!$B$513</f>
        <v>Micronesia, Federated States of</v>
      </c>
    </row>
    <row r="200" spans="1:1" x14ac:dyDescent="0.2">
      <c r="A200" s="648" t="str">
        <f>Translations!$B$546</f>
        <v>Moldova, Republic of</v>
      </c>
    </row>
    <row r="201" spans="1:1" x14ac:dyDescent="0.2">
      <c r="A201" s="648" t="str">
        <f>Translations!$B$514</f>
        <v>Monaco</v>
      </c>
    </row>
    <row r="202" spans="1:1" x14ac:dyDescent="0.2">
      <c r="A202" s="648" t="str">
        <f>Translations!$B$515</f>
        <v>Mongolia</v>
      </c>
    </row>
    <row r="203" spans="1:1" x14ac:dyDescent="0.2">
      <c r="A203" s="648" t="str">
        <f>Translations!$B$516</f>
        <v>Montenegro</v>
      </c>
    </row>
    <row r="204" spans="1:1" x14ac:dyDescent="0.2">
      <c r="A204" s="648" t="str">
        <f>Translations!$B$517</f>
        <v>Montserrat</v>
      </c>
    </row>
    <row r="205" spans="1:1" x14ac:dyDescent="0.2">
      <c r="A205" s="648" t="str">
        <f>Translations!$B$518</f>
        <v>Morocco</v>
      </c>
    </row>
    <row r="206" spans="1:1" x14ac:dyDescent="0.2">
      <c r="A206" s="648" t="str">
        <f>Translations!$B$519</f>
        <v>Mozambique</v>
      </c>
    </row>
    <row r="207" spans="1:1" x14ac:dyDescent="0.2">
      <c r="A207" s="648" t="str">
        <f>Translations!$B$520</f>
        <v>Myanmar</v>
      </c>
    </row>
    <row r="208" spans="1:1" x14ac:dyDescent="0.2">
      <c r="A208" s="648" t="str">
        <f>Translations!$B$521</f>
        <v>Namibia</v>
      </c>
    </row>
    <row r="209" spans="1:1" x14ac:dyDescent="0.2">
      <c r="A209" s="648" t="str">
        <f>Translations!$B$522</f>
        <v>Nauru</v>
      </c>
    </row>
    <row r="210" spans="1:1" x14ac:dyDescent="0.2">
      <c r="A210" s="648" t="str">
        <f>Translations!$B$523</f>
        <v>Nepal</v>
      </c>
    </row>
    <row r="211" spans="1:1" x14ac:dyDescent="0.2">
      <c r="A211" s="648" t="str">
        <f>Translations!$B$390</f>
        <v>Netherlands</v>
      </c>
    </row>
    <row r="212" spans="1:1" x14ac:dyDescent="0.2">
      <c r="A212" s="648" t="str">
        <f>Translations!$B$525</f>
        <v>New Caledonia</v>
      </c>
    </row>
    <row r="213" spans="1:1" x14ac:dyDescent="0.2">
      <c r="A213" s="648" t="str">
        <f>Translations!$B$526</f>
        <v>New Zealand</v>
      </c>
    </row>
    <row r="214" spans="1:1" x14ac:dyDescent="0.2">
      <c r="A214" s="648" t="str">
        <f>Translations!$B$527</f>
        <v>Nicaragua</v>
      </c>
    </row>
    <row r="215" spans="1:1" x14ac:dyDescent="0.2">
      <c r="A215" s="648" t="str">
        <f>Translations!$B$528</f>
        <v>Niger</v>
      </c>
    </row>
    <row r="216" spans="1:1" x14ac:dyDescent="0.2">
      <c r="A216" s="648" t="str">
        <f>Translations!$B$529</f>
        <v>Nigeria</v>
      </c>
    </row>
    <row r="217" spans="1:1" x14ac:dyDescent="0.2">
      <c r="A217" s="648" t="str">
        <f>Translations!$B$530</f>
        <v>Niue</v>
      </c>
    </row>
    <row r="218" spans="1:1" x14ac:dyDescent="0.2">
      <c r="A218" s="648" t="str">
        <f>Translations!$B$531</f>
        <v>Norfolk Island</v>
      </c>
    </row>
    <row r="219" spans="1:1" x14ac:dyDescent="0.2">
      <c r="A219" s="648" t="str">
        <f>Translations!$B$532</f>
        <v>Northern Mariana Islands</v>
      </c>
    </row>
    <row r="220" spans="1:1" x14ac:dyDescent="0.2">
      <c r="A220" s="648" t="str">
        <f>Translations!$B$391</f>
        <v>Norway</v>
      </c>
    </row>
    <row r="221" spans="1:1" x14ac:dyDescent="0.2">
      <c r="A221" s="648" t="str">
        <f>Translations!$B$534</f>
        <v>Oman</v>
      </c>
    </row>
    <row r="222" spans="1:1" x14ac:dyDescent="0.2">
      <c r="A222" s="648" t="str">
        <f>Translations!$B$535</f>
        <v>Pakistan</v>
      </c>
    </row>
    <row r="223" spans="1:1" x14ac:dyDescent="0.2">
      <c r="A223" s="648" t="str">
        <f>Translations!$B$536</f>
        <v>Palau</v>
      </c>
    </row>
    <row r="224" spans="1:1" x14ac:dyDescent="0.2">
      <c r="A224" s="648" t="str">
        <f>Translations!$B$533</f>
        <v>Palestinian Territory, Occupied</v>
      </c>
    </row>
    <row r="225" spans="1:1" x14ac:dyDescent="0.2">
      <c r="A225" s="648" t="str">
        <f>Translations!$B$537</f>
        <v>Panama</v>
      </c>
    </row>
    <row r="226" spans="1:1" x14ac:dyDescent="0.2">
      <c r="A226" s="648" t="str">
        <f>Translations!$B$538</f>
        <v>Papua New Guinea</v>
      </c>
    </row>
    <row r="227" spans="1:1" x14ac:dyDescent="0.2">
      <c r="A227" s="648" t="str">
        <f>Translations!$B$539</f>
        <v>Paraguay</v>
      </c>
    </row>
    <row r="228" spans="1:1" x14ac:dyDescent="0.2">
      <c r="A228" s="648" t="str">
        <f>Translations!$B$540</f>
        <v>Peru</v>
      </c>
    </row>
    <row r="229" spans="1:1" x14ac:dyDescent="0.2">
      <c r="A229" s="648" t="str">
        <f>Translations!$B$541</f>
        <v>Philippines</v>
      </c>
    </row>
    <row r="230" spans="1:1" x14ac:dyDescent="0.2">
      <c r="A230" s="648" t="str">
        <f>Translations!$B$542</f>
        <v>Pitcairn</v>
      </c>
    </row>
    <row r="231" spans="1:1" x14ac:dyDescent="0.2">
      <c r="A231" s="648" t="str">
        <f>Translations!$B$392</f>
        <v>Poland</v>
      </c>
    </row>
    <row r="232" spans="1:1" x14ac:dyDescent="0.2">
      <c r="A232" s="648" t="str">
        <f>Translations!$B$393</f>
        <v>Portugal</v>
      </c>
    </row>
    <row r="233" spans="1:1" x14ac:dyDescent="0.2">
      <c r="A233" s="648" t="str">
        <f>Translations!$B$543</f>
        <v>Puerto Rico</v>
      </c>
    </row>
    <row r="234" spans="1:1" x14ac:dyDescent="0.2">
      <c r="A234" s="648" t="str">
        <f>Translations!$B$544</f>
        <v>Qatar</v>
      </c>
    </row>
    <row r="235" spans="1:1" x14ac:dyDescent="0.2">
      <c r="A235" s="648" t="str">
        <f>Translations!$B$394</f>
        <v>Romania</v>
      </c>
    </row>
    <row r="236" spans="1:1" x14ac:dyDescent="0.2">
      <c r="A236" s="648" t="str">
        <f>Translations!$B$548</f>
        <v>Russian Federation</v>
      </c>
    </row>
    <row r="237" spans="1:1" x14ac:dyDescent="0.2">
      <c r="A237" s="648" t="str">
        <f>Translations!$B$549</f>
        <v>Rwanda</v>
      </c>
    </row>
    <row r="238" spans="1:1" x14ac:dyDescent="0.2">
      <c r="A238" s="648" t="str">
        <f>Translations!$B$550</f>
        <v>Saint Barthélemy</v>
      </c>
    </row>
    <row r="239" spans="1:1" ht="15" x14ac:dyDescent="0.2">
      <c r="A239" s="650" t="str">
        <f>Translations!$B$826</f>
        <v>Saint Helena, Ascension and Tristan da Cunha</v>
      </c>
    </row>
    <row r="240" spans="1:1" x14ac:dyDescent="0.2">
      <c r="A240" s="648" t="str">
        <f>Translations!$B$552</f>
        <v>Saint Kitts and Nevis</v>
      </c>
    </row>
    <row r="241" spans="1:1" x14ac:dyDescent="0.2">
      <c r="A241" s="648" t="str">
        <f>Translations!$B$553</f>
        <v>Saint Lucia</v>
      </c>
    </row>
    <row r="242" spans="1:1" x14ac:dyDescent="0.2">
      <c r="A242" s="648" t="str">
        <f>Translations!$B$555</f>
        <v>Saint Pierre and Miquelon</v>
      </c>
    </row>
    <row r="243" spans="1:1" x14ac:dyDescent="0.2">
      <c r="A243" s="648" t="str">
        <f>Translations!$B$556</f>
        <v>Saint Vincent and the Grenadines</v>
      </c>
    </row>
    <row r="244" spans="1:1" x14ac:dyDescent="0.2">
      <c r="A244" s="648" t="str">
        <f>Translations!$B$554</f>
        <v>Saint-Martin (French part)</v>
      </c>
    </row>
    <row r="245" spans="1:1" x14ac:dyDescent="0.2">
      <c r="A245" s="648" t="str">
        <f>Translations!$B$557</f>
        <v>Samoa</v>
      </c>
    </row>
    <row r="246" spans="1:1" x14ac:dyDescent="0.2">
      <c r="A246" s="648" t="str">
        <f>Translations!$B$558</f>
        <v>San Marino</v>
      </c>
    </row>
    <row r="247" spans="1:1" x14ac:dyDescent="0.2">
      <c r="A247" s="648" t="str">
        <f>Translations!$B$559</f>
        <v>Sao Tome and Principe</v>
      </c>
    </row>
    <row r="248" spans="1:1" x14ac:dyDescent="0.2">
      <c r="A248" s="648" t="str">
        <f>Translations!$B$560</f>
        <v>Saudi Arabia</v>
      </c>
    </row>
    <row r="249" spans="1:1" x14ac:dyDescent="0.2">
      <c r="A249" s="648" t="str">
        <f>Translations!$B$561</f>
        <v>Senegal</v>
      </c>
    </row>
    <row r="250" spans="1:1" x14ac:dyDescent="0.2">
      <c r="A250" s="648" t="str">
        <f>Translations!$B$562</f>
        <v>Serbia</v>
      </c>
    </row>
    <row r="251" spans="1:1" x14ac:dyDescent="0.2">
      <c r="A251" s="648" t="str">
        <f>Translations!$B$563</f>
        <v>Seychelles</v>
      </c>
    </row>
    <row r="252" spans="1:1" x14ac:dyDescent="0.2">
      <c r="A252" s="648" t="str">
        <f>Translations!$B$564</f>
        <v>Sierra Leone</v>
      </c>
    </row>
    <row r="253" spans="1:1" x14ac:dyDescent="0.2">
      <c r="A253" s="648" t="str">
        <f>Translations!$B$565</f>
        <v>Singapore</v>
      </c>
    </row>
    <row r="254" spans="1:1" ht="15" x14ac:dyDescent="0.2">
      <c r="A254" s="650" t="str">
        <f>Translations!$B$827</f>
        <v>Sint Maarten (Dutch Part)</v>
      </c>
    </row>
    <row r="255" spans="1:1" x14ac:dyDescent="0.2">
      <c r="A255" s="648" t="str">
        <f>Translations!$B$395</f>
        <v>Slovakia</v>
      </c>
    </row>
    <row r="256" spans="1:1" x14ac:dyDescent="0.2">
      <c r="A256" s="648" t="str">
        <f>Translations!$B$396</f>
        <v>Slovenia</v>
      </c>
    </row>
    <row r="257" spans="1:1" x14ac:dyDescent="0.2">
      <c r="A257" s="648" t="str">
        <f>Translations!$B$566</f>
        <v>Solomon Islands</v>
      </c>
    </row>
    <row r="258" spans="1:1" x14ac:dyDescent="0.2">
      <c r="A258" s="648" t="str">
        <f>Translations!$B$567</f>
        <v>Somalia</v>
      </c>
    </row>
    <row r="259" spans="1:1" x14ac:dyDescent="0.2">
      <c r="A259" s="648" t="str">
        <f>Translations!$B$568</f>
        <v>South Africa</v>
      </c>
    </row>
    <row r="260" spans="1:1" ht="15" x14ac:dyDescent="0.2">
      <c r="A260" s="650" t="str">
        <f>Translations!$B$828</f>
        <v>South Georgia and the South Sandwich Islands</v>
      </c>
    </row>
    <row r="261" spans="1:1" ht="15" x14ac:dyDescent="0.2">
      <c r="A261" s="650" t="str">
        <f>Translations!$B$829</f>
        <v>South Sudan</v>
      </c>
    </row>
    <row r="262" spans="1:1" x14ac:dyDescent="0.2">
      <c r="A262" s="648" t="str">
        <f>Translations!$B$397</f>
        <v>Spain</v>
      </c>
    </row>
    <row r="263" spans="1:1" x14ac:dyDescent="0.2">
      <c r="A263" s="648" t="str">
        <f>Translations!$B$569</f>
        <v>Sri Lanka</v>
      </c>
    </row>
    <row r="264" spans="1:1" x14ac:dyDescent="0.2">
      <c r="A264" s="648" t="str">
        <f>Translations!$B$570</f>
        <v>Sudan</v>
      </c>
    </row>
    <row r="265" spans="1:1" x14ac:dyDescent="0.2">
      <c r="A265" s="648" t="str">
        <f>Translations!$B$571</f>
        <v>Suriname</v>
      </c>
    </row>
    <row r="266" spans="1:1" x14ac:dyDescent="0.2">
      <c r="A266" s="648" t="str">
        <f>Translations!$B$572</f>
        <v>Svalbard and Jan Mayen Islands</v>
      </c>
    </row>
    <row r="267" spans="1:1" x14ac:dyDescent="0.2">
      <c r="A267" s="648" t="str">
        <f>Translations!$B$573</f>
        <v>Swaziland</v>
      </c>
    </row>
    <row r="268" spans="1:1" x14ac:dyDescent="0.2">
      <c r="A268" s="648" t="str">
        <f>Translations!$B$398</f>
        <v>Sweden</v>
      </c>
    </row>
    <row r="269" spans="1:1" x14ac:dyDescent="0.2">
      <c r="A269" s="648" t="str">
        <f>Translations!$B$574</f>
        <v>Switzerland</v>
      </c>
    </row>
    <row r="270" spans="1:1" x14ac:dyDescent="0.2">
      <c r="A270" s="648" t="str">
        <f>Translations!$B$575</f>
        <v>Syrian Arab Republic</v>
      </c>
    </row>
    <row r="271" spans="1:1" ht="15" x14ac:dyDescent="0.2">
      <c r="A271" s="650" t="str">
        <f>Translations!$B$830</f>
        <v>Taiwan</v>
      </c>
    </row>
    <row r="272" spans="1:1" x14ac:dyDescent="0.2">
      <c r="A272" s="648" t="str">
        <f>Translations!$B$576</f>
        <v>Tajikistan</v>
      </c>
    </row>
    <row r="273" spans="1:1" x14ac:dyDescent="0.2">
      <c r="A273" s="648" t="str">
        <f>Translations!$B$592</f>
        <v>Tanzania, United Republic of</v>
      </c>
    </row>
    <row r="274" spans="1:1" x14ac:dyDescent="0.2">
      <c r="A274" s="648" t="str">
        <f>Translations!$B$577</f>
        <v>Thailand</v>
      </c>
    </row>
    <row r="275" spans="1:1" x14ac:dyDescent="0.2">
      <c r="A275" s="648" t="str">
        <f>Translations!$B$579</f>
        <v>Timor-Leste</v>
      </c>
    </row>
    <row r="276" spans="1:1" x14ac:dyDescent="0.2">
      <c r="A276" s="648" t="str">
        <f>Translations!$B$580</f>
        <v>Togo</v>
      </c>
    </row>
    <row r="277" spans="1:1" x14ac:dyDescent="0.2">
      <c r="A277" s="648" t="str">
        <f>Translations!$B$581</f>
        <v>Tokelau</v>
      </c>
    </row>
    <row r="278" spans="1:1" x14ac:dyDescent="0.2">
      <c r="A278" s="648" t="str">
        <f>Translations!$B$582</f>
        <v>Tonga</v>
      </c>
    </row>
    <row r="279" spans="1:1" x14ac:dyDescent="0.2">
      <c r="A279" s="648" t="str">
        <f>Translations!$B$583</f>
        <v>Trinidad and Tobago</v>
      </c>
    </row>
    <row r="280" spans="1:1" x14ac:dyDescent="0.2">
      <c r="A280" s="648" t="str">
        <f>Translations!$B$584</f>
        <v>Tunisia</v>
      </c>
    </row>
    <row r="281" spans="1:1" x14ac:dyDescent="0.2">
      <c r="A281" s="648" t="str">
        <f>Translations!$B$585</f>
        <v>Turkey</v>
      </c>
    </row>
    <row r="282" spans="1:1" x14ac:dyDescent="0.2">
      <c r="A282" s="648" t="str">
        <f>Translations!$B$586</f>
        <v>Turkmenistan</v>
      </c>
    </row>
    <row r="283" spans="1:1" x14ac:dyDescent="0.2">
      <c r="A283" s="648" t="str">
        <f>Translations!$B$587</f>
        <v>Turks and Caicos Islands</v>
      </c>
    </row>
    <row r="284" spans="1:1" x14ac:dyDescent="0.2">
      <c r="A284" s="648" t="str">
        <f>Translations!$B$588</f>
        <v>Tuvalu</v>
      </c>
    </row>
    <row r="285" spans="1:1" x14ac:dyDescent="0.2">
      <c r="A285" s="648" t="str">
        <f>Translations!$B$589</f>
        <v>Uganda</v>
      </c>
    </row>
    <row r="286" spans="1:1" x14ac:dyDescent="0.2">
      <c r="A286" s="648" t="str">
        <f>Translations!$B$590</f>
        <v>Ukraine</v>
      </c>
    </row>
    <row r="287" spans="1:1" x14ac:dyDescent="0.2">
      <c r="A287" s="648" t="str">
        <f>Translations!$B$591</f>
        <v>United Arab Emirates</v>
      </c>
    </row>
    <row r="288" spans="1:1" x14ac:dyDescent="0.2">
      <c r="A288" s="648" t="str">
        <f>Translations!$B$399</f>
        <v>United Kingdom</v>
      </c>
    </row>
    <row r="289" spans="1:1" x14ac:dyDescent="0.2">
      <c r="A289" s="648" t="str">
        <f>Translations!$B$593</f>
        <v>United States</v>
      </c>
    </row>
    <row r="290" spans="1:1" x14ac:dyDescent="0.2">
      <c r="A290" s="648" t="str">
        <f>Translations!$B$595</f>
        <v>Uruguay</v>
      </c>
    </row>
    <row r="291" spans="1:1" x14ac:dyDescent="0.2">
      <c r="A291" s="648" t="str">
        <f>Translations!$B$596</f>
        <v>Uzbekistan</v>
      </c>
    </row>
    <row r="292" spans="1:1" x14ac:dyDescent="0.2">
      <c r="A292" s="648" t="str">
        <f>Translations!$B$597</f>
        <v>Vanuatu</v>
      </c>
    </row>
    <row r="293" spans="1:1" x14ac:dyDescent="0.2">
      <c r="A293" s="648" t="str">
        <f>Translations!$B$598</f>
        <v>Venezuela, Bolivarian Republic of</v>
      </c>
    </row>
    <row r="294" spans="1:1" x14ac:dyDescent="0.2">
      <c r="A294" s="648" t="str">
        <f>Translations!$B$599</f>
        <v>Viet Nam</v>
      </c>
    </row>
    <row r="295" spans="1:1" x14ac:dyDescent="0.2">
      <c r="A295" s="648" t="str">
        <f>Translations!$B$426</f>
        <v>Virgin Islands, British</v>
      </c>
    </row>
    <row r="296" spans="1:1" x14ac:dyDescent="0.2">
      <c r="A296" s="648" t="str">
        <f>Translations!$B$594</f>
        <v>Virgin Islands, U.S.</v>
      </c>
    </row>
    <row r="297" spans="1:1" x14ac:dyDescent="0.2">
      <c r="A297" s="648" t="str">
        <f>Translations!$B$600</f>
        <v>Wallis and Futuna Islands</v>
      </c>
    </row>
    <row r="298" spans="1:1" x14ac:dyDescent="0.2">
      <c r="A298" s="648" t="str">
        <f>Translations!$B$601</f>
        <v>Western Sahara</v>
      </c>
    </row>
    <row r="299" spans="1:1" x14ac:dyDescent="0.2">
      <c r="A299" s="648" t="str">
        <f>Translations!$B$602</f>
        <v>Yemen</v>
      </c>
    </row>
    <row r="300" spans="1:1" x14ac:dyDescent="0.2">
      <c r="A300" s="648" t="str">
        <f>Translations!$B$603</f>
        <v>Zambia</v>
      </c>
    </row>
    <row r="301" spans="1:1" x14ac:dyDescent="0.2">
      <c r="A301" s="648" t="str">
        <f>Translations!$B$604</f>
        <v>Zimbabwe</v>
      </c>
    </row>
    <row r="305" spans="1:1" x14ac:dyDescent="0.2">
      <c r="A305" s="62" t="s">
        <v>1483</v>
      </c>
    </row>
    <row r="306" spans="1:1" x14ac:dyDescent="0.2">
      <c r="A306" s="652" t="str">
        <f>Translations!$B$605</f>
        <v>submitted to competent authority</v>
      </c>
    </row>
    <row r="307" spans="1:1" x14ac:dyDescent="0.2">
      <c r="A307" s="652" t="str">
        <f>Translations!$B$606</f>
        <v>approved by competent authority</v>
      </c>
    </row>
    <row r="308" spans="1:1" x14ac:dyDescent="0.2">
      <c r="A308" s="652" t="str">
        <f>Translations!$B$607</f>
        <v>rejected by competent authority</v>
      </c>
    </row>
    <row r="309" spans="1:1" x14ac:dyDescent="0.2">
      <c r="A309" s="652" t="str">
        <f>Translations!$B$608</f>
        <v>returned with remarks</v>
      </c>
    </row>
    <row r="310" spans="1:1" x14ac:dyDescent="0.2">
      <c r="A310" s="652" t="str">
        <f>Translations!$B$609</f>
        <v>working draft</v>
      </c>
    </row>
    <row r="311" spans="1:1" x14ac:dyDescent="0.2">
      <c r="A311" s="652"/>
    </row>
    <row r="318" spans="1:1" x14ac:dyDescent="0.2">
      <c r="A318" s="645" t="s">
        <v>1484</v>
      </c>
    </row>
    <row r="319" spans="1:1" x14ac:dyDescent="0.2">
      <c r="A319" s="648" t="str">
        <f>Translations!$B$368</f>
        <v>Please select</v>
      </c>
    </row>
    <row r="320" spans="1:1" x14ac:dyDescent="0.2">
      <c r="A320" s="648" t="str">
        <f>Translations!$B$610</f>
        <v>Commercial</v>
      </c>
    </row>
    <row r="321" spans="1:1" x14ac:dyDescent="0.2">
      <c r="A321" s="648" t="str">
        <f>Translations!$B$611</f>
        <v>Non-commercial</v>
      </c>
    </row>
    <row r="324" spans="1:1" x14ac:dyDescent="0.2">
      <c r="A324" s="645" t="s">
        <v>1485</v>
      </c>
    </row>
    <row r="325" spans="1:1" x14ac:dyDescent="0.2">
      <c r="A325" s="648" t="str">
        <f>Translations!$B$368</f>
        <v>Please select</v>
      </c>
    </row>
    <row r="326" spans="1:1" x14ac:dyDescent="0.2">
      <c r="A326" s="648" t="str">
        <f>Translations!$B$612</f>
        <v>Scheduled flights</v>
      </c>
    </row>
    <row r="327" spans="1:1" x14ac:dyDescent="0.2">
      <c r="A327" s="648" t="str">
        <f>Translations!$B$613</f>
        <v>Non-scheduled flights</v>
      </c>
    </row>
    <row r="328" spans="1:1" x14ac:dyDescent="0.2">
      <c r="A328" s="648" t="str">
        <f>Translations!$B$614</f>
        <v>Scheduled and non-scheduled flights</v>
      </c>
    </row>
    <row r="331" spans="1:1" x14ac:dyDescent="0.2">
      <c r="A331" s="645" t="s">
        <v>1486</v>
      </c>
    </row>
    <row r="332" spans="1:1" x14ac:dyDescent="0.2">
      <c r="A332" s="648" t="str">
        <f>Translations!$B$368</f>
        <v>Please select</v>
      </c>
    </row>
    <row r="333" spans="1:1" x14ac:dyDescent="0.2">
      <c r="A333" s="649" t="str">
        <f>Translations!$B$615</f>
        <v>Only intra-EEA flights</v>
      </c>
    </row>
    <row r="334" spans="1:1" x14ac:dyDescent="0.2">
      <c r="A334" s="649" t="str">
        <f>Translations!$B$616</f>
        <v>Flights inside and outside the EEA</v>
      </c>
    </row>
    <row r="337" spans="1:1" x14ac:dyDescent="0.2">
      <c r="A337" s="645" t="s">
        <v>1487</v>
      </c>
    </row>
    <row r="338" spans="1:1" x14ac:dyDescent="0.2">
      <c r="A338" s="648" t="str">
        <f>Translations!$B$368</f>
        <v>Please select</v>
      </c>
    </row>
    <row r="339" spans="1:1" x14ac:dyDescent="0.2">
      <c r="A339" s="648"/>
    </row>
    <row r="340" spans="1:1" x14ac:dyDescent="0.2">
      <c r="A340" s="648" t="str">
        <f>Translations!$B$617</f>
        <v>Captain</v>
      </c>
    </row>
    <row r="341" spans="1:1" x14ac:dyDescent="0.2">
      <c r="A341" s="648" t="str">
        <f>Translations!$B$618</f>
        <v>Mr</v>
      </c>
    </row>
    <row r="342" spans="1:1" x14ac:dyDescent="0.2">
      <c r="A342" s="648" t="str">
        <f>Translations!$B$619</f>
        <v>Mrs</v>
      </c>
    </row>
    <row r="343" spans="1:1" x14ac:dyDescent="0.2">
      <c r="A343" s="648" t="str">
        <f>Translations!$B$622</f>
        <v>Dr</v>
      </c>
    </row>
    <row r="344" spans="1:1" x14ac:dyDescent="0.2">
      <c r="A344" s="648"/>
    </row>
    <row r="347" spans="1:1" x14ac:dyDescent="0.2">
      <c r="A347" s="645" t="s">
        <v>1488</v>
      </c>
    </row>
    <row r="348" spans="1:1" x14ac:dyDescent="0.2">
      <c r="A348" s="649" t="str">
        <f>Translations!$B$368</f>
        <v>Please select</v>
      </c>
    </row>
    <row r="349" spans="1:1" x14ac:dyDescent="0.2">
      <c r="A349" s="649"/>
    </row>
    <row r="350" spans="1:1" x14ac:dyDescent="0.2">
      <c r="A350" s="648" t="str">
        <f>Translations!$B$623</f>
        <v>Company / Limited Liability Partnership</v>
      </c>
    </row>
    <row r="351" spans="1:1" x14ac:dyDescent="0.2">
      <c r="A351" s="648" t="str">
        <f>Translations!$B$624</f>
        <v>Partnership</v>
      </c>
    </row>
    <row r="352" spans="1:1" x14ac:dyDescent="0.2">
      <c r="A352" s="648" t="str">
        <f>Translations!$B$625</f>
        <v>Individual / Sole Trader</v>
      </c>
    </row>
    <row r="354" spans="1:1" x14ac:dyDescent="0.2">
      <c r="A354" s="645" t="s">
        <v>1489</v>
      </c>
    </row>
    <row r="355" spans="1:1" x14ac:dyDescent="0.2">
      <c r="A355" s="648" t="str">
        <f>Translations!$B$368</f>
        <v>Please select</v>
      </c>
    </row>
    <row r="356" spans="1:1" x14ac:dyDescent="0.2">
      <c r="A356" s="648" t="str">
        <f>Translations!$B$626</f>
        <v>Actual/standard mass from Mass &amp; Balance documentation</v>
      </c>
    </row>
    <row r="357" spans="1:1" x14ac:dyDescent="0.2">
      <c r="A357" s="648" t="str">
        <f>Translations!$B$627</f>
        <v>Alternative methodology</v>
      </c>
    </row>
    <row r="359" spans="1:1" x14ac:dyDescent="0.2">
      <c r="A359" s="645" t="s">
        <v>1490</v>
      </c>
    </row>
    <row r="360" spans="1:1" x14ac:dyDescent="0.2">
      <c r="A360" s="648" t="str">
        <f>Translations!$B$368</f>
        <v>Please select</v>
      </c>
    </row>
    <row r="361" spans="1:1" x14ac:dyDescent="0.2">
      <c r="A361" s="648" t="str">
        <f>Translations!$B$628</f>
        <v>100 kg default</v>
      </c>
    </row>
    <row r="362" spans="1:1" x14ac:dyDescent="0.2">
      <c r="A362" s="648" t="str">
        <f>Translations!$B$629</f>
        <v>Mass contained in Mass &amp; Balance documentation</v>
      </c>
    </row>
    <row r="364" spans="1:1" x14ac:dyDescent="0.2">
      <c r="A364" s="645" t="s">
        <v>1491</v>
      </c>
    </row>
    <row r="365" spans="1:1" x14ac:dyDescent="0.2">
      <c r="A365" s="648"/>
    </row>
    <row r="366" spans="1:1" x14ac:dyDescent="0.2">
      <c r="A366" s="653" t="s">
        <v>1492</v>
      </c>
    </row>
    <row r="367" spans="1:1" x14ac:dyDescent="0.2">
      <c r="A367" s="653" t="s">
        <v>1493</v>
      </c>
    </row>
    <row r="368" spans="1:1" x14ac:dyDescent="0.2">
      <c r="A368" s="653" t="s">
        <v>1494</v>
      </c>
    </row>
    <row r="369" spans="1:1" x14ac:dyDescent="0.2">
      <c r="A369" s="653" t="s">
        <v>1495</v>
      </c>
    </row>
    <row r="370" spans="1:1" x14ac:dyDescent="0.2">
      <c r="A370" s="653" t="s">
        <v>1496</v>
      </c>
    </row>
    <row r="371" spans="1:1" x14ac:dyDescent="0.2">
      <c r="A371" s="653" t="s">
        <v>1497</v>
      </c>
    </row>
    <row r="372" spans="1:1" x14ac:dyDescent="0.2">
      <c r="A372" s="653" t="s">
        <v>1498</v>
      </c>
    </row>
    <row r="373" spans="1:1" x14ac:dyDescent="0.2">
      <c r="A373" s="653" t="s">
        <v>1499</v>
      </c>
    </row>
    <row r="375" spans="1:1" x14ac:dyDescent="0.2">
      <c r="A375" s="645" t="s">
        <v>1500</v>
      </c>
    </row>
    <row r="376" spans="1:1" x14ac:dyDescent="0.2">
      <c r="A376" s="648" t="str">
        <f>Translations!$B$368</f>
        <v>Please select</v>
      </c>
    </row>
    <row r="377" spans="1:1" x14ac:dyDescent="0.2">
      <c r="A377" s="648" t="str">
        <f>Translations!$B$630</f>
        <v>No documented environmental management system in place</v>
      </c>
    </row>
    <row r="378" spans="1:1" x14ac:dyDescent="0.2">
      <c r="A378" s="648" t="str">
        <f>Translations!$B$631</f>
        <v>Documented environmental management system in place</v>
      </c>
    </row>
    <row r="379" spans="1:1" x14ac:dyDescent="0.2">
      <c r="A379" s="648" t="str">
        <f>Translations!$B$632</f>
        <v>Certified environmental management system in place</v>
      </c>
    </row>
    <row r="382" spans="1:1" x14ac:dyDescent="0.2">
      <c r="A382" s="645" t="s">
        <v>1501</v>
      </c>
    </row>
    <row r="383" spans="1:1" x14ac:dyDescent="0.2">
      <c r="A383" s="648" t="str">
        <f>Translations!$B$368</f>
        <v>Please select</v>
      </c>
    </row>
    <row r="384" spans="1:1" x14ac:dyDescent="0.2">
      <c r="A384" s="654" t="b">
        <v>1</v>
      </c>
    </row>
    <row r="385" spans="1:1" x14ac:dyDescent="0.2">
      <c r="A385" s="654" t="b">
        <v>0</v>
      </c>
    </row>
    <row r="387" spans="1:1" x14ac:dyDescent="0.2">
      <c r="A387" s="645" t="s">
        <v>1502</v>
      </c>
    </row>
    <row r="388" spans="1:1" x14ac:dyDescent="0.2">
      <c r="A388" s="654" t="b">
        <v>1</v>
      </c>
    </row>
    <row r="389" spans="1:1" x14ac:dyDescent="0.2">
      <c r="A389" s="654" t="b">
        <v>0</v>
      </c>
    </row>
    <row r="391" spans="1:1" x14ac:dyDescent="0.2">
      <c r="A391" s="645" t="s">
        <v>1503</v>
      </c>
    </row>
    <row r="392" spans="1:1" x14ac:dyDescent="0.2">
      <c r="A392" s="648" t="str">
        <f>Translations!$B$633</f>
        <v>Use by Competent Authority only</v>
      </c>
    </row>
    <row r="393" spans="1:1" x14ac:dyDescent="0.2">
      <c r="A393" s="648" t="str">
        <f>Translations!$B$634</f>
        <v>To be filled in by aircraft operator</v>
      </c>
    </row>
    <row r="396" spans="1:1" x14ac:dyDescent="0.2">
      <c r="A396" s="645" t="s">
        <v>1504</v>
      </c>
    </row>
    <row r="397" spans="1:1" x14ac:dyDescent="0.2">
      <c r="A397" s="648" t="str">
        <f>Translations!$B$635</f>
        <v>Monitoring Plan for Annual Emissions</v>
      </c>
    </row>
    <row r="398" spans="1:1" x14ac:dyDescent="0.2">
      <c r="A398" s="648" t="str">
        <f>Translations!$B$636</f>
        <v>Monitoring Plan for  Tonne-Kilometre Data</v>
      </c>
    </row>
    <row r="401" spans="1:1" x14ac:dyDescent="0.2">
      <c r="A401" s="645" t="s">
        <v>1505</v>
      </c>
    </row>
    <row r="402" spans="1:1" x14ac:dyDescent="0.2">
      <c r="A402" s="648"/>
    </row>
    <row r="403" spans="1:1" x14ac:dyDescent="0.2">
      <c r="A403" s="648" t="str">
        <f>Translations!$B$637</f>
        <v>n.a.</v>
      </c>
    </row>
    <row r="405" spans="1:1" x14ac:dyDescent="0.2">
      <c r="A405" s="645" t="s">
        <v>1506</v>
      </c>
    </row>
    <row r="406" spans="1:1" x14ac:dyDescent="0.2">
      <c r="A406" s="648" t="str">
        <f>Translations!$B$638</f>
        <v>New monitoring plan</v>
      </c>
    </row>
    <row r="407" spans="1:1" x14ac:dyDescent="0.2">
      <c r="A407" s="648" t="str">
        <f>Translations!$B$639</f>
        <v>Updated monitoring plan</v>
      </c>
    </row>
    <row r="410" spans="1:1" x14ac:dyDescent="0.2">
      <c r="A410" s="645" t="s">
        <v>1507</v>
      </c>
    </row>
    <row r="411" spans="1:1" x14ac:dyDescent="0.2">
      <c r="A411" s="654" t="b">
        <v>1</v>
      </c>
    </row>
    <row r="412" spans="1:1" x14ac:dyDescent="0.2">
      <c r="A412" s="654" t="b">
        <v>0</v>
      </c>
    </row>
    <row r="413" spans="1:1" x14ac:dyDescent="0.2">
      <c r="A413" s="654">
        <v>1</v>
      </c>
    </row>
    <row r="414" spans="1:1" x14ac:dyDescent="0.2">
      <c r="A414" s="654">
        <v>0</v>
      </c>
    </row>
    <row r="417" spans="1:1" x14ac:dyDescent="0.2">
      <c r="A417" s="645" t="s">
        <v>1508</v>
      </c>
    </row>
    <row r="418" spans="1:1" x14ac:dyDescent="0.2">
      <c r="A418" s="649" t="str">
        <f>Translations!$B$368</f>
        <v>Please select</v>
      </c>
    </row>
    <row r="419" spans="1:1" x14ac:dyDescent="0.2">
      <c r="A419" s="649" t="str">
        <f>Translations!$B$640</f>
        <v>As measured by fuel supplier</v>
      </c>
    </row>
    <row r="420" spans="1:1" x14ac:dyDescent="0.2">
      <c r="A420" s="649" t="str">
        <f>Translations!$B$641</f>
        <v>On-board measuring equipment</v>
      </c>
    </row>
    <row r="422" spans="1:1" x14ac:dyDescent="0.2">
      <c r="A422" s="645" t="s">
        <v>1509</v>
      </c>
    </row>
    <row r="423" spans="1:1" x14ac:dyDescent="0.2">
      <c r="A423" s="649" t="str">
        <f>Translations!$B$368</f>
        <v>Please select</v>
      </c>
    </row>
    <row r="424" spans="1:1" x14ac:dyDescent="0.2">
      <c r="A424" s="649"/>
    </row>
    <row r="425" spans="1:1" x14ac:dyDescent="0.2">
      <c r="A425" s="649" t="str">
        <f>Translations!$B$642</f>
        <v>Taken from fuel supplier (delivery notes or invoices)</v>
      </c>
    </row>
    <row r="426" spans="1:1" x14ac:dyDescent="0.2">
      <c r="A426" s="649" t="str">
        <f>Translations!$B$643</f>
        <v>Recorded in Mass &amp; Balance documentation</v>
      </c>
    </row>
    <row r="427" spans="1:1" x14ac:dyDescent="0.2">
      <c r="A427" s="649" t="str">
        <f>Translations!$B$644</f>
        <v>Recorded in aircraft technical log</v>
      </c>
    </row>
    <row r="428" spans="1:1" x14ac:dyDescent="0.2">
      <c r="A428" s="649" t="str">
        <f>Translations!$B$645</f>
        <v>Transmitted electronically from aircraft to operator</v>
      </c>
    </row>
    <row r="430" spans="1:1" x14ac:dyDescent="0.2">
      <c r="A430" s="645" t="s">
        <v>1510</v>
      </c>
    </row>
    <row r="431" spans="1:1" x14ac:dyDescent="0.2">
      <c r="A431" s="648" t="str">
        <f>Translations!$B$368</f>
        <v>Please select</v>
      </c>
    </row>
    <row r="432" spans="1:1" x14ac:dyDescent="0.2">
      <c r="A432" s="648"/>
    </row>
    <row r="433" spans="1:1" x14ac:dyDescent="0.2">
      <c r="A433" s="648" t="str">
        <f>Translations!$B$646</f>
        <v>Daily</v>
      </c>
    </row>
    <row r="434" spans="1:1" x14ac:dyDescent="0.2">
      <c r="A434" s="648" t="str">
        <f>Translations!$B$647</f>
        <v>Weekly</v>
      </c>
    </row>
    <row r="435" spans="1:1" x14ac:dyDescent="0.2">
      <c r="A435" s="648" t="str">
        <f>Translations!$B$648</f>
        <v>Monthly</v>
      </c>
    </row>
    <row r="436" spans="1:1" x14ac:dyDescent="0.2">
      <c r="A436" s="648" t="str">
        <f>Translations!$B$649</f>
        <v>Annual</v>
      </c>
    </row>
    <row r="438" spans="1:1" x14ac:dyDescent="0.2">
      <c r="A438" s="645" t="s">
        <v>1511</v>
      </c>
    </row>
    <row r="439" spans="1:1" x14ac:dyDescent="0.2">
      <c r="A439" s="648" t="str">
        <f>Translations!$B$368</f>
        <v>Please select</v>
      </c>
    </row>
    <row r="440" spans="1:1" x14ac:dyDescent="0.2">
      <c r="A440" s="648" t="str">
        <f>Translations!$B$650</f>
        <v>EF</v>
      </c>
    </row>
    <row r="441" spans="1:1" x14ac:dyDescent="0.2">
      <c r="A441" s="648" t="str">
        <f>Translations!$B$651</f>
        <v>NCV</v>
      </c>
    </row>
    <row r="442" spans="1:1" x14ac:dyDescent="0.2">
      <c r="A442" s="648" t="str">
        <f>Translations!$B$652</f>
        <v>NCV &amp; EF</v>
      </c>
    </row>
    <row r="443" spans="1:1" x14ac:dyDescent="0.2">
      <c r="A443" s="648" t="str">
        <f>Translations!$B$653</f>
        <v>Biogenic content</v>
      </c>
    </row>
    <row r="444" spans="1:1" x14ac:dyDescent="0.2">
      <c r="A444" s="648" t="str">
        <f>Translations!$B$654</f>
        <v>NCV, EF &amp; bio</v>
      </c>
    </row>
    <row r="446" spans="1:1" x14ac:dyDescent="0.2">
      <c r="A446" s="645" t="s">
        <v>1512</v>
      </c>
    </row>
    <row r="447" spans="1:1" x14ac:dyDescent="0.2">
      <c r="A447" s="648" t="str">
        <f>Translations!$B$368</f>
        <v>Please select</v>
      </c>
    </row>
    <row r="448" spans="1:1" x14ac:dyDescent="0.2">
      <c r="A448" s="648" t="s">
        <v>1513</v>
      </c>
    </row>
    <row r="449" spans="1:1" x14ac:dyDescent="0.2">
      <c r="A449" s="648" t="s">
        <v>1514</v>
      </c>
    </row>
    <row r="450" spans="1:1" x14ac:dyDescent="0.2">
      <c r="A450" s="648" t="str">
        <f>Translations!$B$637</f>
        <v>n.a.</v>
      </c>
    </row>
    <row r="452" spans="1:1" x14ac:dyDescent="0.2">
      <c r="A452" s="645" t="s">
        <v>1515</v>
      </c>
    </row>
    <row r="453" spans="1:1" x14ac:dyDescent="0.2">
      <c r="A453" s="598" t="str">
        <f>""</f>
        <v/>
      </c>
    </row>
    <row r="454" spans="1:1" x14ac:dyDescent="0.2">
      <c r="A454" s="598">
        <v>2</v>
      </c>
    </row>
    <row r="455" spans="1:1" x14ac:dyDescent="0.2">
      <c r="A455" s="598">
        <v>1</v>
      </c>
    </row>
    <row r="456" spans="1:1" x14ac:dyDescent="0.2">
      <c r="A456" s="598" t="str">
        <f>Translations!$B$637</f>
        <v>n.a.</v>
      </c>
    </row>
    <row r="461" spans="1:1" x14ac:dyDescent="0.2">
      <c r="A461" s="645" t="s">
        <v>1516</v>
      </c>
    </row>
    <row r="462" spans="1:1" x14ac:dyDescent="0.2">
      <c r="A462" s="648" t="str">
        <f>Translations!$B$368</f>
        <v>Please select</v>
      </c>
    </row>
    <row r="463" spans="1:1" x14ac:dyDescent="0.2">
      <c r="A463" s="648" t="str">
        <f>Translations!$B$655</f>
        <v>Major</v>
      </c>
    </row>
    <row r="464" spans="1:1" x14ac:dyDescent="0.2">
      <c r="A464" s="648" t="str">
        <f>Translations!$B$656</f>
        <v>Minor</v>
      </c>
    </row>
    <row r="465" spans="1:1" x14ac:dyDescent="0.2">
      <c r="A465" s="648" t="str">
        <f>Translations!$B$657</f>
        <v>De minimis</v>
      </c>
    </row>
    <row r="467" spans="1:1" x14ac:dyDescent="0.2">
      <c r="A467" s="645" t="s">
        <v>1517</v>
      </c>
    </row>
    <row r="468" spans="1:1" x14ac:dyDescent="0.2">
      <c r="A468" s="648" t="str">
        <f>Translations!$B$368</f>
        <v>Please select</v>
      </c>
    </row>
    <row r="469" spans="1:1" x14ac:dyDescent="0.2">
      <c r="A469" s="648" t="str">
        <f>Translations!$B$220</f>
        <v>Method A</v>
      </c>
    </row>
    <row r="470" spans="1:1" x14ac:dyDescent="0.2">
      <c r="A470" s="648" t="str">
        <f>Translations!$B$222</f>
        <v>Method B</v>
      </c>
    </row>
    <row r="473" spans="1:1" x14ac:dyDescent="0.2">
      <c r="A473" s="645" t="s">
        <v>1518</v>
      </c>
    </row>
    <row r="474" spans="1:1" x14ac:dyDescent="0.2">
      <c r="A474" s="648" t="str">
        <f>Translations!$B$368</f>
        <v>Please select</v>
      </c>
    </row>
    <row r="475" spans="1:1" x14ac:dyDescent="0.2">
      <c r="A475" s="648" t="str">
        <f>Translations!$B$658</f>
        <v>Actual density in aircraft tanks</v>
      </c>
    </row>
    <row r="476" spans="1:1" x14ac:dyDescent="0.2">
      <c r="A476" s="648" t="str">
        <f>Translations!$B$659</f>
        <v>Actual density of uplift</v>
      </c>
    </row>
    <row r="477" spans="1:1" x14ac:dyDescent="0.2">
      <c r="A477" s="648" t="str">
        <f>Translations!$B$660</f>
        <v>Standard value (0.8kg/litre)</v>
      </c>
    </row>
    <row r="480" spans="1:1" x14ac:dyDescent="0.2">
      <c r="A480" s="645" t="s">
        <v>1519</v>
      </c>
    </row>
    <row r="481" spans="1:1" x14ac:dyDescent="0.2">
      <c r="A481" s="648" t="str">
        <f>Translations!$B$661</f>
        <v>Jet kerosene</v>
      </c>
    </row>
    <row r="482" spans="1:1" x14ac:dyDescent="0.2">
      <c r="A482" s="648" t="str">
        <f>Translations!$B$662</f>
        <v>Jet gasoline</v>
      </c>
    </row>
    <row r="483" spans="1:1" x14ac:dyDescent="0.2">
      <c r="A483" s="648" t="str">
        <f>Translations!$B$663</f>
        <v>Aviation gasoline</v>
      </c>
    </row>
    <row r="484" spans="1:1" x14ac:dyDescent="0.2">
      <c r="A484" s="648" t="str">
        <f>Translations!$B$664</f>
        <v>Alternative</v>
      </c>
    </row>
    <row r="485" spans="1:1" x14ac:dyDescent="0.2">
      <c r="A485" s="648" t="str">
        <f>Translations!$B$184</f>
        <v>Biofuel</v>
      </c>
    </row>
    <row r="487" spans="1:1" x14ac:dyDescent="0.2">
      <c r="A487" s="645" t="s">
        <v>1520</v>
      </c>
    </row>
    <row r="488" spans="1:1" x14ac:dyDescent="0.2">
      <c r="A488" s="648"/>
    </row>
    <row r="489" spans="1:1" x14ac:dyDescent="0.2">
      <c r="A489" s="648" t="s">
        <v>1513</v>
      </c>
    </row>
    <row r="490" spans="1:1" x14ac:dyDescent="0.2">
      <c r="A490" s="648" t="s">
        <v>1514</v>
      </c>
    </row>
    <row r="491" spans="1:1" x14ac:dyDescent="0.2">
      <c r="A491" s="648" t="str">
        <f>Translations!$B$665</f>
        <v>unknown</v>
      </c>
    </row>
    <row r="494" spans="1:1" x14ac:dyDescent="0.2">
      <c r="A494" s="645" t="s">
        <v>1521</v>
      </c>
    </row>
    <row r="495" spans="1:1" x14ac:dyDescent="0.2">
      <c r="A495" s="648" t="str">
        <f>Translations!$B$368</f>
        <v>Please select</v>
      </c>
    </row>
    <row r="496" spans="1:1" x14ac:dyDescent="0.2">
      <c r="A496" s="648"/>
    </row>
    <row r="497" spans="1:1" x14ac:dyDescent="0.2">
      <c r="A497" s="649" t="str">
        <f>Translations!$B$1195</f>
        <v>Small Emitters Tool (SET) - Eurocontrol's fuel consumption estimation tool</v>
      </c>
    </row>
    <row r="498" spans="1:1" x14ac:dyDescent="0.2">
      <c r="A498" s="649" t="str">
        <f>Translations!$B$1196</f>
        <v>ESF (Eurocontrol EU ETS Support Facility) populated by the SET</v>
      </c>
    </row>
    <row r="499" spans="1:1" x14ac:dyDescent="0.2">
      <c r="A499" s="649" t="str">
        <f>Translations!$B$1197</f>
        <v>Other</v>
      </c>
    </row>
    <row r="505" spans="1:1" x14ac:dyDescent="0.2">
      <c r="A505" s="645" t="s">
        <v>1522</v>
      </c>
    </row>
    <row r="506" spans="1:1" x14ac:dyDescent="0.2">
      <c r="A506" s="649" t="str">
        <f>Translations!$B$1293</f>
        <v>Please select or enter name, as appropriate</v>
      </c>
    </row>
    <row r="507" spans="1:1" x14ac:dyDescent="0.2">
      <c r="A507" s="648"/>
    </row>
    <row r="508" spans="1:1" x14ac:dyDescent="0.2">
      <c r="A508" s="648" t="str">
        <f>Translations!$B$637</f>
        <v>n.a.</v>
      </c>
    </row>
    <row r="509" spans="1:1" x14ac:dyDescent="0.2">
      <c r="A509" s="648" t="str">
        <f>Translations!$B$668</f>
        <v>Environment Agency</v>
      </c>
    </row>
    <row r="510" spans="1:1" x14ac:dyDescent="0.2">
      <c r="A510" s="648" t="str">
        <f>Translations!$B$669</f>
        <v>Ministry of Environment</v>
      </c>
    </row>
    <row r="511" spans="1:1" x14ac:dyDescent="0.2">
      <c r="A511" s="648" t="str">
        <f>Translations!$B$670</f>
        <v>Civil Aviation Authority</v>
      </c>
    </row>
    <row r="512" spans="1:1" x14ac:dyDescent="0.2">
      <c r="A512" s="648" t="str">
        <f>Translations!$B$671</f>
        <v>Ministry of Transport</v>
      </c>
    </row>
    <row r="513" spans="1:1" x14ac:dyDescent="0.2">
      <c r="A513" s="649" t="str">
        <f>Translations!$B$1294</f>
        <v>Energy Agency</v>
      </c>
    </row>
    <row r="514" spans="1:1" x14ac:dyDescent="0.2">
      <c r="A514" s="648"/>
    </row>
    <row r="515" spans="1:1" x14ac:dyDescent="0.2">
      <c r="A515" s="648"/>
    </row>
    <row r="516" spans="1:1" x14ac:dyDescent="0.2">
      <c r="A516" s="648"/>
    </row>
    <row r="517" spans="1:1" x14ac:dyDescent="0.2">
      <c r="A517" s="648"/>
    </row>
    <row r="518" spans="1:1" x14ac:dyDescent="0.2">
      <c r="A518" s="648"/>
    </row>
    <row r="519" spans="1:1" x14ac:dyDescent="0.2">
      <c r="A519" s="648"/>
    </row>
    <row r="520" spans="1:1" x14ac:dyDescent="0.2">
      <c r="A520" s="648"/>
    </row>
    <row r="521" spans="1:1" x14ac:dyDescent="0.2">
      <c r="A521" s="648"/>
    </row>
    <row r="522" spans="1:1" x14ac:dyDescent="0.2">
      <c r="A522" s="648"/>
    </row>
    <row r="523" spans="1:1" x14ac:dyDescent="0.2">
      <c r="A523" s="648"/>
    </row>
    <row r="526" spans="1:1" x14ac:dyDescent="0.2">
      <c r="A526" s="645" t="s">
        <v>1523</v>
      </c>
    </row>
    <row r="527" spans="1:1" x14ac:dyDescent="0.2">
      <c r="A527" s="648" t="str">
        <f>Translations!$B$368</f>
        <v>Please select</v>
      </c>
    </row>
    <row r="528" spans="1:1" x14ac:dyDescent="0.2">
      <c r="A528" s="648"/>
    </row>
    <row r="529" spans="1:1" x14ac:dyDescent="0.2">
      <c r="A529" s="648" t="str">
        <f>Translations!$B$672</f>
        <v>Afghanistan - Ministry of Transport and Civil Aviation</v>
      </c>
    </row>
    <row r="530" spans="1:1" x14ac:dyDescent="0.2">
      <c r="A530" s="648" t="str">
        <f>Translations!$B$673</f>
        <v>Algeria - Établissement Nationale de la Navigation Aérienne (ENNA)</v>
      </c>
    </row>
    <row r="531" spans="1:1" x14ac:dyDescent="0.2">
      <c r="A531" s="648" t="str">
        <f>Translations!$B$674</f>
        <v>Angola - Instituto Nacional da Aviação Civil</v>
      </c>
    </row>
    <row r="532" spans="1:1" x14ac:dyDescent="0.2">
      <c r="A532" s="648" t="str">
        <f>Translations!$B$675</f>
        <v>Argentina - Comando de Regiones Aéreas</v>
      </c>
    </row>
    <row r="533" spans="1:1" x14ac:dyDescent="0.2">
      <c r="A533" s="648" t="str">
        <f>Translations!$B$676</f>
        <v>Armenia - General Department of Civil Aviation</v>
      </c>
    </row>
    <row r="534" spans="1:1" x14ac:dyDescent="0.2">
      <c r="A534" s="648" t="str">
        <f>Translations!$B$677</f>
        <v>Australia - Civil Aviation Safety Authority</v>
      </c>
    </row>
    <row r="535" spans="1:1" x14ac:dyDescent="0.2">
      <c r="A535" s="648" t="str">
        <f>Translations!$B$678</f>
        <v>Austria - Ministry of Transport, Innovation and Technology</v>
      </c>
    </row>
    <row r="536" spans="1:1" x14ac:dyDescent="0.2">
      <c r="A536" s="648" t="str">
        <f>Translations!$B$679</f>
        <v>Bahrain - Civil Aviation Affairs</v>
      </c>
    </row>
    <row r="537" spans="1:1" x14ac:dyDescent="0.2">
      <c r="A537" s="648" t="str">
        <f>Translations!$B$680</f>
        <v>Belgium - Service public fédéral Mobilité et Transports</v>
      </c>
    </row>
    <row r="538" spans="1:1" x14ac:dyDescent="0.2">
      <c r="A538" s="648" t="str">
        <f>Translations!$B$681</f>
        <v>Bermuda - Bermuda Department of Civil Aviation (DCA)</v>
      </c>
    </row>
    <row r="539" spans="1:1" x14ac:dyDescent="0.2">
      <c r="A539" s="648" t="str">
        <f>Translations!$B$682</f>
        <v>Bolivia - Dirección General de Aeronáutica Civil</v>
      </c>
    </row>
    <row r="540" spans="1:1" x14ac:dyDescent="0.2">
      <c r="A540" s="648" t="str">
        <f>Translations!$B$683</f>
        <v>Bosnia and Herzegovina - Department of Civil Aviation</v>
      </c>
    </row>
    <row r="541" spans="1:1" x14ac:dyDescent="0.2">
      <c r="A541" s="648" t="str">
        <f>Translations!$B$684</f>
        <v>Botswana - Ministry of Works &amp; Transport — Department of Civil Aviation</v>
      </c>
    </row>
    <row r="542" spans="1:1" x14ac:dyDescent="0.2">
      <c r="A542" s="648" t="str">
        <f>Translations!$B$685</f>
        <v>Brazil - Agência Nacional de Aviação Civil (ANAC)</v>
      </c>
    </row>
    <row r="543" spans="1:1" x14ac:dyDescent="0.2">
      <c r="A543" s="648" t="str">
        <f>Translations!$B$686</f>
        <v>Brunei Darussalam - Department of Civil Aviation</v>
      </c>
    </row>
    <row r="544" spans="1:1" x14ac:dyDescent="0.2">
      <c r="A544" s="648" t="str">
        <f>Translations!$B$687</f>
        <v>Bulgaria - Civil Aviation Administration</v>
      </c>
    </row>
    <row r="545" spans="1:1" x14ac:dyDescent="0.2">
      <c r="A545" s="648" t="str">
        <f>Translations!$B$688</f>
        <v>Cambodia - Ministry of Public Works and Transport</v>
      </c>
    </row>
    <row r="546" spans="1:1" x14ac:dyDescent="0.2">
      <c r="A546" s="648" t="str">
        <f>Translations!$B$689</f>
        <v>Canada - Canadian Transportation Agency</v>
      </c>
    </row>
    <row r="547" spans="1:1" x14ac:dyDescent="0.2">
      <c r="A547" s="648" t="str">
        <f>Translations!$B$690</f>
        <v>Cape Verde - Agência de Aviação Civil (AAC)</v>
      </c>
    </row>
    <row r="548" spans="1:1" x14ac:dyDescent="0.2">
      <c r="A548" s="648" t="str">
        <f>Translations!$B$691</f>
        <v>Cayman - Civil Aviation Authority (CAA) of the Cayman Islands</v>
      </c>
    </row>
    <row r="549" spans="1:1" x14ac:dyDescent="0.2">
      <c r="A549" s="648" t="str">
        <f>Translations!$B$692</f>
        <v>Chile - Dirección General de Aeronáutica Civil</v>
      </c>
    </row>
    <row r="550" spans="1:1" x14ac:dyDescent="0.2">
      <c r="A550" s="648" t="str">
        <f>Translations!$B$693</f>
        <v>China - Air Traffic Management Bureau (ATMB), General Administration of Civil Aviation of China</v>
      </c>
    </row>
    <row r="551" spans="1:1" x14ac:dyDescent="0.2">
      <c r="A551" s="648" t="str">
        <f>Translations!$B$694</f>
        <v>Colombia - República de Colombia Aeronáutica Civil</v>
      </c>
    </row>
    <row r="552" spans="1:1" x14ac:dyDescent="0.2">
      <c r="A552" s="648" t="str">
        <f>Translations!$B$695</f>
        <v>Costa Rica - Dirección General de Aviación Civil</v>
      </c>
    </row>
    <row r="553" spans="1:1" x14ac:dyDescent="0.2">
      <c r="A553" s="648" t="str">
        <f>Translations!$B$696</f>
        <v>Croatia - Civil Aviation Authority</v>
      </c>
    </row>
    <row r="554" spans="1:1" x14ac:dyDescent="0.2">
      <c r="A554" s="648" t="str">
        <f>Translations!$B$697</f>
        <v>Cuba - Instituto de Aeronáutica Civil de Cuba</v>
      </c>
    </row>
    <row r="555" spans="1:1" x14ac:dyDescent="0.2">
      <c r="A555" s="648" t="str">
        <f>Translations!$B$698</f>
        <v>Cyprus - Department of Civil Aviation of Cyprus</v>
      </c>
    </row>
    <row r="556" spans="1:1" x14ac:dyDescent="0.2">
      <c r="A556" s="648" t="str">
        <f>Translations!$B$699</f>
        <v>Czechia - Civil Aviation Authority</v>
      </c>
    </row>
    <row r="557" spans="1:1" x14ac:dyDescent="0.2">
      <c r="A557" s="648" t="str">
        <f>Translations!$B$700</f>
        <v>Denmark - Civil Aviation Administration</v>
      </c>
    </row>
    <row r="558" spans="1:1" x14ac:dyDescent="0.2">
      <c r="A558" s="648" t="str">
        <f>Translations!$B$701</f>
        <v>Dominican Republic - Instituto Dominicano de Aviación Civil</v>
      </c>
    </row>
    <row r="559" spans="1:1" x14ac:dyDescent="0.2">
      <c r="A559" s="648" t="str">
        <f>Translations!$B$702</f>
        <v>Ecuador - Dirección General de Aviación Civil del Ecuador</v>
      </c>
    </row>
    <row r="560" spans="1:1" x14ac:dyDescent="0.2">
      <c r="A560" s="648" t="str">
        <f>Translations!$B$703</f>
        <v>Egypt - Ministry of Civil Aviation</v>
      </c>
    </row>
    <row r="561" spans="1:1" x14ac:dyDescent="0.2">
      <c r="A561" s="648" t="str">
        <f>Translations!$B$704</f>
        <v>El Salvador - Autoridad de Aviación Civil – El Salvador</v>
      </c>
    </row>
    <row r="562" spans="1:1" x14ac:dyDescent="0.2">
      <c r="A562" s="648" t="str">
        <f>Translations!$B$705</f>
        <v>Estonia - Estonian Civil Aviation Administration</v>
      </c>
    </row>
    <row r="563" spans="1:1" x14ac:dyDescent="0.2">
      <c r="A563" s="648" t="str">
        <f>Translations!$B$706</f>
        <v>Fiji - Civil Aviation Authority</v>
      </c>
    </row>
    <row r="564" spans="1:1" x14ac:dyDescent="0.2">
      <c r="A564" s="648" t="str">
        <f>Translations!$B$707</f>
        <v>Finland - Civil Aviation Authority</v>
      </c>
    </row>
    <row r="565" spans="1:1" x14ac:dyDescent="0.2">
      <c r="A565" s="648" t="str">
        <f>Translations!$B$708</f>
        <v>France - Direction Générale de I' Aviation Civile (DGAC)</v>
      </c>
    </row>
    <row r="566" spans="1:1" x14ac:dyDescent="0.2">
      <c r="A566" s="648" t="str">
        <f>Translations!$B$709</f>
        <v>Gambia - Gambia Civil Aviation Authority</v>
      </c>
    </row>
    <row r="567" spans="1:1" x14ac:dyDescent="0.2">
      <c r="A567" s="648" t="str">
        <f>Translations!$B$710</f>
        <v>Germany - Air Navigation Services</v>
      </c>
    </row>
    <row r="568" spans="1:1" x14ac:dyDescent="0.2">
      <c r="A568" s="648" t="str">
        <f>Translations!$B$711</f>
        <v>Ghana - Ghana Civil Aviation Authority</v>
      </c>
    </row>
    <row r="569" spans="1:1" x14ac:dyDescent="0.2">
      <c r="A569" s="648" t="str">
        <f>Translations!$B$712</f>
        <v>Greece - Hellenic Civil Aviation Authority</v>
      </c>
    </row>
    <row r="570" spans="1:1" x14ac:dyDescent="0.2">
      <c r="A570" s="648" t="str">
        <f>Translations!$B$713</f>
        <v>Hungary - Directorate for Air Transport</v>
      </c>
    </row>
    <row r="571" spans="1:1" x14ac:dyDescent="0.2">
      <c r="A571" s="648" t="str">
        <f>Translations!$B$714</f>
        <v>Iceland - Civil Aviation Administration</v>
      </c>
    </row>
    <row r="572" spans="1:1" x14ac:dyDescent="0.2">
      <c r="A572" s="648" t="str">
        <f>Translations!$B$715</f>
        <v>India - Directorate General of Civil Aviation</v>
      </c>
    </row>
    <row r="573" spans="1:1" x14ac:dyDescent="0.2">
      <c r="A573" s="648" t="str">
        <f>Translations!$B$716</f>
        <v>Indonesia - Direktorat Jenderal Perhubungan Udara</v>
      </c>
    </row>
    <row r="574" spans="1:1" x14ac:dyDescent="0.2">
      <c r="A574" s="648" t="str">
        <f>Translations!$B$717</f>
        <v>Iran, Islamic Republic of - Civil Aviation Organization of Iran</v>
      </c>
    </row>
    <row r="575" spans="1:1" x14ac:dyDescent="0.2">
      <c r="A575" s="648" t="str">
        <f>Translations!$B$718</f>
        <v>Ireland - Irish Aviation Authority</v>
      </c>
    </row>
    <row r="576" spans="1:1" x14ac:dyDescent="0.2">
      <c r="A576" s="649" t="str">
        <f>Translations!$B$831</f>
        <v>Ireland - Commission for Aviation Regulation</v>
      </c>
    </row>
    <row r="577" spans="1:1" x14ac:dyDescent="0.2">
      <c r="A577" s="648" t="str">
        <f>Translations!$B$719</f>
        <v>Israel - Civil Aviation Authority</v>
      </c>
    </row>
    <row r="578" spans="1:1" x14ac:dyDescent="0.2">
      <c r="A578" s="649" t="str">
        <f>Translations!$B$1032</f>
        <v>Italy - ENAC - Ente Nazionale per l'Aviazione Civile</v>
      </c>
    </row>
    <row r="579" spans="1:1" x14ac:dyDescent="0.2">
      <c r="A579" s="648" t="str">
        <f>Translations!$B$721</f>
        <v>Jamaica - Civil Aviation Authority</v>
      </c>
    </row>
    <row r="580" spans="1:1" x14ac:dyDescent="0.2">
      <c r="A580" s="648" t="str">
        <f>Translations!$B$722</f>
        <v>Japan - Ministry of Land, Infrastructure and Transport</v>
      </c>
    </row>
    <row r="581" spans="1:1" x14ac:dyDescent="0.2">
      <c r="A581" s="648" t="str">
        <f>Translations!$B$723</f>
        <v>Jordan - Civil Aviation Regulatory Commission (CARC) (formerly called "Jordan Civil Aviation Authority (JCAA)")</v>
      </c>
    </row>
    <row r="582" spans="1:1" x14ac:dyDescent="0.2">
      <c r="A582" s="648" t="str">
        <f>Translations!$B$1198</f>
        <v>Kazakhstan - Civil Aviation Committee</v>
      </c>
    </row>
    <row r="583" spans="1:1" x14ac:dyDescent="0.2">
      <c r="A583" s="648" t="str">
        <f>Translations!$B$724</f>
        <v>Kenya - Kenya Civil Aviation Authority</v>
      </c>
    </row>
    <row r="584" spans="1:1" x14ac:dyDescent="0.2">
      <c r="A584" s="648" t="str">
        <f>Translations!$B$725</f>
        <v>Kuwait - Directorate General of Civil Aviation</v>
      </c>
    </row>
    <row r="585" spans="1:1" x14ac:dyDescent="0.2">
      <c r="A585" s="648" t="str">
        <f>Translations!$B$726</f>
        <v>Latvia - Civil Aviation Agency</v>
      </c>
    </row>
    <row r="586" spans="1:1" x14ac:dyDescent="0.2">
      <c r="A586" s="648" t="str">
        <f>Translations!$B$727</f>
        <v>Lebanon - Lebanese Civil Aviation Authority</v>
      </c>
    </row>
    <row r="587" spans="1:1" x14ac:dyDescent="0.2">
      <c r="A587" s="648" t="str">
        <f>Translations!$B$728</f>
        <v>Libyan Arab Jamahiriya - Libyan Civil Aviation Authority</v>
      </c>
    </row>
    <row r="588" spans="1:1" x14ac:dyDescent="0.2">
      <c r="A588" s="648" t="str">
        <f>Translations!$B$729</f>
        <v>Lithuania - Directorate of Civil Aviation</v>
      </c>
    </row>
    <row r="589" spans="1:1" x14ac:dyDescent="0.2">
      <c r="A589" s="648" t="str">
        <f>Translations!$B$730</f>
        <v>Malaysia - Department of Civil Aviation</v>
      </c>
    </row>
    <row r="590" spans="1:1" x14ac:dyDescent="0.2">
      <c r="A590" s="648" t="str">
        <f>Translations!$B$731</f>
        <v>Maldives - Civil Aviation Department</v>
      </c>
    </row>
    <row r="591" spans="1:1" x14ac:dyDescent="0.2">
      <c r="A591" s="648" t="str">
        <f>Translations!$B$1199</f>
        <v>Malta - Transport Malta - Civil Aviation Directorate</v>
      </c>
    </row>
    <row r="592" spans="1:1" x14ac:dyDescent="0.2">
      <c r="A592" s="648" t="str">
        <f>Translations!$B$733</f>
        <v>Mexico - Secretaría de Comunicaciones y Transportes</v>
      </c>
    </row>
    <row r="593" spans="1:1" x14ac:dyDescent="0.2">
      <c r="A593" s="648" t="str">
        <f>Translations!$B$734</f>
        <v>Mongolia - Civil Aviation Authority</v>
      </c>
    </row>
    <row r="594" spans="1:1" x14ac:dyDescent="0.2">
      <c r="A594" s="648" t="str">
        <f>Translations!$B$735</f>
        <v>Montenegro - Ministry Maritime Affairs, Transportation and Telecommunications</v>
      </c>
    </row>
    <row r="595" spans="1:1" x14ac:dyDescent="0.2">
      <c r="A595" s="648" t="str">
        <f>Translations!$B$736</f>
        <v>Morocco - Ministère des Transports</v>
      </c>
    </row>
    <row r="596" spans="1:1" x14ac:dyDescent="0.2">
      <c r="A596" s="648" t="str">
        <f>Translations!$B$737</f>
        <v>Namibia - Directorate of Civil Aviation (DCA Namibia)</v>
      </c>
    </row>
    <row r="597" spans="1:1" x14ac:dyDescent="0.2">
      <c r="A597" s="648" t="str">
        <f>Translations!$B$738</f>
        <v>Nepal - Civil Aviation Authority of Nepal</v>
      </c>
    </row>
    <row r="598" spans="1:1" x14ac:dyDescent="0.2">
      <c r="A598" s="648" t="str">
        <f>Translations!$B$739</f>
        <v>Netherlands - Directorate General of Civil Aviation and Freight Transport (DGTL)</v>
      </c>
    </row>
    <row r="599" spans="1:1" x14ac:dyDescent="0.2">
      <c r="A599" s="648" t="str">
        <f>Translations!$B$740</f>
        <v>New Zealand - Airways Corporation of New Zealand</v>
      </c>
    </row>
    <row r="600" spans="1:1" x14ac:dyDescent="0.2">
      <c r="A600" s="648" t="str">
        <f>Translations!$B$741</f>
        <v>Nicaragua - Instituto Nicaragüense de Aeronáutica Civíl</v>
      </c>
    </row>
    <row r="601" spans="1:1" x14ac:dyDescent="0.2">
      <c r="A601" s="648" t="str">
        <f>Translations!$B$742</f>
        <v>Nigeria - Nigerian Civil Aviation Authority (NCAA)</v>
      </c>
    </row>
    <row r="602" spans="1:1" x14ac:dyDescent="0.2">
      <c r="A602" s="648" t="str">
        <f>Translations!$B$743</f>
        <v>Norway - Civil Aviation Authority</v>
      </c>
    </row>
    <row r="603" spans="1:1" x14ac:dyDescent="0.2">
      <c r="A603" s="648" t="str">
        <f>Translations!$B$744</f>
        <v>Oman - Directorate General of Civil Aviation and Meteorology</v>
      </c>
    </row>
    <row r="604" spans="1:1" x14ac:dyDescent="0.2">
      <c r="A604" s="648" t="str">
        <f>Translations!$B$745</f>
        <v>Pakistan - Civil Aviation Authority</v>
      </c>
    </row>
    <row r="605" spans="1:1" x14ac:dyDescent="0.2">
      <c r="A605" s="648" t="str">
        <f>Translations!$B$746</f>
        <v>Paraguay - Dirección Nacional de Aeronáutica Civil (DINAC)</v>
      </c>
    </row>
    <row r="606" spans="1:1" x14ac:dyDescent="0.2">
      <c r="A606" s="648" t="str">
        <f>Translations!$B$747</f>
        <v>Peru - Dirección General de Aeronáutica Civil</v>
      </c>
    </row>
    <row r="607" spans="1:1" x14ac:dyDescent="0.2">
      <c r="A607" s="648" t="str">
        <f>Translations!$B$748</f>
        <v>Philippines - Air Transportation Office (ATO)</v>
      </c>
    </row>
    <row r="608" spans="1:1" x14ac:dyDescent="0.2">
      <c r="A608" s="648" t="str">
        <f>Translations!$B$749</f>
        <v>Poland - Civil Aviation Office</v>
      </c>
    </row>
    <row r="609" spans="1:1" x14ac:dyDescent="0.2">
      <c r="A609" s="648" t="str">
        <f>Translations!$B$750</f>
        <v>Portugal - Instituto Nacional de Aviação Civil</v>
      </c>
    </row>
    <row r="610" spans="1:1" x14ac:dyDescent="0.2">
      <c r="A610" s="648" t="str">
        <f>Translations!$B$751</f>
        <v>Republic of Korea - Ministry of Construction and Transportation</v>
      </c>
    </row>
    <row r="611" spans="1:1" x14ac:dyDescent="0.2">
      <c r="A611" s="648" t="str">
        <f>Translations!$B$752</f>
        <v>Republic of Moldova - Civil Aviation Administration</v>
      </c>
    </row>
    <row r="612" spans="1:1" x14ac:dyDescent="0.2">
      <c r="A612" s="648" t="str">
        <f>Translations!$B$753</f>
        <v>Romania - Romanian Civil Aeronautical Authority</v>
      </c>
    </row>
    <row r="613" spans="1:1" x14ac:dyDescent="0.2">
      <c r="A613" s="648" t="str">
        <f>Translations!$B$754</f>
        <v>Russian Federation - State Civil Aviation Authority</v>
      </c>
    </row>
    <row r="614" spans="1:1" x14ac:dyDescent="0.2">
      <c r="A614" s="648" t="str">
        <f>Translations!$B$755</f>
        <v>Saudi Arabia - Ministry of Defense and Aviation Presidency of Civil Aviation</v>
      </c>
    </row>
    <row r="615" spans="1:1" x14ac:dyDescent="0.2">
      <c r="A615" s="648" t="str">
        <f>Translations!$B$756</f>
        <v>Serbia - Civil Aviation Directorate</v>
      </c>
    </row>
    <row r="616" spans="1:1" x14ac:dyDescent="0.2">
      <c r="A616" s="648" t="str">
        <f>Translations!$B$757</f>
        <v>Seychelles - Directorate of Civil Aviation, Ministry of Tourism</v>
      </c>
    </row>
    <row r="617" spans="1:1" x14ac:dyDescent="0.2">
      <c r="A617" s="648" t="str">
        <f>Translations!$B$758</f>
        <v>Singapore - Civil Aviation Authority of Singapore</v>
      </c>
    </row>
    <row r="618" spans="1:1" x14ac:dyDescent="0.2">
      <c r="A618" s="648" t="str">
        <f>Translations!$B$759</f>
        <v>Slovakia - Civil Aviation Authority</v>
      </c>
    </row>
    <row r="619" spans="1:1" x14ac:dyDescent="0.2">
      <c r="A619" s="648" t="str">
        <f>Translations!$B$760</f>
        <v>Slovenia - Civil Aviation Authority</v>
      </c>
    </row>
    <row r="620" spans="1:1" x14ac:dyDescent="0.2">
      <c r="A620" s="648" t="str">
        <f>Translations!$B$761</f>
        <v>Somalia - Civil Aviation Caretaker Authority for Somalia</v>
      </c>
    </row>
    <row r="621" spans="1:1" x14ac:dyDescent="0.2">
      <c r="A621" s="648" t="str">
        <f>Translations!$B$762</f>
        <v>South Africa - Civil Aviation Authority</v>
      </c>
    </row>
    <row r="622" spans="1:1" x14ac:dyDescent="0.2">
      <c r="A622" s="648" t="str">
        <f>Translations!$B$763</f>
        <v>Spain - Ministerio de Fomento, Civil Aviation</v>
      </c>
    </row>
    <row r="623" spans="1:1" x14ac:dyDescent="0.2">
      <c r="A623" s="648" t="str">
        <f>Translations!$B$764</f>
        <v>Sri Lanka - Civil Aviation Authority</v>
      </c>
    </row>
    <row r="624" spans="1:1" x14ac:dyDescent="0.2">
      <c r="A624" s="648" t="str">
        <f>Translations!$B$765</f>
        <v>Sudan - Civil Aviation Authority</v>
      </c>
    </row>
    <row r="625" spans="1:1" x14ac:dyDescent="0.2">
      <c r="A625" s="648" t="str">
        <f>Translations!$B$766</f>
        <v>Suriname - Civil Aviation Department of Suriname</v>
      </c>
    </row>
    <row r="626" spans="1:1" x14ac:dyDescent="0.2">
      <c r="A626" s="648" t="str">
        <f>Translations!$B$767</f>
        <v>Sweden - Swedish Civil Aviation Authority</v>
      </c>
    </row>
    <row r="627" spans="1:1" x14ac:dyDescent="0.2">
      <c r="A627" s="648" t="str">
        <f>Translations!$B$768</f>
        <v>Switzerland - Federal Office for Civil Aviation (FOCA)</v>
      </c>
    </row>
    <row r="628" spans="1:1" x14ac:dyDescent="0.2">
      <c r="A628" s="648" t="str">
        <f>Translations!$B$769</f>
        <v>Thailand - Department of Civil Aviation</v>
      </c>
    </row>
    <row r="629" spans="1:1" x14ac:dyDescent="0.2">
      <c r="A629" s="648" t="str">
        <f>Translations!$B$770</f>
        <v>North Macedonia - Civil Aviation Administration</v>
      </c>
    </row>
    <row r="630" spans="1:1" x14ac:dyDescent="0.2">
      <c r="A630" s="648" t="str">
        <f>Translations!$B$771</f>
        <v>Tonga - Ministry of Civil Aviation</v>
      </c>
    </row>
    <row r="631" spans="1:1" x14ac:dyDescent="0.2">
      <c r="A631" s="648" t="str">
        <f>Translations!$B$772</f>
        <v>Trinidad and Tobago - Civil Aviation Authority</v>
      </c>
    </row>
    <row r="632" spans="1:1" x14ac:dyDescent="0.2">
      <c r="A632" s="648" t="str">
        <f>Translations!$B$773</f>
        <v>Tunisia - Office de l'aviation civile et des aéroports</v>
      </c>
    </row>
    <row r="633" spans="1:1" x14ac:dyDescent="0.2">
      <c r="A633" s="648" t="str">
        <f>Translations!$B$774</f>
        <v>Turkey - Directorate General of Civil Aviation</v>
      </c>
    </row>
    <row r="634" spans="1:1" x14ac:dyDescent="0.2">
      <c r="A634" s="648" t="str">
        <f>Translations!$B$775</f>
        <v>Uganda - Civil Aviation Authority</v>
      </c>
    </row>
    <row r="635" spans="1:1" x14ac:dyDescent="0.2">
      <c r="A635" s="648" t="str">
        <f>Translations!$B$776</f>
        <v>Ukraine - Civil Aviation Authority</v>
      </c>
    </row>
    <row r="636" spans="1:1" x14ac:dyDescent="0.2">
      <c r="A636" s="648" t="str">
        <f>Translations!$B$777</f>
        <v>United Kingdom Civil Aviation Authority</v>
      </c>
    </row>
    <row r="637" spans="1:1" x14ac:dyDescent="0.2">
      <c r="A637" s="648" t="str">
        <f>Translations!$B$778</f>
        <v>United Arab Emirates - General Civil Aviation Authority (GCAA)</v>
      </c>
    </row>
    <row r="638" spans="1:1" x14ac:dyDescent="0.2">
      <c r="A638" s="648" t="str">
        <f>Translations!$B$779</f>
        <v>United Republic of Tanzania - Tanzania Civil Aviation Authority (TCAA)</v>
      </c>
    </row>
    <row r="639" spans="1:1" x14ac:dyDescent="0.2">
      <c r="A639" s="648" t="str">
        <f>Translations!$B$780</f>
        <v>United States - Federal Aviation Administration</v>
      </c>
    </row>
    <row r="640" spans="1:1" x14ac:dyDescent="0.2">
      <c r="A640" s="648" t="str">
        <f>Translations!$B$781</f>
        <v>Uruguay - Dirección Nacional de Aviación Civil e Infraestructura Aeronáutica (DINACIA)</v>
      </c>
    </row>
    <row r="641" spans="1:4" x14ac:dyDescent="0.2">
      <c r="A641" s="648" t="str">
        <f>Translations!$B$782</f>
        <v>Vanuatu - Vanuatu Civil Aviation Authority</v>
      </c>
    </row>
    <row r="642" spans="1:4" x14ac:dyDescent="0.2">
      <c r="A642" s="648" t="str">
        <f>Translations!$B$783</f>
        <v>Yemen - Civil Aviation and Meteorological Authority (CAMA)</v>
      </c>
    </row>
    <row r="643" spans="1:4" x14ac:dyDescent="0.2">
      <c r="A643" s="648" t="str">
        <f>Translations!$B$784</f>
        <v>Zambia - Department of Civil Aviation</v>
      </c>
    </row>
    <row r="644" spans="1:4" ht="13.5" thickBot="1" x14ac:dyDescent="0.25"/>
    <row r="645" spans="1:4" ht="13.5" thickBot="1" x14ac:dyDescent="0.25">
      <c r="A645" s="645" t="s">
        <v>1524</v>
      </c>
      <c r="B645" s="645" t="s">
        <v>1525</v>
      </c>
      <c r="C645" s="645"/>
      <c r="D645" s="655" t="s">
        <v>1526</v>
      </c>
    </row>
    <row r="646" spans="1:4" x14ac:dyDescent="0.2">
      <c r="A646" s="656" t="str">
        <f>Translations!$B$1151</f>
        <v>Jet-A</v>
      </c>
      <c r="B646">
        <v>3.15</v>
      </c>
      <c r="C646">
        <v>3.16</v>
      </c>
      <c r="D646" s="657">
        <f>IF(CNTR_EFSystemselected=$A$653,C646,B646)</f>
        <v>3.15</v>
      </c>
    </row>
    <row r="647" spans="1:4" x14ac:dyDescent="0.2">
      <c r="A647" s="656" t="str">
        <f>Translations!$B$1152</f>
        <v>Jet-A1</v>
      </c>
      <c r="B647">
        <v>3.15</v>
      </c>
      <c r="C647">
        <v>3.16</v>
      </c>
      <c r="D647" s="658">
        <f>IF(CNTR_EFSystemselected=$A$653,C647,B647)</f>
        <v>3.15</v>
      </c>
    </row>
    <row r="648" spans="1:4" x14ac:dyDescent="0.2">
      <c r="A648" s="656" t="str">
        <f>Translations!$B$1153</f>
        <v>Jet-B</v>
      </c>
      <c r="B648">
        <v>3.1</v>
      </c>
      <c r="C648">
        <v>3.1</v>
      </c>
      <c r="D648" s="658">
        <f>IF(CNTR_EFSystemselected=$A$653,C648,B648)</f>
        <v>3.1</v>
      </c>
    </row>
    <row r="649" spans="1:4" ht="13.5" thickBot="1" x14ac:dyDescent="0.25">
      <c r="A649" s="656" t="str">
        <f>Translations!$B$1154</f>
        <v>AvGas</v>
      </c>
      <c r="B649">
        <v>3.1</v>
      </c>
      <c r="C649">
        <v>3.1</v>
      </c>
      <c r="D649" s="659">
        <f>IF(CNTR_EFSystemselected=$A$653,C649,B649)</f>
        <v>3.1</v>
      </c>
    </row>
    <row r="651" spans="1:4" x14ac:dyDescent="0.2">
      <c r="A651" s="645" t="s">
        <v>1527</v>
      </c>
      <c r="D651" t="s">
        <v>1528</v>
      </c>
    </row>
    <row r="652" spans="1:4" x14ac:dyDescent="0.2">
      <c r="A652" s="656" t="str">
        <f>Translations!$B$1200</f>
        <v>EU ETS</v>
      </c>
    </row>
    <row r="653" spans="1:4" x14ac:dyDescent="0.2">
      <c r="A653" s="656" t="str">
        <f>Translations!$B$1201</f>
        <v>CORSIA</v>
      </c>
    </row>
    <row r="656" spans="1:4" x14ac:dyDescent="0.2">
      <c r="A656" s="645" t="s">
        <v>1529</v>
      </c>
    </row>
    <row r="657" spans="1:1" x14ac:dyDescent="0.2">
      <c r="A657" s="649" t="str">
        <f>Translations!$B$1202</f>
        <v>&lt;Please select&gt;</v>
      </c>
    </row>
    <row r="658" spans="1:1" x14ac:dyDescent="0.2">
      <c r="A658" s="648" t="str">
        <f>Translations!$B$1203</f>
        <v>Bulgarian</v>
      </c>
    </row>
    <row r="659" spans="1:1" x14ac:dyDescent="0.2">
      <c r="A659" s="648" t="str">
        <f>Translations!$B$1204</f>
        <v>Spanish</v>
      </c>
    </row>
    <row r="660" spans="1:1" x14ac:dyDescent="0.2">
      <c r="A660" s="648" t="str">
        <f>Translations!$B$1205</f>
        <v>Croatian</v>
      </c>
    </row>
    <row r="661" spans="1:1" x14ac:dyDescent="0.2">
      <c r="A661" s="648" t="str">
        <f>Translations!$B$1206</f>
        <v>Czech</v>
      </c>
    </row>
    <row r="662" spans="1:1" x14ac:dyDescent="0.2">
      <c r="A662" s="648" t="str">
        <f>Translations!$B$1207</f>
        <v>Danish</v>
      </c>
    </row>
    <row r="663" spans="1:1" x14ac:dyDescent="0.2">
      <c r="A663" s="648" t="str">
        <f>Translations!$B$1208</f>
        <v>German</v>
      </c>
    </row>
    <row r="664" spans="1:1" x14ac:dyDescent="0.2">
      <c r="A664" s="648" t="str">
        <f>Translations!$B$1209</f>
        <v>Estonian</v>
      </c>
    </row>
    <row r="665" spans="1:1" x14ac:dyDescent="0.2">
      <c r="A665" s="648" t="str">
        <f>Translations!$B$1210</f>
        <v>Greek</v>
      </c>
    </row>
    <row r="666" spans="1:1" x14ac:dyDescent="0.2">
      <c r="A666" s="648" t="str">
        <f>Translations!$B$1211</f>
        <v>English</v>
      </c>
    </row>
    <row r="667" spans="1:1" x14ac:dyDescent="0.2">
      <c r="A667" s="648" t="str">
        <f>Translations!$B$1212</f>
        <v>French</v>
      </c>
    </row>
    <row r="668" spans="1:1" x14ac:dyDescent="0.2">
      <c r="A668" s="648" t="str">
        <f>Translations!$B$1213</f>
        <v>Icelandic</v>
      </c>
    </row>
    <row r="669" spans="1:1" x14ac:dyDescent="0.2">
      <c r="A669" s="648" t="str">
        <f>Translations!$B$1214</f>
        <v>Italian</v>
      </c>
    </row>
    <row r="670" spans="1:1" x14ac:dyDescent="0.2">
      <c r="A670" s="648" t="str">
        <f>Translations!$B$1215</f>
        <v>Latvian</v>
      </c>
    </row>
    <row r="671" spans="1:1" x14ac:dyDescent="0.2">
      <c r="A671" s="648" t="str">
        <f>Translations!$B$1216</f>
        <v>Lithuanian</v>
      </c>
    </row>
    <row r="672" spans="1:1" x14ac:dyDescent="0.2">
      <c r="A672" s="648" t="str">
        <f>Translations!$B$1217</f>
        <v>Hungarian</v>
      </c>
    </row>
    <row r="673" spans="1:1" x14ac:dyDescent="0.2">
      <c r="A673" s="648" t="str">
        <f>Translations!$B$1218</f>
        <v>Maltese</v>
      </c>
    </row>
    <row r="674" spans="1:1" x14ac:dyDescent="0.2">
      <c r="A674" s="648" t="str">
        <f>Translations!$B$1219</f>
        <v>Norwegian</v>
      </c>
    </row>
    <row r="675" spans="1:1" x14ac:dyDescent="0.2">
      <c r="A675" s="648" t="str">
        <f>Translations!$B$1220</f>
        <v>Dutch</v>
      </c>
    </row>
    <row r="676" spans="1:1" x14ac:dyDescent="0.2">
      <c r="A676" s="648" t="str">
        <f>Translations!$B$1221</f>
        <v>Polish</v>
      </c>
    </row>
    <row r="677" spans="1:1" x14ac:dyDescent="0.2">
      <c r="A677" s="648" t="str">
        <f>Translations!$B$1222</f>
        <v>Portuguese</v>
      </c>
    </row>
    <row r="678" spans="1:1" x14ac:dyDescent="0.2">
      <c r="A678" s="648" t="str">
        <f>Translations!$B$1223</f>
        <v>Romanian</v>
      </c>
    </row>
    <row r="679" spans="1:1" x14ac:dyDescent="0.2">
      <c r="A679" s="648" t="str">
        <f>Translations!$B$1224</f>
        <v>Slovak</v>
      </c>
    </row>
    <row r="680" spans="1:1" x14ac:dyDescent="0.2">
      <c r="A680" s="648" t="str">
        <f>Translations!$B$1225</f>
        <v>Slovenian</v>
      </c>
    </row>
    <row r="681" spans="1:1" x14ac:dyDescent="0.2">
      <c r="A681" s="648" t="str">
        <f>Translations!$B$1226</f>
        <v>Finnish</v>
      </c>
    </row>
    <row r="682" spans="1:1" x14ac:dyDescent="0.2">
      <c r="A682" s="648" t="str">
        <f>Translations!$B$1227</f>
        <v>Swedish</v>
      </c>
    </row>
    <row r="686" spans="1:1" x14ac:dyDescent="0.2">
      <c r="A686" s="62" t="str">
        <f>Translations!$B$1231</f>
        <v>ICAO Member State List</v>
      </c>
    </row>
    <row r="687" spans="1:1" x14ac:dyDescent="0.2">
      <c r="A687" s="660" t="str">
        <f>Translations!$B$400</f>
        <v>Afghanistan</v>
      </c>
    </row>
    <row r="688" spans="1:1" x14ac:dyDescent="0.2">
      <c r="A688" s="660" t="str">
        <f>Translations!$B$401</f>
        <v>Albania</v>
      </c>
    </row>
    <row r="689" spans="1:1" x14ac:dyDescent="0.2">
      <c r="A689" s="660" t="str">
        <f>Translations!$B$402</f>
        <v>Algeria</v>
      </c>
    </row>
    <row r="690" spans="1:1" x14ac:dyDescent="0.2">
      <c r="A690" s="660" t="str">
        <f>Translations!$B$404</f>
        <v>Andorra</v>
      </c>
    </row>
    <row r="691" spans="1:1" x14ac:dyDescent="0.2">
      <c r="A691" s="660" t="str">
        <f>Translations!$B$405</f>
        <v>Angola</v>
      </c>
    </row>
    <row r="692" spans="1:1" x14ac:dyDescent="0.2">
      <c r="A692" s="660" t="str">
        <f>Translations!$B$407</f>
        <v>Antigua and Barbuda</v>
      </c>
    </row>
    <row r="693" spans="1:1" x14ac:dyDescent="0.2">
      <c r="A693" s="660" t="str">
        <f>Translations!$B$408</f>
        <v>Argentina</v>
      </c>
    </row>
    <row r="694" spans="1:1" x14ac:dyDescent="0.2">
      <c r="A694" s="660" t="str">
        <f>Translations!$B$409</f>
        <v>Armenia</v>
      </c>
    </row>
    <row r="695" spans="1:1" x14ac:dyDescent="0.2">
      <c r="A695" s="660" t="str">
        <f>Translations!$B$411</f>
        <v>Australia</v>
      </c>
    </row>
    <row r="696" spans="1:1" x14ac:dyDescent="0.2">
      <c r="A696" s="660" t="str">
        <f>Translations!$B$369</f>
        <v>Austria</v>
      </c>
    </row>
    <row r="697" spans="1:1" x14ac:dyDescent="0.2">
      <c r="A697" s="660" t="str">
        <f>Translations!$B$412</f>
        <v>Azerbaijan</v>
      </c>
    </row>
    <row r="698" spans="1:1" x14ac:dyDescent="0.2">
      <c r="A698" s="660" t="str">
        <f>Translations!$B$413</f>
        <v>Bahamas</v>
      </c>
    </row>
    <row r="699" spans="1:1" x14ac:dyDescent="0.2">
      <c r="A699" s="660" t="str">
        <f>Translations!$B$414</f>
        <v>Bahrain</v>
      </c>
    </row>
    <row r="700" spans="1:1" x14ac:dyDescent="0.2">
      <c r="A700" s="660" t="str">
        <f>Translations!$B$415</f>
        <v>Bangladesh</v>
      </c>
    </row>
    <row r="701" spans="1:1" x14ac:dyDescent="0.2">
      <c r="A701" s="660" t="str">
        <f>Translations!$B$416</f>
        <v>Barbados</v>
      </c>
    </row>
    <row r="702" spans="1:1" x14ac:dyDescent="0.2">
      <c r="A702" s="660" t="str">
        <f>Translations!$B$417</f>
        <v>Belarus</v>
      </c>
    </row>
    <row r="703" spans="1:1" x14ac:dyDescent="0.2">
      <c r="A703" s="660" t="str">
        <f>Translations!$B$370</f>
        <v>Belgium</v>
      </c>
    </row>
    <row r="704" spans="1:1" x14ac:dyDescent="0.2">
      <c r="A704" s="660" t="str">
        <f>Translations!$B$418</f>
        <v>Belize</v>
      </c>
    </row>
    <row r="705" spans="1:1" x14ac:dyDescent="0.2">
      <c r="A705" s="660" t="str">
        <f>Translations!$B$419</f>
        <v>Benin</v>
      </c>
    </row>
    <row r="706" spans="1:1" x14ac:dyDescent="0.2">
      <c r="A706" s="660" t="str">
        <f>Translations!$B$421</f>
        <v>Bhutan</v>
      </c>
    </row>
    <row r="707" spans="1:1" x14ac:dyDescent="0.2">
      <c r="A707" s="660" t="str">
        <f>Translations!$B$1232</f>
        <v>Bolivia (Plurinational State of)</v>
      </c>
    </row>
    <row r="708" spans="1:1" x14ac:dyDescent="0.2">
      <c r="A708" s="660" t="str">
        <f>Translations!$B$423</f>
        <v>Bosnia and Herzegovina</v>
      </c>
    </row>
    <row r="709" spans="1:1" x14ac:dyDescent="0.2">
      <c r="A709" s="660" t="str">
        <f>Translations!$B$424</f>
        <v>Botswana</v>
      </c>
    </row>
    <row r="710" spans="1:1" x14ac:dyDescent="0.2">
      <c r="A710" s="660" t="str">
        <f>Translations!$B$425</f>
        <v>Brazil</v>
      </c>
    </row>
    <row r="711" spans="1:1" x14ac:dyDescent="0.2">
      <c r="A711" s="660" t="str">
        <f>Translations!$B$427</f>
        <v>Brunei Darussalam</v>
      </c>
    </row>
    <row r="712" spans="1:1" x14ac:dyDescent="0.2">
      <c r="A712" s="660" t="str">
        <f>Translations!$B$371</f>
        <v>Bulgaria</v>
      </c>
    </row>
    <row r="713" spans="1:1" x14ac:dyDescent="0.2">
      <c r="A713" s="660" t="str">
        <f>Translations!$B$428</f>
        <v>Burkina Faso</v>
      </c>
    </row>
    <row r="714" spans="1:1" x14ac:dyDescent="0.2">
      <c r="A714" s="660" t="str">
        <f>Translations!$B$429</f>
        <v>Burundi</v>
      </c>
    </row>
    <row r="715" spans="1:1" x14ac:dyDescent="0.2">
      <c r="A715" s="660" t="str">
        <f>Translations!$B$1233</f>
        <v>Cabo Verde</v>
      </c>
    </row>
    <row r="716" spans="1:1" x14ac:dyDescent="0.2">
      <c r="A716" s="660" t="str">
        <f>Translations!$B$430</f>
        <v>Cambodia</v>
      </c>
    </row>
    <row r="717" spans="1:1" x14ac:dyDescent="0.2">
      <c r="A717" s="660" t="str">
        <f>Translations!$B$431</f>
        <v>Cameroon</v>
      </c>
    </row>
    <row r="718" spans="1:1" x14ac:dyDescent="0.2">
      <c r="A718" s="660" t="str">
        <f>Translations!$B$432</f>
        <v>Canada</v>
      </c>
    </row>
    <row r="719" spans="1:1" x14ac:dyDescent="0.2">
      <c r="A719" s="660" t="str">
        <f>Translations!$B$435</f>
        <v>Central African Republic</v>
      </c>
    </row>
    <row r="720" spans="1:1" x14ac:dyDescent="0.2">
      <c r="A720" s="660" t="str">
        <f>Translations!$B$436</f>
        <v>Chad</v>
      </c>
    </row>
    <row r="721" spans="1:1" x14ac:dyDescent="0.2">
      <c r="A721" s="660" t="str">
        <f>Translations!$B$438</f>
        <v>Chile</v>
      </c>
    </row>
    <row r="722" spans="1:1" x14ac:dyDescent="0.2">
      <c r="A722" s="660" t="str">
        <f>Translations!$B$439</f>
        <v>China</v>
      </c>
    </row>
    <row r="723" spans="1:1" x14ac:dyDescent="0.2">
      <c r="A723" s="660" t="str">
        <f>Translations!$B$442</f>
        <v>Colombia</v>
      </c>
    </row>
    <row r="724" spans="1:1" x14ac:dyDescent="0.2">
      <c r="A724" s="660" t="str">
        <f>Translations!$B$443</f>
        <v>Comoros</v>
      </c>
    </row>
    <row r="725" spans="1:1" x14ac:dyDescent="0.2">
      <c r="A725" s="660" t="str">
        <f>Translations!$B$444</f>
        <v>Congo</v>
      </c>
    </row>
    <row r="726" spans="1:1" x14ac:dyDescent="0.2">
      <c r="A726" s="660" t="str">
        <f>Translations!$B$445</f>
        <v>Cook Islands</v>
      </c>
    </row>
    <row r="727" spans="1:1" x14ac:dyDescent="0.2">
      <c r="A727" s="660" t="str">
        <f>Translations!$B$446</f>
        <v>Costa Rica</v>
      </c>
    </row>
    <row r="728" spans="1:1" x14ac:dyDescent="0.2">
      <c r="A728" s="660" t="str">
        <f>Translations!$B$447</f>
        <v>Côte d'Ivoire</v>
      </c>
    </row>
    <row r="729" spans="1:1" x14ac:dyDescent="0.2">
      <c r="A729" s="660" t="str">
        <f>Translations!$B$372</f>
        <v>Croatia</v>
      </c>
    </row>
    <row r="730" spans="1:1" x14ac:dyDescent="0.2">
      <c r="A730" s="660" t="str">
        <f>Translations!$B$448</f>
        <v>Cuba</v>
      </c>
    </row>
    <row r="731" spans="1:1" x14ac:dyDescent="0.2">
      <c r="A731" s="660" t="str">
        <f>Translations!$B$373</f>
        <v>Cyprus</v>
      </c>
    </row>
    <row r="732" spans="1:1" x14ac:dyDescent="0.2">
      <c r="A732" s="660" t="str">
        <f>Translations!$B$374</f>
        <v>Czechia</v>
      </c>
    </row>
    <row r="733" spans="1:1" x14ac:dyDescent="0.2">
      <c r="A733" s="660" t="str">
        <f>Translations!$B$1234</f>
        <v>Democratic People's Republic of Korea</v>
      </c>
    </row>
    <row r="734" spans="1:1" x14ac:dyDescent="0.2">
      <c r="A734" s="660" t="str">
        <f>Translations!$B$1235</f>
        <v>Democratic Republic of the Congo</v>
      </c>
    </row>
    <row r="735" spans="1:1" x14ac:dyDescent="0.2">
      <c r="A735" s="660" t="str">
        <f>Translations!$B$375</f>
        <v>Denmark</v>
      </c>
    </row>
    <row r="736" spans="1:1" x14ac:dyDescent="0.2">
      <c r="A736" s="660" t="str">
        <f>Translations!$B$451</f>
        <v>Djibouti</v>
      </c>
    </row>
    <row r="737" spans="1:1" x14ac:dyDescent="0.2">
      <c r="A737" s="660" t="str">
        <f>Translations!$B$452</f>
        <v>Dominica</v>
      </c>
    </row>
    <row r="738" spans="1:1" x14ac:dyDescent="0.2">
      <c r="A738" s="660" t="str">
        <f>Translations!$B$453</f>
        <v>Dominican Republic</v>
      </c>
    </row>
    <row r="739" spans="1:1" x14ac:dyDescent="0.2">
      <c r="A739" s="660" t="str">
        <f>Translations!$B$454</f>
        <v>Ecuador</v>
      </c>
    </row>
    <row r="740" spans="1:1" x14ac:dyDescent="0.2">
      <c r="A740" s="660" t="str">
        <f>Translations!$B$455</f>
        <v>Egypt</v>
      </c>
    </row>
    <row r="741" spans="1:1" x14ac:dyDescent="0.2">
      <c r="A741" s="660" t="str">
        <f>Translations!$B$456</f>
        <v>El Salvador</v>
      </c>
    </row>
    <row r="742" spans="1:1" x14ac:dyDescent="0.2">
      <c r="A742" s="660" t="str">
        <f>Translations!$B$457</f>
        <v>Equatorial Guinea</v>
      </c>
    </row>
    <row r="743" spans="1:1" x14ac:dyDescent="0.2">
      <c r="A743" s="660" t="str">
        <f>Translations!$B$458</f>
        <v>Eritrea</v>
      </c>
    </row>
    <row r="744" spans="1:1" x14ac:dyDescent="0.2">
      <c r="A744" s="660" t="str">
        <f>Translations!$B$376</f>
        <v>Estonia</v>
      </c>
    </row>
    <row r="745" spans="1:1" x14ac:dyDescent="0.2">
      <c r="A745" s="660" t="str">
        <f>Translations!$B$1236</f>
        <v>Eswatini</v>
      </c>
    </row>
    <row r="746" spans="1:1" x14ac:dyDescent="0.2">
      <c r="A746" s="660" t="str">
        <f>Translations!$B$459</f>
        <v>Ethiopia</v>
      </c>
    </row>
    <row r="747" spans="1:1" x14ac:dyDescent="0.2">
      <c r="A747" s="660" t="str">
        <f>Translations!$B$462</f>
        <v>Fiji</v>
      </c>
    </row>
    <row r="748" spans="1:1" x14ac:dyDescent="0.2">
      <c r="A748" s="660" t="str">
        <f>Translations!$B$377</f>
        <v>Finland</v>
      </c>
    </row>
    <row r="749" spans="1:1" x14ac:dyDescent="0.2">
      <c r="A749" s="660" t="str">
        <f>Translations!$B$378</f>
        <v>France</v>
      </c>
    </row>
    <row r="750" spans="1:1" x14ac:dyDescent="0.2">
      <c r="A750" s="660" t="str">
        <f>Translations!$B$465</f>
        <v>Gabon</v>
      </c>
    </row>
    <row r="751" spans="1:1" x14ac:dyDescent="0.2">
      <c r="A751" s="660" t="str">
        <f>Translations!$B$466</f>
        <v>Gambia</v>
      </c>
    </row>
    <row r="752" spans="1:1" x14ac:dyDescent="0.2">
      <c r="A752" s="660" t="str">
        <f>Translations!$B$467</f>
        <v>Georgia</v>
      </c>
    </row>
    <row r="753" spans="1:1" x14ac:dyDescent="0.2">
      <c r="A753" s="660" t="str">
        <f>Translations!$B$379</f>
        <v>Germany</v>
      </c>
    </row>
    <row r="754" spans="1:1" x14ac:dyDescent="0.2">
      <c r="A754" s="660" t="str">
        <f>Translations!$B$468</f>
        <v>Ghana</v>
      </c>
    </row>
    <row r="755" spans="1:1" x14ac:dyDescent="0.2">
      <c r="A755" s="660" t="str">
        <f>Translations!$B$380</f>
        <v>Greece</v>
      </c>
    </row>
    <row r="756" spans="1:1" x14ac:dyDescent="0.2">
      <c r="A756" s="660" t="str">
        <f>Translations!$B$471</f>
        <v>Grenada</v>
      </c>
    </row>
    <row r="757" spans="1:1" x14ac:dyDescent="0.2">
      <c r="A757" s="660" t="str">
        <f>Translations!$B$474</f>
        <v>Guatemala</v>
      </c>
    </row>
    <row r="758" spans="1:1" x14ac:dyDescent="0.2">
      <c r="A758" s="660" t="str">
        <f>Translations!$B$476</f>
        <v>Guinea</v>
      </c>
    </row>
    <row r="759" spans="1:1" x14ac:dyDescent="0.2">
      <c r="A759" s="660" t="str">
        <f>Translations!$B$477</f>
        <v>Guinea-Bissau</v>
      </c>
    </row>
    <row r="760" spans="1:1" x14ac:dyDescent="0.2">
      <c r="A760" s="660" t="str">
        <f>Translations!$B$478</f>
        <v>Guyana</v>
      </c>
    </row>
    <row r="761" spans="1:1" x14ac:dyDescent="0.2">
      <c r="A761" s="660" t="str">
        <f>Translations!$B$479</f>
        <v>Haiti</v>
      </c>
    </row>
    <row r="762" spans="1:1" x14ac:dyDescent="0.2">
      <c r="A762" s="660" t="str">
        <f>Translations!$B$481</f>
        <v>Honduras</v>
      </c>
    </row>
    <row r="763" spans="1:1" x14ac:dyDescent="0.2">
      <c r="A763" s="660" t="str">
        <f>Translations!$B$381</f>
        <v>Hungary</v>
      </c>
    </row>
    <row r="764" spans="1:1" x14ac:dyDescent="0.2">
      <c r="A764" s="660" t="str">
        <f>Translations!$B$382</f>
        <v>Iceland</v>
      </c>
    </row>
    <row r="765" spans="1:1" x14ac:dyDescent="0.2">
      <c r="A765" s="660" t="str">
        <f>Translations!$B$482</f>
        <v>India</v>
      </c>
    </row>
    <row r="766" spans="1:1" x14ac:dyDescent="0.2">
      <c r="A766" s="660" t="str">
        <f>Translations!$B$483</f>
        <v>Indonesia</v>
      </c>
    </row>
    <row r="767" spans="1:1" x14ac:dyDescent="0.2">
      <c r="A767" s="660" t="str">
        <f>Translations!$B$1237</f>
        <v>Iran (Islamic Republic of)</v>
      </c>
    </row>
    <row r="768" spans="1:1" x14ac:dyDescent="0.2">
      <c r="A768" s="660" t="str">
        <f>Translations!$B$485</f>
        <v>Iraq</v>
      </c>
    </row>
    <row r="769" spans="1:1" x14ac:dyDescent="0.2">
      <c r="A769" s="660" t="str">
        <f>Translations!$B$383</f>
        <v>Ireland</v>
      </c>
    </row>
    <row r="770" spans="1:1" x14ac:dyDescent="0.2">
      <c r="A770" s="660" t="str">
        <f>Translations!$B$487</f>
        <v>Israel</v>
      </c>
    </row>
    <row r="771" spans="1:1" x14ac:dyDescent="0.2">
      <c r="A771" s="660" t="str">
        <f>Translations!$B$384</f>
        <v>Italy</v>
      </c>
    </row>
    <row r="772" spans="1:1" x14ac:dyDescent="0.2">
      <c r="A772" s="660" t="str">
        <f>Translations!$B$488</f>
        <v>Jamaica</v>
      </c>
    </row>
    <row r="773" spans="1:1" x14ac:dyDescent="0.2">
      <c r="A773" s="660" t="str">
        <f>Translations!$B$489</f>
        <v>Japan</v>
      </c>
    </row>
    <row r="774" spans="1:1" x14ac:dyDescent="0.2">
      <c r="A774" s="660" t="str">
        <f>Translations!$B$491</f>
        <v>Jordan</v>
      </c>
    </row>
    <row r="775" spans="1:1" x14ac:dyDescent="0.2">
      <c r="A775" s="660" t="str">
        <f>Translations!$B$492</f>
        <v>Kazakhstan</v>
      </c>
    </row>
    <row r="776" spans="1:1" x14ac:dyDescent="0.2">
      <c r="A776" s="660" t="str">
        <f>Translations!$B$493</f>
        <v>Kenya</v>
      </c>
    </row>
    <row r="777" spans="1:1" x14ac:dyDescent="0.2">
      <c r="A777" s="660" t="str">
        <f>Translations!$B$494</f>
        <v>Kiribati</v>
      </c>
    </row>
    <row r="778" spans="1:1" x14ac:dyDescent="0.2">
      <c r="A778" s="660" t="str">
        <f>Translations!$B$495</f>
        <v>Kuwait</v>
      </c>
    </row>
    <row r="779" spans="1:1" x14ac:dyDescent="0.2">
      <c r="A779" s="660" t="str">
        <f>Translations!$B$496</f>
        <v>Kyrgyzstan</v>
      </c>
    </row>
    <row r="780" spans="1:1" x14ac:dyDescent="0.2">
      <c r="A780" s="660" t="str">
        <f>Translations!$B$497</f>
        <v>Lao People's Democratic Republic</v>
      </c>
    </row>
    <row r="781" spans="1:1" x14ac:dyDescent="0.2">
      <c r="A781" s="660" t="str">
        <f>Translations!$B$385</f>
        <v>Latvia</v>
      </c>
    </row>
    <row r="782" spans="1:1" x14ac:dyDescent="0.2">
      <c r="A782" s="660" t="str">
        <f>Translations!$B$498</f>
        <v>Lebanon</v>
      </c>
    </row>
    <row r="783" spans="1:1" x14ac:dyDescent="0.2">
      <c r="A783" s="660" t="str">
        <f>Translations!$B$499</f>
        <v>Lesotho</v>
      </c>
    </row>
    <row r="784" spans="1:1" x14ac:dyDescent="0.2">
      <c r="A784" s="660" t="str">
        <f>Translations!$B$500</f>
        <v>Liberia</v>
      </c>
    </row>
    <row r="785" spans="1:1" x14ac:dyDescent="0.2">
      <c r="A785" s="660" t="str">
        <f>Translations!$B$501</f>
        <v>Libya</v>
      </c>
    </row>
    <row r="786" spans="1:1" x14ac:dyDescent="0.2">
      <c r="A786" s="660" t="str">
        <f>Translations!$B$387</f>
        <v>Lithuania</v>
      </c>
    </row>
    <row r="787" spans="1:1" x14ac:dyDescent="0.2">
      <c r="A787" s="660" t="str">
        <f>Translations!$B$388</f>
        <v>Luxembourg</v>
      </c>
    </row>
    <row r="788" spans="1:1" x14ac:dyDescent="0.2">
      <c r="A788" s="660" t="str">
        <f>Translations!$B$502</f>
        <v>Madagascar</v>
      </c>
    </row>
    <row r="789" spans="1:1" x14ac:dyDescent="0.2">
      <c r="A789" s="660" t="str">
        <f>Translations!$B$503</f>
        <v>Malawi</v>
      </c>
    </row>
    <row r="790" spans="1:1" x14ac:dyDescent="0.2">
      <c r="A790" s="660" t="str">
        <f>Translations!$B$504</f>
        <v>Malaysia</v>
      </c>
    </row>
    <row r="791" spans="1:1" x14ac:dyDescent="0.2">
      <c r="A791" s="660" t="str">
        <f>Translations!$B$505</f>
        <v>Maldives</v>
      </c>
    </row>
    <row r="792" spans="1:1" x14ac:dyDescent="0.2">
      <c r="A792" s="660" t="str">
        <f>Translations!$B$506</f>
        <v>Mali</v>
      </c>
    </row>
    <row r="793" spans="1:1" x14ac:dyDescent="0.2">
      <c r="A793" s="660" t="str">
        <f>Translations!$B$389</f>
        <v>Malta</v>
      </c>
    </row>
    <row r="794" spans="1:1" x14ac:dyDescent="0.2">
      <c r="A794" s="660" t="str">
        <f>Translations!$B$507</f>
        <v>Marshall Islands</v>
      </c>
    </row>
    <row r="795" spans="1:1" x14ac:dyDescent="0.2">
      <c r="A795" s="660" t="str">
        <f>Translations!$B$509</f>
        <v>Mauritania</v>
      </c>
    </row>
    <row r="796" spans="1:1" x14ac:dyDescent="0.2">
      <c r="A796" s="660" t="str">
        <f>Translations!$B$510</f>
        <v>Mauritius</v>
      </c>
    </row>
    <row r="797" spans="1:1" x14ac:dyDescent="0.2">
      <c r="A797" s="660" t="str">
        <f>Translations!$B$512</f>
        <v>Mexico</v>
      </c>
    </row>
    <row r="798" spans="1:1" x14ac:dyDescent="0.2">
      <c r="A798" s="660" t="str">
        <f>Translations!$B$1238</f>
        <v>Micronesia (Federated States of)</v>
      </c>
    </row>
    <row r="799" spans="1:1" x14ac:dyDescent="0.2">
      <c r="A799" s="660" t="str">
        <f>Translations!$B$514</f>
        <v>Monaco</v>
      </c>
    </row>
    <row r="800" spans="1:1" x14ac:dyDescent="0.2">
      <c r="A800" s="660" t="str">
        <f>Translations!$B$515</f>
        <v>Mongolia</v>
      </c>
    </row>
    <row r="801" spans="1:1" x14ac:dyDescent="0.2">
      <c r="A801" s="660" t="str">
        <f>Translations!$B$516</f>
        <v>Montenegro</v>
      </c>
    </row>
    <row r="802" spans="1:1" x14ac:dyDescent="0.2">
      <c r="A802" s="660" t="str">
        <f>Translations!$B$518</f>
        <v>Morocco</v>
      </c>
    </row>
    <row r="803" spans="1:1" x14ac:dyDescent="0.2">
      <c r="A803" s="660" t="str">
        <f>Translations!$B$519</f>
        <v>Mozambique</v>
      </c>
    </row>
    <row r="804" spans="1:1" x14ac:dyDescent="0.2">
      <c r="A804" s="660" t="str">
        <f>Translations!$B$520</f>
        <v>Myanmar</v>
      </c>
    </row>
    <row r="805" spans="1:1" x14ac:dyDescent="0.2">
      <c r="A805" s="660" t="str">
        <f>Translations!$B$521</f>
        <v>Namibia</v>
      </c>
    </row>
    <row r="806" spans="1:1" x14ac:dyDescent="0.2">
      <c r="A806" s="660" t="str">
        <f>Translations!$B$522</f>
        <v>Nauru</v>
      </c>
    </row>
    <row r="807" spans="1:1" x14ac:dyDescent="0.2">
      <c r="A807" s="660" t="str">
        <f>Translations!$B$523</f>
        <v>Nepal</v>
      </c>
    </row>
    <row r="808" spans="1:1" x14ac:dyDescent="0.2">
      <c r="A808" s="660" t="str">
        <f>Translations!$B$390</f>
        <v>Netherlands</v>
      </c>
    </row>
    <row r="809" spans="1:1" x14ac:dyDescent="0.2">
      <c r="A809" s="660" t="str">
        <f>Translations!$B$526</f>
        <v>New Zealand</v>
      </c>
    </row>
    <row r="810" spans="1:1" x14ac:dyDescent="0.2">
      <c r="A810" s="660" t="str">
        <f>Translations!$B$527</f>
        <v>Nicaragua</v>
      </c>
    </row>
    <row r="811" spans="1:1" x14ac:dyDescent="0.2">
      <c r="A811" s="660" t="str">
        <f>Translations!$B$528</f>
        <v>Niger</v>
      </c>
    </row>
    <row r="812" spans="1:1" x14ac:dyDescent="0.2">
      <c r="A812" s="660" t="str">
        <f>Translations!$B$529</f>
        <v>Nigeria</v>
      </c>
    </row>
    <row r="813" spans="1:1" x14ac:dyDescent="0.2">
      <c r="A813" s="660" t="str">
        <f>Translations!$B$1194</f>
        <v>North Macedonia</v>
      </c>
    </row>
    <row r="814" spans="1:1" x14ac:dyDescent="0.2">
      <c r="A814" s="660" t="str">
        <f>Translations!$B$391</f>
        <v>Norway</v>
      </c>
    </row>
    <row r="815" spans="1:1" x14ac:dyDescent="0.2">
      <c r="A815" s="660" t="str">
        <f>Translations!$B$534</f>
        <v>Oman</v>
      </c>
    </row>
    <row r="816" spans="1:1" x14ac:dyDescent="0.2">
      <c r="A816" s="660" t="str">
        <f>Translations!$B$535</f>
        <v>Pakistan</v>
      </c>
    </row>
    <row r="817" spans="1:1" x14ac:dyDescent="0.2">
      <c r="A817" s="660" t="str">
        <f>Translations!$B$536</f>
        <v>Palau</v>
      </c>
    </row>
    <row r="818" spans="1:1" x14ac:dyDescent="0.2">
      <c r="A818" s="660" t="str">
        <f>Translations!$B$537</f>
        <v>Panama</v>
      </c>
    </row>
    <row r="819" spans="1:1" x14ac:dyDescent="0.2">
      <c r="A819" s="660" t="str">
        <f>Translations!$B$538</f>
        <v>Papua New Guinea</v>
      </c>
    </row>
    <row r="820" spans="1:1" x14ac:dyDescent="0.2">
      <c r="A820" s="660" t="str">
        <f>Translations!$B$539</f>
        <v>Paraguay</v>
      </c>
    </row>
    <row r="821" spans="1:1" x14ac:dyDescent="0.2">
      <c r="A821" s="660" t="str">
        <f>Translations!$B$540</f>
        <v>Peru</v>
      </c>
    </row>
    <row r="822" spans="1:1" x14ac:dyDescent="0.2">
      <c r="A822" s="660" t="str">
        <f>Translations!$B$541</f>
        <v>Philippines</v>
      </c>
    </row>
    <row r="823" spans="1:1" x14ac:dyDescent="0.2">
      <c r="A823" s="660" t="str">
        <f>Translations!$B$392</f>
        <v>Poland</v>
      </c>
    </row>
    <row r="824" spans="1:1" x14ac:dyDescent="0.2">
      <c r="A824" s="660" t="str">
        <f>Translations!$B$393</f>
        <v>Portugal</v>
      </c>
    </row>
    <row r="825" spans="1:1" x14ac:dyDescent="0.2">
      <c r="A825" s="660" t="str">
        <f>Translations!$B$544</f>
        <v>Qatar</v>
      </c>
    </row>
    <row r="826" spans="1:1" x14ac:dyDescent="0.2">
      <c r="A826" s="660" t="str">
        <f>Translations!$B$1239</f>
        <v>Republic of Korea</v>
      </c>
    </row>
    <row r="827" spans="1:1" x14ac:dyDescent="0.2">
      <c r="A827" s="660" t="str">
        <f>Translations!$B$1240</f>
        <v>Republic of Moldova</v>
      </c>
    </row>
    <row r="828" spans="1:1" x14ac:dyDescent="0.2">
      <c r="A828" s="660" t="str">
        <f>Translations!$B$394</f>
        <v>Romania</v>
      </c>
    </row>
    <row r="829" spans="1:1" x14ac:dyDescent="0.2">
      <c r="A829" s="660" t="str">
        <f>Translations!$B$548</f>
        <v>Russian Federation</v>
      </c>
    </row>
    <row r="830" spans="1:1" x14ac:dyDescent="0.2">
      <c r="A830" s="660" t="str">
        <f>Translations!$B$549</f>
        <v>Rwanda</v>
      </c>
    </row>
    <row r="831" spans="1:1" x14ac:dyDescent="0.2">
      <c r="A831" s="660" t="str">
        <f>Translations!$B$552</f>
        <v>Saint Kitts and Nevis</v>
      </c>
    </row>
    <row r="832" spans="1:1" x14ac:dyDescent="0.2">
      <c r="A832" s="660" t="str">
        <f>Translations!$B$553</f>
        <v>Saint Lucia</v>
      </c>
    </row>
    <row r="833" spans="1:1" x14ac:dyDescent="0.2">
      <c r="A833" s="660" t="str">
        <f>Translations!$B$556</f>
        <v>Saint Vincent and the Grenadines</v>
      </c>
    </row>
    <row r="834" spans="1:1" x14ac:dyDescent="0.2">
      <c r="A834" s="660" t="str">
        <f>Translations!$B$557</f>
        <v>Samoa</v>
      </c>
    </row>
    <row r="835" spans="1:1" x14ac:dyDescent="0.2">
      <c r="A835" s="660" t="str">
        <f>Translations!$B$558</f>
        <v>San Marino</v>
      </c>
    </row>
    <row r="836" spans="1:1" x14ac:dyDescent="0.2">
      <c r="A836" s="660" t="str">
        <f>Translations!$B$559</f>
        <v>Sao Tome and Principe</v>
      </c>
    </row>
    <row r="837" spans="1:1" x14ac:dyDescent="0.2">
      <c r="A837" s="660" t="str">
        <f>Translations!$B$560</f>
        <v>Saudi Arabia</v>
      </c>
    </row>
    <row r="838" spans="1:1" x14ac:dyDescent="0.2">
      <c r="A838" s="660" t="str">
        <f>Translations!$B$561</f>
        <v>Senegal</v>
      </c>
    </row>
    <row r="839" spans="1:1" x14ac:dyDescent="0.2">
      <c r="A839" s="660" t="str">
        <f>Translations!$B$562</f>
        <v>Serbia</v>
      </c>
    </row>
    <row r="840" spans="1:1" x14ac:dyDescent="0.2">
      <c r="A840" s="660" t="str">
        <f>Translations!$B$563</f>
        <v>Seychelles</v>
      </c>
    </row>
    <row r="841" spans="1:1" x14ac:dyDescent="0.2">
      <c r="A841" s="660" t="str">
        <f>Translations!$B$564</f>
        <v>Sierra Leone</v>
      </c>
    </row>
    <row r="842" spans="1:1" x14ac:dyDescent="0.2">
      <c r="A842" s="660" t="str">
        <f>Translations!$B$565</f>
        <v>Singapore</v>
      </c>
    </row>
    <row r="843" spans="1:1" x14ac:dyDescent="0.2">
      <c r="A843" s="660" t="str">
        <f>Translations!$B$395</f>
        <v>Slovakia</v>
      </c>
    </row>
    <row r="844" spans="1:1" x14ac:dyDescent="0.2">
      <c r="A844" s="660" t="str">
        <f>Translations!$B$396</f>
        <v>Slovenia</v>
      </c>
    </row>
    <row r="845" spans="1:1" x14ac:dyDescent="0.2">
      <c r="A845" s="660" t="str">
        <f>Translations!$B$566</f>
        <v>Solomon Islands</v>
      </c>
    </row>
    <row r="846" spans="1:1" x14ac:dyDescent="0.2">
      <c r="A846" s="660" t="str">
        <f>Translations!$B$567</f>
        <v>Somalia</v>
      </c>
    </row>
    <row r="847" spans="1:1" x14ac:dyDescent="0.2">
      <c r="A847" s="660" t="str">
        <f>Translations!$B$568</f>
        <v>South Africa</v>
      </c>
    </row>
    <row r="848" spans="1:1" x14ac:dyDescent="0.2">
      <c r="A848" s="660" t="str">
        <f>Translations!$B$829</f>
        <v>South Sudan</v>
      </c>
    </row>
    <row r="849" spans="1:1" x14ac:dyDescent="0.2">
      <c r="A849" s="660" t="str">
        <f>Translations!$B$397</f>
        <v>Spain</v>
      </c>
    </row>
    <row r="850" spans="1:1" x14ac:dyDescent="0.2">
      <c r="A850" s="660" t="str">
        <f>Translations!$B$569</f>
        <v>Sri Lanka</v>
      </c>
    </row>
    <row r="851" spans="1:1" x14ac:dyDescent="0.2">
      <c r="A851" s="660" t="str">
        <f>Translations!$B$570</f>
        <v>Sudan</v>
      </c>
    </row>
    <row r="852" spans="1:1" x14ac:dyDescent="0.2">
      <c r="A852" s="660" t="str">
        <f>Translations!$B$571</f>
        <v>Suriname</v>
      </c>
    </row>
    <row r="853" spans="1:1" x14ac:dyDescent="0.2">
      <c r="A853" s="660" t="str">
        <f>Translations!$B$398</f>
        <v>Sweden</v>
      </c>
    </row>
    <row r="854" spans="1:1" x14ac:dyDescent="0.2">
      <c r="A854" s="660" t="str">
        <f>Translations!$B$574</f>
        <v>Switzerland</v>
      </c>
    </row>
    <row r="855" spans="1:1" x14ac:dyDescent="0.2">
      <c r="A855" s="660" t="str">
        <f>Translations!$B$575</f>
        <v>Syrian Arab Republic</v>
      </c>
    </row>
    <row r="856" spans="1:1" x14ac:dyDescent="0.2">
      <c r="A856" s="660" t="str">
        <f>Translations!$B$576</f>
        <v>Tajikistan</v>
      </c>
    </row>
    <row r="857" spans="1:1" x14ac:dyDescent="0.2">
      <c r="A857" s="660" t="str">
        <f>Translations!$B$577</f>
        <v>Thailand</v>
      </c>
    </row>
    <row r="858" spans="1:1" x14ac:dyDescent="0.2">
      <c r="A858" s="660" t="str">
        <f>Translations!$B$579</f>
        <v>Timor-Leste</v>
      </c>
    </row>
    <row r="859" spans="1:1" x14ac:dyDescent="0.2">
      <c r="A859" s="660" t="str">
        <f>Translations!$B$580</f>
        <v>Togo</v>
      </c>
    </row>
    <row r="860" spans="1:1" x14ac:dyDescent="0.2">
      <c r="A860" s="660" t="str">
        <f>Translations!$B$582</f>
        <v>Tonga</v>
      </c>
    </row>
    <row r="861" spans="1:1" x14ac:dyDescent="0.2">
      <c r="A861" s="660" t="str">
        <f>Translations!$B$583</f>
        <v>Trinidad and Tobago</v>
      </c>
    </row>
    <row r="862" spans="1:1" x14ac:dyDescent="0.2">
      <c r="A862" s="660" t="str">
        <f>Translations!$B$584</f>
        <v>Tunisia</v>
      </c>
    </row>
    <row r="863" spans="1:1" x14ac:dyDescent="0.2">
      <c r="A863" s="660" t="str">
        <f>Translations!$B$585</f>
        <v>Turkey</v>
      </c>
    </row>
    <row r="864" spans="1:1" x14ac:dyDescent="0.2">
      <c r="A864" s="660" t="str">
        <f>Translations!$B$586</f>
        <v>Turkmenistan</v>
      </c>
    </row>
    <row r="865" spans="1:1" x14ac:dyDescent="0.2">
      <c r="A865" s="660" t="str">
        <f>Translations!$B$588</f>
        <v>Tuvalu</v>
      </c>
    </row>
    <row r="866" spans="1:1" x14ac:dyDescent="0.2">
      <c r="A866" s="660" t="str">
        <f>Translations!$B$589</f>
        <v>Uganda</v>
      </c>
    </row>
    <row r="867" spans="1:1" x14ac:dyDescent="0.2">
      <c r="A867" s="660" t="str">
        <f>Translations!$B$590</f>
        <v>Ukraine</v>
      </c>
    </row>
    <row r="868" spans="1:1" x14ac:dyDescent="0.2">
      <c r="A868" s="660" t="str">
        <f>Translations!$B$591</f>
        <v>United Arab Emirates</v>
      </c>
    </row>
    <row r="869" spans="1:1" x14ac:dyDescent="0.2">
      <c r="A869" s="660" t="str">
        <f>Translations!$B$399</f>
        <v>United Kingdom</v>
      </c>
    </row>
    <row r="870" spans="1:1" x14ac:dyDescent="0.2">
      <c r="A870" s="660" t="str">
        <f>Translations!$B$1241</f>
        <v>United Republic of Tanzania</v>
      </c>
    </row>
    <row r="871" spans="1:1" x14ac:dyDescent="0.2">
      <c r="A871" s="660" t="str">
        <f>Translations!$B$593</f>
        <v>United States</v>
      </c>
    </row>
    <row r="872" spans="1:1" x14ac:dyDescent="0.2">
      <c r="A872" s="660" t="str">
        <f>Translations!$B$595</f>
        <v>Uruguay</v>
      </c>
    </row>
    <row r="873" spans="1:1" x14ac:dyDescent="0.2">
      <c r="A873" s="660" t="str">
        <f>Translations!$B$596</f>
        <v>Uzbekistan</v>
      </c>
    </row>
    <row r="874" spans="1:1" x14ac:dyDescent="0.2">
      <c r="A874" s="660" t="str">
        <f>Translations!$B$597</f>
        <v>Vanuatu</v>
      </c>
    </row>
    <row r="875" spans="1:1" x14ac:dyDescent="0.2">
      <c r="A875" s="660" t="str">
        <f>Translations!$B$1242</f>
        <v>Venezuela (Bolivarian Republic of)</v>
      </c>
    </row>
    <row r="876" spans="1:1" x14ac:dyDescent="0.2">
      <c r="A876" s="660" t="str">
        <f>Translations!$B$599</f>
        <v>Viet Nam</v>
      </c>
    </row>
    <row r="877" spans="1:1" x14ac:dyDescent="0.2">
      <c r="A877" s="660" t="str">
        <f>Translations!$B$602</f>
        <v>Yemen</v>
      </c>
    </row>
    <row r="878" spans="1:1" x14ac:dyDescent="0.2">
      <c r="A878" s="660" t="str">
        <f>Translations!$B$603</f>
        <v>Zambia</v>
      </c>
    </row>
    <row r="879" spans="1:1" x14ac:dyDescent="0.2">
      <c r="A879" s="660" t="str">
        <f>Translations!$B$604</f>
        <v>Zimbabwe</v>
      </c>
    </row>
    <row r="883" spans="1:1" x14ac:dyDescent="0.2">
      <c r="A883" s="645" t="s">
        <v>1530</v>
      </c>
    </row>
    <row r="884" spans="1:1" x14ac:dyDescent="0.2">
      <c r="A884" s="648" t="str">
        <f>Translations!$B$368</f>
        <v>Please select</v>
      </c>
    </row>
    <row r="885" spans="1:1" x14ac:dyDescent="0.2">
      <c r="A885" s="648" t="str">
        <f>Translations!$B$369</f>
        <v>Austria</v>
      </c>
    </row>
    <row r="886" spans="1:1" x14ac:dyDescent="0.2">
      <c r="A886" s="648" t="str">
        <f>Translations!$B$370</f>
        <v>Belgium</v>
      </c>
    </row>
    <row r="887" spans="1:1" x14ac:dyDescent="0.2">
      <c r="A887" s="648" t="str">
        <f>Translations!$B$371</f>
        <v>Bulgaria</v>
      </c>
    </row>
    <row r="888" spans="1:1" x14ac:dyDescent="0.2">
      <c r="A888" s="648" t="str">
        <f>Translations!$B$372</f>
        <v>Croatia</v>
      </c>
    </row>
    <row r="889" spans="1:1" x14ac:dyDescent="0.2">
      <c r="A889" s="648" t="str">
        <f>Translations!$B$373</f>
        <v>Cyprus</v>
      </c>
    </row>
    <row r="890" spans="1:1" x14ac:dyDescent="0.2">
      <c r="A890" s="648" t="str">
        <f>Translations!$B$374</f>
        <v>Czechia</v>
      </c>
    </row>
    <row r="891" spans="1:1" x14ac:dyDescent="0.2">
      <c r="A891" s="648" t="str">
        <f>Translations!$B$375</f>
        <v>Denmark</v>
      </c>
    </row>
    <row r="892" spans="1:1" x14ac:dyDescent="0.2">
      <c r="A892" s="648" t="str">
        <f>Translations!$B$376</f>
        <v>Estonia</v>
      </c>
    </row>
    <row r="893" spans="1:1" x14ac:dyDescent="0.2">
      <c r="A893" s="648" t="str">
        <f>Translations!$B$377</f>
        <v>Finland</v>
      </c>
    </row>
    <row r="894" spans="1:1" x14ac:dyDescent="0.2">
      <c r="A894" s="648" t="str">
        <f>Translations!$B$378</f>
        <v>France</v>
      </c>
    </row>
    <row r="895" spans="1:1" x14ac:dyDescent="0.2">
      <c r="A895" s="648" t="str">
        <f>Translations!$B$379</f>
        <v>Germany</v>
      </c>
    </row>
    <row r="896" spans="1:1" x14ac:dyDescent="0.2">
      <c r="A896" s="648" t="str">
        <f>Translations!$B$380</f>
        <v>Greece</v>
      </c>
    </row>
    <row r="897" spans="1:1" x14ac:dyDescent="0.2">
      <c r="A897" s="648" t="str">
        <f>Translations!$B$381</f>
        <v>Hungary</v>
      </c>
    </row>
    <row r="898" spans="1:1" x14ac:dyDescent="0.2">
      <c r="A898" s="649" t="str">
        <f>Translations!$B$382</f>
        <v>Iceland</v>
      </c>
    </row>
    <row r="899" spans="1:1" x14ac:dyDescent="0.2">
      <c r="A899" s="648" t="str">
        <f>Translations!$B$383</f>
        <v>Ireland</v>
      </c>
    </row>
    <row r="900" spans="1:1" x14ac:dyDescent="0.2">
      <c r="A900" s="648" t="str">
        <f>Translations!$B$384</f>
        <v>Italy</v>
      </c>
    </row>
    <row r="901" spans="1:1" x14ac:dyDescent="0.2">
      <c r="A901" s="648" t="str">
        <f>Translations!$B$385</f>
        <v>Latvia</v>
      </c>
    </row>
    <row r="902" spans="1:1" x14ac:dyDescent="0.2">
      <c r="A902" s="648" t="str">
        <f>Translations!$B$386</f>
        <v>Liechtenstein</v>
      </c>
    </row>
    <row r="903" spans="1:1" x14ac:dyDescent="0.2">
      <c r="A903" s="648" t="str">
        <f>Translations!$B$387</f>
        <v>Lithuania</v>
      </c>
    </row>
    <row r="904" spans="1:1" x14ac:dyDescent="0.2">
      <c r="A904" s="648" t="str">
        <f>Translations!$B$388</f>
        <v>Luxembourg</v>
      </c>
    </row>
    <row r="905" spans="1:1" x14ac:dyDescent="0.2">
      <c r="A905" s="648" t="str">
        <f>Translations!$B$389</f>
        <v>Malta</v>
      </c>
    </row>
    <row r="906" spans="1:1" x14ac:dyDescent="0.2">
      <c r="A906" s="648" t="str">
        <f>Translations!$B$390</f>
        <v>Netherlands</v>
      </c>
    </row>
    <row r="907" spans="1:1" x14ac:dyDescent="0.2">
      <c r="A907" s="649" t="str">
        <f>Translations!$B$391</f>
        <v>Norway</v>
      </c>
    </row>
    <row r="908" spans="1:1" x14ac:dyDescent="0.2">
      <c r="A908" s="648" t="str">
        <f>Translations!$B$392</f>
        <v>Poland</v>
      </c>
    </row>
    <row r="909" spans="1:1" x14ac:dyDescent="0.2">
      <c r="A909" s="648" t="str">
        <f>Translations!$B$393</f>
        <v>Portugal</v>
      </c>
    </row>
    <row r="910" spans="1:1" x14ac:dyDescent="0.2">
      <c r="A910" s="648" t="str">
        <f>Translations!$B$394</f>
        <v>Romania</v>
      </c>
    </row>
    <row r="911" spans="1:1" x14ac:dyDescent="0.2">
      <c r="A911" s="648" t="str">
        <f>Translations!$B$395</f>
        <v>Slovakia</v>
      </c>
    </row>
    <row r="912" spans="1:1" x14ac:dyDescent="0.2">
      <c r="A912" s="648" t="str">
        <f>Translations!$B$396</f>
        <v>Slovenia</v>
      </c>
    </row>
    <row r="913" spans="1:2" x14ac:dyDescent="0.2">
      <c r="A913" s="648" t="str">
        <f>Translations!$B$397</f>
        <v>Spain</v>
      </c>
    </row>
    <row r="914" spans="1:2" x14ac:dyDescent="0.2">
      <c r="A914" s="648" t="str">
        <f>Translations!$B$398</f>
        <v>Sweden</v>
      </c>
    </row>
    <row r="915" spans="1:2" x14ac:dyDescent="0.2">
      <c r="A915" s="649" t="str">
        <f>Translations!$B$574</f>
        <v>Switzerland</v>
      </c>
    </row>
    <row r="916" spans="1:2" x14ac:dyDescent="0.2">
      <c r="A916" s="648" t="str">
        <f>Translations!$B$399</f>
        <v>United Kingdom</v>
      </c>
    </row>
    <row r="921" spans="1:2" x14ac:dyDescent="0.2">
      <c r="A921" s="62" t="s">
        <v>1531</v>
      </c>
      <c r="B921" s="44" t="s">
        <v>1532</v>
      </c>
    </row>
    <row r="922" spans="1:2" x14ac:dyDescent="0.2">
      <c r="A922" s="648" t="s">
        <v>23</v>
      </c>
      <c r="B922" s="44" t="s">
        <v>1532</v>
      </c>
    </row>
  </sheetData>
  <sheetProtection formatCells="0" formatColumns="0" formatRows="0" insertColumns="0" insertRows="0"/>
  <pageMargins left="0.78740157499999996" right="0.78740157499999996" top="0.984251969" bottom="0.984251969" header="0.5" footer="0.5"/>
  <pageSetup paperSize="9" scale="38" fitToHeight="10" orientation="landscape" r:id="rId1"/>
  <headerFooter alignWithMargins="0">
    <oddHeader>&amp;L&amp;F, &amp;A&amp;R&amp;D, &amp;T</oddHeader>
    <oddFooter>&amp;C&amp;P / &amp;N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83F43-2D92-46B9-9199-2F16B57FD3EB}">
  <sheetPr codeName="Tabelle16">
    <tabColor indexed="12"/>
  </sheetPr>
  <dimension ref="A2"/>
  <sheetViews>
    <sheetView workbookViewId="0">
      <selection activeCell="G35" sqref="G35:H35"/>
    </sheetView>
  </sheetViews>
  <sheetFormatPr baseColWidth="10" defaultColWidth="11.42578125" defaultRowHeight="12.75" x14ac:dyDescent="0.2"/>
  <sheetData>
    <row r="2" spans="1:1" ht="23.25" x14ac:dyDescent="0.35">
      <c r="A2" s="661" t="s">
        <v>1533</v>
      </c>
    </row>
  </sheetData>
  <sheetProtection formatCells="0" formatColumns="0" formatRows="0" insertColumns="0" insertRows="0"/>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A2877-BD6E-4B4C-B10E-2BE14E00E305}">
  <sheetPr codeName="Sheet5">
    <tabColor indexed="57"/>
    <pageSetUpPr fitToPage="1"/>
  </sheetPr>
  <dimension ref="A1:E99"/>
  <sheetViews>
    <sheetView zoomScale="115" zoomScaleNormal="115" workbookViewId="0">
      <selection activeCell="C30" sqref="C30"/>
    </sheetView>
  </sheetViews>
  <sheetFormatPr baseColWidth="10" defaultColWidth="11.42578125" defaultRowHeight="12.75" x14ac:dyDescent="0.2"/>
  <cols>
    <col min="1" max="1" width="15.85546875" customWidth="1"/>
    <col min="2" max="2" width="45.7109375" customWidth="1"/>
    <col min="3" max="3" width="34.85546875" customWidth="1"/>
  </cols>
  <sheetData>
    <row r="1" spans="1:5" ht="13.5" thickBot="1" x14ac:dyDescent="0.25">
      <c r="A1" s="63" t="s">
        <v>1534</v>
      </c>
    </row>
    <row r="2" spans="1:5" ht="13.5" thickBot="1" x14ac:dyDescent="0.25">
      <c r="A2" s="662" t="s">
        <v>1535</v>
      </c>
      <c r="B2" s="663" t="s">
        <v>1536</v>
      </c>
    </row>
    <row r="3" spans="1:5" ht="13.5" thickBot="1" x14ac:dyDescent="0.25">
      <c r="A3" s="664" t="s">
        <v>1537</v>
      </c>
      <c r="B3" s="665">
        <v>45309</v>
      </c>
      <c r="C3" s="666" t="str">
        <f>IF(ISNUMBER(MATCH(B3,A23:A37,0)),VLOOKUP(B3,A23:B37,2,FALSE),"---")</f>
        <v>AER EU &amp; CH ETS_CH_en_180124.xls</v>
      </c>
      <c r="D3" s="667"/>
      <c r="E3" s="668"/>
    </row>
    <row r="4" spans="1:5" x14ac:dyDescent="0.2">
      <c r="A4" s="669" t="s">
        <v>1538</v>
      </c>
      <c r="B4" s="670" t="s">
        <v>24</v>
      </c>
    </row>
    <row r="5" spans="1:5" ht="13.5" thickBot="1" x14ac:dyDescent="0.25">
      <c r="A5" s="671" t="s">
        <v>1539</v>
      </c>
      <c r="B5" s="672" t="s">
        <v>1380</v>
      </c>
    </row>
    <row r="7" spans="1:5" x14ac:dyDescent="0.2">
      <c r="A7" s="63" t="s">
        <v>1540</v>
      </c>
    </row>
    <row r="8" spans="1:5" x14ac:dyDescent="0.2">
      <c r="A8" s="673" t="s">
        <v>1541</v>
      </c>
      <c r="B8" s="674"/>
      <c r="C8" s="673" t="s">
        <v>1542</v>
      </c>
    </row>
    <row r="9" spans="1:5" x14ac:dyDescent="0.2">
      <c r="A9" s="673" t="s">
        <v>1543</v>
      </c>
      <c r="B9" s="674"/>
      <c r="C9" s="673" t="s">
        <v>1544</v>
      </c>
    </row>
    <row r="10" spans="1:5" x14ac:dyDescent="0.2">
      <c r="A10" s="673" t="s">
        <v>1536</v>
      </c>
      <c r="B10" s="674"/>
      <c r="C10" s="673" t="s">
        <v>1545</v>
      </c>
    </row>
    <row r="11" spans="1:5" x14ac:dyDescent="0.2">
      <c r="A11" s="673"/>
      <c r="B11" s="674"/>
      <c r="C11" s="673"/>
    </row>
    <row r="12" spans="1:5" x14ac:dyDescent="0.2">
      <c r="A12" s="674"/>
      <c r="B12" s="674"/>
      <c r="C12" s="674"/>
    </row>
    <row r="13" spans="1:5" x14ac:dyDescent="0.2">
      <c r="A13" s="674"/>
      <c r="B13" s="674"/>
      <c r="C13" s="674"/>
    </row>
    <row r="14" spans="1:5" x14ac:dyDescent="0.2">
      <c r="A14" s="674"/>
      <c r="B14" s="674"/>
      <c r="C14" s="674"/>
    </row>
    <row r="15" spans="1:5" x14ac:dyDescent="0.2">
      <c r="A15" s="673"/>
      <c r="B15" s="674"/>
      <c r="C15" s="673"/>
    </row>
    <row r="16" spans="1:5" x14ac:dyDescent="0.2">
      <c r="A16" s="673"/>
      <c r="B16" s="674"/>
      <c r="C16" s="673"/>
    </row>
    <row r="17" spans="1:3" x14ac:dyDescent="0.2">
      <c r="A17" s="673"/>
      <c r="B17" s="674"/>
      <c r="C17" s="673"/>
    </row>
    <row r="18" spans="1:3" x14ac:dyDescent="0.2">
      <c r="A18" s="673"/>
      <c r="B18" s="674"/>
      <c r="C18" s="673"/>
    </row>
    <row r="19" spans="1:3" x14ac:dyDescent="0.2">
      <c r="A19" s="673"/>
      <c r="B19" s="674"/>
      <c r="C19" s="673"/>
    </row>
    <row r="20" spans="1:3" x14ac:dyDescent="0.2">
      <c r="A20" s="673"/>
      <c r="B20" s="674"/>
      <c r="C20" s="673"/>
    </row>
    <row r="21" spans="1:3" x14ac:dyDescent="0.2">
      <c r="A21" s="673"/>
      <c r="B21" s="674"/>
      <c r="C21" s="673"/>
    </row>
    <row r="22" spans="1:3" x14ac:dyDescent="0.2">
      <c r="A22" s="63" t="s">
        <v>1546</v>
      </c>
      <c r="B22" s="63" t="s">
        <v>1547</v>
      </c>
      <c r="C22" s="63" t="s">
        <v>1548</v>
      </c>
    </row>
    <row r="23" spans="1:3" x14ac:dyDescent="0.2">
      <c r="A23" s="675">
        <v>44103</v>
      </c>
      <c r="B23" s="648" t="str">
        <f>IF(ISBLANK($A23),"---", VLOOKUP($B$2,$A$8:$C$19,3,0) &amp; "_" &amp; VLOOKUP($B$4,$A$40:$B$72,2,0)&amp;"_"&amp;VLOOKUP($B$5,$A$75:$B$99,2,0)&amp;"_"&amp; TEXT(DAY($A23),"0#")&amp; TEXT(MONTH($A23),"0#")&amp; TEXT(YEAR($A23)-2000,"0#")&amp;".xls")</f>
        <v>AER EU &amp; CH ETS_CH_en_290920.xls</v>
      </c>
      <c r="C23" s="649" t="s">
        <v>1549</v>
      </c>
    </row>
    <row r="24" spans="1:3" x14ac:dyDescent="0.2">
      <c r="A24" s="675">
        <v>44153</v>
      </c>
      <c r="B24" s="648" t="str">
        <f>IF(ISBLANK($A24),"---", VLOOKUP($B$2,$A$8:$C$19,3,0) &amp; "_" &amp; VLOOKUP($B$4,$A$40:$B$72,2,0)&amp;"_"&amp;VLOOKUP($B$5,$A$75:$B$99,2,0)&amp;"_"&amp; TEXT(DAY($A24),"0#")&amp; TEXT(MONTH($A24),"0#")&amp; TEXT(YEAR($A24)-2000,"0#")&amp;".xls")</f>
        <v>AER EU &amp; CH ETS_CH_en_181120.xls</v>
      </c>
      <c r="C24" s="649" t="s">
        <v>1550</v>
      </c>
    </row>
    <row r="25" spans="1:3" x14ac:dyDescent="0.2">
      <c r="A25" s="675">
        <v>44253</v>
      </c>
      <c r="B25" s="648" t="str">
        <f t="shared" ref="B25:B30" si="0">IF(ISBLANK($A25),"---", VLOOKUP($B$2,$A$8:$C$20,3,0) &amp; "_" &amp; VLOOKUP($B$4,$A$40:$B$72,2,0)&amp;"_"&amp;VLOOKUP($B$5,$A$75:$B$99,2,0)&amp;"_"&amp; TEXT(DAY($A25),"0#")&amp; TEXT(MONTH($A25),"0#")&amp; TEXT(YEAR($A25)-2000,"0#")&amp;".xls")</f>
        <v>AER EU &amp; CH ETS_CH_en_260221.xls</v>
      </c>
      <c r="C25" s="648" t="s">
        <v>1551</v>
      </c>
    </row>
    <row r="26" spans="1:3" x14ac:dyDescent="0.2">
      <c r="A26" s="675">
        <v>44411</v>
      </c>
      <c r="B26" s="648" t="str">
        <f t="shared" si="0"/>
        <v>AER EU &amp; CH ETS_CH_en_030821.xls</v>
      </c>
      <c r="C26" s="648" t="s">
        <v>1552</v>
      </c>
    </row>
    <row r="27" spans="1:3" x14ac:dyDescent="0.2">
      <c r="A27" s="675">
        <v>44610</v>
      </c>
      <c r="B27" s="648" t="str">
        <f t="shared" si="0"/>
        <v>AER EU &amp; CH ETS_CH_en_180222.xls</v>
      </c>
      <c r="C27" s="649" t="s">
        <v>1553</v>
      </c>
    </row>
    <row r="28" spans="1:3" x14ac:dyDescent="0.2">
      <c r="A28" s="675">
        <v>45114</v>
      </c>
      <c r="B28" s="648" t="str">
        <f t="shared" si="0"/>
        <v>AER EU &amp; CH ETS_CH_en_070723.xls</v>
      </c>
      <c r="C28" s="649" t="s">
        <v>1620</v>
      </c>
    </row>
    <row r="29" spans="1:3" x14ac:dyDescent="0.2">
      <c r="A29" s="675">
        <v>45281</v>
      </c>
      <c r="B29" s="648" t="str">
        <f t="shared" si="0"/>
        <v>AER EU &amp; CH ETS_CH_en_211223.xls</v>
      </c>
      <c r="C29" s="649" t="s">
        <v>1673</v>
      </c>
    </row>
    <row r="30" spans="1:3" x14ac:dyDescent="0.2">
      <c r="A30" s="675">
        <v>45309</v>
      </c>
      <c r="B30" s="648" t="str">
        <f t="shared" si="0"/>
        <v>AER EU &amp; CH ETS_CH_en_180124.xls</v>
      </c>
      <c r="C30" s="649" t="s">
        <v>1689</v>
      </c>
    </row>
    <row r="31" spans="1:3" x14ac:dyDescent="0.2">
      <c r="A31" s="675"/>
      <c r="B31" s="648"/>
      <c r="C31" s="649"/>
    </row>
    <row r="32" spans="1:3" x14ac:dyDescent="0.2">
      <c r="A32" s="675"/>
      <c r="B32" s="648"/>
      <c r="C32" s="649"/>
    </row>
    <row r="33" spans="1:3" x14ac:dyDescent="0.2">
      <c r="A33" s="675"/>
      <c r="B33" s="648"/>
      <c r="C33" s="649"/>
    </row>
    <row r="34" spans="1:3" x14ac:dyDescent="0.2">
      <c r="A34" s="675"/>
      <c r="B34" s="648"/>
      <c r="C34" s="649"/>
    </row>
    <row r="35" spans="1:3" x14ac:dyDescent="0.2">
      <c r="A35" s="675"/>
      <c r="B35" s="648"/>
      <c r="C35" s="649"/>
    </row>
    <row r="36" spans="1:3" x14ac:dyDescent="0.2">
      <c r="A36" s="675"/>
      <c r="B36" s="648"/>
      <c r="C36" s="648"/>
    </row>
    <row r="37" spans="1:3" x14ac:dyDescent="0.2">
      <c r="A37" s="675"/>
      <c r="B37" s="648"/>
      <c r="C37" s="648"/>
    </row>
    <row r="39" spans="1:3" x14ac:dyDescent="0.2">
      <c r="A39" s="63" t="s">
        <v>1538</v>
      </c>
    </row>
    <row r="40" spans="1:3" x14ac:dyDescent="0.2">
      <c r="A40" s="676" t="s">
        <v>1554</v>
      </c>
      <c r="B40" s="676" t="s">
        <v>1555</v>
      </c>
    </row>
    <row r="41" spans="1:3" x14ac:dyDescent="0.2">
      <c r="A41" s="676" t="s">
        <v>1556</v>
      </c>
      <c r="B41" s="676" t="s">
        <v>1557</v>
      </c>
    </row>
    <row r="42" spans="1:3" x14ac:dyDescent="0.2">
      <c r="A42" s="676" t="s">
        <v>481</v>
      </c>
      <c r="B42" s="676" t="s">
        <v>1558</v>
      </c>
    </row>
    <row r="43" spans="1:3" x14ac:dyDescent="0.2">
      <c r="A43" s="676" t="s">
        <v>482</v>
      </c>
      <c r="B43" s="676" t="s">
        <v>1559</v>
      </c>
    </row>
    <row r="44" spans="1:3" x14ac:dyDescent="0.2">
      <c r="A44" s="676" t="s">
        <v>483</v>
      </c>
      <c r="B44" s="676" t="s">
        <v>1560</v>
      </c>
    </row>
    <row r="45" spans="1:3" x14ac:dyDescent="0.2">
      <c r="A45" s="676" t="s">
        <v>484</v>
      </c>
      <c r="B45" s="676" t="s">
        <v>1561</v>
      </c>
    </row>
    <row r="46" spans="1:3" x14ac:dyDescent="0.2">
      <c r="A46" s="676" t="s">
        <v>485</v>
      </c>
      <c r="B46" s="676" t="s">
        <v>1562</v>
      </c>
    </row>
    <row r="47" spans="1:3" x14ac:dyDescent="0.2">
      <c r="A47" s="677" t="s">
        <v>486</v>
      </c>
      <c r="B47" s="676" t="s">
        <v>1563</v>
      </c>
    </row>
    <row r="48" spans="1:3" x14ac:dyDescent="0.2">
      <c r="A48" s="676" t="s">
        <v>487</v>
      </c>
      <c r="B48" s="676" t="s">
        <v>1564</v>
      </c>
    </row>
    <row r="49" spans="1:2" x14ac:dyDescent="0.2">
      <c r="A49" s="676" t="s">
        <v>488</v>
      </c>
      <c r="B49" s="676" t="s">
        <v>1565</v>
      </c>
    </row>
    <row r="50" spans="1:2" x14ac:dyDescent="0.2">
      <c r="A50" s="676" t="s">
        <v>489</v>
      </c>
      <c r="B50" s="676" t="s">
        <v>1566</v>
      </c>
    </row>
    <row r="51" spans="1:2" x14ac:dyDescent="0.2">
      <c r="A51" s="676" t="s">
        <v>490</v>
      </c>
      <c r="B51" s="676" t="s">
        <v>1567</v>
      </c>
    </row>
    <row r="52" spans="1:2" x14ac:dyDescent="0.2">
      <c r="A52" s="676" t="s">
        <v>491</v>
      </c>
      <c r="B52" s="676" t="s">
        <v>1568</v>
      </c>
    </row>
    <row r="53" spans="1:2" x14ac:dyDescent="0.2">
      <c r="A53" s="676" t="s">
        <v>492</v>
      </c>
      <c r="B53" s="676" t="s">
        <v>1569</v>
      </c>
    </row>
    <row r="54" spans="1:2" x14ac:dyDescent="0.2">
      <c r="A54" s="676" t="s">
        <v>493</v>
      </c>
      <c r="B54" s="676" t="s">
        <v>1570</v>
      </c>
    </row>
    <row r="55" spans="1:2" x14ac:dyDescent="0.2">
      <c r="A55" s="676" t="s">
        <v>494</v>
      </c>
      <c r="B55" s="676" t="s">
        <v>1571</v>
      </c>
    </row>
    <row r="56" spans="1:2" x14ac:dyDescent="0.2">
      <c r="A56" s="676" t="s">
        <v>495</v>
      </c>
      <c r="B56" s="676" t="s">
        <v>1572</v>
      </c>
    </row>
    <row r="57" spans="1:2" x14ac:dyDescent="0.2">
      <c r="A57" s="676" t="s">
        <v>496</v>
      </c>
      <c r="B57" s="676" t="s">
        <v>1573</v>
      </c>
    </row>
    <row r="58" spans="1:2" x14ac:dyDescent="0.2">
      <c r="A58" s="676" t="s">
        <v>497</v>
      </c>
      <c r="B58" s="676" t="s">
        <v>1574</v>
      </c>
    </row>
    <row r="59" spans="1:2" x14ac:dyDescent="0.2">
      <c r="A59" s="676" t="s">
        <v>498</v>
      </c>
      <c r="B59" s="676" t="s">
        <v>1575</v>
      </c>
    </row>
    <row r="60" spans="1:2" x14ac:dyDescent="0.2">
      <c r="A60" s="676" t="s">
        <v>499</v>
      </c>
      <c r="B60" s="676" t="s">
        <v>1576</v>
      </c>
    </row>
    <row r="61" spans="1:2" x14ac:dyDescent="0.2">
      <c r="A61" s="676" t="s">
        <v>500</v>
      </c>
      <c r="B61" s="676" t="s">
        <v>1577</v>
      </c>
    </row>
    <row r="62" spans="1:2" x14ac:dyDescent="0.2">
      <c r="A62" s="676" t="s">
        <v>501</v>
      </c>
      <c r="B62" s="676" t="s">
        <v>1578</v>
      </c>
    </row>
    <row r="63" spans="1:2" x14ac:dyDescent="0.2">
      <c r="A63" s="676" t="s">
        <v>502</v>
      </c>
      <c r="B63" s="676" t="s">
        <v>1579</v>
      </c>
    </row>
    <row r="64" spans="1:2" x14ac:dyDescent="0.2">
      <c r="A64" s="676" t="s">
        <v>503</v>
      </c>
      <c r="B64" s="676" t="s">
        <v>1580</v>
      </c>
    </row>
    <row r="65" spans="1:2" x14ac:dyDescent="0.2">
      <c r="A65" s="676" t="s">
        <v>504</v>
      </c>
      <c r="B65" s="676" t="s">
        <v>1581</v>
      </c>
    </row>
    <row r="66" spans="1:2" x14ac:dyDescent="0.2">
      <c r="A66" s="676" t="s">
        <v>505</v>
      </c>
      <c r="B66" s="676" t="s">
        <v>1582</v>
      </c>
    </row>
    <row r="67" spans="1:2" x14ac:dyDescent="0.2">
      <c r="A67" s="676" t="s">
        <v>506</v>
      </c>
      <c r="B67" s="676" t="s">
        <v>1583</v>
      </c>
    </row>
    <row r="68" spans="1:2" x14ac:dyDescent="0.2">
      <c r="A68" s="676" t="s">
        <v>507</v>
      </c>
      <c r="B68" s="676" t="s">
        <v>1584</v>
      </c>
    </row>
    <row r="69" spans="1:2" x14ac:dyDescent="0.2">
      <c r="A69" s="676" t="s">
        <v>508</v>
      </c>
      <c r="B69" s="676" t="s">
        <v>1585</v>
      </c>
    </row>
    <row r="70" spans="1:2" x14ac:dyDescent="0.2">
      <c r="A70" s="676" t="s">
        <v>509</v>
      </c>
      <c r="B70" s="676" t="s">
        <v>1586</v>
      </c>
    </row>
    <row r="71" spans="1:2" x14ac:dyDescent="0.2">
      <c r="A71" s="676" t="s">
        <v>510</v>
      </c>
      <c r="B71" s="676" t="s">
        <v>1587</v>
      </c>
    </row>
    <row r="72" spans="1:2" x14ac:dyDescent="0.2">
      <c r="A72" s="676" t="s">
        <v>24</v>
      </c>
      <c r="B72" s="676" t="s">
        <v>1588</v>
      </c>
    </row>
    <row r="74" spans="1:2" x14ac:dyDescent="0.2">
      <c r="A74" s="63" t="s">
        <v>1589</v>
      </c>
    </row>
    <row r="75" spans="1:2" x14ac:dyDescent="0.2">
      <c r="A75" s="678" t="s">
        <v>1372</v>
      </c>
      <c r="B75" s="678" t="s">
        <v>1590</v>
      </c>
    </row>
    <row r="76" spans="1:2" x14ac:dyDescent="0.2">
      <c r="A76" s="678" t="s">
        <v>1373</v>
      </c>
      <c r="B76" s="678" t="s">
        <v>1591</v>
      </c>
    </row>
    <row r="77" spans="1:2" x14ac:dyDescent="0.2">
      <c r="A77" s="678" t="s">
        <v>1374</v>
      </c>
      <c r="B77" s="678" t="s">
        <v>1592</v>
      </c>
    </row>
    <row r="78" spans="1:2" x14ac:dyDescent="0.2">
      <c r="A78" s="678" t="s">
        <v>1375</v>
      </c>
      <c r="B78" s="678" t="s">
        <v>1593</v>
      </c>
    </row>
    <row r="79" spans="1:2" x14ac:dyDescent="0.2">
      <c r="A79" s="678" t="s">
        <v>1376</v>
      </c>
      <c r="B79" s="678" t="s">
        <v>1594</v>
      </c>
    </row>
    <row r="80" spans="1:2" x14ac:dyDescent="0.2">
      <c r="A80" s="678" t="s">
        <v>1377</v>
      </c>
      <c r="B80" s="678" t="s">
        <v>1595</v>
      </c>
    </row>
    <row r="81" spans="1:2" x14ac:dyDescent="0.2">
      <c r="A81" s="678" t="s">
        <v>1378</v>
      </c>
      <c r="B81" s="678" t="s">
        <v>1596</v>
      </c>
    </row>
    <row r="82" spans="1:2" x14ac:dyDescent="0.2">
      <c r="A82" s="678" t="s">
        <v>1379</v>
      </c>
      <c r="B82" s="678" t="s">
        <v>1597</v>
      </c>
    </row>
    <row r="83" spans="1:2" x14ac:dyDescent="0.2">
      <c r="A83" s="678" t="s">
        <v>1380</v>
      </c>
      <c r="B83" s="678" t="s">
        <v>1598</v>
      </c>
    </row>
    <row r="84" spans="1:2" x14ac:dyDescent="0.2">
      <c r="A84" s="678" t="s">
        <v>1381</v>
      </c>
      <c r="B84" s="678" t="s">
        <v>1599</v>
      </c>
    </row>
    <row r="85" spans="1:2" x14ac:dyDescent="0.2">
      <c r="A85" s="678" t="s">
        <v>1382</v>
      </c>
      <c r="B85" s="678" t="s">
        <v>1600</v>
      </c>
    </row>
    <row r="86" spans="1:2" x14ac:dyDescent="0.2">
      <c r="A86" s="678" t="s">
        <v>1383</v>
      </c>
      <c r="B86" s="678" t="s">
        <v>1601</v>
      </c>
    </row>
    <row r="87" spans="1:2" x14ac:dyDescent="0.2">
      <c r="A87" s="678" t="s">
        <v>1384</v>
      </c>
      <c r="B87" s="678" t="s">
        <v>1602</v>
      </c>
    </row>
    <row r="88" spans="1:2" x14ac:dyDescent="0.2">
      <c r="A88" s="678" t="s">
        <v>1385</v>
      </c>
      <c r="B88" s="678" t="s">
        <v>1603</v>
      </c>
    </row>
    <row r="89" spans="1:2" x14ac:dyDescent="0.2">
      <c r="A89" s="678" t="s">
        <v>1386</v>
      </c>
      <c r="B89" s="678" t="s">
        <v>1604</v>
      </c>
    </row>
    <row r="90" spans="1:2" x14ac:dyDescent="0.2">
      <c r="A90" s="678" t="s">
        <v>1387</v>
      </c>
      <c r="B90" s="678" t="s">
        <v>1605</v>
      </c>
    </row>
    <row r="91" spans="1:2" x14ac:dyDescent="0.2">
      <c r="A91" s="678" t="s">
        <v>1388</v>
      </c>
      <c r="B91" s="678" t="s">
        <v>1606</v>
      </c>
    </row>
    <row r="92" spans="1:2" x14ac:dyDescent="0.2">
      <c r="A92" s="678" t="s">
        <v>1389</v>
      </c>
      <c r="B92" s="678" t="s">
        <v>1607</v>
      </c>
    </row>
    <row r="93" spans="1:2" x14ac:dyDescent="0.2">
      <c r="A93" s="678" t="s">
        <v>1390</v>
      </c>
      <c r="B93" s="678" t="s">
        <v>1608</v>
      </c>
    </row>
    <row r="94" spans="1:2" x14ac:dyDescent="0.2">
      <c r="A94" s="678" t="s">
        <v>1391</v>
      </c>
      <c r="B94" s="678" t="s">
        <v>1609</v>
      </c>
    </row>
    <row r="95" spans="1:2" x14ac:dyDescent="0.2">
      <c r="A95" s="678" t="s">
        <v>1392</v>
      </c>
      <c r="B95" s="678" t="s">
        <v>1610</v>
      </c>
    </row>
    <row r="96" spans="1:2" x14ac:dyDescent="0.2">
      <c r="A96" s="678" t="s">
        <v>1393</v>
      </c>
      <c r="B96" s="678" t="s">
        <v>1611</v>
      </c>
    </row>
    <row r="97" spans="1:2" x14ac:dyDescent="0.2">
      <c r="A97" s="678" t="s">
        <v>1394</v>
      </c>
      <c r="B97" s="678" t="s">
        <v>1612</v>
      </c>
    </row>
    <row r="98" spans="1:2" x14ac:dyDescent="0.2">
      <c r="A98" s="678" t="s">
        <v>1395</v>
      </c>
      <c r="B98" s="678" t="s">
        <v>1613</v>
      </c>
    </row>
    <row r="99" spans="1:2" x14ac:dyDescent="0.2">
      <c r="A99" s="678" t="s">
        <v>1396</v>
      </c>
      <c r="B99" s="678" t="s">
        <v>1614</v>
      </c>
    </row>
  </sheetData>
  <sheetProtection formatCells="0" formatColumns="0" formatRows="0" insertColumns="0" insertRows="0"/>
  <dataValidations count="4">
    <dataValidation type="list" allowBlank="1" showInputMessage="1" showErrorMessage="1" sqref="B5" xr:uid="{CD558077-E412-4C3A-8CC2-1C53FF8E2313}">
      <formula1>$A$75:$A$99</formula1>
    </dataValidation>
    <dataValidation type="list" allowBlank="1" showInputMessage="1" showErrorMessage="1" sqref="B4" xr:uid="{E97B5021-0A27-4FB2-B071-566C51406375}">
      <formula1>$A$40:$A$72</formula1>
    </dataValidation>
    <dataValidation type="list" allowBlank="1" showInputMessage="1" showErrorMessage="1" sqref="B3" xr:uid="{A2FFC345-3DA6-4670-B5FD-9B8363FF4EFE}">
      <formula1>$A$23:$A$37</formula1>
    </dataValidation>
    <dataValidation type="list" allowBlank="1" showInputMessage="1" showErrorMessage="1" sqref="B2" xr:uid="{A9119200-700F-4375-B0C7-F774EA788457}">
      <formula1>$A$8:$A$20</formula1>
    </dataValidation>
  </dataValidations>
  <pageMargins left="0.78740157499999996" right="0.78740157499999996" top="0.984251969" bottom="0.984251969" header="0.5" footer="0.5"/>
  <pageSetup paperSize="9" scale="56"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78110-AC33-41BF-AB2A-E9831F96051A}">
  <sheetPr codeName="Sheet3">
    <pageSetUpPr fitToPage="1"/>
  </sheetPr>
  <dimension ref="A2:O154"/>
  <sheetViews>
    <sheetView showGridLines="0" topLeftCell="A130" zoomScale="120" zoomScaleNormal="120" zoomScaleSheetLayoutView="100" workbookViewId="0">
      <selection activeCell="C93" sqref="C93"/>
    </sheetView>
  </sheetViews>
  <sheetFormatPr baseColWidth="10" defaultColWidth="11.42578125" defaultRowHeight="12.75" x14ac:dyDescent="0.2"/>
  <cols>
    <col min="1" max="1" width="5.42578125" style="43" customWidth="1"/>
    <col min="2" max="2" width="7.28515625" customWidth="1"/>
    <col min="3" max="12" width="11.7109375" customWidth="1"/>
    <col min="13" max="13" width="5.42578125" customWidth="1"/>
    <col min="15" max="15" width="18.28515625" style="2" customWidth="1"/>
  </cols>
  <sheetData>
    <row r="2" spans="1:15" ht="30" customHeight="1" x14ac:dyDescent="0.2">
      <c r="B2" s="807" t="str">
        <f>Translations!$B$33</f>
        <v>INFORMATION AND GUIDELINES</v>
      </c>
      <c r="C2" s="807"/>
      <c r="D2" s="807"/>
      <c r="E2" s="807"/>
      <c r="F2" s="807"/>
      <c r="G2" s="807"/>
      <c r="H2" s="807"/>
      <c r="I2" s="807"/>
      <c r="J2" s="807"/>
      <c r="K2" s="716"/>
      <c r="L2" s="716"/>
    </row>
    <row r="3" spans="1:15" ht="13.15" hidden="1" customHeight="1" x14ac:dyDescent="0.2">
      <c r="B3" s="800"/>
      <c r="C3" s="800"/>
      <c r="D3" s="800"/>
      <c r="E3" s="800"/>
      <c r="F3" s="800"/>
      <c r="G3" s="800"/>
      <c r="H3" s="800"/>
      <c r="I3" s="800"/>
      <c r="J3" s="800"/>
      <c r="K3" s="800"/>
      <c r="L3" s="800"/>
    </row>
    <row r="4" spans="1:15" ht="13.15" customHeight="1" x14ac:dyDescent="0.2">
      <c r="A4" s="45"/>
      <c r="B4" s="799" t="str">
        <f>Translations!$B$1049</f>
        <v/>
      </c>
      <c r="C4" s="800"/>
      <c r="D4" s="800"/>
      <c r="E4" s="800"/>
      <c r="F4" s="800"/>
      <c r="G4" s="800"/>
      <c r="H4" s="800"/>
      <c r="I4" s="800"/>
      <c r="J4" s="800"/>
      <c r="K4" s="800"/>
      <c r="L4" s="800"/>
    </row>
    <row r="5" spans="1:15" ht="66" customHeight="1" x14ac:dyDescent="0.2">
      <c r="A5" s="45">
        <v>1</v>
      </c>
      <c r="B5" s="808" t="str">
        <f>Translations!$B$1050</f>
        <v>The Ordinance of 30 November 2012 for the Reduction of CO2 Emissions (hereafter "CO2-Ordinance") requires aircraft operators to monitor and report their emissions and to have their report verified by an independent and accredited verifier.
Note: Simplified reporting may be chosen by aircraft operators emitting less than 25'000 tonnes of CO2 per year, related to the full scope of the EU ETS, or emitting less than 3'000 tonnes of CO2 per year under the reduced scope of the EU ETS. For details see section 1(d) of this template.</v>
      </c>
      <c r="C5" s="808"/>
      <c r="D5" s="808"/>
      <c r="E5" s="808"/>
      <c r="F5" s="808"/>
      <c r="G5" s="808"/>
      <c r="H5" s="808"/>
      <c r="I5" s="808"/>
      <c r="J5" s="808"/>
      <c r="K5" s="808"/>
      <c r="L5" s="808"/>
    </row>
    <row r="6" spans="1:15" ht="13.15" customHeight="1" x14ac:dyDescent="0.2">
      <c r="A6" s="45"/>
      <c r="B6" s="762" t="str">
        <f>Translations!$B$1051</f>
        <v>The CO2-Ordinance can be retrieved from:</v>
      </c>
      <c r="C6" s="762"/>
      <c r="D6" s="762"/>
      <c r="E6" s="762"/>
      <c r="F6" s="762"/>
      <c r="G6" s="762"/>
      <c r="H6" s="762"/>
      <c r="I6" s="762"/>
      <c r="J6" s="762"/>
      <c r="K6" s="762"/>
      <c r="L6" s="762"/>
    </row>
    <row r="7" spans="1:15" s="4" customFormat="1" ht="25.5" customHeight="1" x14ac:dyDescent="0.2">
      <c r="A7" s="46"/>
      <c r="B7" s="773" t="str">
        <f>HYPERLINK(Translations!$B$1052,Translations!$B$1052)</f>
        <v>SR 641.711 - Ordinance of 30 November 2012 for the Reduction of CO2 Emissions (CO2-Ordinance)</v>
      </c>
      <c r="C7" s="773"/>
      <c r="D7" s="773"/>
      <c r="E7" s="773"/>
      <c r="F7" s="773"/>
      <c r="G7" s="773"/>
      <c r="H7" s="773"/>
      <c r="I7" s="773"/>
      <c r="J7" s="773"/>
      <c r="K7" s="773"/>
      <c r="L7" s="773"/>
      <c r="O7" s="2"/>
    </row>
    <row r="8" spans="1:15" ht="13.15" customHeight="1" x14ac:dyDescent="0.2">
      <c r="A8" s="45"/>
      <c r="B8" s="762" t="str">
        <f>Translations!$B$1055</f>
        <v>The EU ETS Directive can be retrieved from:</v>
      </c>
      <c r="C8" s="762"/>
      <c r="D8" s="762"/>
      <c r="E8" s="762"/>
      <c r="F8" s="762"/>
      <c r="G8" s="762"/>
      <c r="H8" s="762"/>
      <c r="I8" s="762"/>
      <c r="J8" s="762"/>
      <c r="K8" s="762"/>
      <c r="L8" s="762"/>
    </row>
    <row r="9" spans="1:15" s="4" customFormat="1" ht="25.5" customHeight="1" x14ac:dyDescent="0.2">
      <c r="A9" s="46"/>
      <c r="B9" s="773" t="s">
        <v>1657</v>
      </c>
      <c r="C9" s="773"/>
      <c r="D9" s="773"/>
      <c r="E9" s="773"/>
      <c r="F9" s="773"/>
      <c r="G9" s="773"/>
      <c r="H9" s="773"/>
      <c r="I9" s="773"/>
      <c r="J9" s="773"/>
      <c r="K9" s="773"/>
      <c r="L9" s="773"/>
      <c r="O9" s="2"/>
    </row>
    <row r="10" spans="1:15" ht="42.75" customHeight="1" x14ac:dyDescent="0.2">
      <c r="A10" s="45">
        <v>2</v>
      </c>
      <c r="B10" s="762" t="str">
        <f>Translations!$B$1053</f>
        <v>Aircraft operators administered by Switzland are required to use this template for the submission of their emissions report.</v>
      </c>
      <c r="C10" s="762"/>
      <c r="D10" s="762"/>
      <c r="E10" s="762"/>
      <c r="F10" s="762"/>
      <c r="G10" s="762"/>
      <c r="H10" s="762"/>
      <c r="I10" s="762"/>
      <c r="J10" s="762"/>
      <c r="K10" s="762"/>
      <c r="L10" s="762"/>
    </row>
    <row r="11" spans="1:15" ht="18" customHeight="1" x14ac:dyDescent="0.2">
      <c r="A11" s="45"/>
      <c r="B11" s="762" t="str">
        <f>Translations!$B$1054</f>
        <v xml:space="preserve">This reporting template represents the views of the FOEN at the time of publication. </v>
      </c>
      <c r="C11" s="762"/>
      <c r="D11" s="762"/>
      <c r="E11" s="762"/>
      <c r="F11" s="762"/>
      <c r="G11" s="762"/>
      <c r="H11" s="762"/>
      <c r="I11" s="762"/>
      <c r="J11" s="762"/>
      <c r="K11" s="762"/>
      <c r="L11" s="762"/>
    </row>
    <row r="12" spans="1:15" ht="13.15" customHeight="1" x14ac:dyDescent="0.2">
      <c r="A12" s="45"/>
      <c r="B12" s="787"/>
      <c r="C12" s="794"/>
      <c r="D12" s="794"/>
      <c r="E12" s="794"/>
      <c r="F12" s="794"/>
      <c r="G12" s="794"/>
      <c r="H12" s="794"/>
      <c r="I12" s="794"/>
      <c r="J12" s="794"/>
      <c r="K12" s="794"/>
      <c r="L12" s="794"/>
    </row>
    <row r="13" spans="1:15" ht="13.15" hidden="1" customHeight="1" x14ac:dyDescent="0.2">
      <c r="A13" s="45"/>
      <c r="B13" s="792" t="str">
        <f>HYPERLINK(Translations!$B$1056,Translations!$B$1056)</f>
        <v>Directive 2003/87/EC</v>
      </c>
      <c r="C13" s="793"/>
      <c r="D13" s="793"/>
      <c r="E13" s="793"/>
      <c r="F13" s="793"/>
      <c r="G13" s="793"/>
      <c r="H13" s="793"/>
      <c r="I13" s="793"/>
      <c r="J13" s="793"/>
      <c r="K13" s="793"/>
      <c r="L13" s="793"/>
    </row>
    <row r="14" spans="1:15" ht="26.45" customHeight="1" x14ac:dyDescent="0.2">
      <c r="A14" s="45">
        <v>3</v>
      </c>
      <c r="B14" s="760" t="str">
        <f>Translations!$B$1057</f>
        <v>All references to the European Economic Area (EEA) in this template should be understood to include all 27 EU Member States, plus Iceland, Liechtenstein and Norway.</v>
      </c>
      <c r="C14" s="760"/>
      <c r="D14" s="760"/>
      <c r="E14" s="760"/>
      <c r="F14" s="760"/>
      <c r="G14" s="760"/>
      <c r="H14" s="760"/>
      <c r="I14" s="760"/>
      <c r="J14" s="760"/>
      <c r="K14" s="760"/>
      <c r="L14" s="760"/>
    </row>
    <row r="15" spans="1:15" ht="13.15" hidden="1" customHeight="1" x14ac:dyDescent="0.2">
      <c r="A15" s="45"/>
      <c r="B15" s="792" t="str">
        <f>HYPERLINK(Translations!$B$1058,Translations!$B$1058)</f>
        <v/>
      </c>
      <c r="C15" s="793"/>
      <c r="D15" s="793"/>
      <c r="E15" s="793"/>
      <c r="F15" s="793"/>
      <c r="G15" s="793"/>
      <c r="H15" s="793"/>
      <c r="I15" s="793"/>
      <c r="J15" s="793"/>
      <c r="K15" s="793"/>
      <c r="L15" s="793"/>
    </row>
    <row r="16" spans="1:15" ht="39.6" hidden="1" customHeight="1" x14ac:dyDescent="0.2">
      <c r="A16" s="45"/>
      <c r="B16" s="788" t="str">
        <f>Translations!$B$1059</f>
        <v/>
      </c>
      <c r="C16" s="788"/>
      <c r="D16" s="788"/>
      <c r="E16" s="788"/>
      <c r="F16" s="788"/>
      <c r="G16" s="788"/>
      <c r="H16" s="788"/>
      <c r="I16" s="788"/>
      <c r="J16" s="788"/>
      <c r="K16" s="788"/>
      <c r="L16" s="788"/>
    </row>
    <row r="17" spans="1:15" ht="26.45" hidden="1" customHeight="1" x14ac:dyDescent="0.2">
      <c r="A17" s="45"/>
      <c r="B17" s="787" t="str">
        <f>Translations!$B$1060</f>
        <v/>
      </c>
      <c r="C17" s="794"/>
      <c r="D17" s="794"/>
      <c r="E17" s="794"/>
      <c r="F17" s="794"/>
      <c r="G17" s="794"/>
      <c r="H17" s="794"/>
      <c r="I17" s="794"/>
      <c r="J17" s="794"/>
      <c r="K17" s="794"/>
      <c r="L17" s="794"/>
    </row>
    <row r="18" spans="1:15" ht="13.15" hidden="1" customHeight="1" x14ac:dyDescent="0.2">
      <c r="A18" s="45"/>
      <c r="B18" s="792" t="str">
        <f>HYPERLINK(Translations!$B$1061,Translations!$B$1061)</f>
        <v/>
      </c>
      <c r="C18" s="793"/>
      <c r="D18" s="793"/>
      <c r="E18" s="793"/>
      <c r="F18" s="793"/>
      <c r="G18" s="793"/>
      <c r="H18" s="793"/>
      <c r="I18" s="793"/>
      <c r="J18" s="793"/>
      <c r="K18" s="793"/>
      <c r="L18" s="793"/>
    </row>
    <row r="19" spans="1:15" ht="18" customHeight="1" x14ac:dyDescent="0.2">
      <c r="A19" s="45"/>
      <c r="B19" s="47"/>
      <c r="C19" s="48"/>
      <c r="D19" s="48"/>
      <c r="E19" s="48"/>
      <c r="F19" s="48"/>
      <c r="G19" s="48"/>
      <c r="H19" s="48"/>
      <c r="I19" s="48"/>
      <c r="J19" s="48"/>
      <c r="K19" s="48"/>
      <c r="L19" s="48"/>
    </row>
    <row r="20" spans="1:15" ht="13.15" customHeight="1" x14ac:dyDescent="0.2">
      <c r="A20" s="45">
        <v>4</v>
      </c>
      <c r="B20" s="806" t="str">
        <f>Translations!$B$1249</f>
        <v>Linking between the Swiss ETS (CH ETS) and the EU ETS</v>
      </c>
      <c r="C20" s="785"/>
      <c r="D20" s="785"/>
      <c r="E20" s="785"/>
      <c r="F20" s="785"/>
      <c r="G20" s="785"/>
      <c r="H20" s="785"/>
      <c r="I20" s="785"/>
      <c r="J20" s="785"/>
      <c r="K20" s="785"/>
      <c r="L20" s="785"/>
    </row>
    <row r="21" spans="1:15" ht="26.1" customHeight="1" x14ac:dyDescent="0.2">
      <c r="A21" s="45"/>
      <c r="B21" s="803" t="str">
        <f>Translations!$B$1250</f>
        <v>Switzerland and the EU have concluded an agreement on linking their greenhouse gas emission trading systems. The agreement, which can be found under the following link, has entered into force on 1 January 2020.</v>
      </c>
      <c r="C21" s="785"/>
      <c r="D21" s="785"/>
      <c r="E21" s="785"/>
      <c r="F21" s="785"/>
      <c r="G21" s="785"/>
      <c r="H21" s="785"/>
      <c r="I21" s="785"/>
      <c r="J21" s="785"/>
      <c r="K21" s="785"/>
      <c r="L21" s="785"/>
    </row>
    <row r="22" spans="1:15" s="710" customFormat="1" ht="18" customHeight="1" x14ac:dyDescent="0.2">
      <c r="A22" s="709"/>
      <c r="B22" s="805" t="str">
        <f>HYPERLINK(Translations!$B$1251,Translations!$B$1251)</f>
        <v>Agreement between the European Union and the Swiss Confederation on the linking of their greenhouse gas emissions trading systems</v>
      </c>
      <c r="C22" s="805"/>
      <c r="D22" s="805"/>
      <c r="E22" s="805"/>
      <c r="F22" s="805"/>
      <c r="G22" s="805"/>
      <c r="H22" s="805"/>
      <c r="I22" s="805"/>
      <c r="J22" s="805"/>
      <c r="K22" s="805"/>
      <c r="L22" s="805"/>
      <c r="O22" s="2"/>
    </row>
    <row r="23" spans="1:15" ht="21.75" customHeight="1" x14ac:dyDescent="0.2">
      <c r="A23" s="45"/>
      <c r="B23" s="803" t="str">
        <f>Translations!$B$1252</f>
        <v/>
      </c>
      <c r="C23" s="785"/>
      <c r="D23" s="785"/>
      <c r="E23" s="785"/>
      <c r="F23" s="785"/>
      <c r="G23" s="785"/>
      <c r="H23" s="785"/>
      <c r="I23" s="785"/>
      <c r="J23" s="785"/>
      <c r="K23" s="785"/>
      <c r="L23" s="785"/>
    </row>
    <row r="24" spans="1:15" ht="12.75" hidden="1" customHeight="1" x14ac:dyDescent="0.2">
      <c r="A24" s="45"/>
      <c r="B24" s="803" t="str">
        <f>Translations!$B$1253</f>
        <v/>
      </c>
      <c r="C24" s="785"/>
      <c r="D24" s="785"/>
      <c r="E24" s="785"/>
      <c r="F24" s="785"/>
      <c r="G24" s="785"/>
      <c r="H24" s="785"/>
      <c r="I24" s="785"/>
      <c r="J24" s="785"/>
      <c r="K24" s="785"/>
      <c r="L24" s="785"/>
    </row>
    <row r="25" spans="1:15" ht="13.15" customHeight="1" x14ac:dyDescent="0.2">
      <c r="A25" s="45">
        <v>5</v>
      </c>
      <c r="B25" s="806" t="str">
        <f>Translations!$B$1254</f>
        <v>"One-stop-shop" principle</v>
      </c>
      <c r="C25" s="799"/>
      <c r="D25" s="799"/>
      <c r="E25" s="799"/>
      <c r="F25" s="799"/>
      <c r="G25" s="799"/>
      <c r="H25" s="799"/>
      <c r="I25" s="799"/>
      <c r="J25" s="799"/>
      <c r="K25" s="799"/>
      <c r="L25" s="799"/>
    </row>
    <row r="26" spans="1:15" ht="52.5" customHeight="1" x14ac:dyDescent="0.2">
      <c r="A26" s="45"/>
      <c r="B26" s="803" t="str">
        <f>Translations!$B$1255</f>
        <v>In line with the above-mentioned Linking Agreement, every aircraft operator is attributed to one administering State, which is responsible for enforcing both the CH ETS and EU ETS. Consequently, it is useful to combine the annual emission reports for both systems in one electronic template. This template serves this combined purpose. Colour indicators highlight which data are relevant under the CH ETS and which under the EU ETS (see number 9 below).</v>
      </c>
      <c r="C26" s="785"/>
      <c r="D26" s="785"/>
      <c r="E26" s="785"/>
      <c r="F26" s="785"/>
      <c r="G26" s="785"/>
      <c r="H26" s="785"/>
      <c r="I26" s="785"/>
      <c r="J26" s="785"/>
      <c r="K26" s="785"/>
      <c r="L26" s="785"/>
    </row>
    <row r="27" spans="1:15" ht="16.5" hidden="1" customHeight="1" x14ac:dyDescent="0.2">
      <c r="A27" s="49"/>
      <c r="B27" s="803"/>
      <c r="C27" s="800"/>
      <c r="D27" s="800"/>
      <c r="E27" s="800"/>
      <c r="F27" s="800"/>
      <c r="G27" s="800"/>
      <c r="H27" s="800"/>
      <c r="I27" s="800"/>
      <c r="J27" s="800"/>
      <c r="K27" s="800"/>
      <c r="L27" s="800"/>
    </row>
    <row r="28" spans="1:15" s="4" customFormat="1" ht="13.5" customHeight="1" x14ac:dyDescent="0.2">
      <c r="A28" s="50"/>
      <c r="B28" s="773"/>
      <c r="C28" s="773"/>
      <c r="D28" s="773"/>
      <c r="E28" s="773"/>
      <c r="F28" s="773"/>
      <c r="G28" s="773"/>
      <c r="H28" s="773"/>
      <c r="I28" s="773"/>
      <c r="J28" s="773"/>
      <c r="K28" s="773"/>
      <c r="L28" s="773"/>
      <c r="O28" s="2"/>
    </row>
    <row r="29" spans="1:15" ht="13.15" hidden="1" customHeight="1" x14ac:dyDescent="0.2">
      <c r="A29" s="45"/>
      <c r="B29" s="760"/>
      <c r="C29" s="785"/>
      <c r="D29" s="785"/>
      <c r="E29" s="785"/>
      <c r="F29" s="785"/>
      <c r="G29" s="785"/>
      <c r="H29" s="785"/>
      <c r="I29" s="785"/>
      <c r="J29" s="785"/>
      <c r="K29" s="785"/>
      <c r="L29" s="785"/>
    </row>
    <row r="30" spans="1:15" ht="13.15" hidden="1" customHeight="1" x14ac:dyDescent="0.2">
      <c r="A30" s="45" t="s">
        <v>6</v>
      </c>
      <c r="B30" s="804" t="str">
        <f>Translations!$B$1062</f>
        <v>Information on CORSIA</v>
      </c>
      <c r="C30" s="795"/>
      <c r="D30" s="795"/>
      <c r="E30" s="795"/>
      <c r="F30" s="795"/>
      <c r="G30" s="795"/>
      <c r="H30" s="795"/>
      <c r="I30" s="795"/>
      <c r="J30" s="795"/>
      <c r="K30" s="795"/>
      <c r="L30" s="795"/>
    </row>
    <row r="31" spans="1:15" ht="39.6" hidden="1" customHeight="1" x14ac:dyDescent="0.2">
      <c r="A31" s="45"/>
      <c r="B31" s="787" t="str">
        <f>Translations!$B$1063</f>
        <v>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v>
      </c>
      <c r="C31" s="794"/>
      <c r="D31" s="794"/>
      <c r="E31" s="794"/>
      <c r="F31" s="794"/>
      <c r="G31" s="794"/>
      <c r="H31" s="794"/>
      <c r="I31" s="794"/>
      <c r="J31" s="794"/>
      <c r="K31" s="794"/>
      <c r="L31" s="794"/>
    </row>
    <row r="32" spans="1:15" ht="26.45" hidden="1" customHeight="1" x14ac:dyDescent="0.2">
      <c r="A32" s="45"/>
      <c r="B32" s="787" t="str">
        <f>Translations!$B$1064</f>
        <v xml:space="preserve">The SARPs are supplemented by the "Environmental Technical Manual, Volume IV — Carbon Offsetting and Reduction Scheme for International Aviation (CORSIA)" (Doc 9501), referred to as the "ETM", and further "ICAO CORSIA Implementation Elements". </v>
      </c>
      <c r="C32" s="794"/>
      <c r="D32" s="794"/>
      <c r="E32" s="794"/>
      <c r="F32" s="794"/>
      <c r="G32" s="794"/>
      <c r="H32" s="794"/>
      <c r="I32" s="794"/>
      <c r="J32" s="794"/>
      <c r="K32" s="794"/>
      <c r="L32" s="794"/>
    </row>
    <row r="33" spans="1:12" ht="13.15" hidden="1" customHeight="1" x14ac:dyDescent="0.2">
      <c r="A33" s="45"/>
      <c r="B33" s="787" t="str">
        <f>Translations!$B$1065</f>
        <v>The SARPs, the ETM and all Implementation Elements are available under the following address:</v>
      </c>
      <c r="C33" s="794"/>
      <c r="D33" s="794"/>
      <c r="E33" s="794"/>
      <c r="F33" s="794"/>
      <c r="G33" s="794"/>
      <c r="H33" s="794"/>
      <c r="I33" s="794"/>
      <c r="J33" s="794"/>
      <c r="K33" s="794"/>
      <c r="L33" s="794"/>
    </row>
    <row r="34" spans="1:12" ht="13.15" hidden="1" customHeight="1" x14ac:dyDescent="0.2">
      <c r="A34" s="45"/>
      <c r="B34" s="792" t="str">
        <f>HYPERLINK(Translations!$B$1066,Translations!$B$1066)</f>
        <v>https://www.icao.int/environmental-protection/CORSIA/Pages/default.aspx</v>
      </c>
      <c r="C34" s="793"/>
      <c r="D34" s="793"/>
      <c r="E34" s="793"/>
      <c r="F34" s="793"/>
      <c r="G34" s="793"/>
      <c r="H34" s="793"/>
      <c r="I34" s="793"/>
      <c r="J34" s="793"/>
      <c r="K34" s="793"/>
      <c r="L34" s="793"/>
    </row>
    <row r="35" spans="1:12" ht="39.200000000000003" hidden="1" customHeight="1" x14ac:dyDescent="0.2">
      <c r="A35" s="45"/>
      <c r="B35" s="787" t="str">
        <f>Translations!$B$1067</f>
        <v>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v>
      </c>
      <c r="C35" s="794"/>
      <c r="D35" s="794"/>
      <c r="E35" s="794"/>
      <c r="F35" s="794"/>
      <c r="G35" s="794"/>
      <c r="H35" s="794"/>
      <c r="I35" s="794"/>
      <c r="J35" s="794"/>
      <c r="K35" s="794"/>
      <c r="L35" s="794"/>
    </row>
    <row r="36" spans="1:12" ht="13.15" customHeight="1" x14ac:dyDescent="0.2">
      <c r="A36" s="45"/>
      <c r="B36" s="51"/>
      <c r="C36" s="52"/>
      <c r="D36" s="52"/>
      <c r="E36" s="52"/>
      <c r="F36" s="52"/>
      <c r="G36" s="52"/>
      <c r="H36" s="52"/>
      <c r="I36" s="52"/>
      <c r="J36" s="52"/>
      <c r="K36" s="52"/>
      <c r="L36" s="52"/>
    </row>
    <row r="37" spans="1:12" ht="13.15" customHeight="1" x14ac:dyDescent="0.2">
      <c r="A37" s="45">
        <v>6</v>
      </c>
      <c r="B37" s="798" t="str">
        <f>Translations!$B$1068</f>
        <v>Thresholds and scopes</v>
      </c>
      <c r="C37" s="799"/>
      <c r="D37" s="799"/>
      <c r="E37" s="799"/>
      <c r="F37" s="799"/>
      <c r="G37" s="799"/>
      <c r="H37" s="799"/>
      <c r="I37" s="799"/>
      <c r="J37" s="799"/>
      <c r="K37" s="799"/>
      <c r="L37" s="799"/>
    </row>
    <row r="38" spans="1:12" ht="52.9" hidden="1" customHeight="1" x14ac:dyDescent="0.2">
      <c r="A38" s="49">
        <v>1</v>
      </c>
      <c r="B38" s="787" t="str">
        <f>Translations!$B$1069</f>
        <v>Note that for the purposes of the EU ETS, the threshold applies to the sum of all flights within EEA, outgoing from EEA and incoming to EEA, including those incoming from Switzerland and the UK.</v>
      </c>
      <c r="C38" s="794"/>
      <c r="D38" s="794"/>
      <c r="E38" s="794"/>
      <c r="F38" s="794"/>
      <c r="G38" s="794"/>
      <c r="H38" s="794"/>
      <c r="I38" s="794"/>
      <c r="J38" s="794"/>
      <c r="K38" s="794"/>
      <c r="L38" s="794"/>
    </row>
    <row r="39" spans="1:12" ht="39.6" customHeight="1" x14ac:dyDescent="0.2">
      <c r="A39" s="49"/>
      <c r="B39" s="760" t="str">
        <f>Translations!$B$1070</f>
        <v>Aircraft operators are required to comply with the EU ETS if they carry out aviation activities as included in Annex I to the EU ETS Directive. However, until December 2026, pending potential review by EU legislators, the so-called "reduced scope" is applicable. Furthermore, the following aircraft operators are excluded:</v>
      </c>
      <c r="C39" s="785"/>
      <c r="D39" s="785"/>
      <c r="E39" s="785"/>
      <c r="F39" s="785"/>
      <c r="G39" s="785"/>
      <c r="H39" s="785"/>
      <c r="I39" s="785"/>
      <c r="J39" s="785"/>
      <c r="K39" s="785"/>
      <c r="L39" s="785"/>
    </row>
    <row r="40" spans="1:12" ht="26.45" customHeight="1" x14ac:dyDescent="0.2">
      <c r="A40" s="45"/>
      <c r="B40" s="53" t="s">
        <v>7</v>
      </c>
      <c r="C40" s="760" t="str">
        <f>Translations!$B$1071</f>
        <v>Commercial air transport operators, operating either fewer than 243 flights per period for three consecutive four-month periods, or operating flights with total annual emissions lower than 10 000 tonnes per year under the "extended full scope".</v>
      </c>
      <c r="D40" s="785"/>
      <c r="E40" s="785"/>
      <c r="F40" s="785"/>
      <c r="G40" s="785"/>
      <c r="H40" s="785"/>
      <c r="I40" s="785"/>
      <c r="J40" s="785"/>
      <c r="K40" s="785"/>
      <c r="L40" s="785"/>
    </row>
    <row r="41" spans="1:12" ht="27" customHeight="1" x14ac:dyDescent="0.2">
      <c r="A41" s="45"/>
      <c r="B41" s="53" t="s">
        <v>7</v>
      </c>
      <c r="C41" s="760" t="str">
        <f>Translations!$B$1072</f>
        <v>Non-commercial air transport operators which emit less than 1 000 t CO2 per year under the "extended full scope" of the EU ETS.</v>
      </c>
      <c r="D41" s="785"/>
      <c r="E41" s="785"/>
      <c r="F41" s="785"/>
      <c r="G41" s="785"/>
      <c r="H41" s="785"/>
      <c r="I41" s="785"/>
      <c r="J41" s="785"/>
      <c r="K41" s="785"/>
      <c r="L41" s="785"/>
    </row>
    <row r="42" spans="1:12" ht="27" customHeight="1" x14ac:dyDescent="0.2">
      <c r="A42" s="45"/>
      <c r="B42" s="797" t="str">
        <f>Translations!B1069</f>
        <v>Note that for the purposes of the EU ETS, the threshold applies to the sum of all flights within EEA, outgoing from EEA and incoming to EEA, including those incoming from Switzerland and the UK.</v>
      </c>
      <c r="C42" s="797"/>
      <c r="D42" s="797"/>
      <c r="E42" s="797"/>
      <c r="F42" s="797"/>
      <c r="G42" s="797"/>
      <c r="H42" s="797"/>
      <c r="I42" s="797"/>
      <c r="J42" s="797"/>
      <c r="K42" s="797"/>
      <c r="L42" s="797"/>
    </row>
    <row r="43" spans="1:12" ht="6" customHeight="1" x14ac:dyDescent="0.2">
      <c r="A43" s="45"/>
      <c r="B43" s="53"/>
      <c r="C43" s="705"/>
      <c r="D43" s="706"/>
      <c r="E43" s="706"/>
      <c r="F43" s="706"/>
      <c r="G43" s="706"/>
      <c r="H43" s="706"/>
      <c r="I43" s="706"/>
      <c r="J43" s="706"/>
      <c r="K43" s="706"/>
      <c r="L43" s="706"/>
    </row>
    <row r="44" spans="1:12" ht="75" customHeight="1" x14ac:dyDescent="0.2">
      <c r="A44" s="45"/>
      <c r="B44" s="760" t="str">
        <f>Translations!$B$1259</f>
        <v>If an aircraft operator is excluded from the EU ETS, he may apply the thresholds of the CH ETS, which are 243 flights per period for three consecutive four-month periods or 10 000 tonnes of CO2 per year for commercial aircraft operators and 1 000 tonnes of CO2 per year for non-commercial aircraft operators within the scope of the CH ETS (flights from Switzerland to the EEA and the UK and Swiss domestic flights).
However, if the aircraft operator is not excluded from the EU ETS, no threshold must be applied for the CH ETS.</v>
      </c>
      <c r="C44" s="785"/>
      <c r="D44" s="785"/>
      <c r="E44" s="785"/>
      <c r="F44" s="785"/>
      <c r="G44" s="785"/>
      <c r="H44" s="785"/>
      <c r="I44" s="785"/>
      <c r="J44" s="785"/>
      <c r="K44" s="785"/>
      <c r="L44" s="785"/>
    </row>
    <row r="45" spans="1:12" ht="27" hidden="1" customHeight="1" x14ac:dyDescent="0.2">
      <c r="A45" s="45"/>
      <c r="B45" s="53"/>
      <c r="C45" s="705"/>
      <c r="D45" s="706"/>
      <c r="E45" s="706"/>
      <c r="F45" s="706"/>
      <c r="G45" s="706"/>
      <c r="H45" s="706"/>
      <c r="I45" s="706"/>
      <c r="J45" s="706"/>
      <c r="K45" s="706"/>
      <c r="L45" s="706"/>
    </row>
    <row r="46" spans="1:12" ht="9.75" customHeight="1" x14ac:dyDescent="0.2">
      <c r="A46" s="45"/>
    </row>
    <row r="47" spans="1:12" ht="14.25" customHeight="1" x14ac:dyDescent="0.2">
      <c r="A47" s="45" t="s">
        <v>1663</v>
      </c>
      <c r="B47" s="798" t="s">
        <v>1664</v>
      </c>
      <c r="C47" s="799"/>
      <c r="D47" s="799"/>
      <c r="E47" s="799"/>
      <c r="F47" s="799"/>
      <c r="G47" s="799"/>
      <c r="H47" s="799"/>
      <c r="I47" s="799"/>
      <c r="J47" s="799"/>
      <c r="K47" s="799"/>
      <c r="L47" s="799"/>
    </row>
    <row r="48" spans="1:12" ht="28.5" customHeight="1" x14ac:dyDescent="0.2">
      <c r="A48" s="45"/>
      <c r="B48" s="53" t="s">
        <v>7</v>
      </c>
      <c r="C48" s="760" t="s">
        <v>1665</v>
      </c>
      <c r="D48" s="800"/>
      <c r="E48" s="800"/>
      <c r="F48" s="800"/>
      <c r="G48" s="800"/>
      <c r="H48" s="800"/>
      <c r="I48" s="800"/>
      <c r="J48" s="800"/>
      <c r="K48" s="800"/>
      <c r="L48" s="800"/>
    </row>
    <row r="49" spans="1:15" ht="14.25" customHeight="1" x14ac:dyDescent="0.2">
      <c r="A49" s="45" t="s">
        <v>1670</v>
      </c>
      <c r="B49" s="798" t="s">
        <v>1666</v>
      </c>
      <c r="C49" s="799"/>
      <c r="D49" s="799"/>
      <c r="E49" s="799"/>
      <c r="F49" s="799"/>
      <c r="G49" s="799"/>
      <c r="H49" s="799"/>
      <c r="I49" s="799"/>
      <c r="J49" s="799"/>
      <c r="K49" s="799"/>
      <c r="L49" s="799"/>
    </row>
    <row r="50" spans="1:15" ht="41.25" customHeight="1" x14ac:dyDescent="0.2">
      <c r="A50" s="45"/>
      <c r="B50" s="53" t="s">
        <v>7</v>
      </c>
      <c r="C50" s="797" t="s">
        <v>1677</v>
      </c>
      <c r="D50" s="800"/>
      <c r="E50" s="800"/>
      <c r="F50" s="800"/>
      <c r="G50" s="800"/>
      <c r="H50" s="800"/>
      <c r="I50" s="800"/>
      <c r="J50" s="800"/>
      <c r="K50" s="800"/>
      <c r="L50" s="800"/>
    </row>
    <row r="51" spans="1:15" ht="30.75" customHeight="1" x14ac:dyDescent="0.2">
      <c r="B51" s="53" t="s">
        <v>7</v>
      </c>
      <c r="C51" s="801" t="s">
        <v>1678</v>
      </c>
      <c r="D51" s="802"/>
      <c r="E51" s="802"/>
      <c r="F51" s="802"/>
      <c r="G51" s="802"/>
      <c r="H51" s="802"/>
      <c r="I51" s="802"/>
      <c r="J51" s="802"/>
      <c r="K51" s="802"/>
      <c r="L51" s="802"/>
    </row>
    <row r="52" spans="1:15" ht="30" customHeight="1" x14ac:dyDescent="0.2">
      <c r="A52" s="45"/>
      <c r="B52" s="53" t="s">
        <v>7</v>
      </c>
      <c r="C52" s="760" t="s">
        <v>1667</v>
      </c>
      <c r="D52" s="785"/>
      <c r="E52" s="785"/>
      <c r="F52" s="785"/>
      <c r="G52" s="785"/>
      <c r="H52" s="785"/>
      <c r="I52" s="785"/>
      <c r="J52" s="785"/>
      <c r="K52" s="785"/>
      <c r="L52" s="785"/>
    </row>
    <row r="53" spans="1:15" s="54" customFormat="1" ht="44.25" customHeight="1" x14ac:dyDescent="0.2">
      <c r="A53" s="45"/>
      <c r="B53" s="53" t="s">
        <v>7</v>
      </c>
      <c r="C53" s="760" t="s">
        <v>1668</v>
      </c>
      <c r="D53" s="785"/>
      <c r="E53" s="785"/>
      <c r="F53" s="785"/>
      <c r="G53" s="785"/>
      <c r="H53" s="785"/>
      <c r="I53" s="785"/>
      <c r="J53" s="785"/>
      <c r="K53" s="785"/>
      <c r="L53" s="785"/>
      <c r="O53" s="2"/>
    </row>
    <row r="54" spans="1:15" s="54" customFormat="1" ht="28.5" customHeight="1" x14ac:dyDescent="0.2">
      <c r="A54" s="45"/>
      <c r="B54" s="53" t="s">
        <v>7</v>
      </c>
      <c r="C54" s="797" t="s">
        <v>1669</v>
      </c>
      <c r="D54" s="800"/>
      <c r="E54" s="800"/>
      <c r="F54" s="800"/>
      <c r="G54" s="800"/>
      <c r="H54" s="800"/>
      <c r="I54" s="800"/>
      <c r="J54" s="800"/>
      <c r="K54" s="800"/>
      <c r="L54" s="800"/>
      <c r="O54" s="2"/>
    </row>
    <row r="55" spans="1:15" s="54" customFormat="1" ht="13.15" customHeight="1" x14ac:dyDescent="0.2">
      <c r="A55" s="45"/>
      <c r="B55" s="788"/>
      <c r="C55" s="788"/>
      <c r="D55" s="788"/>
      <c r="E55" s="788"/>
      <c r="F55" s="788"/>
      <c r="G55" s="788"/>
      <c r="H55" s="788"/>
      <c r="I55" s="788"/>
      <c r="J55" s="788"/>
      <c r="K55" s="788"/>
      <c r="L55" s="788"/>
      <c r="O55" s="2"/>
    </row>
    <row r="56" spans="1:15" s="54" customFormat="1" ht="18.75" hidden="1" customHeight="1" x14ac:dyDescent="0.2">
      <c r="A56" s="45"/>
      <c r="B56" s="788"/>
      <c r="C56" s="788"/>
      <c r="D56" s="788"/>
      <c r="E56" s="788"/>
      <c r="F56" s="788"/>
      <c r="G56" s="788"/>
      <c r="H56" s="788"/>
      <c r="I56" s="788"/>
      <c r="J56" s="788"/>
      <c r="K56" s="788"/>
      <c r="L56" s="788"/>
      <c r="O56" s="2"/>
    </row>
    <row r="57" spans="1:15" s="54" customFormat="1" ht="18.75" hidden="1" customHeight="1" x14ac:dyDescent="0.2">
      <c r="A57" s="45"/>
      <c r="B57" s="796"/>
      <c r="C57" s="796"/>
      <c r="D57" s="796"/>
      <c r="E57" s="796"/>
      <c r="F57" s="796"/>
      <c r="G57" s="796"/>
      <c r="H57" s="796"/>
      <c r="I57" s="796"/>
      <c r="J57" s="796"/>
      <c r="K57" s="796"/>
      <c r="L57" s="796"/>
      <c r="O57" s="2"/>
    </row>
    <row r="58" spans="1:15" s="54" customFormat="1" ht="18.75" hidden="1" customHeight="1" x14ac:dyDescent="0.2">
      <c r="A58" s="45"/>
      <c r="B58" s="788"/>
      <c r="C58" s="788"/>
      <c r="D58" s="788"/>
      <c r="E58" s="788"/>
      <c r="F58" s="788"/>
      <c r="G58" s="788"/>
      <c r="H58" s="788"/>
      <c r="I58" s="788"/>
      <c r="J58" s="788"/>
      <c r="K58" s="788"/>
      <c r="L58" s="788"/>
      <c r="O58" s="2"/>
    </row>
    <row r="59" spans="1:15" s="54" customFormat="1" ht="18.75" hidden="1" customHeight="1" x14ac:dyDescent="0.2">
      <c r="A59" s="45"/>
      <c r="B59" s="787"/>
      <c r="C59" s="794"/>
      <c r="D59" s="794"/>
      <c r="E59" s="794"/>
      <c r="F59" s="794"/>
      <c r="G59" s="794"/>
      <c r="H59" s="794"/>
      <c r="I59" s="794"/>
      <c r="J59" s="794"/>
      <c r="K59" s="794"/>
      <c r="L59" s="794"/>
      <c r="O59" s="2"/>
    </row>
    <row r="60" spans="1:15" s="54" customFormat="1" ht="18.75" hidden="1" customHeight="1" x14ac:dyDescent="0.2">
      <c r="A60" s="45"/>
      <c r="B60" s="788"/>
      <c r="C60" s="788"/>
      <c r="D60" s="788"/>
      <c r="E60" s="788"/>
      <c r="F60" s="788"/>
      <c r="G60" s="788"/>
      <c r="H60" s="788"/>
      <c r="I60" s="788"/>
      <c r="J60" s="788"/>
      <c r="K60" s="788"/>
      <c r="L60" s="788"/>
      <c r="O60" s="2"/>
    </row>
    <row r="61" spans="1:15" s="54" customFormat="1" ht="18.75" hidden="1" customHeight="1" x14ac:dyDescent="0.2">
      <c r="A61" s="55"/>
      <c r="O61" s="2"/>
    </row>
    <row r="62" spans="1:15" s="54" customFormat="1" ht="18.75" hidden="1" customHeight="1" x14ac:dyDescent="0.2">
      <c r="A62" s="55"/>
      <c r="B62" s="56"/>
      <c r="C62" s="56"/>
      <c r="D62" s="56"/>
      <c r="E62" s="56"/>
      <c r="F62" s="56"/>
      <c r="G62" s="56"/>
      <c r="H62" s="56"/>
      <c r="I62" s="56"/>
      <c r="J62" s="56"/>
      <c r="K62" s="56"/>
      <c r="L62" s="56"/>
      <c r="O62" s="2"/>
    </row>
    <row r="63" spans="1:15" s="54" customFormat="1" ht="18.75" hidden="1" customHeight="1" x14ac:dyDescent="0.2">
      <c r="A63" s="55"/>
      <c r="B63" s="788"/>
      <c r="C63" s="788"/>
      <c r="D63" s="788"/>
      <c r="E63" s="788"/>
      <c r="F63" s="788"/>
      <c r="G63" s="788"/>
      <c r="H63" s="788"/>
      <c r="I63" s="788"/>
      <c r="J63" s="788"/>
      <c r="K63" s="788"/>
      <c r="L63" s="788"/>
      <c r="O63" s="2"/>
    </row>
    <row r="64" spans="1:15" s="54" customFormat="1" ht="12.75" hidden="1" customHeight="1" x14ac:dyDescent="0.2">
      <c r="A64" s="55"/>
      <c r="B64" s="792"/>
      <c r="C64" s="793"/>
      <c r="D64" s="793"/>
      <c r="E64" s="793"/>
      <c r="F64" s="793"/>
      <c r="G64" s="793"/>
      <c r="H64" s="793"/>
      <c r="I64" s="793"/>
      <c r="J64" s="793"/>
      <c r="K64" s="793"/>
      <c r="L64" s="793"/>
      <c r="O64" s="2"/>
    </row>
    <row r="65" spans="1:15" s="54" customFormat="1" hidden="1" x14ac:dyDescent="0.2">
      <c r="A65" s="55"/>
      <c r="B65" s="57"/>
      <c r="C65" s="57"/>
      <c r="D65" s="57"/>
      <c r="E65" s="57"/>
      <c r="F65" s="57"/>
      <c r="G65" s="57"/>
      <c r="H65" s="57"/>
      <c r="I65" s="57"/>
      <c r="J65" s="57"/>
      <c r="K65" s="57"/>
      <c r="L65" s="57"/>
      <c r="O65" s="2"/>
    </row>
    <row r="66" spans="1:15" ht="39.6" customHeight="1" x14ac:dyDescent="0.2">
      <c r="A66" s="55"/>
      <c r="B66" s="794"/>
      <c r="C66" s="794"/>
      <c r="D66" s="794"/>
      <c r="E66" s="794"/>
      <c r="F66" s="794"/>
      <c r="G66" s="794"/>
      <c r="H66" s="794"/>
      <c r="I66" s="794"/>
      <c r="J66" s="794"/>
      <c r="K66" s="794"/>
      <c r="L66" s="794"/>
      <c r="M66" s="54"/>
    </row>
    <row r="67" spans="1:15" ht="26.45" customHeight="1" x14ac:dyDescent="0.2">
      <c r="A67" s="55"/>
      <c r="B67" s="795"/>
      <c r="C67" s="795"/>
      <c r="D67" s="795"/>
      <c r="E67" s="795"/>
      <c r="F67" s="795"/>
      <c r="G67" s="795"/>
      <c r="H67" s="795"/>
      <c r="I67" s="795"/>
      <c r="J67" s="795"/>
      <c r="K67" s="795"/>
      <c r="L67" s="795"/>
    </row>
    <row r="68" spans="1:15" s="54" customFormat="1" x14ac:dyDescent="0.2">
      <c r="A68" s="55"/>
      <c r="B68" s="58"/>
      <c r="C68" s="58"/>
      <c r="D68" s="58"/>
      <c r="E68" s="58"/>
      <c r="F68" s="58"/>
      <c r="G68" s="58"/>
      <c r="H68" s="58"/>
      <c r="I68" s="58"/>
      <c r="J68" s="58"/>
      <c r="K68" s="58"/>
      <c r="L68" s="58"/>
      <c r="O68" s="2"/>
    </row>
    <row r="69" spans="1:15" s="59" customFormat="1" ht="27.75" customHeight="1" x14ac:dyDescent="0.2">
      <c r="A69" s="722">
        <v>7</v>
      </c>
      <c r="B69" s="776" t="str">
        <f>Translations!$B$48</f>
        <v>This emission report must be submitted as follows:</v>
      </c>
      <c r="C69" s="776"/>
      <c r="D69" s="776"/>
      <c r="E69" s="776"/>
      <c r="F69" s="776"/>
      <c r="G69" s="776"/>
      <c r="H69" s="776"/>
      <c r="I69" s="776"/>
      <c r="J69" s="776"/>
      <c r="K69" s="776"/>
      <c r="L69" s="776"/>
      <c r="O69" s="2"/>
    </row>
    <row r="70" spans="1:15" ht="24.75" customHeight="1" x14ac:dyDescent="0.2">
      <c r="A70" s="55"/>
      <c r="B70" s="760" t="str">
        <f>Translations!B49</f>
        <v>Please submit the electronic version of this file by using FOEN’s information and documentation system under the following link:</v>
      </c>
      <c r="C70" s="760"/>
      <c r="D70" s="760"/>
      <c r="E70" s="760"/>
      <c r="F70" s="760"/>
      <c r="G70" s="760"/>
      <c r="H70" s="760"/>
      <c r="I70" s="760"/>
      <c r="J70" s="760"/>
      <c r="K70" s="760"/>
      <c r="L70" s="760"/>
    </row>
    <row r="71" spans="1:15" ht="30" customHeight="1" x14ac:dyDescent="0.2">
      <c r="A71" s="45"/>
      <c r="B71" s="775" t="s">
        <v>1685</v>
      </c>
      <c r="C71" s="775"/>
      <c r="D71" s="775"/>
      <c r="E71" s="775"/>
      <c r="F71" s="775"/>
      <c r="G71" s="775"/>
      <c r="H71" s="775"/>
      <c r="I71" s="775"/>
      <c r="J71" s="775"/>
      <c r="K71" s="775"/>
      <c r="L71" s="775"/>
      <c r="M71" s="43"/>
    </row>
    <row r="72" spans="1:15" ht="51" hidden="1" customHeight="1" x14ac:dyDescent="0.2">
      <c r="A72" s="45"/>
      <c r="B72" s="60"/>
      <c r="C72" s="785"/>
      <c r="D72" s="785"/>
      <c r="E72" s="785"/>
      <c r="F72" s="785"/>
      <c r="G72" s="785"/>
      <c r="H72" s="785"/>
      <c r="I72" s="785"/>
      <c r="J72" s="785"/>
      <c r="K72" s="785"/>
      <c r="L72" s="785"/>
      <c r="M72" s="43"/>
    </row>
    <row r="73" spans="1:15" ht="29.25" hidden="1" customHeight="1" x14ac:dyDescent="0.2">
      <c r="A73" s="55"/>
      <c r="B73" s="61"/>
      <c r="C73" s="786"/>
      <c r="D73" s="786"/>
      <c r="E73" s="786"/>
      <c r="F73" s="786"/>
      <c r="G73" s="786"/>
      <c r="H73" s="786"/>
      <c r="I73" s="786"/>
      <c r="J73" s="786"/>
      <c r="K73" s="786"/>
      <c r="L73" s="786"/>
    </row>
    <row r="74" spans="1:15" ht="27" customHeight="1" x14ac:dyDescent="0.2">
      <c r="A74" s="55"/>
      <c r="B74" s="760" t="str">
        <f>Translations!$B$51</f>
        <v>Questions can be sent to the following address:</v>
      </c>
      <c r="C74" s="760"/>
      <c r="D74" s="760"/>
      <c r="E74" s="760"/>
      <c r="F74" s="760"/>
      <c r="G74" s="760"/>
      <c r="H74" s="760"/>
      <c r="I74" s="760"/>
      <c r="J74" s="760"/>
      <c r="K74" s="760"/>
      <c r="L74" s="760"/>
      <c r="O74" s="714"/>
    </row>
    <row r="75" spans="1:15" ht="29.25" hidden="1" customHeight="1" x14ac:dyDescent="0.2">
      <c r="A75" s="55"/>
      <c r="B75" s="61"/>
      <c r="C75" s="787" t="str">
        <f>Translations!$B$52</f>
        <v/>
      </c>
      <c r="D75" s="787"/>
      <c r="E75" s="787"/>
      <c r="F75" s="787"/>
      <c r="G75" s="787"/>
      <c r="H75" s="787"/>
      <c r="I75" s="787"/>
      <c r="J75" s="787"/>
      <c r="K75" s="787"/>
      <c r="L75" s="787"/>
      <c r="O75" s="714"/>
    </row>
    <row r="76" spans="1:15" s="54" customFormat="1" hidden="1" x14ac:dyDescent="0.2">
      <c r="A76" s="55"/>
      <c r="B76" s="61"/>
      <c r="C76" s="788"/>
      <c r="D76" s="788"/>
      <c r="E76" s="788"/>
      <c r="F76" s="788"/>
      <c r="G76" s="788"/>
      <c r="H76" s="788"/>
      <c r="I76" s="788"/>
      <c r="J76" s="788"/>
      <c r="K76" s="788"/>
      <c r="L76" s="788"/>
      <c r="O76" s="714"/>
    </row>
    <row r="77" spans="1:15" hidden="1" x14ac:dyDescent="0.2">
      <c r="A77" s="55"/>
      <c r="B77" s="760"/>
      <c r="C77" s="760"/>
      <c r="D77" s="760"/>
      <c r="E77" s="760"/>
      <c r="F77" s="760"/>
      <c r="G77" s="760"/>
      <c r="H77" s="760"/>
      <c r="I77" s="760"/>
      <c r="J77" s="760"/>
      <c r="K77" s="760"/>
      <c r="L77" s="760"/>
      <c r="O77" s="714"/>
    </row>
    <row r="78" spans="1:15" ht="15" hidden="1" customHeight="1" x14ac:dyDescent="0.2">
      <c r="A78" s="55"/>
      <c r="B78" s="777"/>
      <c r="C78" s="777"/>
      <c r="D78" s="777"/>
      <c r="E78" s="777"/>
      <c r="F78" s="777"/>
      <c r="G78" s="777"/>
      <c r="H78" s="777"/>
      <c r="I78" s="777"/>
      <c r="J78" s="777"/>
      <c r="K78" s="777"/>
      <c r="L78" s="777"/>
      <c r="O78" s="714"/>
    </row>
    <row r="79" spans="1:15" ht="12" hidden="1" customHeight="1" x14ac:dyDescent="0.2">
      <c r="A79" s="55"/>
      <c r="B79" s="54"/>
      <c r="C79" s="54"/>
      <c r="D79" s="54"/>
      <c r="E79" s="54"/>
      <c r="F79" s="54"/>
      <c r="G79" s="54"/>
      <c r="H79" s="54"/>
      <c r="I79" s="54"/>
      <c r="J79" s="54"/>
      <c r="K79" s="54"/>
      <c r="L79" s="54"/>
      <c r="O79" s="714" t="s">
        <v>1681</v>
      </c>
    </row>
    <row r="80" spans="1:15" x14ac:dyDescent="0.2">
      <c r="B80" s="9"/>
      <c r="C80" s="9"/>
      <c r="D80" s="9"/>
      <c r="E80" s="778" t="str">
        <f>Translations!$B$55</f>
        <v xml:space="preserve">
Federal Office for the Environment
Climate Division
Reference 'ETS Aviation'
3003 Bern
Switzerland</v>
      </c>
      <c r="F80" s="779"/>
      <c r="G80" s="779"/>
      <c r="H80" s="780"/>
      <c r="I80" s="9"/>
      <c r="J80" s="9"/>
      <c r="K80" s="9"/>
      <c r="L80" s="9"/>
      <c r="O80" s="714"/>
    </row>
    <row r="81" spans="1:15" x14ac:dyDescent="0.2">
      <c r="B81" s="9"/>
      <c r="C81" s="9"/>
      <c r="D81" s="9"/>
      <c r="E81" s="781"/>
      <c r="F81" s="782"/>
      <c r="G81" s="782"/>
      <c r="H81" s="783"/>
      <c r="I81" s="9"/>
      <c r="J81" s="9"/>
      <c r="K81" s="9"/>
      <c r="L81" s="9"/>
      <c r="O81" s="714"/>
    </row>
    <row r="82" spans="1:15" x14ac:dyDescent="0.2">
      <c r="B82" s="9"/>
      <c r="C82" s="9"/>
      <c r="D82" s="9"/>
      <c r="E82" s="781"/>
      <c r="F82" s="782"/>
      <c r="G82" s="782"/>
      <c r="H82" s="783"/>
      <c r="I82" s="9"/>
      <c r="J82" s="9"/>
      <c r="K82" s="9"/>
      <c r="L82" s="9"/>
      <c r="O82" s="714"/>
    </row>
    <row r="83" spans="1:15" x14ac:dyDescent="0.2">
      <c r="B83" s="9"/>
      <c r="C83" s="62"/>
      <c r="D83" s="9"/>
      <c r="E83" s="781"/>
      <c r="F83" s="782"/>
      <c r="G83" s="782"/>
      <c r="H83" s="783"/>
      <c r="I83" s="9"/>
      <c r="J83" s="9"/>
      <c r="K83" s="9"/>
      <c r="L83" s="9"/>
      <c r="O83" s="714"/>
    </row>
    <row r="84" spans="1:15" x14ac:dyDescent="0.2">
      <c r="B84" s="9"/>
      <c r="C84" s="9"/>
      <c r="D84" s="9"/>
      <c r="E84" s="781"/>
      <c r="F84" s="782"/>
      <c r="G84" s="782"/>
      <c r="H84" s="783"/>
      <c r="I84" s="9"/>
      <c r="J84" s="9"/>
      <c r="K84" s="9"/>
      <c r="L84" s="9"/>
      <c r="O84" s="714"/>
    </row>
    <row r="85" spans="1:15" x14ac:dyDescent="0.2">
      <c r="B85" s="9"/>
      <c r="C85" s="9"/>
      <c r="D85" s="9"/>
      <c r="E85" s="781"/>
      <c r="F85" s="782"/>
      <c r="G85" s="782"/>
      <c r="H85" s="783"/>
      <c r="I85" s="9"/>
      <c r="J85" s="9"/>
      <c r="K85" s="9"/>
      <c r="L85" s="9"/>
      <c r="O85" s="714"/>
    </row>
    <row r="86" spans="1:15" x14ac:dyDescent="0.2">
      <c r="B86" s="9"/>
      <c r="C86" s="9"/>
      <c r="D86" s="9"/>
      <c r="E86" s="781"/>
      <c r="F86" s="782"/>
      <c r="G86" s="782"/>
      <c r="H86" s="783"/>
      <c r="I86" s="9"/>
      <c r="J86" s="9"/>
      <c r="K86" s="9"/>
      <c r="L86" s="9"/>
      <c r="O86" s="714"/>
    </row>
    <row r="87" spans="1:15" x14ac:dyDescent="0.2">
      <c r="B87" s="9"/>
      <c r="C87" s="9"/>
      <c r="D87" s="9"/>
      <c r="E87" s="781"/>
      <c r="F87" s="782"/>
      <c r="G87" s="782"/>
      <c r="H87" s="783"/>
      <c r="I87" s="9"/>
      <c r="J87" s="9"/>
      <c r="K87" s="9"/>
      <c r="L87" s="9"/>
      <c r="O87" s="714"/>
    </row>
    <row r="88" spans="1:15" s="4" customFormat="1" ht="22.5" customHeight="1" x14ac:dyDescent="0.2">
      <c r="A88" s="723"/>
      <c r="B88" s="724"/>
      <c r="C88" s="724"/>
      <c r="D88" s="724"/>
      <c r="E88" s="789" t="str">
        <f>Translations!B50</f>
        <v>email: ets-aviation@bafu.admin.ch</v>
      </c>
      <c r="F88" s="790"/>
      <c r="G88" s="790"/>
      <c r="H88" s="791"/>
      <c r="I88" s="724"/>
      <c r="J88" s="724"/>
      <c r="K88" s="724"/>
      <c r="L88" s="724"/>
      <c r="O88" s="725"/>
    </row>
    <row r="89" spans="1:15" ht="23.25" customHeight="1" x14ac:dyDescent="0.2">
      <c r="A89" s="55"/>
      <c r="B89" s="760"/>
      <c r="C89" s="760"/>
      <c r="D89" s="760"/>
      <c r="E89" s="760"/>
      <c r="F89" s="760"/>
      <c r="G89" s="760"/>
      <c r="H89" s="760"/>
      <c r="I89" s="760"/>
      <c r="J89" s="760"/>
      <c r="K89" s="760"/>
      <c r="L89" s="760"/>
    </row>
    <row r="90" spans="1:15" ht="66" hidden="1" customHeight="1" x14ac:dyDescent="0.2">
      <c r="A90" s="55"/>
      <c r="B90" s="737" t="str">
        <f>Translations!$B$869</f>
        <v/>
      </c>
      <c r="C90" s="747"/>
      <c r="D90" s="747"/>
      <c r="E90" s="747"/>
      <c r="F90" s="747"/>
      <c r="G90" s="747"/>
      <c r="H90" s="747"/>
      <c r="I90" s="747"/>
      <c r="J90" s="747"/>
      <c r="K90" s="747"/>
      <c r="L90" s="747"/>
    </row>
    <row r="91" spans="1:15" x14ac:dyDescent="0.2">
      <c r="A91" s="55"/>
      <c r="B91" s="58"/>
      <c r="C91" s="58"/>
      <c r="D91" s="58"/>
      <c r="E91" s="58"/>
      <c r="F91" s="58"/>
      <c r="G91" s="58"/>
      <c r="H91" s="58"/>
      <c r="I91" s="58"/>
      <c r="J91" s="58"/>
      <c r="K91" s="58"/>
      <c r="L91" s="58"/>
    </row>
    <row r="92" spans="1:15" ht="21.75" customHeight="1" x14ac:dyDescent="0.2">
      <c r="A92" s="55">
        <v>8</v>
      </c>
      <c r="B92" s="776" t="str">
        <f>Translations!$B$61</f>
        <v>Information sources:</v>
      </c>
      <c r="C92" s="776"/>
      <c r="D92" s="776"/>
      <c r="E92" s="776"/>
      <c r="F92" s="776"/>
      <c r="G92" s="776"/>
      <c r="H92" s="776"/>
      <c r="I92" s="776"/>
      <c r="J92" s="776"/>
      <c r="K92" s="776"/>
      <c r="L92" s="776"/>
    </row>
    <row r="93" spans="1:15" s="63" customFormat="1" ht="18" customHeight="1" x14ac:dyDescent="0.2">
      <c r="A93" s="55"/>
      <c r="B93" s="54" t="str">
        <f>Translations!B64</f>
        <v>CH ETS for aircraft operators:</v>
      </c>
      <c r="O93" s="2"/>
    </row>
    <row r="94" spans="1:15" s="54" customFormat="1" ht="33" customHeight="1" x14ac:dyDescent="0.2">
      <c r="A94" s="55"/>
      <c r="B94" s="784" t="str">
        <f>Translations!$B$62</f>
        <v>FOEN website: www.bafu.admin.ch &gt; Topics &gt; Topic Climate &gt; Information for specialists &gt; Measures CO2 Act &gt; Emissions trading system &gt; ETS for aviation</v>
      </c>
      <c r="C94" s="784"/>
      <c r="D94" s="784"/>
      <c r="E94" s="784"/>
      <c r="F94" s="784"/>
      <c r="G94" s="784"/>
      <c r="H94" s="784"/>
      <c r="I94" s="784"/>
      <c r="J94" s="784"/>
      <c r="K94" s="784"/>
      <c r="L94" s="784"/>
      <c r="O94" s="2"/>
    </row>
    <row r="95" spans="1:15" s="54" customFormat="1" ht="35.25" customHeight="1" x14ac:dyDescent="0.2">
      <c r="A95" s="55"/>
      <c r="B95" s="773" t="str">
        <f>Translations!B63</f>
        <v>https://www.bafu.admin.ch/bafu/en/home/topics/climate/info-specialists/reduction-measures/ets/aviation.html</v>
      </c>
      <c r="C95" s="773"/>
      <c r="D95" s="773"/>
      <c r="E95" s="773"/>
      <c r="F95" s="773"/>
      <c r="G95" s="773"/>
      <c r="H95" s="773"/>
      <c r="I95" s="773"/>
      <c r="J95" s="773"/>
      <c r="K95" s="773"/>
      <c r="L95" s="773"/>
      <c r="O95" s="2"/>
    </row>
    <row r="96" spans="1:15" s="54" customFormat="1" ht="18.75" customHeight="1" x14ac:dyDescent="0.2">
      <c r="A96" s="55"/>
      <c r="B96" s="54" t="str">
        <f>Translations!B1256</f>
        <v>Information about the EU ETS can be obtained from the following address:</v>
      </c>
      <c r="D96" s="64"/>
      <c r="E96" s="65"/>
      <c r="F96" s="65"/>
      <c r="G96" s="65"/>
      <c r="H96" s="65"/>
      <c r="I96" s="65"/>
      <c r="O96" s="2"/>
    </row>
    <row r="97" spans="1:15" s="54" customFormat="1" hidden="1" x14ac:dyDescent="0.2">
      <c r="A97" s="55"/>
      <c r="B97" s="58"/>
      <c r="C97" s="58"/>
      <c r="D97" s="58"/>
      <c r="E97" s="58"/>
      <c r="F97" s="58"/>
      <c r="G97" s="58"/>
      <c r="H97" s="58"/>
      <c r="I97" s="58"/>
      <c r="J97" s="58"/>
      <c r="K97" s="58"/>
      <c r="L97" s="58"/>
      <c r="O97" s="2"/>
    </row>
    <row r="98" spans="1:15" s="54" customFormat="1" hidden="1" x14ac:dyDescent="0.2">
      <c r="A98" s="55"/>
      <c r="B98" s="58"/>
      <c r="C98" s="58"/>
      <c r="D98" s="774"/>
      <c r="E98" s="775"/>
      <c r="F98" s="775"/>
      <c r="G98" s="775"/>
      <c r="H98" s="775"/>
      <c r="I98" s="775"/>
      <c r="J98" s="58"/>
      <c r="K98" s="58"/>
      <c r="L98" s="58"/>
      <c r="O98" s="2"/>
    </row>
    <row r="99" spans="1:15" s="54" customFormat="1" ht="13.15" hidden="1" customHeight="1" x14ac:dyDescent="0.2">
      <c r="A99" s="55"/>
      <c r="B99" s="66"/>
      <c r="C99" s="58"/>
      <c r="D99" s="774"/>
      <c r="E99" s="775"/>
      <c r="F99" s="775"/>
      <c r="G99" s="775"/>
      <c r="H99" s="775"/>
      <c r="I99" s="775"/>
      <c r="J99" s="774"/>
      <c r="K99" s="775"/>
      <c r="L99" s="775"/>
      <c r="O99" s="2"/>
    </row>
    <row r="100" spans="1:15" s="54" customFormat="1" hidden="1" x14ac:dyDescent="0.2">
      <c r="A100" s="55"/>
      <c r="B100" s="58"/>
      <c r="C100" s="58"/>
      <c r="D100" s="67"/>
      <c r="E100" s="58"/>
      <c r="F100" s="58"/>
      <c r="G100" s="58"/>
      <c r="H100" s="58"/>
      <c r="I100" s="58"/>
      <c r="J100" s="58"/>
      <c r="K100" s="58"/>
      <c r="L100" s="58"/>
      <c r="O100" s="2"/>
    </row>
    <row r="101" spans="1:15" hidden="1" x14ac:dyDescent="0.2">
      <c r="A101" s="55"/>
      <c r="B101" s="66" t="str">
        <f>Translations!$B$70</f>
        <v>Other Websites:</v>
      </c>
      <c r="C101" s="58"/>
      <c r="D101" s="58"/>
      <c r="E101" s="58"/>
      <c r="F101" s="58"/>
      <c r="G101" s="58"/>
      <c r="H101" s="58"/>
      <c r="I101" s="58"/>
      <c r="J101" s="58"/>
      <c r="K101" s="58"/>
      <c r="L101" s="58"/>
    </row>
    <row r="102" spans="1:15" hidden="1" x14ac:dyDescent="0.2">
      <c r="B102" s="68" t="str">
        <f>Translations!$B$71</f>
        <v>&lt;to be provided by Member State&gt;</v>
      </c>
      <c r="C102" s="68"/>
      <c r="D102" s="68"/>
      <c r="E102" s="68"/>
      <c r="F102" s="68"/>
      <c r="G102" s="68"/>
      <c r="H102" s="68"/>
      <c r="I102" s="68"/>
      <c r="J102" s="62"/>
      <c r="K102" s="62"/>
      <c r="L102" s="62"/>
    </row>
    <row r="103" spans="1:15" hidden="1" x14ac:dyDescent="0.2">
      <c r="B103" s="68"/>
      <c r="C103" s="68"/>
      <c r="D103" s="68"/>
      <c r="E103" s="68"/>
      <c r="F103" s="68"/>
      <c r="G103" s="68"/>
      <c r="H103" s="68"/>
      <c r="I103" s="68"/>
      <c r="J103" s="62"/>
      <c r="K103" s="62"/>
      <c r="L103" s="62"/>
    </row>
    <row r="104" spans="1:15" hidden="1" x14ac:dyDescent="0.2">
      <c r="B104" s="58" t="str">
        <f>Translations!$B$72</f>
        <v>Helpdesk:</v>
      </c>
      <c r="C104" s="62"/>
      <c r="D104" s="62"/>
      <c r="E104" s="62"/>
      <c r="F104" s="62"/>
      <c r="G104" s="62"/>
      <c r="H104" s="62"/>
      <c r="I104" s="62"/>
      <c r="J104" s="62"/>
      <c r="K104" s="62"/>
      <c r="L104" s="62"/>
    </row>
    <row r="105" spans="1:15" hidden="1" x14ac:dyDescent="0.2">
      <c r="B105" s="68" t="str">
        <f>Translations!$B$73</f>
        <v>&lt;to be provided by Member State, if relevant&gt;</v>
      </c>
      <c r="C105" s="68"/>
      <c r="D105" s="68"/>
      <c r="E105" s="68"/>
      <c r="F105" s="68"/>
      <c r="G105" s="68"/>
      <c r="H105" s="68"/>
      <c r="I105" s="68"/>
      <c r="J105" s="62"/>
      <c r="K105" s="62"/>
      <c r="L105" s="62"/>
    </row>
    <row r="106" spans="1:15" hidden="1" x14ac:dyDescent="0.2">
      <c r="B106" s="68"/>
      <c r="C106" s="68"/>
      <c r="D106" s="68"/>
      <c r="E106" s="68"/>
      <c r="F106" s="68"/>
      <c r="G106" s="68"/>
      <c r="H106" s="68"/>
      <c r="I106" s="68"/>
      <c r="J106" s="62"/>
      <c r="K106" s="62"/>
      <c r="L106" s="62"/>
    </row>
    <row r="107" spans="1:15" x14ac:dyDescent="0.2">
      <c r="B107" s="773" t="str">
        <f>Translations!B1257</f>
        <v>EU Emissions Trading System (EU ETS) | Climate Action</v>
      </c>
      <c r="C107" s="773"/>
      <c r="D107" s="773"/>
      <c r="E107" s="773"/>
      <c r="F107" s="773"/>
      <c r="G107" s="773"/>
      <c r="H107" s="773"/>
      <c r="I107" s="773"/>
      <c r="J107" s="773"/>
      <c r="K107" s="773"/>
      <c r="L107" s="69"/>
    </row>
    <row r="108" spans="1:15" x14ac:dyDescent="0.2">
      <c r="B108" s="62"/>
      <c r="C108" s="62"/>
      <c r="D108" s="62"/>
      <c r="E108" s="62"/>
      <c r="F108" s="62"/>
      <c r="G108" s="62"/>
      <c r="H108" s="62"/>
      <c r="I108" s="62"/>
      <c r="J108" s="62"/>
      <c r="K108" s="62"/>
      <c r="L108" s="62"/>
    </row>
    <row r="109" spans="1:15" ht="21" customHeight="1" x14ac:dyDescent="0.2">
      <c r="A109" s="55">
        <f>A92+1</f>
        <v>9</v>
      </c>
      <c r="B109" s="776" t="str">
        <f>Translations!$B$74</f>
        <v>How to use this file:</v>
      </c>
      <c r="C109" s="776"/>
      <c r="D109" s="776"/>
      <c r="E109" s="776"/>
      <c r="F109" s="776"/>
      <c r="G109" s="776"/>
      <c r="H109" s="776"/>
      <c r="I109" s="776"/>
      <c r="J109" s="776"/>
      <c r="K109" s="776"/>
      <c r="L109" s="776"/>
    </row>
    <row r="110" spans="1:15" ht="18.75" customHeight="1" x14ac:dyDescent="0.2">
      <c r="A110" s="55"/>
      <c r="B110" s="762" t="str">
        <f>Translations!$B$870</f>
        <v>This template has been developed to accommodate the minimum content of an annual emissions report required by the Swiss and EU regulations.</v>
      </c>
      <c r="C110" s="762"/>
      <c r="D110" s="762"/>
      <c r="E110" s="762"/>
      <c r="F110" s="762"/>
      <c r="G110" s="762"/>
      <c r="H110" s="762"/>
      <c r="I110" s="762"/>
      <c r="J110" s="762"/>
      <c r="K110" s="762"/>
      <c r="L110" s="762"/>
    </row>
    <row r="111" spans="1:15" s="1" customFormat="1" ht="31.5" customHeight="1" x14ac:dyDescent="0.2">
      <c r="A111" s="55"/>
      <c r="B111" s="747" t="str">
        <f>Translations!$B$76</f>
        <v>It is recommended that you go through the file from the beginning to the end. It contains a few functions designed to guide you through the form which depend on previous input, such as cells changing colour if an input is not needed (see colour codes below).</v>
      </c>
      <c r="C111" s="747"/>
      <c r="D111" s="747"/>
      <c r="E111" s="747"/>
      <c r="F111" s="747"/>
      <c r="G111" s="747"/>
      <c r="H111" s="747"/>
      <c r="I111" s="747"/>
      <c r="J111" s="747"/>
      <c r="K111" s="747"/>
      <c r="L111" s="747"/>
      <c r="O111" s="2"/>
    </row>
    <row r="112" spans="1:15" s="1" customFormat="1" ht="45" customHeight="1" x14ac:dyDescent="0.2">
      <c r="A112" s="55"/>
      <c r="B112" s="747" t="str">
        <f>Translations!$B$77</f>
        <v>In several fields you can choose from predefined options. To select from a "drop-down list" either click with the mouse on the small arrow appearing at the right border of the cell, or press "Alt-CursorDown" when you have selected the cell. Some fields allow you to enter your own text even if a drop-down list exists. This is the case when drop-down lists contain blank list entries.</v>
      </c>
      <c r="C112" s="747"/>
      <c r="D112" s="747"/>
      <c r="E112" s="747"/>
      <c r="F112" s="747"/>
      <c r="G112" s="747"/>
      <c r="H112" s="747"/>
      <c r="I112" s="747"/>
      <c r="J112" s="747"/>
      <c r="K112" s="747"/>
      <c r="L112" s="747"/>
      <c r="O112" s="2"/>
    </row>
    <row r="113" spans="1:15" s="1" customFormat="1" x14ac:dyDescent="0.2">
      <c r="A113" s="43"/>
      <c r="B113" s="772" t="str">
        <f>Translations!$B$78</f>
        <v>Colour codes and fonts:</v>
      </c>
      <c r="C113" s="772"/>
      <c r="D113" s="772"/>
      <c r="E113" s="772"/>
      <c r="F113" s="772"/>
      <c r="G113" s="772"/>
      <c r="H113" s="772"/>
      <c r="I113" s="772"/>
      <c r="J113" s="772"/>
      <c r="K113" s="772"/>
      <c r="L113" s="772"/>
      <c r="O113" s="2"/>
    </row>
    <row r="114" spans="1:15" s="54" customFormat="1" x14ac:dyDescent="0.2">
      <c r="C114" s="737" t="str">
        <f>Translations!$B$79</f>
        <v>Black bold text:</v>
      </c>
      <c r="D114" s="747"/>
      <c r="E114" s="762" t="str">
        <f>Translations!$B$80</f>
        <v>This is text provided by the template. It should be kept as it is.</v>
      </c>
      <c r="F114" s="762"/>
      <c r="G114" s="762"/>
      <c r="H114" s="762"/>
      <c r="I114" s="762"/>
      <c r="J114" s="762"/>
      <c r="K114" s="762"/>
      <c r="L114" s="762"/>
      <c r="O114" s="2"/>
    </row>
    <row r="115" spans="1:15" s="54" customFormat="1" ht="25.5" customHeight="1" x14ac:dyDescent="0.2">
      <c r="C115" s="768" t="str">
        <f>Translations!$B$81</f>
        <v>Smaller italic text:</v>
      </c>
      <c r="D115" s="768"/>
      <c r="E115" s="762" t="str">
        <f>Translations!$B$82</f>
        <v xml:space="preserve">This text provides further explanations. </v>
      </c>
      <c r="F115" s="762"/>
      <c r="G115" s="762"/>
      <c r="H115" s="762"/>
      <c r="I115" s="762"/>
      <c r="J115" s="762"/>
      <c r="K115" s="762"/>
      <c r="L115" s="762"/>
      <c r="O115" s="2"/>
    </row>
    <row r="116" spans="1:15" s="54" customFormat="1" x14ac:dyDescent="0.2">
      <c r="C116" s="769"/>
      <c r="D116" s="767"/>
      <c r="E116" s="762" t="str">
        <f>Translations!$B$83</f>
        <v>Light yellow fields indicate input fields.</v>
      </c>
      <c r="F116" s="762"/>
      <c r="G116" s="762"/>
      <c r="H116" s="762"/>
      <c r="I116" s="762"/>
      <c r="J116" s="762"/>
      <c r="K116" s="762"/>
      <c r="L116" s="762"/>
      <c r="O116" s="2"/>
    </row>
    <row r="117" spans="1:15" s="54" customFormat="1" x14ac:dyDescent="0.2">
      <c r="C117" s="770"/>
      <c r="D117" s="771"/>
      <c r="E117" s="762" t="str">
        <f>Translations!$B$84</f>
        <v>Green fields show automatically calculated results. Red text indicates error messages (missing data etc.).</v>
      </c>
      <c r="F117" s="762"/>
      <c r="G117" s="762"/>
      <c r="H117" s="762"/>
      <c r="I117" s="762"/>
      <c r="J117" s="762"/>
      <c r="K117" s="762"/>
      <c r="L117" s="762"/>
      <c r="O117" s="2"/>
    </row>
    <row r="118" spans="1:15" s="54" customFormat="1" x14ac:dyDescent="0.2">
      <c r="C118" s="766"/>
      <c r="D118" s="767"/>
      <c r="E118" s="762" t="str">
        <f>Translations!$B$85</f>
        <v>Shaded fields indicate that an entry in another field makes the input here irrelevant.</v>
      </c>
      <c r="F118" s="762"/>
      <c r="G118" s="762"/>
      <c r="H118" s="762"/>
      <c r="I118" s="762"/>
      <c r="J118" s="762"/>
      <c r="K118" s="762"/>
      <c r="L118" s="762"/>
      <c r="O118" s="2"/>
    </row>
    <row r="119" spans="1:15" s="54" customFormat="1" hidden="1" x14ac:dyDescent="0.2">
      <c r="C119" s="70"/>
      <c r="D119" s="71"/>
      <c r="E119" s="762" t="str">
        <f>Translations!$B$86</f>
        <v>Grey shaded areas should be filled by Member States before publishing customized version of the template.</v>
      </c>
      <c r="F119" s="762"/>
      <c r="G119" s="762"/>
      <c r="H119" s="762"/>
      <c r="I119" s="762"/>
      <c r="J119" s="762"/>
      <c r="K119" s="762"/>
      <c r="L119" s="762"/>
      <c r="O119" s="2"/>
    </row>
    <row r="120" spans="1:15" s="1" customFormat="1" x14ac:dyDescent="0.2">
      <c r="A120" s="43"/>
      <c r="B120" s="72"/>
      <c r="C120" s="72"/>
      <c r="D120" s="72"/>
      <c r="E120" s="72"/>
      <c r="F120" s="72"/>
      <c r="G120" s="72"/>
      <c r="H120" s="72"/>
      <c r="I120" s="72"/>
      <c r="J120" s="72"/>
      <c r="K120" s="72"/>
      <c r="L120" s="72"/>
      <c r="O120" s="2"/>
    </row>
    <row r="121" spans="1:15" s="1" customFormat="1" hidden="1" x14ac:dyDescent="0.2">
      <c r="A121" s="73"/>
      <c r="B121" s="74"/>
      <c r="C121" s="74"/>
      <c r="D121" s="74"/>
      <c r="E121" s="74"/>
      <c r="F121" s="74"/>
      <c r="G121" s="74"/>
      <c r="H121" s="74"/>
      <c r="I121" s="74"/>
      <c r="J121" s="74"/>
      <c r="K121" s="74"/>
      <c r="L121" s="74"/>
      <c r="M121" s="73"/>
      <c r="O121" s="2"/>
    </row>
    <row r="122" spans="1:15" s="1" customFormat="1" hidden="1" x14ac:dyDescent="0.2">
      <c r="A122" s="73"/>
      <c r="B122" s="733" t="str">
        <f>Translations!$B$1086</f>
        <v>Sections added to the EU ETS template related to information required for CORSIA are identified by a light blue frame.</v>
      </c>
      <c r="C122" s="733"/>
      <c r="D122" s="733"/>
      <c r="E122" s="733"/>
      <c r="F122" s="733"/>
      <c r="G122" s="733"/>
      <c r="H122" s="733"/>
      <c r="I122" s="733"/>
      <c r="J122" s="733"/>
      <c r="K122" s="733"/>
      <c r="L122" s="733"/>
      <c r="M122" s="73"/>
      <c r="O122" s="2"/>
    </row>
    <row r="123" spans="1:15" s="1" customFormat="1" hidden="1" x14ac:dyDescent="0.2">
      <c r="A123" s="73"/>
      <c r="B123" s="74"/>
      <c r="C123" s="74"/>
      <c r="D123" s="74"/>
      <c r="E123" s="74"/>
      <c r="F123" s="74"/>
      <c r="G123" s="74"/>
      <c r="H123" s="74"/>
      <c r="I123" s="74"/>
      <c r="J123" s="74"/>
      <c r="K123" s="74"/>
      <c r="L123" s="74"/>
      <c r="M123" s="73"/>
      <c r="O123" s="2"/>
    </row>
    <row r="124" spans="1:15" s="1" customFormat="1" x14ac:dyDescent="0.2">
      <c r="A124" s="43"/>
      <c r="B124" s="72"/>
      <c r="C124" s="72"/>
      <c r="D124" s="72"/>
      <c r="E124" s="72"/>
      <c r="F124" s="72"/>
      <c r="G124" s="72"/>
      <c r="H124" s="72"/>
      <c r="I124" s="72"/>
      <c r="J124" s="72"/>
      <c r="K124" s="72"/>
      <c r="L124" s="72"/>
      <c r="O124" s="2"/>
    </row>
    <row r="125" spans="1:15" s="1" customFormat="1" x14ac:dyDescent="0.2">
      <c r="A125" s="75"/>
      <c r="B125" s="76"/>
      <c r="C125" s="76"/>
      <c r="D125" s="76"/>
      <c r="E125" s="76"/>
      <c r="F125" s="76"/>
      <c r="G125" s="76"/>
      <c r="H125" s="76"/>
      <c r="I125" s="76"/>
      <c r="J125" s="76"/>
      <c r="K125" s="76"/>
      <c r="L125" s="76"/>
      <c r="M125" s="75"/>
      <c r="O125" s="2"/>
    </row>
    <row r="126" spans="1:15" s="1" customFormat="1" x14ac:dyDescent="0.2">
      <c r="A126" s="75"/>
      <c r="B126" s="733" t="str">
        <f>Translations!$B$1260</f>
        <v>Sections related to information required for the CH ETS are identified by a light red frame.</v>
      </c>
      <c r="C126" s="733"/>
      <c r="D126" s="733"/>
      <c r="E126" s="733"/>
      <c r="F126" s="733"/>
      <c r="G126" s="733"/>
      <c r="H126" s="733"/>
      <c r="I126" s="733"/>
      <c r="J126" s="733"/>
      <c r="K126" s="733"/>
      <c r="L126" s="733"/>
      <c r="M126" s="75"/>
      <c r="O126" s="2"/>
    </row>
    <row r="127" spans="1:15" s="1" customFormat="1" x14ac:dyDescent="0.2">
      <c r="A127" s="75"/>
      <c r="B127" s="76"/>
      <c r="C127" s="76"/>
      <c r="D127" s="76"/>
      <c r="E127" s="76"/>
      <c r="F127" s="76"/>
      <c r="G127" s="76"/>
      <c r="H127" s="76"/>
      <c r="I127" s="76"/>
      <c r="J127" s="76"/>
      <c r="K127" s="76"/>
      <c r="L127" s="76"/>
      <c r="M127" s="75"/>
      <c r="O127" s="2"/>
    </row>
    <row r="128" spans="1:15" s="1" customFormat="1" x14ac:dyDescent="0.2">
      <c r="A128" s="77"/>
      <c r="B128" s="77"/>
      <c r="C128" s="77"/>
      <c r="D128" s="77"/>
      <c r="E128" s="77"/>
      <c r="F128" s="77"/>
      <c r="G128" s="77"/>
      <c r="H128" s="77"/>
      <c r="I128" s="77"/>
      <c r="J128" s="77"/>
      <c r="K128" s="77"/>
      <c r="L128" s="77"/>
      <c r="M128" s="77"/>
      <c r="O128" s="2"/>
    </row>
    <row r="129" spans="1:15" s="1" customFormat="1" ht="12.75" customHeight="1" x14ac:dyDescent="0.2">
      <c r="A129" s="77"/>
      <c r="B129" s="733" t="str">
        <f>Translations!$B$1261</f>
        <v>Sections that are relevant for both, CH ETS and EU ETS, are marked by red shading.</v>
      </c>
      <c r="C129" s="733"/>
      <c r="D129" s="733"/>
      <c r="E129" s="733"/>
      <c r="F129" s="733"/>
      <c r="G129" s="733"/>
      <c r="H129" s="733"/>
      <c r="I129" s="733"/>
      <c r="J129" s="733"/>
      <c r="K129" s="733"/>
      <c r="L129" s="733"/>
      <c r="M129" s="77"/>
      <c r="O129" s="2"/>
    </row>
    <row r="130" spans="1:15" s="1" customFormat="1" x14ac:dyDescent="0.2">
      <c r="A130" s="77"/>
      <c r="B130" s="77"/>
      <c r="C130" s="77"/>
      <c r="D130" s="77"/>
      <c r="E130" s="77"/>
      <c r="F130" s="77"/>
      <c r="G130" s="77"/>
      <c r="H130" s="77"/>
      <c r="I130" s="77"/>
      <c r="J130" s="77"/>
      <c r="K130" s="77"/>
      <c r="L130" s="77"/>
      <c r="M130" s="77"/>
      <c r="O130" s="2"/>
    </row>
    <row r="131" spans="1:15" s="54" customFormat="1" ht="54" customHeight="1" x14ac:dyDescent="0.2">
      <c r="A131" s="55">
        <f>A109+1</f>
        <v>10</v>
      </c>
      <c r="B131" s="762" t="str">
        <f>Translations!$B$871</f>
        <v>This template has been locked against data entry except for yellow fields. However, for transparency reasons, no password has been set. This allows for complete viewing of all formulas. When using this file for data entry, it is recommended to keep the protection activated. The protection of the sheets should only be deactivated for the purpose of checking the validity of formulas. It is recommended to do this in a separate file.</v>
      </c>
      <c r="C131" s="762"/>
      <c r="D131" s="762"/>
      <c r="E131" s="762"/>
      <c r="F131" s="762"/>
      <c r="G131" s="762"/>
      <c r="H131" s="762"/>
      <c r="I131" s="762"/>
      <c r="J131" s="762"/>
      <c r="K131" s="762"/>
      <c r="L131" s="762"/>
      <c r="O131" s="2"/>
    </row>
    <row r="132" spans="1:15" s="54" customFormat="1" ht="53.25" customHeight="1" x14ac:dyDescent="0.2">
      <c r="A132" s="55">
        <f>A131+1</f>
        <v>11</v>
      </c>
      <c r="B132" s="760" t="str">
        <f>Translations!$B$872</f>
        <v>In order to protect formulas against unintended modifications, which usually lead to wrong and misleading results, it is of the utmost importance NOT TO USE the CUT &amp; PASTE function.
If you want to move data, first COPY and PASTE them, then delete the unwanted data in the old (wrong) place.</v>
      </c>
      <c r="C132" s="760"/>
      <c r="D132" s="760"/>
      <c r="E132" s="760"/>
      <c r="F132" s="760"/>
      <c r="G132" s="760"/>
      <c r="H132" s="760"/>
      <c r="I132" s="760"/>
      <c r="J132" s="760"/>
      <c r="K132" s="760"/>
      <c r="L132" s="747"/>
      <c r="O132" s="2"/>
    </row>
    <row r="133" spans="1:15" s="54" customFormat="1" ht="52.9" customHeight="1" x14ac:dyDescent="0.2">
      <c r="A133" s="55">
        <f>A132+1</f>
        <v>12</v>
      </c>
      <c r="B133" s="762" t="str">
        <f>Translations!$B$873</f>
        <v>Data fields have not been optimised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Microsoft option, "Precision as displayed", should always be deactivated. For more details, consult MS Excel's "Help" function on this topic.</v>
      </c>
      <c r="C133" s="762"/>
      <c r="D133" s="762"/>
      <c r="E133" s="762"/>
      <c r="F133" s="762"/>
      <c r="G133" s="762"/>
      <c r="H133" s="762"/>
      <c r="I133" s="762"/>
      <c r="J133" s="762"/>
      <c r="K133" s="762"/>
      <c r="L133" s="762"/>
      <c r="O133" s="2"/>
    </row>
    <row r="134" spans="1:15" s="54" customFormat="1" ht="5.0999999999999996" customHeight="1" thickBot="1" x14ac:dyDescent="0.25">
      <c r="B134" s="759"/>
      <c r="C134" s="760"/>
      <c r="D134" s="760"/>
      <c r="E134" s="760"/>
      <c r="F134" s="760"/>
      <c r="G134" s="760"/>
      <c r="H134" s="760"/>
      <c r="I134" s="760"/>
      <c r="J134" s="760"/>
      <c r="K134" s="760"/>
      <c r="O134" s="2"/>
    </row>
    <row r="135" spans="1:15" s="54" customFormat="1" ht="89.25" customHeight="1" thickBot="1" x14ac:dyDescent="0.25">
      <c r="A135" s="55">
        <f>A133+1</f>
        <v>13</v>
      </c>
      <c r="B135" s="763" t="str">
        <f>Translations!$B$874</f>
        <v>DISCLAIMER: All formulas have been developed carefully and thoroughly. However, mistakes cannot be entirely ruled out.
As noted above, full transparency for checking the validity of calculations is ensured. Neither the authors of this file nor the FOEN can be held liable for eventual damages resulting from wrong or misleading results of the provided calculations.
It is the full responsibility of the user of this file (i.e. the aircraft operator) to ensure that correct data are reported to the relevant authority.</v>
      </c>
      <c r="C135" s="764"/>
      <c r="D135" s="764"/>
      <c r="E135" s="764"/>
      <c r="F135" s="764"/>
      <c r="G135" s="764"/>
      <c r="H135" s="764"/>
      <c r="I135" s="764"/>
      <c r="J135" s="764"/>
      <c r="K135" s="764"/>
      <c r="L135" s="765"/>
      <c r="O135" s="2"/>
    </row>
    <row r="136" spans="1:15" s="54" customFormat="1" ht="13.5" customHeight="1" x14ac:dyDescent="0.2">
      <c r="B136" s="759"/>
      <c r="C136" s="760"/>
      <c r="D136" s="760"/>
      <c r="E136" s="760"/>
      <c r="F136" s="760"/>
      <c r="G136" s="760"/>
      <c r="H136" s="760"/>
      <c r="I136" s="760"/>
      <c r="J136" s="760"/>
      <c r="K136" s="760"/>
      <c r="O136" s="2"/>
    </row>
    <row r="137" spans="1:15" s="1" customFormat="1" ht="12.75" customHeight="1" x14ac:dyDescent="0.2">
      <c r="A137" s="43"/>
      <c r="B137" s="755" t="str">
        <f>Translations!$B$875</f>
        <v>Note: Formulas must be checked and corrected, in particular whenever rows and/or columns are added by aircraft operators.</v>
      </c>
      <c r="C137" s="755"/>
      <c r="D137" s="755"/>
      <c r="E137" s="755"/>
      <c r="F137" s="755"/>
      <c r="G137" s="755"/>
      <c r="H137" s="755"/>
      <c r="I137" s="755"/>
      <c r="J137" s="755"/>
      <c r="K137" s="755"/>
      <c r="L137" s="755"/>
      <c r="O137" s="2"/>
    </row>
    <row r="138" spans="1:15" s="1" customFormat="1" ht="5.0999999999999996" customHeight="1" x14ac:dyDescent="0.2">
      <c r="A138" s="43"/>
      <c r="B138" s="78"/>
      <c r="C138" s="78"/>
      <c r="D138" s="78"/>
      <c r="E138" s="78"/>
      <c r="F138" s="78"/>
      <c r="G138" s="78"/>
      <c r="H138" s="78"/>
      <c r="I138" s="78"/>
      <c r="J138" s="78"/>
      <c r="K138" s="78"/>
      <c r="L138" s="78"/>
      <c r="O138" s="2"/>
    </row>
    <row r="139" spans="1:15" s="54" customFormat="1" ht="51" hidden="1" customHeight="1" thickBot="1" x14ac:dyDescent="0.25">
      <c r="A139" s="79">
        <f>A135+1</f>
        <v>14</v>
      </c>
      <c r="B139" s="756" t="str">
        <f>Translations!$B$1087</f>
        <v>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v>
      </c>
      <c r="C139" s="757"/>
      <c r="D139" s="757"/>
      <c r="E139" s="757"/>
      <c r="F139" s="757"/>
      <c r="G139" s="757"/>
      <c r="H139" s="757"/>
      <c r="I139" s="757"/>
      <c r="J139" s="757"/>
      <c r="K139" s="757"/>
      <c r="L139" s="758"/>
      <c r="O139" s="2"/>
    </row>
    <row r="140" spans="1:15" s="54" customFormat="1" ht="5.0999999999999996" customHeight="1" x14ac:dyDescent="0.2">
      <c r="B140" s="759"/>
      <c r="C140" s="760"/>
      <c r="D140" s="760"/>
      <c r="E140" s="760"/>
      <c r="F140" s="760"/>
      <c r="G140" s="760"/>
      <c r="H140" s="760"/>
      <c r="I140" s="760"/>
      <c r="J140" s="760"/>
      <c r="K140" s="760"/>
      <c r="O140" s="2"/>
    </row>
    <row r="141" spans="1:15" s="1" customFormat="1" x14ac:dyDescent="0.2">
      <c r="A141" s="43"/>
      <c r="O141" s="2"/>
    </row>
    <row r="142" spans="1:15" ht="15.95" hidden="1" customHeight="1" x14ac:dyDescent="0.2">
      <c r="A142" s="79">
        <f>A139+1</f>
        <v>15</v>
      </c>
      <c r="B142" s="761" t="str">
        <f>Translations!$B$87</f>
        <v>Member State-specific guidance is listed here:</v>
      </c>
      <c r="C142" s="761"/>
      <c r="D142" s="761"/>
      <c r="E142" s="761"/>
      <c r="F142" s="761"/>
      <c r="G142" s="761"/>
      <c r="H142" s="761"/>
      <c r="I142" s="761"/>
      <c r="J142" s="761"/>
      <c r="K142" s="761"/>
      <c r="L142" s="761"/>
    </row>
    <row r="143" spans="1:15" hidden="1" x14ac:dyDescent="0.2">
      <c r="B143" s="80"/>
      <c r="C143" s="80"/>
      <c r="D143" s="80"/>
      <c r="E143" s="80"/>
      <c r="F143" s="80"/>
      <c r="G143" s="80"/>
      <c r="H143" s="80"/>
      <c r="I143" s="80"/>
      <c r="J143" s="80"/>
      <c r="K143" s="80"/>
      <c r="L143" s="80"/>
    </row>
    <row r="144" spans="1:15" hidden="1" x14ac:dyDescent="0.2">
      <c r="B144" s="80"/>
      <c r="C144" s="80"/>
      <c r="D144" s="80"/>
      <c r="E144" s="80"/>
      <c r="F144" s="80"/>
      <c r="G144" s="80"/>
      <c r="H144" s="80"/>
      <c r="I144" s="80"/>
      <c r="J144" s="80"/>
      <c r="K144" s="80"/>
      <c r="L144" s="80"/>
    </row>
    <row r="145" spans="2:12" hidden="1" x14ac:dyDescent="0.2">
      <c r="B145" s="80"/>
      <c r="C145" s="80"/>
      <c r="D145" s="80"/>
      <c r="E145" s="80"/>
      <c r="F145" s="80"/>
      <c r="G145" s="80"/>
      <c r="H145" s="80"/>
      <c r="I145" s="80"/>
      <c r="J145" s="80"/>
      <c r="K145" s="80"/>
      <c r="L145" s="80"/>
    </row>
    <row r="146" spans="2:12" hidden="1" x14ac:dyDescent="0.2">
      <c r="B146" s="80"/>
      <c r="C146" s="80"/>
      <c r="D146" s="80"/>
      <c r="E146" s="80"/>
      <c r="F146" s="80"/>
      <c r="G146" s="80"/>
      <c r="H146" s="80"/>
      <c r="I146" s="80"/>
      <c r="J146" s="80"/>
      <c r="K146" s="80"/>
      <c r="L146" s="80"/>
    </row>
    <row r="147" spans="2:12" hidden="1" x14ac:dyDescent="0.2">
      <c r="B147" s="80"/>
      <c r="C147" s="80"/>
      <c r="D147" s="80"/>
      <c r="E147" s="80"/>
      <c r="F147" s="80"/>
      <c r="G147" s="80"/>
      <c r="H147" s="80"/>
      <c r="I147" s="80"/>
      <c r="J147" s="80"/>
      <c r="K147" s="80"/>
      <c r="L147" s="80"/>
    </row>
    <row r="148" spans="2:12" hidden="1" x14ac:dyDescent="0.2">
      <c r="B148" s="80"/>
      <c r="C148" s="80"/>
      <c r="D148" s="80"/>
      <c r="E148" s="80"/>
      <c r="F148" s="80"/>
      <c r="G148" s="80"/>
      <c r="H148" s="80"/>
      <c r="I148" s="80"/>
      <c r="J148" s="80"/>
      <c r="K148" s="80"/>
      <c r="L148" s="80"/>
    </row>
    <row r="149" spans="2:12" hidden="1" x14ac:dyDescent="0.2">
      <c r="B149" s="80"/>
      <c r="C149" s="80"/>
      <c r="D149" s="80"/>
      <c r="E149" s="80"/>
      <c r="F149" s="80"/>
      <c r="G149" s="80"/>
      <c r="H149" s="80"/>
      <c r="I149" s="80"/>
      <c r="J149" s="80"/>
      <c r="K149" s="80"/>
      <c r="L149" s="80"/>
    </row>
    <row r="150" spans="2:12" hidden="1" x14ac:dyDescent="0.2">
      <c r="B150" s="80"/>
      <c r="C150" s="80"/>
      <c r="D150" s="80"/>
      <c r="E150" s="80"/>
      <c r="F150" s="80"/>
      <c r="G150" s="80"/>
      <c r="H150" s="80"/>
      <c r="I150" s="80"/>
      <c r="J150" s="80"/>
      <c r="K150" s="80"/>
      <c r="L150" s="80"/>
    </row>
    <row r="151" spans="2:12" hidden="1" x14ac:dyDescent="0.2">
      <c r="B151" s="80"/>
      <c r="C151" s="80"/>
      <c r="D151" s="80"/>
      <c r="E151" s="80"/>
      <c r="F151" s="80"/>
      <c r="G151" s="80"/>
      <c r="H151" s="80"/>
      <c r="I151" s="80"/>
      <c r="J151" s="80"/>
      <c r="K151" s="80"/>
      <c r="L151" s="80"/>
    </row>
    <row r="152" spans="2:12" hidden="1" x14ac:dyDescent="0.2">
      <c r="B152" s="80"/>
      <c r="C152" s="80"/>
      <c r="D152" s="80"/>
      <c r="E152" s="80"/>
      <c r="F152" s="80"/>
      <c r="G152" s="80"/>
      <c r="H152" s="80"/>
      <c r="I152" s="80"/>
      <c r="J152" s="80"/>
      <c r="K152" s="80"/>
      <c r="L152" s="80"/>
    </row>
    <row r="153" spans="2:12" hidden="1" x14ac:dyDescent="0.2">
      <c r="B153" s="80"/>
      <c r="C153" s="80"/>
      <c r="D153" s="80"/>
      <c r="E153" s="80"/>
      <c r="F153" s="80"/>
      <c r="G153" s="80"/>
      <c r="H153" s="80"/>
      <c r="I153" s="80"/>
      <c r="J153" s="80"/>
      <c r="K153" s="80"/>
      <c r="L153" s="80"/>
    </row>
    <row r="154" spans="2:12" hidden="1" x14ac:dyDescent="0.2">
      <c r="B154" s="80"/>
      <c r="C154" s="80"/>
      <c r="D154" s="80"/>
      <c r="E154" s="80"/>
      <c r="F154" s="80"/>
      <c r="G154" s="80"/>
      <c r="H154" s="80"/>
      <c r="I154" s="80"/>
      <c r="J154" s="80"/>
      <c r="K154" s="80"/>
      <c r="L154" s="80"/>
    </row>
  </sheetData>
  <sheetProtection sheet="1" formatCells="0" formatColumns="0" formatRows="0" insertColumns="0" insertRows="0" insertHyperlinks="0"/>
  <mergeCells count="108">
    <mergeCell ref="B8:L8"/>
    <mergeCell ref="B9:L9"/>
    <mergeCell ref="B10:L10"/>
    <mergeCell ref="B11:L11"/>
    <mergeCell ref="B12:L12"/>
    <mergeCell ref="B13:L13"/>
    <mergeCell ref="B2:J2"/>
    <mergeCell ref="B3:L3"/>
    <mergeCell ref="B4:L4"/>
    <mergeCell ref="B5:L5"/>
    <mergeCell ref="B6:L6"/>
    <mergeCell ref="B7:L7"/>
    <mergeCell ref="B21:L21"/>
    <mergeCell ref="B22:L22"/>
    <mergeCell ref="B23:L23"/>
    <mergeCell ref="B24:L24"/>
    <mergeCell ref="B25:L25"/>
    <mergeCell ref="B26:L26"/>
    <mergeCell ref="B14:L14"/>
    <mergeCell ref="B15:L15"/>
    <mergeCell ref="B16:L16"/>
    <mergeCell ref="B17:L17"/>
    <mergeCell ref="B18:L18"/>
    <mergeCell ref="B20:L20"/>
    <mergeCell ref="B33:L33"/>
    <mergeCell ref="B34:L34"/>
    <mergeCell ref="B35:L35"/>
    <mergeCell ref="B37:L37"/>
    <mergeCell ref="B38:L38"/>
    <mergeCell ref="B39:L39"/>
    <mergeCell ref="B27:L27"/>
    <mergeCell ref="B28:L28"/>
    <mergeCell ref="B29:L29"/>
    <mergeCell ref="B30:L30"/>
    <mergeCell ref="B31:L31"/>
    <mergeCell ref="B32:L32"/>
    <mergeCell ref="B44:L44"/>
    <mergeCell ref="B63:L63"/>
    <mergeCell ref="B55:L55"/>
    <mergeCell ref="B56:L56"/>
    <mergeCell ref="C40:L40"/>
    <mergeCell ref="C41:L41"/>
    <mergeCell ref="B42:L42"/>
    <mergeCell ref="B47:L47"/>
    <mergeCell ref="B49:L49"/>
    <mergeCell ref="C48:L48"/>
    <mergeCell ref="C50:L50"/>
    <mergeCell ref="C51:L51"/>
    <mergeCell ref="C52:L52"/>
    <mergeCell ref="C53:L53"/>
    <mergeCell ref="C54:L54"/>
    <mergeCell ref="B64:L64"/>
    <mergeCell ref="B66:L66"/>
    <mergeCell ref="B67:L67"/>
    <mergeCell ref="B69:L69"/>
    <mergeCell ref="B70:L70"/>
    <mergeCell ref="B71:L71"/>
    <mergeCell ref="B57:L57"/>
    <mergeCell ref="B58:L58"/>
    <mergeCell ref="B59:L59"/>
    <mergeCell ref="B60:L60"/>
    <mergeCell ref="B78:L78"/>
    <mergeCell ref="E80:H87"/>
    <mergeCell ref="B89:L89"/>
    <mergeCell ref="B90:L90"/>
    <mergeCell ref="B92:L92"/>
    <mergeCell ref="B94:L94"/>
    <mergeCell ref="C72:L72"/>
    <mergeCell ref="C73:L73"/>
    <mergeCell ref="B74:L74"/>
    <mergeCell ref="C75:L75"/>
    <mergeCell ref="C76:L76"/>
    <mergeCell ref="B77:L77"/>
    <mergeCell ref="E88:H88"/>
    <mergeCell ref="B110:L110"/>
    <mergeCell ref="B111:L111"/>
    <mergeCell ref="B112:L112"/>
    <mergeCell ref="B113:L113"/>
    <mergeCell ref="C114:D114"/>
    <mergeCell ref="E114:L114"/>
    <mergeCell ref="B95:L95"/>
    <mergeCell ref="D98:I98"/>
    <mergeCell ref="D99:I99"/>
    <mergeCell ref="J99:L99"/>
    <mergeCell ref="B107:K107"/>
    <mergeCell ref="B109:L109"/>
    <mergeCell ref="C118:D118"/>
    <mergeCell ref="E118:L118"/>
    <mergeCell ref="E119:L119"/>
    <mergeCell ref="B122:L122"/>
    <mergeCell ref="B126:L126"/>
    <mergeCell ref="B129:L129"/>
    <mergeCell ref="C115:D115"/>
    <mergeCell ref="E115:L115"/>
    <mergeCell ref="C116:D116"/>
    <mergeCell ref="E116:L116"/>
    <mergeCell ref="C117:D117"/>
    <mergeCell ref="E117:L117"/>
    <mergeCell ref="B137:L137"/>
    <mergeCell ref="B139:L139"/>
    <mergeCell ref="B140:K140"/>
    <mergeCell ref="B142:L142"/>
    <mergeCell ref="B131:L131"/>
    <mergeCell ref="B132:L132"/>
    <mergeCell ref="B133:L133"/>
    <mergeCell ref="B134:K134"/>
    <mergeCell ref="B135:L135"/>
    <mergeCell ref="B136:K136"/>
  </mergeCells>
  <conditionalFormatting sqref="M129">
    <cfRule type="expression" dxfId="319" priority="4">
      <formula>CONTR_onlyCORSIA=TRUE</formula>
    </cfRule>
  </conditionalFormatting>
  <conditionalFormatting sqref="A129">
    <cfRule type="expression" dxfId="318" priority="3">
      <formula>CONTR_onlyCORSIA=TRUE</formula>
    </cfRule>
  </conditionalFormatting>
  <conditionalFormatting sqref="A128:M128">
    <cfRule type="expression" dxfId="317" priority="2">
      <formula>CONTR_onlyCORSIA=TRUE</formula>
    </cfRule>
  </conditionalFormatting>
  <conditionalFormatting sqref="A130:M130">
    <cfRule type="expression" dxfId="316" priority="1">
      <formula>CONTR_onlyCORSIA=TRUE</formula>
    </cfRule>
  </conditionalFormatting>
  <hyperlinks>
    <hyperlink ref="B7:K7" r:id="rId1" display="http://ec.europa.eu/clima/documentation/ets/docs/decision_benchmarking_15_dec_en.pdf. " xr:uid="{6B85B958-4800-424C-B649-0957A42C18DD}"/>
    <hyperlink ref="B15" r:id="rId2" display="https://eur-lex.europa.eu/eli/reg/2012/601" xr:uid="{22899C2A-97F1-4740-9280-7402A6D5F1E5}"/>
    <hyperlink ref="B15:L15" r:id="rId3" display="https://eur-lex.europa.eu/eli/reg/2012/601" xr:uid="{B1A912BA-E3CF-42C9-BDED-711A3C04800C}"/>
    <hyperlink ref="B34" r:id="rId4" display="https://www.icao.int/environmental-protection/CORSIA/Pages/default.aspx" xr:uid="{8A8C4815-52A6-47E8-AB30-E3FCA61E926E}"/>
    <hyperlink ref="B7" r:id="rId5" display="https://eur-lex.europa.eu/legal-content/EN/TXT/?uri=CELEX:02003L0087-20180408" xr:uid="{1BB2E463-4FC5-4D4D-BF16-F8AEEA9A4517}"/>
    <hyperlink ref="B18" r:id="rId6" display="http://data.europa.eu/eli/reg_impl/2018/2066/oj" xr:uid="{CBD46AD0-2890-4C6D-8E15-F81662F8241C}"/>
    <hyperlink ref="B13" r:id="rId7" display="https://eur-lex.europa.eu/eli/reg_del/2019/1603/oj" xr:uid="{11197671-C93D-463F-AD6B-6E5AA6EF7319}"/>
    <hyperlink ref="B7:L7" r:id="rId8" display="https://www.fedlex.admin.ch/eli/cc/2012/856/en" xr:uid="{D6420104-1262-492E-A252-E3FA4F79A1CC}"/>
    <hyperlink ref="B22" r:id="rId9" display="https://eur-lex.europa.eu/legal-content/EN/TXT/?uri=CELEX:22017A1207(01)" xr:uid="{AD6BBB38-9B19-4817-B485-F47251A3CA6D}"/>
    <hyperlink ref="B22:L22" r:id="rId10" display="https://eur-lex.europa.eu/legal-content/EN/TXT/?uri=CELEX%3A02017A1207%2801%29-20221209" xr:uid="{67722069-E0C5-4A5D-BB2F-392E46052B51}"/>
    <hyperlink ref="B95:L95" r:id="rId11" display="https://www.bafu.admin.ch/bafu/en/home/topics/climate/info-specialists/reduction-measures/ets/aviation.html" xr:uid="{3E4D7548-0FF4-404C-849A-98E8C50D7EB0}"/>
    <hyperlink ref="B107:K107" r:id="rId12" display="https://ec.europa.eu/clima/policies/ets_en" xr:uid="{EEE93A5A-AF0A-4B18-AEF3-AADD0832C6CA}"/>
    <hyperlink ref="B9:L9" r:id="rId13" display="Directive 2003/87/EC" xr:uid="{AEF255C3-706F-466E-8D47-8B9DE9AF82D7}"/>
    <hyperlink ref="B71:L71" r:id="rId14" display="www.core.admin.ch" xr:uid="{2F26F86E-6BF6-4D30-9952-A6CC60689020}"/>
    <hyperlink ref="E88:H88" r:id="rId15" display="mailto:ets-aviation@bafu.admin.ch" xr:uid="{69A38F21-1848-4C43-AA7C-7AA2ED19D6F4}"/>
  </hyperlinks>
  <pageMargins left="0.78740157480314965" right="0.78740157480314965" top="0.78740157480314965" bottom="0.78740157480314965" header="0.39370078740157483" footer="0.39370078740157483"/>
  <pageSetup paperSize="9" scale="65" fitToHeight="2" orientation="portrait" r:id="rId16"/>
  <headerFooter alignWithMargins="0">
    <oddFooter>&amp;L&amp;F&amp;C&amp;A&amp;R&amp;P / &amp;N</oddFooter>
  </headerFooter>
  <rowBreaks count="1" manualBreakCount="1">
    <brk id="10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2B1D-7622-4D54-B867-E17C3AE74EAD}">
  <sheetPr codeName="Sheet7">
    <pageSetUpPr fitToPage="1"/>
  </sheetPr>
  <dimension ref="A1:P157"/>
  <sheetViews>
    <sheetView showGridLines="0" topLeftCell="B11" zoomScale="120" zoomScaleNormal="120" zoomScaleSheetLayoutView="140" workbookViewId="0">
      <selection activeCell="N7" sqref="N7"/>
    </sheetView>
  </sheetViews>
  <sheetFormatPr baseColWidth="10" defaultColWidth="11.42578125" defaultRowHeight="12.75" x14ac:dyDescent="0.2"/>
  <cols>
    <col min="1" max="1" width="2.85546875" style="81" hidden="1" customWidth="1"/>
    <col min="2" max="2" width="3.140625" style="83" customWidth="1"/>
    <col min="3" max="3" width="4.140625" style="83" customWidth="1"/>
    <col min="4" max="11" width="12.7109375" style="83" customWidth="1"/>
    <col min="12" max="12" width="3.140625" style="83" customWidth="1"/>
    <col min="13" max="13" width="9.140625" style="82" hidden="1" customWidth="1"/>
    <col min="14" max="14" width="31.7109375" style="83" customWidth="1"/>
    <col min="15" max="15" width="8.5703125" style="83" customWidth="1"/>
    <col min="16" max="16" width="12.28515625" style="1" customWidth="1"/>
    <col min="17" max="16384" width="11.42578125" style="83"/>
  </cols>
  <sheetData>
    <row r="1" spans="1:16" hidden="1" x14ac:dyDescent="0.2">
      <c r="A1" s="81" t="s">
        <v>4</v>
      </c>
      <c r="B1" s="81"/>
      <c r="C1" s="81"/>
      <c r="D1" s="81"/>
      <c r="E1" s="81"/>
      <c r="F1" s="81"/>
      <c r="G1" s="81"/>
      <c r="H1" s="81"/>
      <c r="I1" s="81"/>
      <c r="J1" s="81"/>
      <c r="K1" s="81"/>
      <c r="L1" s="81"/>
      <c r="M1" s="82" t="s">
        <v>4</v>
      </c>
    </row>
    <row r="2" spans="1:16" x14ac:dyDescent="0.2">
      <c r="C2" s="84"/>
      <c r="F2" s="85"/>
      <c r="G2" s="85"/>
      <c r="P2" s="9"/>
    </row>
    <row r="3" spans="1:16" ht="30" customHeight="1" x14ac:dyDescent="0.2">
      <c r="C3" s="846" t="str">
        <f>Translations!$B$876</f>
        <v>GENERAL INFORMATION ABOUT THIS REPORT</v>
      </c>
      <c r="D3" s="846"/>
      <c r="E3" s="846"/>
      <c r="F3" s="846"/>
      <c r="G3" s="846"/>
      <c r="H3" s="846"/>
      <c r="I3" s="846"/>
      <c r="J3" s="846"/>
      <c r="K3" s="846"/>
    </row>
    <row r="5" spans="1:16" ht="15.75" x14ac:dyDescent="0.25">
      <c r="C5" s="86">
        <v>1</v>
      </c>
      <c r="D5" s="87" t="str">
        <f>Translations!$B$1088</f>
        <v>Reporting Year</v>
      </c>
      <c r="E5" s="87"/>
      <c r="F5" s="87"/>
      <c r="G5" s="87"/>
      <c r="H5" s="87"/>
      <c r="I5" s="87"/>
      <c r="J5" s="87"/>
      <c r="K5" s="87"/>
    </row>
    <row r="6" spans="1:16" ht="13.5" thickBot="1" x14ac:dyDescent="0.25">
      <c r="M6" s="82" t="s">
        <v>8</v>
      </c>
    </row>
    <row r="7" spans="1:16" s="89" customFormat="1" ht="20.25" customHeight="1" thickBot="1" x14ac:dyDescent="0.25">
      <c r="A7" s="88"/>
      <c r="C7" s="90" t="s">
        <v>9</v>
      </c>
      <c r="D7" s="847" t="str">
        <f>Translations!$B$850</f>
        <v>Reporting year:</v>
      </c>
      <c r="E7" s="847"/>
      <c r="F7" s="847"/>
      <c r="G7" s="847"/>
      <c r="H7" s="847"/>
      <c r="I7" s="848">
        <v>2023</v>
      </c>
      <c r="J7" s="849"/>
      <c r="K7" s="850"/>
      <c r="M7" s="91">
        <f>IF(I7="","",I7)</f>
        <v>2023</v>
      </c>
      <c r="P7" s="1"/>
    </row>
    <row r="8" spans="1:16" ht="12.75" customHeight="1" x14ac:dyDescent="0.2">
      <c r="B8" s="92"/>
      <c r="C8" s="93"/>
      <c r="D8" s="851" t="str">
        <f>Translations!$B$878</f>
        <v>This is the year in which the reported aviation activities took place, i.e. 2021 for the report which you submit by 31 March 2022.</v>
      </c>
      <c r="E8" s="851"/>
      <c r="F8" s="851"/>
      <c r="G8" s="851"/>
      <c r="H8" s="851"/>
      <c r="I8" s="852"/>
      <c r="J8" s="852"/>
      <c r="K8" s="852"/>
      <c r="P8" s="9"/>
    </row>
    <row r="9" spans="1:16" ht="5.25" customHeight="1" x14ac:dyDescent="0.2"/>
    <row r="10" spans="1:16" x14ac:dyDescent="0.2">
      <c r="C10" s="90" t="s">
        <v>10</v>
      </c>
      <c r="D10" s="737" t="str">
        <f>Translations!$B$1089</f>
        <v>Version number of this emission report:</v>
      </c>
      <c r="E10" s="737"/>
      <c r="F10" s="737"/>
      <c r="G10" s="737"/>
      <c r="H10" s="737"/>
      <c r="I10" s="737"/>
      <c r="J10" s="734"/>
      <c r="K10" s="94">
        <v>1</v>
      </c>
    </row>
    <row r="11" spans="1:16" x14ac:dyDescent="0.2">
      <c r="D11" s="822" t="str">
        <f>Translations!$B$1090</f>
        <v>This should be a natural number (starting from 1) helping the verifier and competent authority to identify the version of the report verified.</v>
      </c>
      <c r="E11" s="822"/>
      <c r="F11" s="822"/>
      <c r="G11" s="822"/>
      <c r="H11" s="822"/>
      <c r="I11" s="827"/>
      <c r="J11" s="827"/>
      <c r="K11" s="827"/>
    </row>
    <row r="12" spans="1:16" ht="5.25" customHeight="1" x14ac:dyDescent="0.2"/>
    <row r="13" spans="1:16" x14ac:dyDescent="0.2">
      <c r="C13" s="90" t="s">
        <v>11</v>
      </c>
      <c r="D13" s="30" t="str">
        <f>Translations!$B$1091</f>
        <v>Language in which this report is filled:</v>
      </c>
      <c r="E13" s="30"/>
      <c r="F13" s="30"/>
      <c r="G13" s="30"/>
      <c r="H13" s="30"/>
      <c r="I13" s="30"/>
      <c r="J13" s="839" t="s">
        <v>1371</v>
      </c>
      <c r="K13" s="840"/>
    </row>
    <row r="14" spans="1:16" ht="38.25" hidden="1" customHeight="1" x14ac:dyDescent="0.2">
      <c r="D14" s="841" t="str">
        <f>Translations!$B$1092</f>
        <v>For performing automated checks on the data reported, it is important that the complete report is filled consistently in one language (which may deviate from the template's language). Please confirm here the language in which you have filled the report.</v>
      </c>
      <c r="E14" s="841"/>
      <c r="F14" s="841"/>
      <c r="G14" s="841"/>
      <c r="H14" s="841"/>
      <c r="I14" s="842"/>
      <c r="J14" s="842"/>
      <c r="K14" s="842"/>
      <c r="P14" s="9"/>
    </row>
    <row r="15" spans="1:16" ht="5.25" customHeight="1" x14ac:dyDescent="0.2"/>
    <row r="16" spans="1:16" x14ac:dyDescent="0.2">
      <c r="C16" s="90" t="s">
        <v>12</v>
      </c>
      <c r="D16" s="30" t="str">
        <f>Translations!$B$1093</f>
        <v>Has the Art. 52(5) derogation been used (simplified reporting) ?</v>
      </c>
      <c r="E16" s="30"/>
      <c r="F16" s="30"/>
      <c r="G16" s="30"/>
      <c r="H16" s="30"/>
      <c r="I16" s="30"/>
      <c r="J16" s="30"/>
      <c r="K16" s="95" t="b">
        <v>0</v>
      </c>
      <c r="P16" s="2"/>
    </row>
    <row r="17" spans="1:16" ht="42" customHeight="1" x14ac:dyDescent="0.2">
      <c r="D17" s="845" t="str">
        <f>Translations!$B$1094</f>
        <v xml:space="preserve">In accordance with Article 52(5) of the CO2-Ordinance, aircraft operators emitting less than 25'000 tonnes of CO2 per year, related to the full scope of the EU ETS, or emitting less than 3'000 tonnes of CO2 per year under the reduced scope of the EU ETS, both commercial and non-commercial, can choose an alternative to verification by an independent verifier. </v>
      </c>
      <c r="E17" s="845"/>
      <c r="F17" s="845"/>
      <c r="G17" s="845"/>
      <c r="H17" s="845"/>
      <c r="I17" s="845"/>
      <c r="J17" s="845"/>
      <c r="K17" s="845"/>
      <c r="L17" s="708"/>
      <c r="N17" s="116"/>
    </row>
    <row r="18" spans="1:16" s="97" customFormat="1" ht="25.5" hidden="1" customHeight="1" x14ac:dyDescent="0.2">
      <c r="A18" s="96"/>
      <c r="D18" s="843" t="str">
        <f>Translations!$B$1258</f>
        <v>Note that flights from CH to the UK are currently not included in the CH ETS while flights from the EEA to the UK are included in the EU ETS.
Furthermore, for the purposes of the EU ETS, the "full scope" threshold applies to the sum of all flights within the EEA, outgoing from the EEA and incoming to the EEA, including those incoming from Switzerland and the UK.</v>
      </c>
      <c r="E18" s="794"/>
      <c r="F18" s="794"/>
      <c r="G18" s="794"/>
      <c r="H18" s="794"/>
      <c r="I18" s="794"/>
      <c r="J18" s="794"/>
      <c r="K18" s="794"/>
      <c r="L18" s="98"/>
      <c r="M18" s="99"/>
      <c r="P18" s="2"/>
    </row>
    <row r="19" spans="1:16" s="97" customFormat="1" ht="38.25" hidden="1" customHeight="1" x14ac:dyDescent="0.2">
      <c r="A19" s="96"/>
      <c r="D19" s="843" t="str">
        <f>Translations!$B$1095</f>
        <v>The alternative involves determining the emissions by using data from Eurocontrol without any modification.</v>
      </c>
      <c r="E19" s="843"/>
      <c r="F19" s="843"/>
      <c r="G19" s="843"/>
      <c r="H19" s="843"/>
      <c r="I19" s="843"/>
      <c r="J19" s="843"/>
      <c r="K19" s="843"/>
      <c r="L19" s="843"/>
      <c r="M19" s="99"/>
      <c r="P19" s="2"/>
    </row>
    <row r="20" spans="1:16" ht="5.25" customHeight="1" x14ac:dyDescent="0.2">
      <c r="P20" s="2"/>
    </row>
    <row r="21" spans="1:16" hidden="1" x14ac:dyDescent="0.2">
      <c r="B21" s="100"/>
      <c r="C21" s="100"/>
      <c r="D21" s="100"/>
      <c r="E21" s="100"/>
      <c r="F21" s="100"/>
      <c r="G21" s="100"/>
      <c r="H21" s="100"/>
      <c r="I21" s="100"/>
      <c r="J21" s="100"/>
      <c r="K21" s="100"/>
      <c r="L21" s="100"/>
      <c r="P21" s="2"/>
    </row>
    <row r="22" spans="1:16" hidden="1" x14ac:dyDescent="0.2">
      <c r="B22" s="100"/>
      <c r="D22" s="101" t="str">
        <f>Translations!$B$1096</f>
        <v>Scope: EU ETS and/or CORSIA:</v>
      </c>
      <c r="L22" s="100"/>
      <c r="P22" s="2"/>
    </row>
    <row r="23" spans="1:16" hidden="1" x14ac:dyDescent="0.2">
      <c r="B23" s="100"/>
      <c r="D23" s="844" t="str">
        <f>Translations!$B$1097</f>
        <v>Note: If this section is kept empty, it is automatically assumed that this report is filled for EU ETS only.</v>
      </c>
      <c r="E23" s="742"/>
      <c r="F23" s="742"/>
      <c r="G23" s="742"/>
      <c r="H23" s="742"/>
      <c r="I23" s="742"/>
      <c r="J23" s="742"/>
      <c r="K23" s="742"/>
      <c r="L23" s="100"/>
      <c r="P23" s="2"/>
    </row>
    <row r="24" spans="1:16" ht="5.25" hidden="1" customHeight="1" x14ac:dyDescent="0.2">
      <c r="B24" s="100"/>
      <c r="L24" s="100"/>
      <c r="P24" s="2"/>
    </row>
    <row r="25" spans="1:16" ht="25.5" hidden="1" customHeight="1" x14ac:dyDescent="0.2">
      <c r="B25" s="100"/>
      <c r="D25" s="747" t="str">
        <f>Translations!$B$1098</f>
        <v xml:space="preserve">If you have an obligation under CORSIA to the same country as under the EU ETS, you should fill in the sections of this template which are marked as relating to ICAO's market based mechanism CORSIA (indicated by a light blue frame). </v>
      </c>
      <c r="E25" s="734"/>
      <c r="F25" s="734"/>
      <c r="G25" s="734"/>
      <c r="H25" s="734"/>
      <c r="I25" s="734"/>
      <c r="J25" s="734"/>
      <c r="K25" s="734"/>
      <c r="L25" s="102"/>
      <c r="M25" s="103"/>
      <c r="P25" s="2"/>
    </row>
    <row r="26" spans="1:16" ht="25.5" hidden="1" customHeight="1" x14ac:dyDescent="0.2">
      <c r="B26" s="100"/>
      <c r="D26" s="747" t="str">
        <f>Translations!$B$1099</f>
        <v>In line with paragraph 1.2 of the CORSIA SARPs, the aircraft operator is attributed to the state according to its ICAO designator, if applicable, or to the state that issued the AOC, or the place of juridical registration.</v>
      </c>
      <c r="E26" s="734"/>
      <c r="F26" s="734"/>
      <c r="G26" s="734"/>
      <c r="H26" s="734"/>
      <c r="I26" s="734"/>
      <c r="J26" s="734"/>
      <c r="K26" s="734"/>
      <c r="L26" s="102"/>
      <c r="M26" s="103"/>
      <c r="P26" s="2"/>
    </row>
    <row r="27" spans="1:16" ht="38.25" hidden="1" customHeight="1" x14ac:dyDescent="0.2">
      <c r="B27" s="100"/>
      <c r="D27" s="747" t="str">
        <f>Translations!$B$1100</f>
        <v>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v>
      </c>
      <c r="E27" s="747"/>
      <c r="F27" s="747"/>
      <c r="G27" s="747"/>
      <c r="H27" s="747"/>
      <c r="I27" s="747"/>
      <c r="J27" s="747"/>
      <c r="K27" s="747"/>
      <c r="L27" s="102"/>
      <c r="M27" s="103"/>
      <c r="P27" s="2"/>
    </row>
    <row r="28" spans="1:16" ht="38.25" hidden="1" customHeight="1" x14ac:dyDescent="0.2">
      <c r="B28" s="100"/>
      <c r="D28" s="747" t="str">
        <f>Translations!$B$1101</f>
        <v>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v>
      </c>
      <c r="E28" s="747"/>
      <c r="F28" s="747"/>
      <c r="G28" s="747"/>
      <c r="H28" s="747"/>
      <c r="I28" s="747"/>
      <c r="J28" s="747"/>
      <c r="K28" s="747"/>
      <c r="L28" s="102"/>
      <c r="M28" s="103" t="s">
        <v>13</v>
      </c>
      <c r="P28" s="2"/>
    </row>
    <row r="29" spans="1:16" ht="5.25" hidden="1" customHeight="1" x14ac:dyDescent="0.2">
      <c r="B29" s="100"/>
      <c r="D29" s="56"/>
      <c r="E29" s="56"/>
      <c r="F29" s="56"/>
      <c r="G29" s="56"/>
      <c r="H29" s="56"/>
      <c r="I29" s="56"/>
      <c r="J29" s="56"/>
      <c r="K29" s="56"/>
      <c r="L29" s="102"/>
      <c r="M29" s="103"/>
      <c r="P29" s="2"/>
    </row>
    <row r="30" spans="1:16" ht="13.5" hidden="1" customHeight="1" x14ac:dyDescent="0.2">
      <c r="B30" s="100"/>
      <c r="C30" s="90" t="s">
        <v>14</v>
      </c>
      <c r="D30" s="737" t="str">
        <f>Translations!$B$1102</f>
        <v>Please confirm if you want to use this emission report for CORSIA:</v>
      </c>
      <c r="E30" s="737"/>
      <c r="F30" s="737"/>
      <c r="G30" s="737"/>
      <c r="H30" s="737"/>
      <c r="I30" s="737"/>
      <c r="J30" s="734"/>
      <c r="K30" s="95"/>
      <c r="L30" s="102"/>
      <c r="M30" s="104" t="b">
        <f>IF(ISBLANK(K30),TRUE,K30)</f>
        <v>1</v>
      </c>
      <c r="P30" s="2"/>
    </row>
    <row r="31" spans="1:16" ht="5.25" hidden="1" customHeight="1" x14ac:dyDescent="0.2">
      <c r="B31" s="100"/>
      <c r="D31" s="56"/>
      <c r="E31" s="56"/>
      <c r="F31" s="56"/>
      <c r="G31" s="56"/>
      <c r="H31" s="56"/>
      <c r="I31" s="56"/>
      <c r="J31" s="56"/>
      <c r="K31" s="56"/>
      <c r="L31" s="102"/>
      <c r="M31" s="103"/>
      <c r="P31" s="2"/>
    </row>
    <row r="32" spans="1:16" ht="13.5" hidden="1" customHeight="1" x14ac:dyDescent="0.2">
      <c r="B32" s="100"/>
      <c r="C32" s="90" t="s">
        <v>15</v>
      </c>
      <c r="D32" s="798" t="str">
        <f>Translations!$B$1103</f>
        <v>Are you required to comply with CORSIA in another state?</v>
      </c>
      <c r="E32" s="799"/>
      <c r="F32" s="799"/>
      <c r="G32" s="799"/>
      <c r="H32" s="799"/>
      <c r="I32" s="799"/>
      <c r="J32" s="799"/>
      <c r="K32" s="95"/>
      <c r="L32" s="102"/>
      <c r="M32" s="104" t="b">
        <f>(K30=TRUE)</f>
        <v>0</v>
      </c>
      <c r="P32" s="2"/>
    </row>
    <row r="33" spans="2:16" ht="5.25" hidden="1" customHeight="1" x14ac:dyDescent="0.2">
      <c r="B33" s="100"/>
      <c r="D33" s="56"/>
      <c r="E33" s="56"/>
      <c r="F33" s="56"/>
      <c r="G33" s="56"/>
      <c r="H33" s="56"/>
      <c r="I33" s="56"/>
      <c r="J33" s="56"/>
      <c r="K33" s="56"/>
      <c r="L33" s="102"/>
      <c r="M33" s="103"/>
      <c r="P33" s="2"/>
    </row>
    <row r="34" spans="2:16" ht="12.75" hidden="1" customHeight="1" x14ac:dyDescent="0.2">
      <c r="B34" s="100"/>
      <c r="C34" s="90" t="s">
        <v>16</v>
      </c>
      <c r="D34" s="836" t="str">
        <f>Translations!$B$1104</f>
        <v>Please confirm to which other state you will report under CORSIA:</v>
      </c>
      <c r="E34" s="837"/>
      <c r="F34" s="837"/>
      <c r="G34" s="837"/>
      <c r="H34" s="838"/>
      <c r="I34" s="815"/>
      <c r="J34" s="816"/>
      <c r="K34" s="817"/>
      <c r="L34" s="102"/>
      <c r="M34" s="104" t="b">
        <f>OR(K30=TRUE,AND(NOT(ISBLANK(K32)),K32=FALSE))</f>
        <v>0</v>
      </c>
      <c r="P34" s="2"/>
    </row>
    <row r="35" spans="2:16" ht="5.25" hidden="1" customHeight="1" x14ac:dyDescent="0.2">
      <c r="B35" s="100"/>
      <c r="D35" s="56"/>
      <c r="E35" s="56"/>
      <c r="F35" s="56"/>
      <c r="G35" s="56"/>
      <c r="H35" s="56"/>
      <c r="I35" s="56"/>
      <c r="J35" s="56"/>
      <c r="K35" s="56"/>
      <c r="L35" s="102"/>
      <c r="M35" s="103"/>
      <c r="P35" s="2"/>
    </row>
    <row r="36" spans="2:16" ht="25.5" hidden="1" customHeight="1" x14ac:dyDescent="0.2">
      <c r="B36" s="100"/>
      <c r="D36" s="747" t="str">
        <f>Translations!$B$1105</f>
        <v>Some aircraft operators have an obligation under CORSIA only, i.e. no obligation under the EU ETS. If you are filling this emissions report for CORSIA purposes only, please confirm below that this is the case.</v>
      </c>
      <c r="E36" s="747"/>
      <c r="F36" s="747"/>
      <c r="G36" s="747"/>
      <c r="H36" s="747"/>
      <c r="I36" s="747"/>
      <c r="J36" s="747"/>
      <c r="K36" s="747"/>
      <c r="L36" s="102"/>
      <c r="M36" s="105" t="s">
        <v>17</v>
      </c>
      <c r="P36" s="2"/>
    </row>
    <row r="37" spans="2:16" ht="5.25" hidden="1" customHeight="1" x14ac:dyDescent="0.2">
      <c r="B37" s="100"/>
      <c r="D37" s="56"/>
      <c r="E37" s="56"/>
      <c r="F37" s="56"/>
      <c r="G37" s="56"/>
      <c r="H37" s="56"/>
      <c r="I37" s="56"/>
      <c r="J37" s="56"/>
      <c r="K37" s="56"/>
      <c r="L37" s="102"/>
      <c r="M37" s="103"/>
      <c r="P37" s="2"/>
    </row>
    <row r="38" spans="2:16" ht="13.5" hidden="1" customHeight="1" x14ac:dyDescent="0.2">
      <c r="B38" s="100"/>
      <c r="C38" s="90" t="s">
        <v>18</v>
      </c>
      <c r="D38" s="737" t="str">
        <f>Translations!$B$1106</f>
        <v>Please confirm if you have an obligation under the EU ETS:</v>
      </c>
      <c r="E38" s="737"/>
      <c r="F38" s="737"/>
      <c r="G38" s="737"/>
      <c r="H38" s="737"/>
      <c r="I38" s="737"/>
      <c r="J38" s="1"/>
      <c r="K38" s="95"/>
      <c r="L38" s="102"/>
      <c r="M38" s="104" t="b">
        <f>IF(ISBLANK(K38),FALSE,NOT(K38))</f>
        <v>0</v>
      </c>
      <c r="P38" s="2"/>
    </row>
    <row r="39" spans="2:16" ht="5.25" hidden="1" customHeight="1" x14ac:dyDescent="0.2">
      <c r="B39" s="100"/>
      <c r="L39" s="100"/>
      <c r="P39" s="2"/>
    </row>
    <row r="40" spans="2:16" hidden="1" x14ac:dyDescent="0.2">
      <c r="B40" s="100"/>
      <c r="C40" s="100"/>
      <c r="D40" s="100"/>
      <c r="E40" s="100"/>
      <c r="F40" s="100"/>
      <c r="G40" s="100"/>
      <c r="H40" s="100"/>
      <c r="I40" s="100"/>
      <c r="J40" s="100"/>
      <c r="K40" s="100"/>
      <c r="L40" s="100"/>
      <c r="P40" s="2"/>
    </row>
    <row r="42" spans="2:16" ht="15.75" x14ac:dyDescent="0.25">
      <c r="C42" s="86">
        <v>2</v>
      </c>
      <c r="D42" s="87" t="str">
        <f>Translations!$B$879</f>
        <v>Identification of the Aircraft Operator</v>
      </c>
      <c r="E42" s="87"/>
      <c r="F42" s="87"/>
      <c r="G42" s="87"/>
      <c r="H42" s="87"/>
      <c r="I42" s="87"/>
      <c r="J42" s="87"/>
      <c r="K42" s="87"/>
    </row>
    <row r="44" spans="2:16" x14ac:dyDescent="0.2">
      <c r="C44" s="106" t="s">
        <v>9</v>
      </c>
      <c r="D44" s="828" t="str">
        <f>Translations!$B$101</f>
        <v>Please enter the name of the aircraft operator:</v>
      </c>
      <c r="E44" s="828"/>
      <c r="F44" s="828"/>
      <c r="G44" s="828"/>
      <c r="H44" s="739"/>
      <c r="I44" s="809"/>
      <c r="J44" s="810"/>
      <c r="K44" s="811"/>
    </row>
    <row r="45" spans="2:16" x14ac:dyDescent="0.2">
      <c r="B45" s="92"/>
      <c r="C45" s="93"/>
      <c r="D45" s="822" t="str">
        <f>Translations!$B$880</f>
        <v>This name should be the legal entity carrying out the aviation activities.</v>
      </c>
      <c r="E45" s="822"/>
      <c r="F45" s="822"/>
      <c r="G45" s="822"/>
      <c r="H45" s="822"/>
      <c r="I45" s="827"/>
      <c r="J45" s="827"/>
      <c r="K45" s="827"/>
    </row>
    <row r="46" spans="2:16" ht="12.75" customHeight="1" x14ac:dyDescent="0.2">
      <c r="B46" s="92"/>
      <c r="C46" s="107" t="s">
        <v>10</v>
      </c>
      <c r="D46" s="828" t="str">
        <f>Translations!$B$104</f>
        <v>Unique Identifier as stated in the EU Commission's list of aircraft operators:</v>
      </c>
      <c r="E46" s="828"/>
      <c r="F46" s="828"/>
      <c r="G46" s="828"/>
      <c r="H46" s="828"/>
      <c r="I46" s="828"/>
      <c r="J46" s="828"/>
      <c r="K46" s="828"/>
    </row>
    <row r="47" spans="2:16" ht="38.25" customHeight="1" x14ac:dyDescent="0.2">
      <c r="B47" s="92"/>
      <c r="C47" s="93"/>
      <c r="D47" s="822" t="str">
        <f>Translations!$B$1107</f>
        <v>This identifier can be found on the list published by the EU Commission. If the aircraft operator is not yet listed, please state "NA" (not applicable).</v>
      </c>
      <c r="E47" s="822"/>
      <c r="F47" s="822"/>
      <c r="G47" s="822"/>
      <c r="H47" s="822"/>
      <c r="I47" s="833"/>
      <c r="J47" s="834"/>
      <c r="K47" s="835"/>
    </row>
    <row r="49" spans="2:13" ht="27.2" customHeight="1" x14ac:dyDescent="0.2">
      <c r="B49" s="92"/>
      <c r="C49" s="106" t="s">
        <v>19</v>
      </c>
      <c r="D49" s="828" t="str">
        <f>Translations!$B$113</f>
        <v>If different to the name given in 2(a), please also enter the name of the aircraft operator as it appears on the EU Commission's list of operators:</v>
      </c>
      <c r="E49" s="828"/>
      <c r="F49" s="828"/>
      <c r="G49" s="828"/>
      <c r="H49" s="828"/>
      <c r="I49" s="828"/>
      <c r="J49" s="828"/>
      <c r="K49" s="828"/>
    </row>
    <row r="50" spans="2:13" ht="33.950000000000003" customHeight="1" x14ac:dyDescent="0.2">
      <c r="B50" s="92"/>
      <c r="C50" s="93"/>
      <c r="D50" s="822" t="str">
        <f>Translations!$B$1108</f>
        <v/>
      </c>
      <c r="E50" s="822"/>
      <c r="F50" s="822"/>
      <c r="G50" s="822"/>
      <c r="H50" s="822"/>
      <c r="I50" s="833"/>
      <c r="J50" s="834"/>
      <c r="K50" s="835"/>
    </row>
    <row r="52" spans="2:13" ht="29.25" customHeight="1" x14ac:dyDescent="0.2">
      <c r="B52" s="92"/>
      <c r="C52" s="106" t="s">
        <v>20</v>
      </c>
      <c r="D52" s="828" t="str">
        <f>Translations!$B$115</f>
        <v>Please enter the unique ICAO designator, where available:</v>
      </c>
      <c r="E52" s="828"/>
      <c r="F52" s="828"/>
      <c r="G52" s="828"/>
      <c r="H52" s="828"/>
      <c r="I52" s="828"/>
      <c r="J52" s="828"/>
      <c r="K52" s="828"/>
    </row>
    <row r="53" spans="2:13" ht="20.25" customHeight="1" x14ac:dyDescent="0.2">
      <c r="C53" s="93"/>
      <c r="D53" s="822" t="str">
        <f>Translations!$B$881</f>
        <v>The ICAO designator should be that specified in box 7 of the ICAO flight plan (excluding the flight identification) as specified in ICAO document 8585.  If you do not specify an ICAO designator in flight plans, please select "n.a." from the drop-down list and proceed to 2(e).</v>
      </c>
      <c r="E53" s="822"/>
      <c r="F53" s="822"/>
      <c r="G53" s="822"/>
      <c r="H53" s="822"/>
      <c r="I53" s="809"/>
      <c r="J53" s="810"/>
      <c r="K53" s="811"/>
    </row>
    <row r="54" spans="2:13" ht="31.5" customHeight="1" x14ac:dyDescent="0.2">
      <c r="C54" s="93"/>
      <c r="D54" s="822"/>
      <c r="E54" s="822"/>
      <c r="F54" s="822"/>
      <c r="G54" s="822"/>
      <c r="H54" s="822"/>
    </row>
    <row r="55" spans="2:13" ht="27.75" customHeight="1" x14ac:dyDescent="0.2">
      <c r="B55" s="92"/>
      <c r="C55" s="106" t="s">
        <v>21</v>
      </c>
      <c r="D55" s="828" t="str">
        <f>Translations!$B$117</f>
        <v>Where a unique ICAO designator is not available, please provide the aircraft registration marks for all aircraft you operate.</v>
      </c>
      <c r="E55" s="828"/>
      <c r="F55" s="828"/>
      <c r="G55" s="828"/>
      <c r="H55" s="828"/>
      <c r="I55" s="828"/>
      <c r="J55" s="828"/>
      <c r="K55" s="828"/>
      <c r="M55" s="82" t="s">
        <v>22</v>
      </c>
    </row>
    <row r="56" spans="2:13" ht="51.95" customHeight="1" x14ac:dyDescent="0.2">
      <c r="B56" s="92"/>
      <c r="C56" s="93"/>
      <c r="D56" s="822" t="str">
        <f>Translations!$B$882</f>
        <v>If a unique ICAO designator is not available, enter the registration marks of all the aircraft you operate as listed in box 7 of the flight plan. Please separate each registration with a semicolon.</v>
      </c>
      <c r="E56" s="829"/>
      <c r="F56" s="829"/>
      <c r="G56" s="829"/>
      <c r="H56" s="830"/>
      <c r="I56" s="809"/>
      <c r="J56" s="831"/>
      <c r="K56" s="832"/>
      <c r="M56" s="108" t="b">
        <f>IF($I$53="",FALSE,IF($I$53=Euconst_NA,FALSE,TRUE))</f>
        <v>0</v>
      </c>
    </row>
    <row r="58" spans="2:13" x14ac:dyDescent="0.2">
      <c r="C58" s="106" t="s">
        <v>15</v>
      </c>
      <c r="D58" s="821" t="str">
        <f>Translations!$B$120</f>
        <v>Administering State under the One-Stop-Shop:</v>
      </c>
      <c r="E58" s="821"/>
      <c r="F58" s="821"/>
      <c r="G58" s="821"/>
      <c r="H58" s="821"/>
      <c r="I58" s="821"/>
      <c r="J58" s="821"/>
      <c r="K58" s="821"/>
    </row>
    <row r="59" spans="2:13" x14ac:dyDescent="0.2">
      <c r="C59" s="109"/>
      <c r="D59" s="822" t="str">
        <f>Translations!$B$121</f>
        <v/>
      </c>
      <c r="E59" s="822"/>
      <c r="F59" s="822"/>
      <c r="G59" s="822"/>
      <c r="H59" s="822"/>
      <c r="I59" s="823" t="s">
        <v>23</v>
      </c>
      <c r="J59" s="824"/>
      <c r="K59" s="825"/>
    </row>
    <row r="60" spans="2:13" x14ac:dyDescent="0.2">
      <c r="C60" s="109"/>
      <c r="D60" s="110"/>
      <c r="E60" s="110"/>
      <c r="F60" s="110"/>
      <c r="G60" s="110"/>
      <c r="H60" s="110"/>
      <c r="I60" s="111"/>
      <c r="J60" s="111"/>
      <c r="K60" s="111"/>
    </row>
    <row r="61" spans="2:13" x14ac:dyDescent="0.2">
      <c r="C61" s="106" t="s">
        <v>16</v>
      </c>
      <c r="D61" s="826" t="str">
        <f>Translations!$B$122</f>
        <v>Competent authority:</v>
      </c>
      <c r="E61" s="826"/>
      <c r="F61" s="826"/>
      <c r="G61" s="826"/>
      <c r="H61" s="826"/>
      <c r="I61" s="823" t="s">
        <v>24</v>
      </c>
      <c r="J61" s="824"/>
      <c r="K61" s="825"/>
    </row>
    <row r="62" spans="2:13" ht="30.75" customHeight="1" x14ac:dyDescent="0.2">
      <c r="C62" s="109"/>
      <c r="D62" s="822" t="str">
        <f>Translations!$B$123</f>
        <v/>
      </c>
      <c r="E62" s="822"/>
      <c r="F62" s="822"/>
      <c r="G62" s="822"/>
      <c r="H62" s="822"/>
      <c r="I62" s="827"/>
      <c r="J62" s="827"/>
      <c r="K62" s="827"/>
    </row>
    <row r="63" spans="2:13" ht="25.5" customHeight="1" x14ac:dyDescent="0.2">
      <c r="C63" s="106" t="s">
        <v>18</v>
      </c>
      <c r="D63" s="821" t="str">
        <f>Translations!$B$124</f>
        <v>Please enter the number and issuing authority of the Air Operator Certificate (AOC) and Operating Licence, if available:</v>
      </c>
      <c r="E63" s="821"/>
      <c r="F63" s="821"/>
      <c r="G63" s="821"/>
      <c r="H63" s="821"/>
      <c r="I63" s="821"/>
      <c r="J63" s="821"/>
      <c r="K63" s="821"/>
    </row>
    <row r="64" spans="2:13" ht="13.15" customHeight="1" x14ac:dyDescent="0.2">
      <c r="C64" s="93"/>
      <c r="D64" s="820" t="str">
        <f>Translations!$B$1109</f>
        <v/>
      </c>
      <c r="E64" s="820"/>
      <c r="F64" s="820"/>
      <c r="G64" s="820"/>
      <c r="H64" s="820"/>
      <c r="I64" s="820"/>
      <c r="J64" s="820"/>
      <c r="K64" s="820"/>
    </row>
    <row r="65" spans="3:11" x14ac:dyDescent="0.2">
      <c r="C65" s="112"/>
      <c r="F65" s="107" t="str">
        <f>Translations!$B$125</f>
        <v>Air Operator Certificate:</v>
      </c>
      <c r="H65" s="113"/>
      <c r="I65" s="809"/>
      <c r="J65" s="810"/>
      <c r="K65" s="811"/>
    </row>
    <row r="66" spans="3:11" x14ac:dyDescent="0.2">
      <c r="F66" s="107" t="str">
        <f>Translations!$B$126</f>
        <v>AOC issuing authority:</v>
      </c>
      <c r="H66" s="113"/>
      <c r="I66" s="809"/>
      <c r="J66" s="810"/>
      <c r="K66" s="811"/>
    </row>
    <row r="67" spans="3:11" x14ac:dyDescent="0.2">
      <c r="C67" s="112"/>
      <c r="F67" s="107" t="str">
        <f>Translations!$B$127</f>
        <v>Operating Licence:</v>
      </c>
      <c r="H67" s="113"/>
      <c r="I67" s="809"/>
      <c r="J67" s="810"/>
      <c r="K67" s="811"/>
    </row>
    <row r="68" spans="3:11" x14ac:dyDescent="0.2">
      <c r="F68" s="107" t="str">
        <f>Translations!$B$128</f>
        <v>Issuing authority:</v>
      </c>
      <c r="H68" s="113"/>
      <c r="I68" s="809"/>
      <c r="J68" s="810"/>
      <c r="K68" s="811"/>
    </row>
    <row r="69" spans="3:11" x14ac:dyDescent="0.2">
      <c r="C69" s="112"/>
      <c r="G69" s="114"/>
      <c r="H69" s="113"/>
      <c r="I69" s="111"/>
      <c r="J69" s="111"/>
      <c r="K69" s="111"/>
    </row>
    <row r="70" spans="3:11" ht="15.95" customHeight="1" x14ac:dyDescent="0.2">
      <c r="C70" s="111" t="s">
        <v>26</v>
      </c>
      <c r="D70" s="821" t="str">
        <f>Translations!$B$129</f>
        <v>Please enter the address of the aircraft operator, including postcode and country:</v>
      </c>
      <c r="E70" s="821"/>
      <c r="F70" s="821"/>
      <c r="G70" s="821"/>
      <c r="H70" s="821"/>
      <c r="I70" s="821"/>
      <c r="J70" s="821"/>
      <c r="K70" s="821"/>
    </row>
    <row r="71" spans="3:11" x14ac:dyDescent="0.2">
      <c r="C71" s="112"/>
      <c r="D71" s="110"/>
      <c r="E71" s="110"/>
      <c r="F71" s="107" t="str">
        <f>Translations!$B$130</f>
        <v>Address Line 1:</v>
      </c>
      <c r="H71" s="113"/>
      <c r="I71" s="809"/>
      <c r="J71" s="810"/>
      <c r="K71" s="811"/>
    </row>
    <row r="72" spans="3:11" x14ac:dyDescent="0.2">
      <c r="C72" s="112"/>
      <c r="D72" s="110"/>
      <c r="E72" s="110"/>
      <c r="F72" s="107" t="str">
        <f>Translations!$B$131</f>
        <v>Address Line 2:</v>
      </c>
      <c r="H72" s="113"/>
      <c r="I72" s="809"/>
      <c r="J72" s="810"/>
      <c r="K72" s="811"/>
    </row>
    <row r="73" spans="3:11" x14ac:dyDescent="0.2">
      <c r="C73" s="112"/>
      <c r="D73" s="110"/>
      <c r="E73" s="110"/>
      <c r="F73" s="107" t="str">
        <f>Translations!$B$132</f>
        <v>City:</v>
      </c>
      <c r="H73" s="113"/>
      <c r="I73" s="809"/>
      <c r="J73" s="810"/>
      <c r="K73" s="811"/>
    </row>
    <row r="74" spans="3:11" x14ac:dyDescent="0.2">
      <c r="C74" s="112"/>
      <c r="D74" s="110"/>
      <c r="E74" s="110"/>
      <c r="F74" s="107" t="str">
        <f>Translations!$B$133</f>
        <v>State/Province/Region:</v>
      </c>
      <c r="H74" s="113"/>
      <c r="I74" s="809"/>
      <c r="J74" s="810"/>
      <c r="K74" s="811"/>
    </row>
    <row r="75" spans="3:11" x14ac:dyDescent="0.2">
      <c r="C75" s="112"/>
      <c r="D75" s="93"/>
      <c r="E75" s="93"/>
      <c r="F75" s="107" t="str">
        <f>Translations!$B$134</f>
        <v>Postcode/ZIP:</v>
      </c>
      <c r="H75" s="113"/>
      <c r="I75" s="809"/>
      <c r="J75" s="810"/>
      <c r="K75" s="811"/>
    </row>
    <row r="76" spans="3:11" x14ac:dyDescent="0.2">
      <c r="C76" s="112"/>
      <c r="D76" s="93"/>
      <c r="E76" s="93"/>
      <c r="F76" s="107" t="str">
        <f>Translations!$B$135</f>
        <v>Country:</v>
      </c>
      <c r="H76" s="113"/>
      <c r="I76" s="809"/>
      <c r="J76" s="810"/>
      <c r="K76" s="811"/>
    </row>
    <row r="77" spans="3:11" x14ac:dyDescent="0.2">
      <c r="C77" s="112"/>
      <c r="D77" s="93"/>
      <c r="E77" s="93"/>
      <c r="F77" s="107" t="str">
        <f>Translations!$B$883</f>
        <v>Telephone Number:</v>
      </c>
      <c r="H77" s="113"/>
      <c r="I77" s="809"/>
      <c r="J77" s="810"/>
      <c r="K77" s="811"/>
    </row>
    <row r="78" spans="3:11" x14ac:dyDescent="0.2">
      <c r="C78" s="112"/>
      <c r="D78" s="93"/>
      <c r="E78" s="93"/>
      <c r="F78" s="107" t="str">
        <f>Translations!$B$136</f>
        <v>Email address:</v>
      </c>
      <c r="H78" s="113"/>
      <c r="I78" s="809"/>
      <c r="J78" s="810"/>
      <c r="K78" s="811"/>
    </row>
    <row r="79" spans="3:11" x14ac:dyDescent="0.2">
      <c r="C79" s="112"/>
      <c r="G79" s="114"/>
      <c r="H79" s="113"/>
      <c r="I79" s="111"/>
      <c r="J79" s="111"/>
      <c r="K79" s="111"/>
    </row>
    <row r="80" spans="3:11" ht="15" customHeight="1" x14ac:dyDescent="0.2">
      <c r="C80" s="106" t="s">
        <v>27</v>
      </c>
      <c r="D80" s="819" t="str">
        <f>Translations!$B$884</f>
        <v>Who can we contact about your annual emission report?</v>
      </c>
      <c r="E80" s="819"/>
      <c r="F80" s="819"/>
      <c r="G80" s="819"/>
      <c r="H80" s="819"/>
      <c r="I80" s="819"/>
      <c r="J80" s="819"/>
      <c r="K80" s="819"/>
    </row>
    <row r="81" spans="2:11" ht="53.25" customHeight="1" x14ac:dyDescent="0.2">
      <c r="C81" s="93"/>
      <c r="D81" s="820" t="str">
        <f>Translations!$B$885</f>
        <v>It will help us to have someone we can contact directly with any questions about your report. The person you name should have the authorisation to act on your behalf. This may be an agent acting on behalf of the aircraft operator.
Note: If the aircraft operator is making use of an aircraft management company, the authorised person at the management company should be named here.</v>
      </c>
      <c r="E81" s="820"/>
      <c r="F81" s="820"/>
      <c r="G81" s="820"/>
      <c r="H81" s="820"/>
      <c r="I81" s="820"/>
      <c r="J81" s="820"/>
      <c r="K81" s="820"/>
    </row>
    <row r="82" spans="2:11" x14ac:dyDescent="0.2">
      <c r="C82" s="93"/>
      <c r="E82" s="93"/>
      <c r="F82" s="106" t="str">
        <f>Translations!$B$151</f>
        <v>Title:</v>
      </c>
      <c r="I82" s="809" t="s">
        <v>25</v>
      </c>
      <c r="J82" s="810"/>
      <c r="K82" s="811"/>
    </row>
    <row r="83" spans="2:11" x14ac:dyDescent="0.2">
      <c r="C83" s="93"/>
      <c r="E83" s="93"/>
      <c r="F83" s="106" t="str">
        <f>Translations!$B$152</f>
        <v>First Name:</v>
      </c>
      <c r="I83" s="809"/>
      <c r="J83" s="810"/>
      <c r="K83" s="811"/>
    </row>
    <row r="84" spans="2:11" x14ac:dyDescent="0.2">
      <c r="C84" s="93"/>
      <c r="E84" s="93"/>
      <c r="F84" s="106" t="str">
        <f>Translations!$B$153</f>
        <v>Last Name:</v>
      </c>
      <c r="I84" s="809"/>
      <c r="J84" s="810"/>
      <c r="K84" s="811"/>
    </row>
    <row r="85" spans="2:11" x14ac:dyDescent="0.2">
      <c r="C85" s="93"/>
      <c r="E85" s="93"/>
      <c r="F85" s="106" t="str">
        <f>Translations!$B$154</f>
        <v>Job title:</v>
      </c>
      <c r="I85" s="809"/>
      <c r="J85" s="810"/>
      <c r="K85" s="811"/>
    </row>
    <row r="86" spans="2:11" x14ac:dyDescent="0.2">
      <c r="C86" s="93"/>
      <c r="E86" s="93"/>
      <c r="F86" s="106" t="str">
        <f>Translations!$B$155</f>
        <v>Organisation name (if acting on behalf of the aircraft operator):</v>
      </c>
      <c r="H86" s="93"/>
    </row>
    <row r="87" spans="2:11" x14ac:dyDescent="0.2">
      <c r="C87" s="115"/>
      <c r="E87" s="116"/>
      <c r="F87" s="107"/>
      <c r="I87" s="809"/>
      <c r="J87" s="810"/>
      <c r="K87" s="811"/>
    </row>
    <row r="88" spans="2:11" x14ac:dyDescent="0.2">
      <c r="C88" s="93"/>
      <c r="E88" s="93"/>
      <c r="F88" s="106" t="str">
        <f>Translations!$B$156</f>
        <v>Telephone number:</v>
      </c>
      <c r="I88" s="809"/>
      <c r="J88" s="810"/>
      <c r="K88" s="811"/>
    </row>
    <row r="89" spans="2:11" x14ac:dyDescent="0.2">
      <c r="C89" s="115"/>
      <c r="E89" s="93"/>
      <c r="F89" s="106" t="str">
        <f>Translations!$B$157</f>
        <v>Email address:</v>
      </c>
      <c r="I89" s="809"/>
      <c r="J89" s="810"/>
      <c r="K89" s="811"/>
    </row>
    <row r="90" spans="2:11" x14ac:dyDescent="0.2">
      <c r="C90" s="112"/>
      <c r="G90" s="114"/>
      <c r="H90" s="113"/>
      <c r="I90" s="111"/>
      <c r="J90" s="111"/>
      <c r="K90" s="111"/>
    </row>
    <row r="91" spans="2:11" x14ac:dyDescent="0.2">
      <c r="C91" s="106" t="s">
        <v>28</v>
      </c>
      <c r="D91" s="106" t="str">
        <f>Translations!$B$159</f>
        <v>Please provide an address for receipt of correspondence</v>
      </c>
    </row>
    <row r="92" spans="2:11" ht="8.25" customHeight="1" x14ac:dyDescent="0.2">
      <c r="B92" s="92"/>
      <c r="C92" s="117"/>
      <c r="D92" s="812" t="str">
        <f>Translations!$B$886</f>
        <v/>
      </c>
      <c r="E92" s="812"/>
      <c r="F92" s="812"/>
      <c r="G92" s="812"/>
      <c r="H92" s="812"/>
      <c r="I92" s="812"/>
      <c r="J92" s="812"/>
      <c r="K92" s="812"/>
    </row>
    <row r="93" spans="2:11" x14ac:dyDescent="0.2">
      <c r="C93" s="118"/>
      <c r="F93" s="106" t="str">
        <f>Translations!$B$151</f>
        <v>Title:</v>
      </c>
      <c r="I93" s="809" t="s">
        <v>25</v>
      </c>
      <c r="J93" s="810"/>
      <c r="K93" s="811"/>
    </row>
    <row r="94" spans="2:11" x14ac:dyDescent="0.2">
      <c r="C94" s="118"/>
      <c r="D94" s="106"/>
      <c r="E94" s="93"/>
      <c r="F94" s="106" t="str">
        <f>Translations!$B$152</f>
        <v>First Name:</v>
      </c>
      <c r="I94" s="809"/>
      <c r="J94" s="810"/>
      <c r="K94" s="811"/>
    </row>
    <row r="95" spans="2:11" x14ac:dyDescent="0.2">
      <c r="C95" s="118"/>
      <c r="D95" s="106"/>
      <c r="E95" s="93"/>
      <c r="F95" s="106" t="str">
        <f>Translations!$B$153</f>
        <v>Last Name:</v>
      </c>
      <c r="I95" s="809"/>
      <c r="J95" s="810"/>
      <c r="K95" s="811"/>
    </row>
    <row r="96" spans="2:11" x14ac:dyDescent="0.2">
      <c r="C96" s="119"/>
      <c r="E96" s="93"/>
      <c r="F96" s="106" t="str">
        <f>Translations!$B$157</f>
        <v>Email address:</v>
      </c>
      <c r="I96" s="809"/>
      <c r="J96" s="810"/>
      <c r="K96" s="811"/>
    </row>
    <row r="97" spans="2:16" x14ac:dyDescent="0.2">
      <c r="C97" s="93"/>
      <c r="E97" s="93"/>
      <c r="F97" s="106" t="str">
        <f>Translations!$B$156</f>
        <v>Telephone number:</v>
      </c>
      <c r="I97" s="809"/>
      <c r="J97" s="810"/>
      <c r="K97" s="811"/>
    </row>
    <row r="98" spans="2:16" x14ac:dyDescent="0.2">
      <c r="C98" s="118"/>
      <c r="F98" s="120" t="str">
        <f>Translations!$B$162</f>
        <v>Address Line 1:</v>
      </c>
      <c r="H98" s="120"/>
      <c r="I98" s="809"/>
      <c r="J98" s="810"/>
      <c r="K98" s="811"/>
    </row>
    <row r="99" spans="2:16" x14ac:dyDescent="0.2">
      <c r="C99" s="121"/>
      <c r="F99" s="120" t="str">
        <f>Translations!$B$163</f>
        <v>Address Line 2:</v>
      </c>
      <c r="H99" s="120"/>
      <c r="I99" s="809"/>
      <c r="J99" s="810"/>
      <c r="K99" s="811"/>
    </row>
    <row r="100" spans="2:16" x14ac:dyDescent="0.2">
      <c r="C100" s="121"/>
      <c r="F100" s="120" t="str">
        <f>Translations!$B$164</f>
        <v>City:</v>
      </c>
      <c r="H100" s="120"/>
      <c r="I100" s="809"/>
      <c r="J100" s="810"/>
      <c r="K100" s="811"/>
    </row>
    <row r="101" spans="2:16" x14ac:dyDescent="0.2">
      <c r="C101" s="121"/>
      <c r="F101" s="120" t="str">
        <f>Translations!$B$165</f>
        <v>State/Province/Region:</v>
      </c>
      <c r="H101" s="120"/>
      <c r="I101" s="809"/>
      <c r="J101" s="810"/>
      <c r="K101" s="811"/>
    </row>
    <row r="102" spans="2:16" x14ac:dyDescent="0.2">
      <c r="C102" s="121"/>
      <c r="F102" s="120" t="str">
        <f>Translations!$B$166</f>
        <v>Postcode/ZIP:</v>
      </c>
      <c r="H102" s="120"/>
      <c r="I102" s="809"/>
      <c r="J102" s="810"/>
      <c r="K102" s="811"/>
    </row>
    <row r="103" spans="2:16" x14ac:dyDescent="0.2">
      <c r="C103" s="121"/>
      <c r="F103" s="120" t="str">
        <f>Translations!$B$167</f>
        <v>Country:</v>
      </c>
      <c r="H103" s="120"/>
      <c r="I103" s="809"/>
      <c r="J103" s="810"/>
      <c r="K103" s="811"/>
    </row>
    <row r="104" spans="2:16" x14ac:dyDescent="0.2">
      <c r="C104" s="121"/>
      <c r="G104" s="120"/>
      <c r="H104" s="120"/>
      <c r="I104" s="122"/>
      <c r="J104" s="122"/>
      <c r="K104" s="122"/>
      <c r="P104" s="9"/>
    </row>
    <row r="105" spans="2:16" ht="5.25" hidden="1" customHeight="1" x14ac:dyDescent="0.2">
      <c r="B105" s="100"/>
      <c r="C105" s="123"/>
      <c r="D105" s="100"/>
      <c r="E105" s="100"/>
      <c r="F105" s="100"/>
      <c r="G105" s="124"/>
      <c r="H105" s="124"/>
      <c r="I105" s="125"/>
      <c r="J105" s="125"/>
      <c r="K105" s="125"/>
      <c r="L105" s="100"/>
    </row>
    <row r="106" spans="2:16" hidden="1" x14ac:dyDescent="0.2">
      <c r="B106" s="100"/>
      <c r="C106" s="106" t="s">
        <v>29</v>
      </c>
      <c r="D106" s="30" t="str">
        <f>Translations!$B$1110</f>
        <v>Legal representative of the aircraft operator</v>
      </c>
      <c r="E106"/>
      <c r="F106"/>
      <c r="G106"/>
      <c r="H106"/>
      <c r="I106"/>
      <c r="J106"/>
      <c r="K106"/>
      <c r="L106" s="100"/>
    </row>
    <row r="107" spans="2:16" ht="25.5" hidden="1" customHeight="1" x14ac:dyDescent="0.2">
      <c r="B107" s="100"/>
      <c r="C107" s="121"/>
      <c r="D107" s="818" t="str">
        <f>Translations!$B$1111</f>
        <v>Please provide contact information of a representative who is legally responsible for the aircraft operator, for the purpose of compliance with the EU ETS, or CORSIA rules, as applicable.</v>
      </c>
      <c r="E107" s="818"/>
      <c r="F107" s="818"/>
      <c r="G107" s="818"/>
      <c r="H107" s="818"/>
      <c r="I107" s="818"/>
      <c r="J107" s="818"/>
      <c r="K107" s="818"/>
      <c r="L107" s="100"/>
    </row>
    <row r="108" spans="2:16" hidden="1" x14ac:dyDescent="0.2">
      <c r="B108" s="100"/>
      <c r="C108" s="121"/>
      <c r="D108"/>
      <c r="E108"/>
      <c r="F108"/>
      <c r="G108" s="30" t="str">
        <f>Translations!$B$151</f>
        <v>Title:</v>
      </c>
      <c r="H108" s="62"/>
      <c r="I108" s="815"/>
      <c r="J108" s="816"/>
      <c r="K108" s="817"/>
      <c r="L108" s="100"/>
    </row>
    <row r="109" spans="2:16" hidden="1" x14ac:dyDescent="0.2">
      <c r="B109" s="100"/>
      <c r="C109" s="121"/>
      <c r="D109" s="30"/>
      <c r="E109" s="54"/>
      <c r="F109"/>
      <c r="G109" s="30" t="str">
        <f>Translations!$B$152</f>
        <v>First Name:</v>
      </c>
      <c r="H109" s="62"/>
      <c r="I109" s="815"/>
      <c r="J109" s="816"/>
      <c r="K109" s="817"/>
      <c r="L109" s="100"/>
    </row>
    <row r="110" spans="2:16" hidden="1" x14ac:dyDescent="0.2">
      <c r="B110" s="100"/>
      <c r="C110" s="121"/>
      <c r="D110" s="30"/>
      <c r="E110" s="54"/>
      <c r="F110"/>
      <c r="G110" s="30" t="str">
        <f>Translations!$B$153</f>
        <v>Last Name:</v>
      </c>
      <c r="H110" s="62"/>
      <c r="I110" s="815"/>
      <c r="J110" s="816"/>
      <c r="K110" s="817"/>
      <c r="L110" s="100"/>
    </row>
    <row r="111" spans="2:16" hidden="1" x14ac:dyDescent="0.2">
      <c r="B111" s="100"/>
      <c r="C111" s="121"/>
      <c r="D111"/>
      <c r="E111" s="54"/>
      <c r="F111"/>
      <c r="G111" s="30" t="str">
        <f>Translations!$B$157</f>
        <v>Email address:</v>
      </c>
      <c r="H111" s="62"/>
      <c r="I111" s="815"/>
      <c r="J111" s="816"/>
      <c r="K111" s="817"/>
      <c r="L111" s="100"/>
    </row>
    <row r="112" spans="2:16" hidden="1" x14ac:dyDescent="0.2">
      <c r="B112" s="100"/>
      <c r="C112" s="121"/>
      <c r="D112"/>
      <c r="E112" s="54"/>
      <c r="F112" s="54"/>
      <c r="G112" s="30" t="str">
        <f>Translations!$B$156</f>
        <v>Telephone number:</v>
      </c>
      <c r="H112"/>
      <c r="I112" s="815"/>
      <c r="J112" s="816"/>
      <c r="K112" s="817"/>
      <c r="L112" s="100"/>
    </row>
    <row r="113" spans="2:14" hidden="1" x14ac:dyDescent="0.2">
      <c r="B113" s="100"/>
      <c r="C113" s="121"/>
      <c r="D113"/>
      <c r="E113"/>
      <c r="F113"/>
      <c r="G113" s="32" t="str">
        <f>Translations!$B$162</f>
        <v>Address Line 1:</v>
      </c>
      <c r="H113" s="32"/>
      <c r="I113" s="815"/>
      <c r="J113" s="816"/>
      <c r="K113" s="817"/>
      <c r="L113" s="100"/>
    </row>
    <row r="114" spans="2:14" hidden="1" x14ac:dyDescent="0.2">
      <c r="B114" s="100"/>
      <c r="C114" s="121"/>
      <c r="D114"/>
      <c r="E114"/>
      <c r="F114"/>
      <c r="G114" s="32" t="str">
        <f>Translations!$B$163</f>
        <v>Address Line 2:</v>
      </c>
      <c r="H114" s="32"/>
      <c r="I114" s="815"/>
      <c r="J114" s="816"/>
      <c r="K114" s="817"/>
      <c r="L114" s="100"/>
    </row>
    <row r="115" spans="2:14" hidden="1" x14ac:dyDescent="0.2">
      <c r="B115" s="100"/>
      <c r="C115" s="121"/>
      <c r="D115"/>
      <c r="E115"/>
      <c r="F115"/>
      <c r="G115" s="32" t="str">
        <f>Translations!$B$164</f>
        <v>City:</v>
      </c>
      <c r="H115" s="32"/>
      <c r="I115" s="815"/>
      <c r="J115" s="816"/>
      <c r="K115" s="817"/>
      <c r="L115" s="100"/>
    </row>
    <row r="116" spans="2:14" hidden="1" x14ac:dyDescent="0.2">
      <c r="B116" s="100"/>
      <c r="C116" s="121"/>
      <c r="D116"/>
      <c r="E116"/>
      <c r="F116"/>
      <c r="G116" s="32" t="str">
        <f>Translations!$B$165</f>
        <v>State/Province/Region:</v>
      </c>
      <c r="H116" s="32"/>
      <c r="I116" s="815"/>
      <c r="J116" s="816"/>
      <c r="K116" s="817"/>
      <c r="L116" s="100"/>
    </row>
    <row r="117" spans="2:14" hidden="1" x14ac:dyDescent="0.2">
      <c r="B117" s="100"/>
      <c r="C117" s="121"/>
      <c r="D117"/>
      <c r="E117"/>
      <c r="F117"/>
      <c r="G117" s="32" t="str">
        <f>Translations!$B$166</f>
        <v>Postcode/ZIP:</v>
      </c>
      <c r="H117" s="32"/>
      <c r="I117" s="815"/>
      <c r="J117" s="816"/>
      <c r="K117" s="817"/>
      <c r="L117" s="100"/>
    </row>
    <row r="118" spans="2:14" hidden="1" x14ac:dyDescent="0.2">
      <c r="B118" s="100"/>
      <c r="C118" s="121"/>
      <c r="D118"/>
      <c r="E118"/>
      <c r="F118"/>
      <c r="G118" s="32" t="str">
        <f>Translations!$B$167</f>
        <v>Country:</v>
      </c>
      <c r="H118" s="32"/>
      <c r="I118" s="815"/>
      <c r="J118" s="816"/>
      <c r="K118" s="817"/>
      <c r="L118" s="100"/>
    </row>
    <row r="119" spans="2:14" ht="5.25" hidden="1" customHeight="1" x14ac:dyDescent="0.2">
      <c r="B119" s="100"/>
      <c r="C119" s="123"/>
      <c r="D119" s="100"/>
      <c r="E119" s="100"/>
      <c r="F119" s="100"/>
      <c r="G119" s="124"/>
      <c r="H119" s="124"/>
      <c r="I119" s="125"/>
      <c r="J119" s="125"/>
      <c r="K119" s="125"/>
      <c r="L119" s="100"/>
    </row>
    <row r="120" spans="2:14" x14ac:dyDescent="0.2">
      <c r="C120" s="121"/>
      <c r="G120" s="120"/>
      <c r="H120" s="120"/>
      <c r="I120" s="122"/>
      <c r="J120" s="122"/>
      <c r="K120" s="122"/>
    </row>
    <row r="121" spans="2:14" ht="15.75" x14ac:dyDescent="0.25">
      <c r="C121" s="86" t="s">
        <v>1690</v>
      </c>
      <c r="D121" s="87" t="str">
        <f>Translations!$B$842</f>
        <v>Identification of the verifier</v>
      </c>
      <c r="E121" s="87"/>
      <c r="F121" s="87"/>
      <c r="G121" s="87"/>
      <c r="H121" s="87"/>
      <c r="I121" s="87"/>
      <c r="J121" s="87"/>
      <c r="K121" s="87"/>
    </row>
    <row r="122" spans="2:14" ht="38.25" customHeight="1" x14ac:dyDescent="0.2">
      <c r="C122" s="812" t="str">
        <f>Translations!$B$1094</f>
        <v xml:space="preserve">In accordance with Article 52(5) of the CO2-Ordinance, aircraft operators emitting less than 25'000 tonnes of CO2 per year, related to the full scope of the EU ETS, or emitting less than 3'000 tonnes of CO2 per year under the reduced scope of the EU ETS, both commercial and non-commercial, can choose an alternative to verification by an independent verifier. </v>
      </c>
      <c r="D122" s="812"/>
      <c r="E122" s="812"/>
      <c r="F122" s="812"/>
      <c r="G122" s="812"/>
      <c r="H122" s="812"/>
      <c r="I122" s="812"/>
      <c r="J122" s="812"/>
      <c r="K122" s="812"/>
    </row>
    <row r="123" spans="2:14" ht="38.25" customHeight="1" x14ac:dyDescent="0.2">
      <c r="C123" s="812" t="str">
        <f>Translations!$B$1095</f>
        <v>The alternative involves determining the emissions by using data from Eurocontrol without any modification.</v>
      </c>
      <c r="D123" s="812"/>
      <c r="E123" s="812"/>
      <c r="F123" s="812"/>
      <c r="G123" s="812"/>
      <c r="H123" s="812"/>
      <c r="I123" s="812"/>
      <c r="J123" s="812"/>
      <c r="K123" s="812"/>
      <c r="N123" s="217"/>
    </row>
    <row r="124" spans="2:14" ht="12.75" customHeight="1" x14ac:dyDescent="0.2">
      <c r="C124" s="812" t="str">
        <f>Translations!$B$1112</f>
        <v>Where small emitters make use of this simplification, this section may be left empty.</v>
      </c>
      <c r="D124" s="812"/>
      <c r="E124" s="812"/>
      <c r="F124" s="812"/>
      <c r="G124" s="812"/>
      <c r="H124" s="812"/>
      <c r="I124" s="812"/>
      <c r="J124" s="812"/>
      <c r="K124" s="812"/>
    </row>
    <row r="125" spans="2:14" x14ac:dyDescent="0.2">
      <c r="C125" s="101" t="s">
        <v>9</v>
      </c>
      <c r="D125" s="126" t="str">
        <f>Translations!$B$1113</f>
        <v>Name and address of the verifier of your annual emission report</v>
      </c>
      <c r="E125" s="101"/>
      <c r="F125" s="101"/>
      <c r="G125" s="114"/>
      <c r="H125" s="113"/>
      <c r="I125" s="111"/>
      <c r="J125" s="111"/>
      <c r="K125" s="111"/>
    </row>
    <row r="126" spans="2:14" x14ac:dyDescent="0.2">
      <c r="C126" s="118"/>
      <c r="D126" s="106"/>
      <c r="E126" s="93"/>
      <c r="F126" s="106" t="str">
        <f>Translations!$B$888</f>
        <v>Company Name:</v>
      </c>
      <c r="I126" s="809"/>
      <c r="J126" s="810"/>
      <c r="K126" s="811"/>
    </row>
    <row r="127" spans="2:14" x14ac:dyDescent="0.2">
      <c r="C127" s="118"/>
      <c r="F127" s="120" t="str">
        <f>Translations!$B$162</f>
        <v>Address Line 1:</v>
      </c>
      <c r="H127" s="120"/>
      <c r="I127" s="809"/>
      <c r="J127" s="810"/>
      <c r="K127" s="811"/>
    </row>
    <row r="128" spans="2:14" x14ac:dyDescent="0.2">
      <c r="C128" s="121"/>
      <c r="F128" s="120" t="str">
        <f>Translations!$B$163</f>
        <v>Address Line 2:</v>
      </c>
      <c r="H128" s="120"/>
      <c r="I128" s="809"/>
      <c r="J128" s="810"/>
      <c r="K128" s="811"/>
    </row>
    <row r="129" spans="3:11" x14ac:dyDescent="0.2">
      <c r="C129" s="121"/>
      <c r="F129" s="120" t="str">
        <f>Translations!$B$164</f>
        <v>City:</v>
      </c>
      <c r="H129" s="120"/>
      <c r="I129" s="809"/>
      <c r="J129" s="810"/>
      <c r="K129" s="811"/>
    </row>
    <row r="130" spans="3:11" x14ac:dyDescent="0.2">
      <c r="C130" s="121"/>
      <c r="F130" s="120" t="str">
        <f>Translations!$B$165</f>
        <v>State/Province/Region:</v>
      </c>
      <c r="H130" s="120"/>
      <c r="I130" s="809"/>
      <c r="J130" s="810"/>
      <c r="K130" s="811"/>
    </row>
    <row r="131" spans="3:11" x14ac:dyDescent="0.2">
      <c r="C131" s="121"/>
      <c r="F131" s="120" t="str">
        <f>Translations!$B$166</f>
        <v>Postcode/ZIP:</v>
      </c>
      <c r="H131" s="120"/>
      <c r="I131" s="809"/>
      <c r="J131" s="810"/>
      <c r="K131" s="811"/>
    </row>
    <row r="132" spans="3:11" x14ac:dyDescent="0.2">
      <c r="C132" s="121"/>
      <c r="F132" s="120" t="str">
        <f>Translations!$B$167</f>
        <v>Country:</v>
      </c>
      <c r="H132" s="120"/>
      <c r="I132" s="809"/>
      <c r="J132" s="810"/>
      <c r="K132" s="811"/>
    </row>
    <row r="133" spans="3:11" x14ac:dyDescent="0.2">
      <c r="C133" s="126"/>
      <c r="D133" s="101"/>
      <c r="E133" s="101"/>
      <c r="F133" s="101"/>
      <c r="G133" s="114"/>
      <c r="H133" s="113"/>
      <c r="I133" s="127"/>
      <c r="J133" s="127"/>
      <c r="K133" s="127"/>
    </row>
    <row r="134" spans="3:11" x14ac:dyDescent="0.2">
      <c r="C134" s="101" t="s">
        <v>10</v>
      </c>
      <c r="D134" s="101" t="str">
        <f>Translations!$B$1114</f>
        <v>Contact person for the verifier:</v>
      </c>
      <c r="E134" s="101"/>
      <c r="F134" s="101"/>
      <c r="G134" s="114"/>
      <c r="H134" s="113"/>
      <c r="I134" s="127"/>
      <c r="J134" s="127"/>
      <c r="K134" s="127"/>
    </row>
    <row r="135" spans="3:11" ht="24" customHeight="1" x14ac:dyDescent="0.2">
      <c r="C135" s="121"/>
      <c r="D135" s="812" t="str">
        <f>Translations!$B$890</f>
        <v>It will help us to have someone we can contact directly with any questions about the verification of your report. The person you name should be familiar with this report.</v>
      </c>
      <c r="E135" s="812"/>
      <c r="F135" s="812"/>
      <c r="G135" s="812"/>
      <c r="H135" s="812"/>
      <c r="I135" s="812"/>
      <c r="J135" s="812"/>
      <c r="K135" s="812"/>
    </row>
    <row r="136" spans="3:11" x14ac:dyDescent="0.2">
      <c r="F136" s="106" t="str">
        <f>Translations!$B$151</f>
        <v>Title:</v>
      </c>
      <c r="I136" s="809" t="s">
        <v>25</v>
      </c>
      <c r="J136" s="810"/>
      <c r="K136" s="811"/>
    </row>
    <row r="137" spans="3:11" x14ac:dyDescent="0.2">
      <c r="F137" s="106" t="str">
        <f>Translations!$B$152</f>
        <v>First Name:</v>
      </c>
      <c r="I137" s="809"/>
      <c r="J137" s="810"/>
      <c r="K137" s="811"/>
    </row>
    <row r="138" spans="3:11" x14ac:dyDescent="0.2">
      <c r="C138" s="121"/>
      <c r="F138" s="106" t="str">
        <f>Translations!$B$153</f>
        <v>Last Name:</v>
      </c>
      <c r="I138" s="809"/>
      <c r="J138" s="810"/>
      <c r="K138" s="811"/>
    </row>
    <row r="139" spans="3:11" x14ac:dyDescent="0.2">
      <c r="C139" s="119"/>
      <c r="E139" s="93"/>
      <c r="F139" s="106" t="str">
        <f>Translations!$B$157</f>
        <v>Email address:</v>
      </c>
      <c r="I139" s="809"/>
      <c r="J139" s="810"/>
      <c r="K139" s="811"/>
    </row>
    <row r="140" spans="3:11" x14ac:dyDescent="0.2">
      <c r="C140" s="119"/>
      <c r="E140" s="93"/>
      <c r="F140" s="106" t="str">
        <f>Translations!$B$156</f>
        <v>Telephone number:</v>
      </c>
      <c r="I140" s="809"/>
      <c r="J140" s="810"/>
      <c r="K140" s="811"/>
    </row>
    <row r="141" spans="3:11" x14ac:dyDescent="0.2">
      <c r="C141" s="126"/>
      <c r="D141" s="101"/>
      <c r="E141" s="101"/>
      <c r="F141" s="101"/>
      <c r="G141" s="114"/>
      <c r="H141" s="113"/>
      <c r="I141" s="127"/>
      <c r="J141" s="127"/>
      <c r="K141" s="127"/>
    </row>
    <row r="142" spans="3:11" x14ac:dyDescent="0.2">
      <c r="C142" s="101" t="s">
        <v>11</v>
      </c>
      <c r="D142" s="101" t="str">
        <f>Translations!$B$1115</f>
        <v>Information about the verifier's accreditation:</v>
      </c>
      <c r="E142" s="101"/>
      <c r="F142" s="101"/>
      <c r="G142" s="114"/>
      <c r="H142" s="113"/>
      <c r="I142" s="127"/>
      <c r="J142" s="127"/>
      <c r="K142" s="127"/>
    </row>
    <row r="143" spans="3:11" ht="24" customHeight="1" x14ac:dyDescent="0.2">
      <c r="C143" s="121"/>
      <c r="D143" s="812" t="str">
        <f>Translations!$B$1116</f>
        <v>Note that the CO2-Ordinance specifies the requirements for the verifier's accreditation.</v>
      </c>
      <c r="E143" s="812"/>
      <c r="F143" s="812"/>
      <c r="G143" s="812"/>
      <c r="H143" s="812"/>
      <c r="I143" s="812"/>
      <c r="J143" s="812"/>
      <c r="K143" s="812"/>
    </row>
    <row r="144" spans="3:11" ht="12.75" customHeight="1" x14ac:dyDescent="0.2">
      <c r="C144" s="121"/>
      <c r="D144" s="812" t="str">
        <f>Translations!$B$893</f>
        <v/>
      </c>
      <c r="E144" s="812"/>
      <c r="F144" s="812"/>
      <c r="G144" s="812"/>
      <c r="H144" s="812"/>
      <c r="I144" s="812"/>
      <c r="J144" s="812"/>
      <c r="K144" s="812"/>
    </row>
    <row r="145" spans="2:11" x14ac:dyDescent="0.2">
      <c r="C145" s="119"/>
      <c r="D145" s="107" t="str">
        <f>Translations!$B$894</f>
        <v>State where accreditation has been granted:</v>
      </c>
      <c r="E145" s="1"/>
      <c r="F145" s="1"/>
      <c r="G145" s="1"/>
      <c r="H145" s="1"/>
      <c r="I145" s="809" t="s">
        <v>25</v>
      </c>
      <c r="J145" s="810"/>
      <c r="K145" s="811"/>
    </row>
    <row r="146" spans="2:11" x14ac:dyDescent="0.2">
      <c r="C146" s="119"/>
      <c r="D146" s="101" t="str">
        <f>Translations!$B$895</f>
        <v>Registration number issued by the accreditation body:</v>
      </c>
      <c r="E146" s="93"/>
      <c r="G146" s="106"/>
      <c r="I146" s="809"/>
      <c r="J146" s="810"/>
      <c r="K146" s="811"/>
    </row>
    <row r="147" spans="2:11" ht="12.75" customHeight="1" x14ac:dyDescent="0.2">
      <c r="C147" s="101"/>
      <c r="D147" s="812" t="str">
        <f>Translations!$B$896</f>
        <v/>
      </c>
      <c r="E147" s="812"/>
      <c r="F147" s="812"/>
      <c r="G147" s="812"/>
      <c r="H147" s="812"/>
      <c r="I147" s="812"/>
      <c r="J147" s="812"/>
      <c r="K147" s="812"/>
    </row>
    <row r="148" spans="2:11" x14ac:dyDescent="0.2">
      <c r="C148" s="101"/>
      <c r="D148" s="106"/>
      <c r="E148" s="93"/>
      <c r="F148" s="93"/>
      <c r="I148" s="127"/>
      <c r="J148" s="127"/>
      <c r="K148" s="127"/>
    </row>
    <row r="149" spans="2:11" x14ac:dyDescent="0.2">
      <c r="C149" s="101"/>
      <c r="D149" s="813" t="str">
        <f>Translations!$B$897</f>
        <v>&lt;&lt;&lt; Click here to proceed to section 4 "Information about the monitoring plan" &gt;&gt;&gt;</v>
      </c>
      <c r="E149" s="813"/>
      <c r="F149" s="813"/>
      <c r="G149" s="813"/>
      <c r="H149" s="813"/>
      <c r="I149" s="814"/>
      <c r="J149" s="814"/>
    </row>
    <row r="157" spans="2:11" ht="15.75" x14ac:dyDescent="0.25">
      <c r="B157" s="128"/>
    </row>
  </sheetData>
  <sheetProtection sheet="1" formatCells="0" formatColumns="0" formatRows="0" insertColumns="0" insertRows="0"/>
  <mergeCells count="113">
    <mergeCell ref="C3:K3"/>
    <mergeCell ref="D7:H7"/>
    <mergeCell ref="I7:K7"/>
    <mergeCell ref="D8:K8"/>
    <mergeCell ref="D10:J10"/>
    <mergeCell ref="D11:K11"/>
    <mergeCell ref="D25:K25"/>
    <mergeCell ref="D26:K26"/>
    <mergeCell ref="D27:K27"/>
    <mergeCell ref="D28:K28"/>
    <mergeCell ref="D30:J30"/>
    <mergeCell ref="D32:J32"/>
    <mergeCell ref="J13:K13"/>
    <mergeCell ref="D14:K14"/>
    <mergeCell ref="D18:K18"/>
    <mergeCell ref="D19:L19"/>
    <mergeCell ref="D23:K23"/>
    <mergeCell ref="D17:K17"/>
    <mergeCell ref="D45:K45"/>
    <mergeCell ref="D46:K46"/>
    <mergeCell ref="D47:H47"/>
    <mergeCell ref="I47:K47"/>
    <mergeCell ref="D49:K49"/>
    <mergeCell ref="D50:H50"/>
    <mergeCell ref="I50:K50"/>
    <mergeCell ref="D34:H34"/>
    <mergeCell ref="I34:K34"/>
    <mergeCell ref="D36:K36"/>
    <mergeCell ref="D38:I38"/>
    <mergeCell ref="D44:H44"/>
    <mergeCell ref="I44:K44"/>
    <mergeCell ref="D58:K58"/>
    <mergeCell ref="D59:H59"/>
    <mergeCell ref="I59:K59"/>
    <mergeCell ref="D61:H61"/>
    <mergeCell ref="I61:K61"/>
    <mergeCell ref="D62:K62"/>
    <mergeCell ref="D52:K52"/>
    <mergeCell ref="D53:H54"/>
    <mergeCell ref="I53:K53"/>
    <mergeCell ref="D55:K55"/>
    <mergeCell ref="D56:H56"/>
    <mergeCell ref="I56:K56"/>
    <mergeCell ref="D70:K70"/>
    <mergeCell ref="I71:K71"/>
    <mergeCell ref="I72:K72"/>
    <mergeCell ref="I73:K73"/>
    <mergeCell ref="I74:K74"/>
    <mergeCell ref="I75:K75"/>
    <mergeCell ref="D63:K63"/>
    <mergeCell ref="D64:K64"/>
    <mergeCell ref="I65:K65"/>
    <mergeCell ref="I66:K66"/>
    <mergeCell ref="I67:K67"/>
    <mergeCell ref="I68:K68"/>
    <mergeCell ref="I83:K83"/>
    <mergeCell ref="I84:K84"/>
    <mergeCell ref="I85:K85"/>
    <mergeCell ref="I87:K87"/>
    <mergeCell ref="I88:K88"/>
    <mergeCell ref="I89:K89"/>
    <mergeCell ref="I76:K76"/>
    <mergeCell ref="I77:K77"/>
    <mergeCell ref="I78:K78"/>
    <mergeCell ref="D80:K80"/>
    <mergeCell ref="D81:K81"/>
    <mergeCell ref="I82:K82"/>
    <mergeCell ref="I98:K98"/>
    <mergeCell ref="I99:K99"/>
    <mergeCell ref="I100:K100"/>
    <mergeCell ref="I101:K101"/>
    <mergeCell ref="I102:K102"/>
    <mergeCell ref="I103:K103"/>
    <mergeCell ref="D92:K92"/>
    <mergeCell ref="I93:K93"/>
    <mergeCell ref="I94:K94"/>
    <mergeCell ref="I95:K95"/>
    <mergeCell ref="I96:K96"/>
    <mergeCell ref="I97:K97"/>
    <mergeCell ref="I113:K113"/>
    <mergeCell ref="I114:K114"/>
    <mergeCell ref="I115:K115"/>
    <mergeCell ref="I116:K116"/>
    <mergeCell ref="I117:K117"/>
    <mergeCell ref="I118:K118"/>
    <mergeCell ref="D107:K107"/>
    <mergeCell ref="I108:K108"/>
    <mergeCell ref="I109:K109"/>
    <mergeCell ref="I110:K110"/>
    <mergeCell ref="I111:K111"/>
    <mergeCell ref="I112:K112"/>
    <mergeCell ref="I129:K129"/>
    <mergeCell ref="I130:K130"/>
    <mergeCell ref="I131:K131"/>
    <mergeCell ref="I132:K132"/>
    <mergeCell ref="D135:K135"/>
    <mergeCell ref="I136:K136"/>
    <mergeCell ref="C122:K122"/>
    <mergeCell ref="C123:K123"/>
    <mergeCell ref="C124:K124"/>
    <mergeCell ref="I126:K126"/>
    <mergeCell ref="I127:K127"/>
    <mergeCell ref="I128:K128"/>
    <mergeCell ref="I145:K145"/>
    <mergeCell ref="I146:K146"/>
    <mergeCell ref="D147:K147"/>
    <mergeCell ref="D149:J149"/>
    <mergeCell ref="I137:K137"/>
    <mergeCell ref="I138:K138"/>
    <mergeCell ref="I139:K139"/>
    <mergeCell ref="I140:K140"/>
    <mergeCell ref="D143:K143"/>
    <mergeCell ref="D144:K144"/>
  </mergeCells>
  <conditionalFormatting sqref="D55">
    <cfRule type="expression" dxfId="315" priority="4" stopIfTrue="1">
      <formula>$M$56</formula>
    </cfRule>
  </conditionalFormatting>
  <conditionalFormatting sqref="D56">
    <cfRule type="expression" dxfId="314" priority="5" stopIfTrue="1">
      <formula>$M$56</formula>
    </cfRule>
  </conditionalFormatting>
  <conditionalFormatting sqref="I56:K56">
    <cfRule type="expression" dxfId="313" priority="6" stopIfTrue="1">
      <formula>$M$56</formula>
    </cfRule>
  </conditionalFormatting>
  <conditionalFormatting sqref="K32">
    <cfRule type="expression" dxfId="312" priority="3" stopIfTrue="1">
      <formula>$M$32=TRUE</formula>
    </cfRule>
  </conditionalFormatting>
  <conditionalFormatting sqref="I34:K34">
    <cfRule type="expression" dxfId="311" priority="2" stopIfTrue="1">
      <formula>$M$34=TRUE</formula>
    </cfRule>
  </conditionalFormatting>
  <conditionalFormatting sqref="B105:L119">
    <cfRule type="expression" dxfId="310" priority="1" stopIfTrue="1">
      <formula>CONTR_CORSIAapplied=FALSE</formula>
    </cfRule>
  </conditionalFormatting>
  <dataValidations count="8">
    <dataValidation type="list" allowBlank="1" showInputMessage="1" showErrorMessage="1" sqref="J13:K13" xr:uid="{6FBA60E8-3AE2-4E3D-ADC7-FEE1E945E070}">
      <formula1>MSLanguages</formula1>
    </dataValidation>
    <dataValidation type="list" allowBlank="1" showInputMessage="1" showErrorMessage="1" sqref="K38 K30 K32 K16" xr:uid="{EF1114C1-D36B-43FF-A5F5-F747658C2310}">
      <formula1>TrueFalse</formula1>
    </dataValidation>
    <dataValidation type="list" allowBlank="1" showInputMessage="1" showErrorMessage="1" sqref="I34:K34 I132:K132 I76:K76 I103:K103 I118:K118" xr:uid="{6123E949-F250-4245-B363-A6830A73268B}">
      <formula1>worldcountries</formula1>
    </dataValidation>
    <dataValidation type="list" allowBlank="1" showInputMessage="1" showErrorMessage="1" sqref="I145:K145" xr:uid="{4D7E94E8-D794-4C73-AF25-F68F84A3402F}">
      <formula1>MemberStatesWithSwiss</formula1>
    </dataValidation>
    <dataValidation type="list" allowBlank="1" showInputMessage="1" showErrorMessage="1" sqref="I136:K136 I93:K93 I82 I108:K108" xr:uid="{3D876853-184C-4BE9-B067-7E899CC2ACBB}">
      <formula1>Title</formula1>
    </dataValidation>
    <dataValidation type="list" allowBlank="1" showInputMessage="1" showErrorMessage="1" sqref="I66:K66 I68:K68" xr:uid="{3B88B5B0-4519-4A5C-B50F-A97586A52226}">
      <formula1>aviationauthorities</formula1>
    </dataValidation>
    <dataValidation type="list" allowBlank="1" showInputMessage="1" showErrorMessage="1" sqref="I53:K53 I56" xr:uid="{340CAD41-18C6-4961-95B8-E56368747725}">
      <formula1>notapplicable</formula1>
    </dataValidation>
    <dataValidation type="list" allowBlank="1" showInputMessage="1" showErrorMessage="1" sqref="I7:K7" xr:uid="{7C86395B-1B3C-4B81-80C1-6C888B4B0E22}">
      <formula1>ReportingYears</formula1>
    </dataValidation>
  </dataValidations>
  <hyperlinks>
    <hyperlink ref="D149:H149" location="'Emissions overview'!A1" display="&lt;&lt;&lt; Click here to proceed to section 4 &quot;Information about the monitoring plan&quot; &gt;&gt;&gt;" xr:uid="{630D67D1-1B68-4B60-BC23-7AA8E7045935}"/>
  </hyperlinks>
  <pageMargins left="0.78740157480314965" right="0.78740157480314965" top="0.78740157480314965" bottom="0.78740157480314965" header="0.39370078740157483" footer="0.39370078740157483"/>
  <pageSetup paperSize="9" scale="76" fitToHeight="2" orientation="portrait" r:id="rId1"/>
  <headerFooter alignWithMargins="0">
    <oddFooter>&amp;L&amp;F&amp;C&amp;A&amp;R&amp;P / &amp;N</oddFooter>
  </headerFooter>
  <rowBreaks count="1" manualBreakCount="1">
    <brk id="7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D9F33-A970-4862-BBE9-76A8A8AC7B7D}">
  <sheetPr codeName="Sheet13">
    <pageSetUpPr fitToPage="1"/>
  </sheetPr>
  <dimension ref="A1:O195"/>
  <sheetViews>
    <sheetView showGridLines="0" topLeftCell="B223" zoomScale="120" zoomScaleNormal="120" zoomScaleSheetLayoutView="140" workbookViewId="0">
      <selection activeCell="J38" sqref="J38"/>
    </sheetView>
  </sheetViews>
  <sheetFormatPr baseColWidth="10" defaultColWidth="11.42578125" defaultRowHeight="12.75" x14ac:dyDescent="0.2"/>
  <cols>
    <col min="1" max="1" width="4.7109375" style="82" hidden="1" customWidth="1"/>
    <col min="2" max="2" width="3.28515625" style="116" customWidth="1"/>
    <col min="3" max="3" width="5.28515625" style="116" customWidth="1"/>
    <col min="4" max="11" width="12.7109375" style="116" customWidth="1"/>
    <col min="12" max="12" width="3.28515625" style="116" customWidth="1"/>
    <col min="13" max="13" width="9.140625" style="82" hidden="1" customWidth="1"/>
    <col min="14" max="14" width="11.42578125" style="116" customWidth="1"/>
    <col min="15" max="15" width="27.5703125" style="116" customWidth="1"/>
    <col min="16" max="16384" width="11.42578125" style="116"/>
  </cols>
  <sheetData>
    <row r="1" spans="1:13" s="82" customFormat="1" hidden="1" x14ac:dyDescent="0.2">
      <c r="A1" s="82" t="s">
        <v>4</v>
      </c>
      <c r="M1" s="82" t="s">
        <v>4</v>
      </c>
    </row>
    <row r="2" spans="1:13" x14ac:dyDescent="0.2">
      <c r="C2" s="129"/>
      <c r="F2" s="130"/>
      <c r="G2" s="130"/>
    </row>
    <row r="3" spans="1:13" ht="30" customHeight="1" x14ac:dyDescent="0.2">
      <c r="C3" s="846" t="str">
        <f>Translations!$B$898</f>
        <v>EMISSION DATA OVERVIEW</v>
      </c>
      <c r="D3" s="846"/>
      <c r="E3" s="846"/>
      <c r="F3" s="846"/>
      <c r="G3" s="846"/>
      <c r="H3" s="846"/>
      <c r="I3" s="846"/>
      <c r="J3" s="846"/>
      <c r="K3" s="846"/>
      <c r="M3" s="131" t="s">
        <v>30</v>
      </c>
    </row>
    <row r="4" spans="1:13" x14ac:dyDescent="0.2">
      <c r="M4" s="132" t="s">
        <v>31</v>
      </c>
    </row>
    <row r="5" spans="1:13" ht="15.75" x14ac:dyDescent="0.2">
      <c r="C5" s="133">
        <v>4</v>
      </c>
      <c r="D5" s="925" t="str">
        <f>Translations!$B$843</f>
        <v>Information about the monitoring plan</v>
      </c>
      <c r="E5" s="925"/>
      <c r="F5" s="925"/>
      <c r="G5" s="925"/>
      <c r="H5" s="925"/>
      <c r="I5" s="925"/>
      <c r="J5" s="925"/>
      <c r="K5" s="925"/>
    </row>
    <row r="6" spans="1:13" ht="25.5" customHeight="1" x14ac:dyDescent="0.2">
      <c r="C6" s="134"/>
      <c r="D6" s="926" t="str">
        <f>Translations!$B$1262</f>
        <v>Note: it is assumed that one joint monitoring plan for the CH ETS and the EU ETS is used.</v>
      </c>
      <c r="E6" s="926"/>
      <c r="F6" s="926"/>
      <c r="G6" s="926"/>
      <c r="H6" s="926"/>
      <c r="I6" s="926"/>
      <c r="J6" s="926"/>
      <c r="K6" s="926"/>
    </row>
    <row r="7" spans="1:13" ht="12.75" customHeight="1" x14ac:dyDescent="0.2">
      <c r="C7" s="106" t="s">
        <v>9</v>
      </c>
      <c r="D7" s="821" t="str">
        <f>Translations!$B$899</f>
        <v>Version number of the latest approved monitoring plan:</v>
      </c>
      <c r="E7" s="913"/>
      <c r="F7" s="913"/>
      <c r="G7" s="913"/>
      <c r="H7" s="914"/>
      <c r="I7" s="927"/>
      <c r="J7" s="928"/>
      <c r="K7" s="929"/>
    </row>
    <row r="8" spans="1:13" ht="5.25" customHeight="1" x14ac:dyDescent="0.2">
      <c r="C8" s="115"/>
      <c r="D8" s="106"/>
      <c r="E8" s="93"/>
      <c r="F8" s="93"/>
    </row>
    <row r="9" spans="1:13" ht="12.75" customHeight="1" x14ac:dyDescent="0.2">
      <c r="C9" s="106" t="s">
        <v>10</v>
      </c>
      <c r="D9" s="821" t="str">
        <f>Translations!$B$900</f>
        <v>Date of approval of the utilised monitoring plan:</v>
      </c>
      <c r="E9" s="913"/>
      <c r="F9" s="913"/>
      <c r="G9" s="913"/>
      <c r="H9" s="914"/>
      <c r="I9" s="930"/>
      <c r="J9" s="810"/>
      <c r="K9" s="811"/>
    </row>
    <row r="10" spans="1:13" x14ac:dyDescent="0.2">
      <c r="C10" s="134"/>
      <c r="G10" s="113"/>
      <c r="H10" s="113"/>
      <c r="J10" s="135"/>
    </row>
    <row r="11" spans="1:13" ht="17.25" customHeight="1" x14ac:dyDescent="0.2">
      <c r="C11" s="106" t="s">
        <v>11</v>
      </c>
      <c r="D11" s="821" t="str">
        <f>Translations!$B$901</f>
        <v>Have there been any deviations from your approved monitoring plan during the reporting year?</v>
      </c>
      <c r="E11" s="913"/>
      <c r="F11" s="913"/>
      <c r="G11" s="913"/>
      <c r="H11" s="913"/>
      <c r="I11" s="913"/>
      <c r="J11" s="913"/>
      <c r="K11" s="913"/>
      <c r="M11" s="82" t="s">
        <v>32</v>
      </c>
    </row>
    <row r="12" spans="1:13" x14ac:dyDescent="0.2">
      <c r="C12" s="106"/>
      <c r="H12" s="136"/>
      <c r="I12" s="809" t="b">
        <v>1</v>
      </c>
      <c r="J12" s="810"/>
      <c r="K12" s="811"/>
      <c r="M12" s="108" t="b">
        <f>IF(ISBLANK(I12),"",I12=FALSE)</f>
        <v>0</v>
      </c>
    </row>
    <row r="13" spans="1:13" ht="5.25" customHeight="1" x14ac:dyDescent="0.2">
      <c r="C13" s="134"/>
      <c r="G13" s="113"/>
      <c r="H13" s="113"/>
      <c r="J13" s="135"/>
    </row>
    <row r="14" spans="1:13" ht="39.6" customHeight="1" x14ac:dyDescent="0.2">
      <c r="C14" s="106" t="s">
        <v>12</v>
      </c>
      <c r="D14" s="915" t="str">
        <f>Translations!$B$902</f>
        <v>If you have answered "true", please describe all relevant operational changes and all deviations from your approved monitoring plan, providing information about each deviation and its consequence for the calculation of annual emissions.</v>
      </c>
      <c r="E14" s="915"/>
      <c r="F14" s="915"/>
      <c r="G14" s="915"/>
      <c r="H14" s="915"/>
      <c r="I14" s="915"/>
      <c r="J14" s="915"/>
      <c r="K14" s="915"/>
    </row>
    <row r="15" spans="1:13" ht="18" customHeight="1" x14ac:dyDescent="0.2">
      <c r="C15" s="106"/>
      <c r="D15" s="916"/>
      <c r="E15" s="917"/>
      <c r="F15" s="917"/>
      <c r="G15" s="917"/>
      <c r="H15" s="917"/>
      <c r="I15" s="917"/>
      <c r="J15" s="917"/>
      <c r="K15" s="918"/>
    </row>
    <row r="16" spans="1:13" ht="18" customHeight="1" x14ac:dyDescent="0.2">
      <c r="C16" s="106"/>
      <c r="D16" s="919"/>
      <c r="E16" s="920"/>
      <c r="F16" s="920"/>
      <c r="G16" s="920"/>
      <c r="H16" s="920"/>
      <c r="I16" s="920"/>
      <c r="J16" s="920"/>
      <c r="K16" s="921"/>
    </row>
    <row r="17" spans="1:13" ht="18" customHeight="1" x14ac:dyDescent="0.2">
      <c r="C17" s="106"/>
      <c r="D17" s="922"/>
      <c r="E17" s="923"/>
      <c r="F17" s="923"/>
      <c r="G17" s="923"/>
      <c r="H17" s="923"/>
      <c r="I17" s="923"/>
      <c r="J17" s="923"/>
      <c r="K17" s="924"/>
    </row>
    <row r="18" spans="1:13" ht="15" customHeight="1" x14ac:dyDescent="0.2"/>
    <row r="19" spans="1:13" ht="15.75" x14ac:dyDescent="0.2">
      <c r="C19" s="133">
        <v>5</v>
      </c>
      <c r="D19" s="133" t="str">
        <f>Translations!$B$1263</f>
        <v>Total emissions in EU ETS and CH ETS</v>
      </c>
      <c r="E19" s="133"/>
      <c r="F19" s="133"/>
      <c r="G19" s="133"/>
      <c r="H19" s="133"/>
      <c r="I19" s="133"/>
      <c r="J19" s="133"/>
      <c r="K19" s="133"/>
    </row>
    <row r="20" spans="1:13" ht="25.5" customHeight="1" x14ac:dyDescent="0.2">
      <c r="C20" s="107"/>
      <c r="D20" s="868" t="str">
        <f>Translations!$B$1264</f>
        <v>For limiting administrative burden, this sections (a) and (b) should cover emissions of both systems, EU ETS and CH ETS.</v>
      </c>
      <c r="E20" s="868"/>
      <c r="F20" s="868"/>
      <c r="G20" s="868"/>
      <c r="H20" s="868"/>
      <c r="I20" s="868"/>
      <c r="J20" s="868"/>
      <c r="K20" s="868"/>
    </row>
    <row r="21" spans="1:13" x14ac:dyDescent="0.2">
      <c r="C21" s="107" t="s">
        <v>9</v>
      </c>
      <c r="D21" s="912" t="str">
        <f>Translations!$B$1265</f>
        <v>Total number of flights in the reporting year:</v>
      </c>
      <c r="E21" s="913"/>
      <c r="F21" s="913"/>
      <c r="G21" s="913"/>
      <c r="H21" s="913"/>
      <c r="I21" s="913"/>
      <c r="J21" s="913"/>
      <c r="K21" s="137"/>
    </row>
    <row r="22" spans="1:13" x14ac:dyDescent="0.2">
      <c r="C22" s="116" t="s">
        <v>33</v>
      </c>
      <c r="D22" s="913" t="str">
        <f>Translations!$B$903</f>
        <v>Total number of flights in the reporting year covered by the EU ETS:</v>
      </c>
      <c r="E22" s="913"/>
      <c r="F22" s="913"/>
      <c r="G22" s="913"/>
      <c r="H22" s="913"/>
      <c r="I22" s="913"/>
      <c r="J22" s="914"/>
      <c r="K22" s="138"/>
    </row>
    <row r="23" spans="1:13" x14ac:dyDescent="0.2">
      <c r="B23" s="139"/>
      <c r="C23" s="116" t="s">
        <v>34</v>
      </c>
      <c r="D23" s="913" t="str">
        <f>Translations!$B$1266</f>
        <v>Total number of flights in the reporting year covered by the CH ETS:</v>
      </c>
      <c r="E23" s="913"/>
      <c r="F23" s="913"/>
      <c r="G23" s="913"/>
      <c r="H23" s="913"/>
      <c r="I23" s="913"/>
      <c r="J23" s="914"/>
      <c r="K23" s="138"/>
      <c r="L23" s="139"/>
    </row>
    <row r="24" spans="1:13" x14ac:dyDescent="0.2">
      <c r="C24" s="116" t="s">
        <v>35</v>
      </c>
      <c r="D24" s="912" t="str">
        <f>Translations!$B$1267</f>
        <v>Total number of flights in the reporting year covered by an ETS:</v>
      </c>
      <c r="E24" s="913"/>
      <c r="F24" s="913"/>
      <c r="G24" s="913"/>
      <c r="H24" s="913"/>
      <c r="I24" s="913"/>
      <c r="J24" s="914"/>
      <c r="K24" s="140">
        <f>SUM(K22:K23)</f>
        <v>0</v>
      </c>
    </row>
    <row r="26" spans="1:13" x14ac:dyDescent="0.2">
      <c r="C26" s="107" t="s">
        <v>36</v>
      </c>
      <c r="D26" s="107" t="str">
        <f>Translations!$B$904</f>
        <v>Properties of the fuels used:</v>
      </c>
    </row>
    <row r="27" spans="1:13" s="142" customFormat="1" ht="25.5" customHeight="1" x14ac:dyDescent="0.2">
      <c r="A27" s="141"/>
      <c r="D27" s="853" t="str">
        <f>Translations!$B$905</f>
        <v>Please provide here the calculation factors needed for describing each fuel's properties for calculating the emissions. Input is required only if you are using other fuels than the standard fuels already defined. Please note:</v>
      </c>
      <c r="E27" s="853"/>
      <c r="F27" s="853"/>
      <c r="G27" s="853"/>
      <c r="H27" s="853"/>
      <c r="I27" s="853"/>
      <c r="J27" s="853"/>
      <c r="K27" s="853"/>
      <c r="L27" s="143"/>
      <c r="M27" s="144"/>
    </row>
    <row r="28" spans="1:13" s="142" customFormat="1" ht="38.25" customHeight="1" x14ac:dyDescent="0.2">
      <c r="A28" s="141"/>
      <c r="D28" s="145" t="str">
        <f>Translations!$B$906</f>
        <v xml:space="preserve">preliminary EF </v>
      </c>
      <c r="E28" s="863" t="str">
        <f>Translations!$B$907</f>
        <v>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v>
      </c>
      <c r="F28" s="863"/>
      <c r="G28" s="863"/>
      <c r="H28" s="863"/>
      <c r="I28" s="863"/>
      <c r="J28" s="863"/>
      <c r="K28" s="863"/>
      <c r="L28" s="143"/>
      <c r="M28" s="144"/>
    </row>
    <row r="29" spans="1:13" s="142" customFormat="1" ht="12.75" customHeight="1" x14ac:dyDescent="0.2">
      <c r="A29" s="141"/>
      <c r="D29" s="145" t="str">
        <f>Translations!$B$651</f>
        <v>NCV</v>
      </c>
      <c r="E29" s="863" t="str">
        <f>Translations!$B$908</f>
        <v>Net calorific value. Proxy data is to be reported for completeness purposes. In this template it is not used for emission calculation.</v>
      </c>
      <c r="F29" s="863"/>
      <c r="G29" s="863"/>
      <c r="H29" s="863"/>
      <c r="I29" s="863"/>
      <c r="J29" s="863"/>
      <c r="K29" s="863"/>
      <c r="L29" s="143"/>
      <c r="M29" s="144"/>
    </row>
    <row r="30" spans="1:13" s="142" customFormat="1" ht="51" customHeight="1" x14ac:dyDescent="0.2">
      <c r="A30" s="141"/>
      <c r="D30" s="145" t="str">
        <f>Translations!$B$909</f>
        <v>biomass content (sustainable)</v>
      </c>
      <c r="E30" s="863" t="str">
        <f>Translations!$B$1117</f>
        <v>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v>
      </c>
      <c r="F30" s="863"/>
      <c r="G30" s="863"/>
      <c r="H30" s="863"/>
      <c r="I30" s="863"/>
      <c r="J30" s="863"/>
      <c r="K30" s="863"/>
      <c r="L30" s="143"/>
      <c r="M30" s="144"/>
    </row>
    <row r="31" spans="1:13" s="142" customFormat="1" ht="38.25" customHeight="1" x14ac:dyDescent="0.2">
      <c r="A31" s="141"/>
      <c r="D31" s="145" t="str">
        <f>Translations!$B$911</f>
        <v xml:space="preserve">biomass content (non-sustainable) </v>
      </c>
      <c r="E31" s="863" t="str">
        <f>Translations!$B$912</f>
        <v>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v>
      </c>
      <c r="F31" s="863"/>
      <c r="G31" s="863"/>
      <c r="H31" s="863"/>
      <c r="I31" s="863"/>
      <c r="J31" s="863"/>
      <c r="K31" s="863"/>
      <c r="L31" s="143"/>
      <c r="M31" s="144"/>
    </row>
    <row r="32" spans="1:13" s="142" customFormat="1" ht="25.5" customHeight="1" x14ac:dyDescent="0.2">
      <c r="A32" s="141"/>
      <c r="D32" s="910" t="str">
        <f>Translations!$B$913</f>
        <v>Note: If you use a biofuel or mixed fuel, for which the sustainability criteria are demonstrated only for a part of the annual used quantity, you have to define two different fuels here, one with sustainable biomass and one with non-sustainable biomass.</v>
      </c>
      <c r="E32" s="911"/>
      <c r="F32" s="911"/>
      <c r="G32" s="911"/>
      <c r="H32" s="911"/>
      <c r="I32" s="911"/>
      <c r="J32" s="911"/>
      <c r="K32" s="911"/>
      <c r="L32" s="143"/>
      <c r="M32" s="144"/>
    </row>
    <row r="33" spans="1:13" s="142" customFormat="1" ht="5.25" customHeight="1" x14ac:dyDescent="0.2">
      <c r="A33" s="141"/>
      <c r="D33" s="146"/>
      <c r="E33" s="146"/>
      <c r="F33" s="146"/>
      <c r="G33" s="146"/>
      <c r="H33" s="146"/>
      <c r="I33" s="146"/>
      <c r="J33" s="146"/>
      <c r="K33" s="146"/>
      <c r="L33" s="143"/>
      <c r="M33" s="144"/>
    </row>
    <row r="34" spans="1:13" ht="45" x14ac:dyDescent="0.2">
      <c r="B34" s="77"/>
      <c r="C34" s="107"/>
      <c r="D34" s="147" t="str">
        <f>Translations!$B$914</f>
        <v>Fuel No.</v>
      </c>
      <c r="E34" s="890" t="str">
        <f>Translations!$B$915</f>
        <v>Name of fuel</v>
      </c>
      <c r="F34" s="891"/>
      <c r="G34" s="906"/>
      <c r="H34" s="147" t="str">
        <f>Translations!$B$916</f>
        <v>preliminary EF 
[t CO2 / t fuel]</v>
      </c>
      <c r="I34" s="147" t="str">
        <f>Translations!$B$917</f>
        <v>NCV [GJ/t]</v>
      </c>
      <c r="J34" s="147" t="str">
        <f>Translations!$B$918</f>
        <v>biomass content (sustainable) [%]</v>
      </c>
      <c r="K34" s="147" t="str">
        <f>Translations!$B$919</f>
        <v>biomass content (non-sustainable) [%]</v>
      </c>
      <c r="L34" s="77"/>
    </row>
    <row r="35" spans="1:13" ht="13.15" customHeight="1" x14ac:dyDescent="0.2">
      <c r="B35" s="77"/>
      <c r="C35" s="107"/>
      <c r="D35" s="148">
        <v>1</v>
      </c>
      <c r="E35" s="889" t="str">
        <f>Translations!$B$273</f>
        <v>Jet kerosene (Jet A1 or Jet A)</v>
      </c>
      <c r="F35" s="889"/>
      <c r="G35" s="906"/>
      <c r="H35" s="149">
        <v>3.15</v>
      </c>
      <c r="I35" s="150">
        <v>44.1</v>
      </c>
      <c r="J35" s="151">
        <v>0</v>
      </c>
      <c r="K35" s="151">
        <v>0</v>
      </c>
      <c r="L35" s="77"/>
    </row>
    <row r="36" spans="1:13" ht="13.15" customHeight="1" x14ac:dyDescent="0.2">
      <c r="B36" s="77"/>
      <c r="C36" s="107"/>
      <c r="D36" s="148">
        <f>D35+1</f>
        <v>2</v>
      </c>
      <c r="E36" s="907" t="str">
        <f>Translations!$B$274</f>
        <v>Jet gasoline (Jet B)</v>
      </c>
      <c r="F36" s="908"/>
      <c r="G36" s="909"/>
      <c r="H36" s="149">
        <v>3.1</v>
      </c>
      <c r="I36" s="150">
        <v>44.3</v>
      </c>
      <c r="J36" s="151">
        <v>0</v>
      </c>
      <c r="K36" s="151">
        <v>0</v>
      </c>
      <c r="L36" s="77"/>
    </row>
    <row r="37" spans="1:13" ht="12.75" customHeight="1" x14ac:dyDescent="0.2">
      <c r="B37" s="77"/>
      <c r="C37" s="107"/>
      <c r="D37" s="148">
        <f t="shared" ref="D37:D46" si="0">D36+1</f>
        <v>3</v>
      </c>
      <c r="E37" s="889" t="str">
        <f>Translations!$B$275</f>
        <v>Aviation gasoline (AvGas)</v>
      </c>
      <c r="F37" s="889"/>
      <c r="G37" s="906"/>
      <c r="H37" s="149">
        <v>3.1</v>
      </c>
      <c r="I37" s="150">
        <v>44.3</v>
      </c>
      <c r="J37" s="151">
        <v>0</v>
      </c>
      <c r="K37" s="151">
        <v>0</v>
      </c>
      <c r="L37" s="77"/>
    </row>
    <row r="38" spans="1:13" ht="13.15" customHeight="1" x14ac:dyDescent="0.2">
      <c r="B38" s="77"/>
      <c r="C38" s="107"/>
      <c r="D38" s="148">
        <f t="shared" si="0"/>
        <v>4</v>
      </c>
      <c r="E38" s="904"/>
      <c r="F38" s="904"/>
      <c r="G38" s="905"/>
      <c r="H38" s="152"/>
      <c r="I38" s="153"/>
      <c r="J38" s="154"/>
      <c r="K38" s="154"/>
      <c r="L38" s="77"/>
    </row>
    <row r="39" spans="1:13" x14ac:dyDescent="0.2">
      <c r="B39" s="77"/>
      <c r="C39" s="107"/>
      <c r="D39" s="148">
        <f t="shared" si="0"/>
        <v>5</v>
      </c>
      <c r="E39" s="904"/>
      <c r="F39" s="904"/>
      <c r="G39" s="905"/>
      <c r="H39" s="152"/>
      <c r="I39" s="153"/>
      <c r="J39" s="154"/>
      <c r="K39" s="154"/>
      <c r="L39" s="77"/>
    </row>
    <row r="40" spans="1:13" x14ac:dyDescent="0.2">
      <c r="B40" s="77"/>
      <c r="C40" s="107"/>
      <c r="D40" s="148">
        <f t="shared" si="0"/>
        <v>6</v>
      </c>
      <c r="E40" s="904"/>
      <c r="F40" s="904"/>
      <c r="G40" s="905"/>
      <c r="H40" s="152"/>
      <c r="I40" s="153"/>
      <c r="J40" s="154"/>
      <c r="K40" s="154"/>
      <c r="L40" s="77"/>
    </row>
    <row r="41" spans="1:13" x14ac:dyDescent="0.2">
      <c r="B41" s="77"/>
      <c r="C41" s="107"/>
      <c r="D41" s="148">
        <f t="shared" si="0"/>
        <v>7</v>
      </c>
      <c r="E41" s="904"/>
      <c r="F41" s="904"/>
      <c r="G41" s="905"/>
      <c r="H41" s="152"/>
      <c r="I41" s="153"/>
      <c r="J41" s="154"/>
      <c r="K41" s="154"/>
      <c r="L41" s="77"/>
    </row>
    <row r="42" spans="1:13" x14ac:dyDescent="0.2">
      <c r="B42" s="77"/>
      <c r="C42" s="107"/>
      <c r="D42" s="148">
        <f t="shared" si="0"/>
        <v>8</v>
      </c>
      <c r="E42" s="904"/>
      <c r="F42" s="904"/>
      <c r="G42" s="905"/>
      <c r="H42" s="152"/>
      <c r="I42" s="153"/>
      <c r="J42" s="154"/>
      <c r="K42" s="154"/>
      <c r="L42" s="77"/>
    </row>
    <row r="43" spans="1:13" x14ac:dyDescent="0.2">
      <c r="B43" s="77"/>
      <c r="C43" s="107"/>
      <c r="D43" s="148">
        <f t="shared" si="0"/>
        <v>9</v>
      </c>
      <c r="E43" s="904"/>
      <c r="F43" s="904"/>
      <c r="G43" s="905"/>
      <c r="H43" s="152"/>
      <c r="I43" s="153"/>
      <c r="J43" s="154"/>
      <c r="K43" s="154"/>
      <c r="L43" s="77"/>
    </row>
    <row r="44" spans="1:13" x14ac:dyDescent="0.2">
      <c r="B44" s="77"/>
      <c r="C44" s="107"/>
      <c r="D44" s="148">
        <f t="shared" si="0"/>
        <v>10</v>
      </c>
      <c r="E44" s="904"/>
      <c r="F44" s="904"/>
      <c r="G44" s="905"/>
      <c r="H44" s="152"/>
      <c r="I44" s="153"/>
      <c r="J44" s="154"/>
      <c r="K44" s="154"/>
      <c r="L44" s="77"/>
    </row>
    <row r="45" spans="1:13" x14ac:dyDescent="0.2">
      <c r="B45" s="77"/>
      <c r="C45" s="107"/>
      <c r="D45" s="148">
        <f t="shared" si="0"/>
        <v>11</v>
      </c>
      <c r="E45" s="904"/>
      <c r="F45" s="904"/>
      <c r="G45" s="905"/>
      <c r="H45" s="152"/>
      <c r="I45" s="153"/>
      <c r="J45" s="154"/>
      <c r="K45" s="154"/>
      <c r="L45" s="77"/>
    </row>
    <row r="46" spans="1:13" x14ac:dyDescent="0.2">
      <c r="B46" s="77"/>
      <c r="C46" s="107"/>
      <c r="D46" s="148">
        <f t="shared" si="0"/>
        <v>12</v>
      </c>
      <c r="E46" s="904"/>
      <c r="F46" s="904"/>
      <c r="G46" s="905"/>
      <c r="H46" s="152"/>
      <c r="I46" s="153"/>
      <c r="J46" s="154"/>
      <c r="K46" s="154"/>
      <c r="L46" s="77"/>
    </row>
    <row r="47" spans="1:13" hidden="1" x14ac:dyDescent="0.2">
      <c r="A47" s="82" t="s">
        <v>4</v>
      </c>
      <c r="B47" s="77"/>
      <c r="C47" s="107"/>
      <c r="D47" s="148" t="s">
        <v>37</v>
      </c>
      <c r="E47" s="888" t="s">
        <v>37</v>
      </c>
      <c r="F47" s="888"/>
      <c r="G47" s="901"/>
      <c r="H47" s="155" t="s">
        <v>37</v>
      </c>
      <c r="I47" s="156" t="s">
        <v>37</v>
      </c>
      <c r="J47" s="157" t="s">
        <v>37</v>
      </c>
      <c r="K47" s="157" t="s">
        <v>37</v>
      </c>
      <c r="L47" s="77"/>
    </row>
    <row r="48" spans="1:13" s="142" customFormat="1" ht="12.75" customHeight="1" x14ac:dyDescent="0.2">
      <c r="A48" s="141"/>
      <c r="D48" s="853" t="str">
        <f>Translations!$B$921</f>
        <v>If required, you may add further fuels by inserting rows above this one. This is best done by inserting a copied row.</v>
      </c>
      <c r="E48" s="853"/>
      <c r="F48" s="853"/>
      <c r="G48" s="853"/>
      <c r="H48" s="853"/>
      <c r="I48" s="853"/>
      <c r="J48" s="853"/>
      <c r="K48" s="853"/>
      <c r="L48" s="143"/>
      <c r="M48" s="144"/>
    </row>
    <row r="50" spans="1:13" x14ac:dyDescent="0.2">
      <c r="C50" s="107" t="s">
        <v>38</v>
      </c>
      <c r="D50" s="107" t="str">
        <f>Translations!$B$1118</f>
        <v>Further information on alternative fuels:</v>
      </c>
    </row>
    <row r="51" spans="1:13" ht="25.5" customHeight="1" x14ac:dyDescent="0.2">
      <c r="C51" s="142"/>
      <c r="D51" s="853" t="str">
        <f>Translations!$B$1119</f>
        <v>Please provide important information related to the biomass content of alternative fuels used here. Life cycle emissions should be calculated according to the methods provided by the Renewable Energy Directive (RED).</v>
      </c>
      <c r="E51" s="853"/>
      <c r="F51" s="853"/>
      <c r="G51" s="853"/>
      <c r="H51" s="853"/>
      <c r="I51" s="853"/>
      <c r="J51" s="853"/>
      <c r="K51" s="853"/>
    </row>
    <row r="52" spans="1:13" ht="25.5" customHeight="1" x14ac:dyDescent="0.2">
      <c r="C52" s="142"/>
      <c r="D52" s="853" t="str">
        <f>Translations!$B$1120</f>
        <v>Note that here only biofuels used for EU ETS purposes are to be listed. "CORSIA eligible fuels", if applicable, are to be reported in section (12)(b1) of this template.</v>
      </c>
      <c r="E52" s="853"/>
      <c r="F52" s="853"/>
      <c r="G52" s="853"/>
      <c r="H52" s="853"/>
      <c r="I52" s="853"/>
      <c r="J52" s="853"/>
      <c r="K52" s="853"/>
    </row>
    <row r="53" spans="1:13" ht="25.5" customHeight="1" x14ac:dyDescent="0.2">
      <c r="B53" s="77"/>
      <c r="C53" s="147" t="str">
        <f>Translations!$B$914</f>
        <v>Fuel No.</v>
      </c>
      <c r="D53" s="902" t="str">
        <f>Translations!$B$915</f>
        <v>Name of fuel</v>
      </c>
      <c r="E53" s="729"/>
      <c r="F53" s="147" t="str">
        <f>Translations!$B$1121</f>
        <v>Fuel type</v>
      </c>
      <c r="G53" s="903" t="str">
        <f>Translations!$B$1122</f>
        <v>Feedstock</v>
      </c>
      <c r="H53" s="894"/>
      <c r="I53" s="903" t="str">
        <f>Translations!$B$1123</f>
        <v>Conversion process</v>
      </c>
      <c r="J53" s="894"/>
      <c r="K53" s="147" t="str">
        <f>Translations!$B$1124</f>
        <v>Life cycle emissions</v>
      </c>
      <c r="L53" s="77"/>
    </row>
    <row r="54" spans="1:13" ht="13.15" customHeight="1" x14ac:dyDescent="0.2">
      <c r="B54" s="77"/>
      <c r="C54" s="148">
        <f>D38</f>
        <v>4</v>
      </c>
      <c r="D54" s="892" t="str">
        <f t="shared" ref="D54:D63" si="1">IF(E38="","",E38)</f>
        <v/>
      </c>
      <c r="E54" s="729"/>
      <c r="F54" s="152"/>
      <c r="G54" s="893"/>
      <c r="H54" s="894"/>
      <c r="I54" s="895"/>
      <c r="J54" s="894"/>
      <c r="K54" s="158"/>
      <c r="L54" s="77"/>
    </row>
    <row r="55" spans="1:13" x14ac:dyDescent="0.2">
      <c r="B55" s="77"/>
      <c r="C55" s="148">
        <f t="shared" ref="C55:C62" si="2">C54+1</f>
        <v>5</v>
      </c>
      <c r="D55" s="892" t="str">
        <f t="shared" si="1"/>
        <v/>
      </c>
      <c r="E55" s="729"/>
      <c r="F55" s="152"/>
      <c r="G55" s="893"/>
      <c r="H55" s="894"/>
      <c r="I55" s="895"/>
      <c r="J55" s="894"/>
      <c r="K55" s="158"/>
      <c r="L55" s="77"/>
    </row>
    <row r="56" spans="1:13" x14ac:dyDescent="0.2">
      <c r="B56" s="77"/>
      <c r="C56" s="148">
        <f t="shared" si="2"/>
        <v>6</v>
      </c>
      <c r="D56" s="892" t="str">
        <f t="shared" si="1"/>
        <v/>
      </c>
      <c r="E56" s="729"/>
      <c r="F56" s="152"/>
      <c r="G56" s="893"/>
      <c r="H56" s="894"/>
      <c r="I56" s="895"/>
      <c r="J56" s="894"/>
      <c r="K56" s="158"/>
      <c r="L56" s="77"/>
    </row>
    <row r="57" spans="1:13" x14ac:dyDescent="0.2">
      <c r="B57" s="77"/>
      <c r="C57" s="148">
        <f t="shared" si="2"/>
        <v>7</v>
      </c>
      <c r="D57" s="892" t="str">
        <f t="shared" si="1"/>
        <v/>
      </c>
      <c r="E57" s="729"/>
      <c r="F57" s="152"/>
      <c r="G57" s="893"/>
      <c r="H57" s="894"/>
      <c r="I57" s="895"/>
      <c r="J57" s="894"/>
      <c r="K57" s="158"/>
      <c r="L57" s="77"/>
    </row>
    <row r="58" spans="1:13" x14ac:dyDescent="0.2">
      <c r="B58" s="77"/>
      <c r="C58" s="148">
        <f t="shared" si="2"/>
        <v>8</v>
      </c>
      <c r="D58" s="892" t="str">
        <f t="shared" si="1"/>
        <v/>
      </c>
      <c r="E58" s="729"/>
      <c r="F58" s="152"/>
      <c r="G58" s="893"/>
      <c r="H58" s="894"/>
      <c r="I58" s="895"/>
      <c r="J58" s="894"/>
      <c r="K58" s="158"/>
      <c r="L58" s="77"/>
    </row>
    <row r="59" spans="1:13" x14ac:dyDescent="0.2">
      <c r="B59" s="77"/>
      <c r="C59" s="148">
        <f t="shared" si="2"/>
        <v>9</v>
      </c>
      <c r="D59" s="892" t="str">
        <f t="shared" si="1"/>
        <v/>
      </c>
      <c r="E59" s="729"/>
      <c r="F59" s="152"/>
      <c r="G59" s="893"/>
      <c r="H59" s="894"/>
      <c r="I59" s="895"/>
      <c r="J59" s="894"/>
      <c r="K59" s="158"/>
      <c r="L59" s="77"/>
    </row>
    <row r="60" spans="1:13" x14ac:dyDescent="0.2">
      <c r="B60" s="77"/>
      <c r="C60" s="148">
        <f t="shared" si="2"/>
        <v>10</v>
      </c>
      <c r="D60" s="892" t="str">
        <f t="shared" si="1"/>
        <v/>
      </c>
      <c r="E60" s="729"/>
      <c r="F60" s="152"/>
      <c r="G60" s="893"/>
      <c r="H60" s="894"/>
      <c r="I60" s="895"/>
      <c r="J60" s="894"/>
      <c r="K60" s="158"/>
      <c r="L60" s="77"/>
    </row>
    <row r="61" spans="1:13" x14ac:dyDescent="0.2">
      <c r="B61" s="77"/>
      <c r="C61" s="148">
        <f t="shared" si="2"/>
        <v>11</v>
      </c>
      <c r="D61" s="892" t="str">
        <f t="shared" si="1"/>
        <v/>
      </c>
      <c r="E61" s="729"/>
      <c r="F61" s="152"/>
      <c r="G61" s="893"/>
      <c r="H61" s="894"/>
      <c r="I61" s="895"/>
      <c r="J61" s="894"/>
      <c r="K61" s="158"/>
      <c r="L61" s="77"/>
    </row>
    <row r="62" spans="1:13" x14ac:dyDescent="0.2">
      <c r="B62" s="77"/>
      <c r="C62" s="148">
        <f t="shared" si="2"/>
        <v>12</v>
      </c>
      <c r="D62" s="892" t="str">
        <f t="shared" si="1"/>
        <v/>
      </c>
      <c r="E62" s="729"/>
      <c r="F62" s="152"/>
      <c r="G62" s="893"/>
      <c r="H62" s="894"/>
      <c r="I62" s="895"/>
      <c r="J62" s="894"/>
      <c r="K62" s="158"/>
      <c r="L62" s="77"/>
    </row>
    <row r="63" spans="1:13" hidden="1" x14ac:dyDescent="0.2">
      <c r="A63" s="82" t="s">
        <v>4</v>
      </c>
      <c r="B63" s="77"/>
      <c r="C63" s="148" t="s">
        <v>37</v>
      </c>
      <c r="D63" s="896" t="str">
        <f t="shared" si="1"/>
        <v>end</v>
      </c>
      <c r="E63" s="897"/>
      <c r="F63" s="155" t="s">
        <v>37</v>
      </c>
      <c r="G63" s="898" t="s">
        <v>37</v>
      </c>
      <c r="H63" s="899"/>
      <c r="I63" s="900" t="s">
        <v>37</v>
      </c>
      <c r="J63" s="899"/>
      <c r="K63" s="159" t="s">
        <v>37</v>
      </c>
      <c r="L63" s="77"/>
    </row>
    <row r="64" spans="1:13" s="142" customFormat="1" ht="12.75" customHeight="1" x14ac:dyDescent="0.2">
      <c r="A64" s="141"/>
      <c r="D64" s="853" t="str">
        <f>Translations!$B$921</f>
        <v>If required, you may add further fuels by inserting rows above this one. This is best done by inserting a copied row.</v>
      </c>
      <c r="E64" s="853"/>
      <c r="F64" s="853"/>
      <c r="G64" s="853"/>
      <c r="H64" s="853"/>
      <c r="I64" s="853"/>
      <c r="J64" s="853"/>
      <c r="K64" s="853"/>
      <c r="L64" s="143"/>
      <c r="M64" s="144"/>
    </row>
    <row r="66" spans="1:13" x14ac:dyDescent="0.2">
      <c r="C66" s="107" t="s">
        <v>19</v>
      </c>
      <c r="D66" s="107" t="str">
        <f>Translations!$B$1268</f>
        <v>Fuel consumption and emissions in the EU ETS</v>
      </c>
    </row>
    <row r="67" spans="1:13" s="142" customFormat="1" ht="25.5" customHeight="1" x14ac:dyDescent="0.2">
      <c r="A67" s="141"/>
      <c r="D67" s="853" t="str">
        <f>Translations!$B$923</f>
        <v>Here you have to enter the quantity of each fuel used in the reporting year (also referred to as "activity data"). The emissions and the biomass-related memo-items are calculated automatically using the calculation factors defined under point (b).</v>
      </c>
      <c r="E67" s="853"/>
      <c r="F67" s="853"/>
      <c r="G67" s="853"/>
      <c r="H67" s="853"/>
      <c r="I67" s="853"/>
      <c r="J67" s="853"/>
      <c r="K67" s="853"/>
      <c r="L67" s="143"/>
      <c r="M67" s="144"/>
    </row>
    <row r="68" spans="1:13" s="142" customFormat="1" ht="25.5" customHeight="1" x14ac:dyDescent="0.2">
      <c r="A68" s="141"/>
      <c r="D68" s="145" t="str">
        <f>Translations!$B$924</f>
        <v xml:space="preserve">(final) EF </v>
      </c>
      <c r="E68" s="863" t="str">
        <f>Translations!$B$925</f>
        <v>This is calculated from the preliminary emission factor and the sustainable biomass content (where the sustainable biomass content is zero-rated).</v>
      </c>
      <c r="F68" s="863"/>
      <c r="G68" s="863"/>
      <c r="H68" s="863"/>
      <c r="I68" s="863"/>
      <c r="J68" s="863"/>
      <c r="K68" s="863"/>
      <c r="L68" s="143"/>
      <c r="M68" s="144"/>
    </row>
    <row r="69" spans="1:13" s="142" customFormat="1" ht="25.5" customHeight="1" x14ac:dyDescent="0.2">
      <c r="A69" s="141"/>
      <c r="D69" s="145" t="str">
        <f>Translations!$B$926</f>
        <v xml:space="preserve">fuel consumption </v>
      </c>
      <c r="E69" s="863" t="str">
        <f>Translations!$B$927</f>
        <v xml:space="preserve">Please enter here the total fuel consumption of each fuel in tonnes in the reporting year. Please note that this figure should only include fuel consumption to be reported under the EU ETS, i.e. relate to the reduced scope. </v>
      </c>
      <c r="F69" s="863"/>
      <c r="G69" s="863"/>
      <c r="H69" s="863"/>
      <c r="I69" s="863"/>
      <c r="J69" s="863"/>
      <c r="K69" s="863"/>
      <c r="L69" s="143"/>
      <c r="M69" s="144"/>
    </row>
    <row r="70" spans="1:13" s="142" customFormat="1" ht="25.5" customHeight="1" x14ac:dyDescent="0.2">
      <c r="A70" s="141"/>
      <c r="D70" s="145" t="str">
        <f>Translations!$B$928</f>
        <v>CO2 emissions 
[t CO2]</v>
      </c>
      <c r="E70" s="863" t="str">
        <f>Translations!$B$929</f>
        <v>This is the amount of "fossil" emissions (including emissions from biomass for which no evidence for compliance with the sustainability criteria has been provided). It is identical to the emissions for which allowances are to be surrendered.</v>
      </c>
      <c r="F70" s="863"/>
      <c r="G70" s="863"/>
      <c r="H70" s="863"/>
      <c r="I70" s="863"/>
      <c r="J70" s="863"/>
      <c r="K70" s="863"/>
      <c r="L70" s="143"/>
      <c r="M70" s="144"/>
    </row>
    <row r="71" spans="1:13" s="142" customFormat="1" ht="38.25" customHeight="1" x14ac:dyDescent="0.2">
      <c r="A71" s="141"/>
      <c r="D71" s="145" t="str">
        <f>Translations!$B$930</f>
        <v>CO2 from sustainable biomass</v>
      </c>
      <c r="E71" s="863" t="str">
        <f>Translations!$B$931</f>
        <v xml:space="preserve">This figure shows as a memo-item the emissions from sustainable biomass. </v>
      </c>
      <c r="F71" s="863"/>
      <c r="G71" s="863"/>
      <c r="H71" s="863"/>
      <c r="I71" s="863"/>
      <c r="J71" s="863"/>
      <c r="K71" s="863"/>
      <c r="L71" s="143"/>
      <c r="M71" s="144"/>
    </row>
    <row r="72" spans="1:13" s="142" customFormat="1" ht="38.25" customHeight="1" x14ac:dyDescent="0.2">
      <c r="A72" s="141"/>
      <c r="D72" s="145" t="str">
        <f>Translations!$B$932</f>
        <v>CO2 from non-sustainable biomass</v>
      </c>
      <c r="E72" s="863" t="str">
        <f>Translations!$B$933</f>
        <v>This figure shows as a memo-item the emissions from non-sustainable biomass. Note that these emissions are part of the "fossil" emissions and do not need to be added once more.</v>
      </c>
      <c r="F72" s="863"/>
      <c r="G72" s="863"/>
      <c r="H72" s="863"/>
      <c r="I72" s="863"/>
      <c r="J72" s="863"/>
      <c r="K72" s="863"/>
      <c r="L72" s="143"/>
      <c r="M72" s="144"/>
    </row>
    <row r="73" spans="1:13" s="142" customFormat="1" ht="5.25" customHeight="1" x14ac:dyDescent="0.2">
      <c r="A73" s="141"/>
      <c r="D73" s="146"/>
      <c r="E73" s="146"/>
      <c r="F73" s="146"/>
      <c r="G73" s="146"/>
      <c r="H73" s="146"/>
      <c r="I73" s="146"/>
      <c r="J73" s="146"/>
      <c r="K73" s="146"/>
      <c r="L73" s="143"/>
      <c r="M73" s="144"/>
    </row>
    <row r="74" spans="1:13" ht="38.25" customHeight="1" x14ac:dyDescent="0.2">
      <c r="C74" s="107"/>
      <c r="D74" s="147" t="str">
        <f>Translations!$B$914</f>
        <v>Fuel No.</v>
      </c>
      <c r="E74" s="890" t="str">
        <f>Translations!$B$915</f>
        <v>Name of fuel</v>
      </c>
      <c r="F74" s="891"/>
      <c r="G74" s="147" t="str">
        <f>Translations!$B$934</f>
        <v>(final) EF 
[t CO2 / t fuel]</v>
      </c>
      <c r="H74" s="147" t="str">
        <f>Translations!$B$935</f>
        <v>fuel consumption [tonnes]</v>
      </c>
      <c r="I74" s="147" t="str">
        <f>Translations!$B$928</f>
        <v>CO2 emissions 
[t CO2]</v>
      </c>
      <c r="J74" s="160" t="str">
        <f>Translations!$B$930</f>
        <v>CO2 from sustainable biomass</v>
      </c>
      <c r="K74" s="160" t="str">
        <f>Translations!$B$932</f>
        <v>CO2 from non-sustainable biomass</v>
      </c>
    </row>
    <row r="75" spans="1:13" x14ac:dyDescent="0.2">
      <c r="C75" s="107"/>
      <c r="D75" s="148">
        <v>1</v>
      </c>
      <c r="E75" s="889" t="str">
        <f>E35</f>
        <v>Jet kerosene (Jet A1 or Jet A)</v>
      </c>
      <c r="F75" s="889"/>
      <c r="G75" s="161">
        <f t="shared" ref="G75:G86" si="3">IF(ISNUMBER(H35),H35*(1-SUM(J35)/100),"")</f>
        <v>3.15</v>
      </c>
      <c r="H75" s="162"/>
      <c r="I75" s="163" t="str">
        <f>IF(AND(ISNUMBER(G75),ISNUMBER(H75)),G75*H75,"")</f>
        <v/>
      </c>
      <c r="J75" s="164" t="str">
        <f t="shared" ref="J75:J86" si="4">IF(AND(ISNUMBER(H35),ISNUMBER(H75)),H35*H75*SUM(J35)/100,"")</f>
        <v/>
      </c>
      <c r="K75" s="164" t="str">
        <f t="shared" ref="K75:K86" si="5">IF(AND(ISNUMBER(H35),ISNUMBER(H75)),H35*H75*SUM(K35)/100,"")</f>
        <v/>
      </c>
    </row>
    <row r="76" spans="1:13" ht="13.15" customHeight="1" x14ac:dyDescent="0.2">
      <c r="C76" s="107"/>
      <c r="D76" s="148">
        <f>D75+1</f>
        <v>2</v>
      </c>
      <c r="E76" s="889" t="str">
        <f>E36</f>
        <v>Jet gasoline (Jet B)</v>
      </c>
      <c r="F76" s="889"/>
      <c r="G76" s="161">
        <f t="shared" si="3"/>
        <v>3.1</v>
      </c>
      <c r="H76" s="162"/>
      <c r="I76" s="163" t="str">
        <f t="shared" ref="I76:I86" si="6">IF(AND(ISNUMBER(G76),ISNUMBER(H76)),G76*H76,"")</f>
        <v/>
      </c>
      <c r="J76" s="164" t="str">
        <f t="shared" si="4"/>
        <v/>
      </c>
      <c r="K76" s="164" t="str">
        <f t="shared" si="5"/>
        <v/>
      </c>
    </row>
    <row r="77" spans="1:13" ht="12.75" customHeight="1" x14ac:dyDescent="0.2">
      <c r="C77" s="107"/>
      <c r="D77" s="148">
        <f t="shared" ref="D77:D86" si="7">D76+1</f>
        <v>3</v>
      </c>
      <c r="E77" s="889" t="str">
        <f>E37</f>
        <v>Aviation gasoline (AvGas)</v>
      </c>
      <c r="F77" s="889"/>
      <c r="G77" s="161">
        <f t="shared" si="3"/>
        <v>3.1</v>
      </c>
      <c r="H77" s="162"/>
      <c r="I77" s="163" t="str">
        <f t="shared" si="6"/>
        <v/>
      </c>
      <c r="J77" s="164" t="str">
        <f t="shared" si="4"/>
        <v/>
      </c>
      <c r="K77" s="164" t="str">
        <f t="shared" si="5"/>
        <v/>
      </c>
    </row>
    <row r="78" spans="1:13" ht="13.15" customHeight="1" x14ac:dyDescent="0.2">
      <c r="C78" s="107"/>
      <c r="D78" s="148">
        <f t="shared" si="7"/>
        <v>4</v>
      </c>
      <c r="E78" s="887" t="str">
        <f t="shared" ref="E78:E87" si="8">IF(ISBLANK(E38),"",E38)</f>
        <v/>
      </c>
      <c r="F78" s="887"/>
      <c r="G78" s="161" t="str">
        <f t="shared" si="3"/>
        <v/>
      </c>
      <c r="H78" s="162"/>
      <c r="I78" s="163" t="str">
        <f t="shared" si="6"/>
        <v/>
      </c>
      <c r="J78" s="164" t="str">
        <f t="shared" si="4"/>
        <v/>
      </c>
      <c r="K78" s="164" t="str">
        <f t="shared" si="5"/>
        <v/>
      </c>
    </row>
    <row r="79" spans="1:13" x14ac:dyDescent="0.2">
      <c r="C79" s="107"/>
      <c r="D79" s="148">
        <f t="shared" si="7"/>
        <v>5</v>
      </c>
      <c r="E79" s="887" t="str">
        <f t="shared" si="8"/>
        <v/>
      </c>
      <c r="F79" s="887"/>
      <c r="G79" s="161" t="str">
        <f t="shared" si="3"/>
        <v/>
      </c>
      <c r="H79" s="162"/>
      <c r="I79" s="163" t="str">
        <f t="shared" si="6"/>
        <v/>
      </c>
      <c r="J79" s="164" t="str">
        <f t="shared" si="4"/>
        <v/>
      </c>
      <c r="K79" s="164" t="str">
        <f t="shared" si="5"/>
        <v/>
      </c>
    </row>
    <row r="80" spans="1:13" x14ac:dyDescent="0.2">
      <c r="C80" s="107"/>
      <c r="D80" s="148">
        <f t="shared" si="7"/>
        <v>6</v>
      </c>
      <c r="E80" s="887" t="str">
        <f t="shared" si="8"/>
        <v/>
      </c>
      <c r="F80" s="887"/>
      <c r="G80" s="161" t="str">
        <f t="shared" si="3"/>
        <v/>
      </c>
      <c r="H80" s="162"/>
      <c r="I80" s="163" t="str">
        <f t="shared" si="6"/>
        <v/>
      </c>
      <c r="J80" s="164" t="str">
        <f t="shared" si="4"/>
        <v/>
      </c>
      <c r="K80" s="164" t="str">
        <f t="shared" si="5"/>
        <v/>
      </c>
    </row>
    <row r="81" spans="1:14" x14ac:dyDescent="0.2">
      <c r="C81" s="107"/>
      <c r="D81" s="148">
        <f t="shared" si="7"/>
        <v>7</v>
      </c>
      <c r="E81" s="887" t="str">
        <f t="shared" si="8"/>
        <v/>
      </c>
      <c r="F81" s="887"/>
      <c r="G81" s="161" t="str">
        <f t="shared" si="3"/>
        <v/>
      </c>
      <c r="H81" s="162"/>
      <c r="I81" s="163" t="str">
        <f t="shared" si="6"/>
        <v/>
      </c>
      <c r="J81" s="164" t="str">
        <f t="shared" si="4"/>
        <v/>
      </c>
      <c r="K81" s="164" t="str">
        <f t="shared" si="5"/>
        <v/>
      </c>
    </row>
    <row r="82" spans="1:14" x14ac:dyDescent="0.2">
      <c r="C82" s="107"/>
      <c r="D82" s="148">
        <f t="shared" si="7"/>
        <v>8</v>
      </c>
      <c r="E82" s="887" t="str">
        <f t="shared" si="8"/>
        <v/>
      </c>
      <c r="F82" s="887"/>
      <c r="G82" s="161" t="str">
        <f t="shared" si="3"/>
        <v/>
      </c>
      <c r="H82" s="162"/>
      <c r="I82" s="163" t="str">
        <f t="shared" si="6"/>
        <v/>
      </c>
      <c r="J82" s="164" t="str">
        <f t="shared" si="4"/>
        <v/>
      </c>
      <c r="K82" s="164" t="str">
        <f t="shared" si="5"/>
        <v/>
      </c>
    </row>
    <row r="83" spans="1:14" x14ac:dyDescent="0.2">
      <c r="C83" s="107"/>
      <c r="D83" s="148">
        <f t="shared" si="7"/>
        <v>9</v>
      </c>
      <c r="E83" s="887" t="str">
        <f t="shared" si="8"/>
        <v/>
      </c>
      <c r="F83" s="887"/>
      <c r="G83" s="161" t="str">
        <f t="shared" si="3"/>
        <v/>
      </c>
      <c r="H83" s="162"/>
      <c r="I83" s="163" t="str">
        <f t="shared" si="6"/>
        <v/>
      </c>
      <c r="J83" s="164" t="str">
        <f t="shared" si="4"/>
        <v/>
      </c>
      <c r="K83" s="164" t="str">
        <f t="shared" si="5"/>
        <v/>
      </c>
    </row>
    <row r="84" spans="1:14" x14ac:dyDescent="0.2">
      <c r="C84" s="107"/>
      <c r="D84" s="148">
        <f t="shared" si="7"/>
        <v>10</v>
      </c>
      <c r="E84" s="887" t="str">
        <f t="shared" si="8"/>
        <v/>
      </c>
      <c r="F84" s="887"/>
      <c r="G84" s="161" t="str">
        <f t="shared" si="3"/>
        <v/>
      </c>
      <c r="H84" s="162"/>
      <c r="I84" s="163" t="str">
        <f t="shared" si="6"/>
        <v/>
      </c>
      <c r="J84" s="164" t="str">
        <f t="shared" si="4"/>
        <v/>
      </c>
      <c r="K84" s="164" t="str">
        <f t="shared" si="5"/>
        <v/>
      </c>
    </row>
    <row r="85" spans="1:14" x14ac:dyDescent="0.2">
      <c r="C85" s="107"/>
      <c r="D85" s="148">
        <f t="shared" si="7"/>
        <v>11</v>
      </c>
      <c r="E85" s="887" t="str">
        <f t="shared" si="8"/>
        <v/>
      </c>
      <c r="F85" s="887"/>
      <c r="G85" s="161" t="str">
        <f t="shared" si="3"/>
        <v/>
      </c>
      <c r="H85" s="162"/>
      <c r="I85" s="163" t="str">
        <f t="shared" si="6"/>
        <v/>
      </c>
      <c r="J85" s="164" t="str">
        <f t="shared" si="4"/>
        <v/>
      </c>
      <c r="K85" s="164" t="str">
        <f t="shared" si="5"/>
        <v/>
      </c>
    </row>
    <row r="86" spans="1:14" x14ac:dyDescent="0.2">
      <c r="C86" s="107"/>
      <c r="D86" s="148">
        <f t="shared" si="7"/>
        <v>12</v>
      </c>
      <c r="E86" s="887" t="str">
        <f t="shared" si="8"/>
        <v/>
      </c>
      <c r="F86" s="887"/>
      <c r="G86" s="161" t="str">
        <f t="shared" si="3"/>
        <v/>
      </c>
      <c r="H86" s="162"/>
      <c r="I86" s="163" t="str">
        <f t="shared" si="6"/>
        <v/>
      </c>
      <c r="J86" s="164" t="str">
        <f t="shared" si="4"/>
        <v/>
      </c>
      <c r="K86" s="164" t="str">
        <f t="shared" si="5"/>
        <v/>
      </c>
    </row>
    <row r="87" spans="1:14" hidden="1" x14ac:dyDescent="0.2">
      <c r="A87" s="82" t="s">
        <v>4</v>
      </c>
      <c r="C87" s="107"/>
      <c r="D87" s="148" t="s">
        <v>37</v>
      </c>
      <c r="E87" s="888" t="str">
        <f t="shared" si="8"/>
        <v>end</v>
      </c>
      <c r="F87" s="888"/>
      <c r="G87" s="165" t="s">
        <v>37</v>
      </c>
      <c r="H87" s="166" t="s">
        <v>37</v>
      </c>
      <c r="I87" s="167" t="s">
        <v>37</v>
      </c>
      <c r="J87" s="168" t="s">
        <v>37</v>
      </c>
      <c r="K87" s="168" t="s">
        <v>37</v>
      </c>
    </row>
    <row r="88" spans="1:14" s="142" customFormat="1" ht="25.5" customHeight="1" x14ac:dyDescent="0.2">
      <c r="A88" s="141"/>
      <c r="D88" s="853" t="str">
        <f>Translations!$B$936</f>
        <v>If required, you may add further fuels by inserting rows above this one. This is best done by inserting a copied row. However, formulae will need corrections!</v>
      </c>
      <c r="E88" s="853"/>
      <c r="F88" s="853"/>
      <c r="G88" s="853"/>
      <c r="H88" s="853"/>
      <c r="I88" s="853"/>
      <c r="J88" s="853"/>
      <c r="K88" s="853"/>
      <c r="L88" s="143"/>
      <c r="M88" s="144"/>
    </row>
    <row r="89" spans="1:14" s="142" customFormat="1" ht="5.25" customHeight="1" thickBot="1" x14ac:dyDescent="0.25">
      <c r="A89" s="141"/>
      <c r="D89" s="146"/>
      <c r="E89" s="146"/>
      <c r="F89" s="146"/>
      <c r="G89" s="146"/>
      <c r="H89" s="146"/>
      <c r="I89" s="146"/>
      <c r="J89" s="146"/>
      <c r="K89" s="146"/>
      <c r="L89" s="143"/>
      <c r="M89" s="144"/>
    </row>
    <row r="90" spans="1:14" s="89" customFormat="1" ht="12.75" customHeight="1" thickBot="1" x14ac:dyDescent="0.25">
      <c r="A90" s="88"/>
      <c r="D90" s="864" t="str">
        <f>Translations!$B$1269</f>
        <v>Total CO2 emissions (EU ETS) in the reporting year:</v>
      </c>
      <c r="E90" s="881"/>
      <c r="F90" s="881"/>
      <c r="G90" s="881"/>
      <c r="H90" s="881"/>
      <c r="I90" s="169">
        <f>ROUND(SUM(I75:I87),0)</f>
        <v>0</v>
      </c>
      <c r="J90" s="170"/>
      <c r="K90" s="171"/>
      <c r="M90" s="88"/>
    </row>
    <row r="91" spans="1:14" s="142" customFormat="1" ht="63.75" customHeight="1" x14ac:dyDescent="0.2">
      <c r="A91" s="141"/>
      <c r="D91" s="882" t="str">
        <f>Translations!$B$938</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v>
      </c>
      <c r="E91" s="883"/>
      <c r="F91" s="883"/>
      <c r="G91" s="883"/>
      <c r="H91" s="883"/>
      <c r="I91" s="883"/>
      <c r="J91" s="883"/>
      <c r="K91" s="884"/>
      <c r="L91" s="143"/>
      <c r="M91" s="144"/>
      <c r="N91" s="172"/>
    </row>
    <row r="92" spans="1:14" s="142" customFormat="1" ht="5.25" customHeight="1" x14ac:dyDescent="0.2">
      <c r="A92" s="141"/>
      <c r="D92" s="146"/>
      <c r="E92" s="146"/>
      <c r="F92" s="146"/>
      <c r="G92" s="146"/>
      <c r="H92" s="146"/>
      <c r="I92" s="146"/>
      <c r="J92" s="146"/>
      <c r="K92" s="146"/>
      <c r="L92" s="143"/>
      <c r="M92" s="144"/>
    </row>
    <row r="93" spans="1:14" s="89" customFormat="1" ht="12.75" customHeight="1" x14ac:dyDescent="0.2">
      <c r="A93" s="88"/>
      <c r="D93" s="885" t="str">
        <f>Translations!$B$939</f>
        <v>Memo-item: Sustainable biomass:</v>
      </c>
      <c r="E93" s="886"/>
      <c r="F93" s="886"/>
      <c r="G93" s="886"/>
      <c r="H93" s="886"/>
      <c r="I93" s="173"/>
      <c r="J93" s="174">
        <f>ROUND(SUM(J75:J87),0)</f>
        <v>0</v>
      </c>
      <c r="K93" s="175"/>
      <c r="M93" s="88"/>
    </row>
    <row r="94" spans="1:14" s="89" customFormat="1" ht="12.75" customHeight="1" x14ac:dyDescent="0.2">
      <c r="A94" s="88"/>
      <c r="D94" s="885" t="str">
        <f>Translations!$B$940</f>
        <v>Memo-item: Non-sustainable biomass:</v>
      </c>
      <c r="E94" s="886"/>
      <c r="F94" s="886"/>
      <c r="G94" s="886"/>
      <c r="H94" s="886"/>
      <c r="I94" s="176"/>
      <c r="J94" s="173"/>
      <c r="K94" s="174">
        <f>ROUND(SUM(K75:K87),0)</f>
        <v>0</v>
      </c>
      <c r="M94" s="88"/>
    </row>
    <row r="96" spans="1:14" x14ac:dyDescent="0.2">
      <c r="B96" s="139"/>
      <c r="C96" s="139"/>
      <c r="D96" s="139"/>
      <c r="E96" s="139"/>
      <c r="F96" s="139"/>
      <c r="G96" s="139"/>
      <c r="H96" s="139"/>
      <c r="I96" s="139"/>
      <c r="J96" s="139"/>
      <c r="K96" s="139"/>
      <c r="L96" s="139"/>
    </row>
    <row r="97" spans="1:13" x14ac:dyDescent="0.2">
      <c r="B97" s="139"/>
      <c r="C97" s="107" t="s">
        <v>20</v>
      </c>
      <c r="D97" s="107" t="str">
        <f>Translations!$B$1270</f>
        <v>Fuel consumption and emissions in the CH ETS</v>
      </c>
      <c r="L97" s="139"/>
    </row>
    <row r="98" spans="1:13" s="142" customFormat="1" ht="12.75" customHeight="1" x14ac:dyDescent="0.2">
      <c r="A98" s="141"/>
      <c r="B98" s="177"/>
      <c r="D98" s="853" t="str">
        <f>Translations!$B$1271</f>
        <v xml:space="preserve">For instructions on filling this section see above under section (c). </v>
      </c>
      <c r="E98" s="853"/>
      <c r="F98" s="853"/>
      <c r="G98" s="853"/>
      <c r="H98" s="853"/>
      <c r="I98" s="853"/>
      <c r="J98" s="853"/>
      <c r="K98" s="853"/>
      <c r="L98" s="178"/>
      <c r="M98" s="144"/>
    </row>
    <row r="99" spans="1:13" s="142" customFormat="1" ht="5.25" customHeight="1" x14ac:dyDescent="0.2">
      <c r="A99" s="141"/>
      <c r="B99" s="177"/>
      <c r="D99" s="146"/>
      <c r="E99" s="146"/>
      <c r="F99" s="146"/>
      <c r="G99" s="146"/>
      <c r="H99" s="146"/>
      <c r="I99" s="146"/>
      <c r="J99" s="146"/>
      <c r="K99" s="146"/>
      <c r="L99" s="178"/>
      <c r="M99" s="144"/>
    </row>
    <row r="100" spans="1:13" ht="38.25" customHeight="1" x14ac:dyDescent="0.2">
      <c r="B100" s="139"/>
      <c r="C100" s="107"/>
      <c r="D100" s="147" t="str">
        <f>Translations!$B$914</f>
        <v>Fuel No.</v>
      </c>
      <c r="E100" s="890" t="str">
        <f>Translations!$B$915</f>
        <v>Name of fuel</v>
      </c>
      <c r="F100" s="891"/>
      <c r="G100" s="147" t="str">
        <f>Translations!$B$934</f>
        <v>(final) EF 
[t CO2 / t fuel]</v>
      </c>
      <c r="H100" s="147" t="str">
        <f>Translations!$B$935</f>
        <v>fuel consumption [tonnes]</v>
      </c>
      <c r="I100" s="147" t="str">
        <f>Translations!$B$928</f>
        <v>CO2 emissions 
[t CO2]</v>
      </c>
      <c r="J100" s="160" t="str">
        <f>Translations!$B$930</f>
        <v>CO2 from sustainable biomass</v>
      </c>
      <c r="K100" s="160" t="str">
        <f>Translations!$B$932</f>
        <v>CO2 from non-sustainable biomass</v>
      </c>
      <c r="L100" s="139"/>
    </row>
    <row r="101" spans="1:13" x14ac:dyDescent="0.2">
      <c r="B101" s="139"/>
      <c r="C101" s="107"/>
      <c r="D101" s="148">
        <v>1</v>
      </c>
      <c r="E101" s="889" t="str">
        <f t="shared" ref="E101:E113" si="9">E75</f>
        <v>Jet kerosene (Jet A1 or Jet A)</v>
      </c>
      <c r="F101" s="889"/>
      <c r="G101" s="161">
        <f t="shared" ref="G101:G113" si="10">G75</f>
        <v>3.15</v>
      </c>
      <c r="H101" s="162"/>
      <c r="I101" s="163" t="str">
        <f>IF(AND(ISNUMBER(G101),ISNUMBER(H101)),G101*H101,"")</f>
        <v/>
      </c>
      <c r="J101" s="164" t="str">
        <f>IF(AND(ISNUMBER(H35),ISNUMBER(H101)),H35*H101*SUM(J35)/100,"")</f>
        <v/>
      </c>
      <c r="K101" s="164" t="str">
        <f>IF(AND(ISNUMBER(H35),ISNUMBER(H101)),H35*H101*SUM(K35)/100,"")</f>
        <v/>
      </c>
      <c r="L101" s="139"/>
    </row>
    <row r="102" spans="1:13" ht="13.15" customHeight="1" x14ac:dyDescent="0.2">
      <c r="B102" s="139"/>
      <c r="C102" s="107"/>
      <c r="D102" s="148">
        <f>D101+1</f>
        <v>2</v>
      </c>
      <c r="E102" s="889" t="str">
        <f t="shared" si="9"/>
        <v>Jet gasoline (Jet B)</v>
      </c>
      <c r="F102" s="889"/>
      <c r="G102" s="161">
        <f t="shared" si="10"/>
        <v>3.1</v>
      </c>
      <c r="H102" s="162"/>
      <c r="I102" s="163" t="str">
        <f t="shared" ref="I102:I112" si="11">IF(AND(ISNUMBER(G102),ISNUMBER(H102)),G102*H102,"")</f>
        <v/>
      </c>
      <c r="J102" s="164" t="str">
        <f t="shared" ref="J102:J112" si="12">IF(AND(ISNUMBER(H36),ISNUMBER(H102)),H36*H102*SUM(J36)/100,"")</f>
        <v/>
      </c>
      <c r="K102" s="164" t="str">
        <f t="shared" ref="K102:K112" si="13">IF(AND(ISNUMBER(H36),ISNUMBER(H102)),H36*H102*SUM(K36)/100,"")</f>
        <v/>
      </c>
      <c r="L102" s="139"/>
    </row>
    <row r="103" spans="1:13" ht="12.75" customHeight="1" x14ac:dyDescent="0.2">
      <c r="B103" s="139"/>
      <c r="C103" s="107"/>
      <c r="D103" s="148">
        <f t="shared" ref="D103:D112" si="14">D102+1</f>
        <v>3</v>
      </c>
      <c r="E103" s="889" t="str">
        <f t="shared" si="9"/>
        <v>Aviation gasoline (AvGas)</v>
      </c>
      <c r="F103" s="889"/>
      <c r="G103" s="161">
        <f t="shared" si="10"/>
        <v>3.1</v>
      </c>
      <c r="H103" s="162"/>
      <c r="I103" s="163" t="str">
        <f t="shared" si="11"/>
        <v/>
      </c>
      <c r="J103" s="164" t="str">
        <f t="shared" si="12"/>
        <v/>
      </c>
      <c r="K103" s="164" t="str">
        <f t="shared" si="13"/>
        <v/>
      </c>
      <c r="L103" s="139"/>
    </row>
    <row r="104" spans="1:13" ht="13.15" customHeight="1" x14ac:dyDescent="0.2">
      <c r="B104" s="139"/>
      <c r="C104" s="107"/>
      <c r="D104" s="148">
        <f t="shared" si="14"/>
        <v>4</v>
      </c>
      <c r="E104" s="887" t="str">
        <f t="shared" si="9"/>
        <v/>
      </c>
      <c r="F104" s="887"/>
      <c r="G104" s="161" t="str">
        <f t="shared" si="10"/>
        <v/>
      </c>
      <c r="H104" s="162"/>
      <c r="I104" s="163" t="str">
        <f t="shared" si="11"/>
        <v/>
      </c>
      <c r="J104" s="164" t="str">
        <f t="shared" si="12"/>
        <v/>
      </c>
      <c r="K104" s="164" t="str">
        <f t="shared" si="13"/>
        <v/>
      </c>
      <c r="L104" s="139"/>
    </row>
    <row r="105" spans="1:13" x14ac:dyDescent="0.2">
      <c r="B105" s="139"/>
      <c r="C105" s="107"/>
      <c r="D105" s="148">
        <f t="shared" si="14"/>
        <v>5</v>
      </c>
      <c r="E105" s="887" t="str">
        <f t="shared" si="9"/>
        <v/>
      </c>
      <c r="F105" s="887"/>
      <c r="G105" s="161" t="str">
        <f t="shared" si="10"/>
        <v/>
      </c>
      <c r="H105" s="162"/>
      <c r="I105" s="163" t="str">
        <f t="shared" si="11"/>
        <v/>
      </c>
      <c r="J105" s="164" t="str">
        <f t="shared" si="12"/>
        <v/>
      </c>
      <c r="K105" s="164" t="str">
        <f t="shared" si="13"/>
        <v/>
      </c>
      <c r="L105" s="139"/>
    </row>
    <row r="106" spans="1:13" x14ac:dyDescent="0.2">
      <c r="B106" s="139"/>
      <c r="C106" s="107"/>
      <c r="D106" s="148">
        <f t="shared" si="14"/>
        <v>6</v>
      </c>
      <c r="E106" s="887" t="str">
        <f t="shared" si="9"/>
        <v/>
      </c>
      <c r="F106" s="887"/>
      <c r="G106" s="161" t="str">
        <f t="shared" si="10"/>
        <v/>
      </c>
      <c r="H106" s="162"/>
      <c r="I106" s="163" t="str">
        <f t="shared" si="11"/>
        <v/>
      </c>
      <c r="J106" s="164" t="str">
        <f t="shared" si="12"/>
        <v/>
      </c>
      <c r="K106" s="164" t="str">
        <f t="shared" si="13"/>
        <v/>
      </c>
      <c r="L106" s="139"/>
    </row>
    <row r="107" spans="1:13" x14ac:dyDescent="0.2">
      <c r="B107" s="139"/>
      <c r="C107" s="107"/>
      <c r="D107" s="148">
        <f t="shared" si="14"/>
        <v>7</v>
      </c>
      <c r="E107" s="887" t="str">
        <f t="shared" si="9"/>
        <v/>
      </c>
      <c r="F107" s="887"/>
      <c r="G107" s="161" t="str">
        <f t="shared" si="10"/>
        <v/>
      </c>
      <c r="H107" s="162"/>
      <c r="I107" s="163" t="str">
        <f t="shared" si="11"/>
        <v/>
      </c>
      <c r="J107" s="164" t="str">
        <f t="shared" si="12"/>
        <v/>
      </c>
      <c r="K107" s="164" t="str">
        <f t="shared" si="13"/>
        <v/>
      </c>
      <c r="L107" s="139"/>
    </row>
    <row r="108" spans="1:13" x14ac:dyDescent="0.2">
      <c r="B108" s="139"/>
      <c r="C108" s="107"/>
      <c r="D108" s="148">
        <f t="shared" si="14"/>
        <v>8</v>
      </c>
      <c r="E108" s="887" t="str">
        <f t="shared" si="9"/>
        <v/>
      </c>
      <c r="F108" s="887"/>
      <c r="G108" s="161" t="str">
        <f t="shared" si="10"/>
        <v/>
      </c>
      <c r="H108" s="162"/>
      <c r="I108" s="163" t="str">
        <f t="shared" si="11"/>
        <v/>
      </c>
      <c r="J108" s="164" t="str">
        <f t="shared" si="12"/>
        <v/>
      </c>
      <c r="K108" s="164" t="str">
        <f t="shared" si="13"/>
        <v/>
      </c>
      <c r="L108" s="139"/>
    </row>
    <row r="109" spans="1:13" x14ac:dyDescent="0.2">
      <c r="B109" s="139"/>
      <c r="C109" s="107"/>
      <c r="D109" s="148">
        <f t="shared" si="14"/>
        <v>9</v>
      </c>
      <c r="E109" s="887" t="str">
        <f t="shared" si="9"/>
        <v/>
      </c>
      <c r="F109" s="887"/>
      <c r="G109" s="161" t="str">
        <f t="shared" si="10"/>
        <v/>
      </c>
      <c r="H109" s="162"/>
      <c r="I109" s="163" t="str">
        <f t="shared" si="11"/>
        <v/>
      </c>
      <c r="J109" s="164" t="str">
        <f t="shared" si="12"/>
        <v/>
      </c>
      <c r="K109" s="164" t="str">
        <f t="shared" si="13"/>
        <v/>
      </c>
      <c r="L109" s="139"/>
    </row>
    <row r="110" spans="1:13" x14ac:dyDescent="0.2">
      <c r="B110" s="139"/>
      <c r="C110" s="107"/>
      <c r="D110" s="148">
        <f t="shared" si="14"/>
        <v>10</v>
      </c>
      <c r="E110" s="887" t="str">
        <f t="shared" si="9"/>
        <v/>
      </c>
      <c r="F110" s="887"/>
      <c r="G110" s="161" t="str">
        <f t="shared" si="10"/>
        <v/>
      </c>
      <c r="H110" s="162"/>
      <c r="I110" s="163" t="str">
        <f t="shared" si="11"/>
        <v/>
      </c>
      <c r="J110" s="164" t="str">
        <f t="shared" si="12"/>
        <v/>
      </c>
      <c r="K110" s="164" t="str">
        <f t="shared" si="13"/>
        <v/>
      </c>
      <c r="L110" s="139"/>
    </row>
    <row r="111" spans="1:13" x14ac:dyDescent="0.2">
      <c r="B111" s="139"/>
      <c r="C111" s="107"/>
      <c r="D111" s="148">
        <f t="shared" si="14"/>
        <v>11</v>
      </c>
      <c r="E111" s="887" t="str">
        <f t="shared" si="9"/>
        <v/>
      </c>
      <c r="F111" s="887"/>
      <c r="G111" s="161" t="str">
        <f t="shared" si="10"/>
        <v/>
      </c>
      <c r="H111" s="162"/>
      <c r="I111" s="163" t="str">
        <f t="shared" si="11"/>
        <v/>
      </c>
      <c r="J111" s="164" t="str">
        <f t="shared" si="12"/>
        <v/>
      </c>
      <c r="K111" s="164" t="str">
        <f t="shared" si="13"/>
        <v/>
      </c>
      <c r="L111" s="139"/>
    </row>
    <row r="112" spans="1:13" x14ac:dyDescent="0.2">
      <c r="B112" s="139"/>
      <c r="C112" s="107"/>
      <c r="D112" s="148">
        <f t="shared" si="14"/>
        <v>12</v>
      </c>
      <c r="E112" s="887" t="str">
        <f t="shared" si="9"/>
        <v/>
      </c>
      <c r="F112" s="887"/>
      <c r="G112" s="161" t="str">
        <f t="shared" si="10"/>
        <v/>
      </c>
      <c r="H112" s="162"/>
      <c r="I112" s="163" t="str">
        <f t="shared" si="11"/>
        <v/>
      </c>
      <c r="J112" s="164" t="str">
        <f t="shared" si="12"/>
        <v/>
      </c>
      <c r="K112" s="164" t="str">
        <f t="shared" si="13"/>
        <v/>
      </c>
      <c r="L112" s="139"/>
    </row>
    <row r="113" spans="1:15" hidden="1" x14ac:dyDescent="0.2">
      <c r="A113" s="82" t="s">
        <v>4</v>
      </c>
      <c r="B113" s="139"/>
      <c r="C113" s="107"/>
      <c r="D113" s="148" t="s">
        <v>37</v>
      </c>
      <c r="E113" s="888" t="str">
        <f t="shared" si="9"/>
        <v>end</v>
      </c>
      <c r="F113" s="888"/>
      <c r="G113" s="165" t="str">
        <f t="shared" si="10"/>
        <v>end</v>
      </c>
      <c r="H113" s="166" t="s">
        <v>37</v>
      </c>
      <c r="I113" s="167" t="s">
        <v>37</v>
      </c>
      <c r="J113" s="168" t="s">
        <v>37</v>
      </c>
      <c r="K113" s="168" t="s">
        <v>37</v>
      </c>
      <c r="L113" s="139"/>
    </row>
    <row r="114" spans="1:15" s="142" customFormat="1" ht="25.5" customHeight="1" x14ac:dyDescent="0.2">
      <c r="A114" s="141"/>
      <c r="B114" s="177"/>
      <c r="D114" s="853" t="str">
        <f>Translations!$B$936</f>
        <v>If required, you may add further fuels by inserting rows above this one. This is best done by inserting a copied row. However, formulae will need corrections!</v>
      </c>
      <c r="E114" s="853"/>
      <c r="F114" s="853"/>
      <c r="G114" s="853"/>
      <c r="H114" s="853"/>
      <c r="I114" s="853"/>
      <c r="J114" s="853"/>
      <c r="K114" s="853"/>
      <c r="L114" s="178"/>
      <c r="M114" s="144"/>
    </row>
    <row r="115" spans="1:15" s="142" customFormat="1" ht="5.25" customHeight="1" thickBot="1" x14ac:dyDescent="0.25">
      <c r="A115" s="141"/>
      <c r="B115" s="177"/>
      <c r="D115" s="146"/>
      <c r="E115" s="146"/>
      <c r="F115" s="146"/>
      <c r="G115" s="146"/>
      <c r="H115" s="146"/>
      <c r="I115" s="146"/>
      <c r="J115" s="146"/>
      <c r="K115" s="146"/>
      <c r="L115" s="178"/>
      <c r="M115" s="144"/>
    </row>
    <row r="116" spans="1:15" s="89" customFormat="1" ht="12.75" customHeight="1" thickBot="1" x14ac:dyDescent="0.25">
      <c r="A116" s="88"/>
      <c r="B116" s="179"/>
      <c r="D116" s="864" t="str">
        <f>Translations!$B$1272</f>
        <v>Total CO2 emissions (CH ETS) in the reporting year:</v>
      </c>
      <c r="E116" s="881"/>
      <c r="F116" s="881"/>
      <c r="G116" s="881"/>
      <c r="H116" s="881"/>
      <c r="I116" s="169">
        <f>ROUND(SUM(I101:I113),0)</f>
        <v>0</v>
      </c>
      <c r="J116" s="170"/>
      <c r="K116" s="171"/>
      <c r="L116" s="179"/>
      <c r="M116" s="88"/>
    </row>
    <row r="117" spans="1:15" s="142" customFormat="1" ht="63.75" customHeight="1" x14ac:dyDescent="0.2">
      <c r="A117" s="141"/>
      <c r="B117" s="177"/>
      <c r="D117" s="882" t="str">
        <f>Translations!$B$1273</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v>
      </c>
      <c r="E117" s="883"/>
      <c r="F117" s="883"/>
      <c r="G117" s="883"/>
      <c r="H117" s="883"/>
      <c r="I117" s="883"/>
      <c r="J117" s="883"/>
      <c r="K117" s="884"/>
      <c r="L117" s="178"/>
      <c r="M117" s="144"/>
    </row>
    <row r="118" spans="1:15" s="142" customFormat="1" ht="5.25" customHeight="1" x14ac:dyDescent="0.2">
      <c r="A118" s="141"/>
      <c r="B118" s="177"/>
      <c r="D118" s="146"/>
      <c r="E118" s="146"/>
      <c r="F118" s="146"/>
      <c r="G118" s="146"/>
      <c r="H118" s="146"/>
      <c r="I118" s="146"/>
      <c r="J118" s="146"/>
      <c r="K118" s="146"/>
      <c r="L118" s="178"/>
      <c r="M118" s="144"/>
    </row>
    <row r="119" spans="1:15" s="89" customFormat="1" ht="12.75" customHeight="1" x14ac:dyDescent="0.2">
      <c r="A119" s="88"/>
      <c r="B119" s="179"/>
      <c r="D119" s="885" t="str">
        <f>Translations!$B$939</f>
        <v>Memo-item: Sustainable biomass:</v>
      </c>
      <c r="E119" s="886"/>
      <c r="F119" s="886"/>
      <c r="G119" s="886"/>
      <c r="H119" s="886"/>
      <c r="I119" s="173"/>
      <c r="J119" s="174">
        <f>ROUND(SUM(J101:J113),0)</f>
        <v>0</v>
      </c>
      <c r="K119" s="175"/>
      <c r="L119" s="179"/>
      <c r="M119" s="88"/>
    </row>
    <row r="120" spans="1:15" s="89" customFormat="1" ht="12.75" customHeight="1" x14ac:dyDescent="0.2">
      <c r="A120" s="88"/>
      <c r="B120" s="179"/>
      <c r="D120" s="885" t="str">
        <f>Translations!$B$940</f>
        <v>Memo-item: Non-sustainable biomass:</v>
      </c>
      <c r="E120" s="886"/>
      <c r="F120" s="886"/>
      <c r="G120" s="886"/>
      <c r="H120" s="886"/>
      <c r="I120" s="176"/>
      <c r="J120" s="173"/>
      <c r="K120" s="174">
        <f>ROUND(SUM(K101:K113),0)</f>
        <v>0</v>
      </c>
      <c r="L120" s="179"/>
      <c r="M120" s="88"/>
    </row>
    <row r="121" spans="1:15" x14ac:dyDescent="0.2">
      <c r="B121" s="139"/>
      <c r="C121" s="139"/>
      <c r="D121" s="139"/>
      <c r="E121" s="139"/>
      <c r="F121" s="139"/>
      <c r="G121" s="139"/>
      <c r="H121" s="139"/>
      <c r="I121" s="139"/>
      <c r="J121" s="139"/>
      <c r="K121" s="139"/>
      <c r="L121" s="139"/>
    </row>
    <row r="123" spans="1:15" ht="15" customHeight="1" x14ac:dyDescent="0.2">
      <c r="C123" s="133">
        <v>6</v>
      </c>
      <c r="D123" s="180" t="str">
        <f>Translations!$B$845</f>
        <v>Use of simplified procedures</v>
      </c>
      <c r="E123" s="180"/>
      <c r="F123" s="180"/>
      <c r="G123" s="180"/>
      <c r="H123" s="180"/>
      <c r="I123" s="180"/>
      <c r="J123" s="180"/>
      <c r="K123" s="180"/>
    </row>
    <row r="124" spans="1:15" ht="25.5" customHeight="1" x14ac:dyDescent="0.2">
      <c r="C124" s="115"/>
      <c r="D124" s="868" t="str">
        <f>Translations!$B$1274</f>
        <v>For limiting administrative burden, this sections (a) to (f) should cover emissions of both systems, EU ETS and CH ETS.</v>
      </c>
      <c r="E124" s="868"/>
      <c r="F124" s="868"/>
      <c r="G124" s="868"/>
      <c r="H124" s="868"/>
      <c r="I124" s="868"/>
      <c r="J124" s="868"/>
      <c r="K124" s="868"/>
    </row>
    <row r="125" spans="1:15" ht="12.75" customHeight="1" x14ac:dyDescent="0.2">
      <c r="B125" s="77"/>
      <c r="C125" s="181" t="s">
        <v>9</v>
      </c>
      <c r="D125" s="869" t="str">
        <f>Translations!$B$944</f>
        <v>Have you been using the simplified approach allowed for small emitters?</v>
      </c>
      <c r="E125" s="869"/>
      <c r="F125" s="869"/>
      <c r="G125" s="869"/>
      <c r="H125" s="869"/>
      <c r="I125" s="869"/>
      <c r="J125" s="869"/>
      <c r="K125" s="869"/>
      <c r="L125" s="77"/>
      <c r="M125" s="82" t="s">
        <v>22</v>
      </c>
    </row>
    <row r="126" spans="1:15" ht="25.5" customHeight="1" x14ac:dyDescent="0.2">
      <c r="B126" s="77"/>
      <c r="C126" s="107"/>
      <c r="D126" s="879" t="str">
        <f>Translations!$B$945</f>
        <v>Small emitters are aircraft operators which operate fewer than 243 flights per period for three consecutive four-month periods and aircraft operators with total annual emissions lower than 25'000 t CO2 per year, related to the EU ETS full scope.</v>
      </c>
      <c r="E126" s="879"/>
      <c r="F126" s="879"/>
      <c r="G126" s="879"/>
      <c r="H126" s="879"/>
      <c r="I126" s="879"/>
      <c r="J126" s="879"/>
      <c r="K126" s="879"/>
      <c r="L126" s="77"/>
      <c r="O126" s="182"/>
    </row>
    <row r="127" spans="1:15" ht="25.5" hidden="1" customHeight="1" x14ac:dyDescent="0.2">
      <c r="B127" s="77"/>
      <c r="C127" s="107"/>
      <c r="D127" s="853" t="str">
        <f>Translations!$B$1258</f>
        <v>Note that flights from CH to the UK are currently not included in the CH ETS while flights from the EEA to the UK are included in the EU ETS.
Furthermore, for the purposes of the EU ETS, the "full scope" threshold applies to the sum of all flights within the EEA, outgoing from the EEA and incoming to the EEA, including those incoming from Switzerland and the UK.</v>
      </c>
      <c r="E127" s="800"/>
      <c r="F127" s="800"/>
      <c r="G127" s="800"/>
      <c r="H127" s="800"/>
      <c r="I127" s="800"/>
      <c r="J127" s="800"/>
      <c r="K127" s="800"/>
      <c r="L127" s="77"/>
    </row>
    <row r="128" spans="1:15" x14ac:dyDescent="0.2">
      <c r="B128" s="77"/>
      <c r="C128" s="106"/>
      <c r="H128" s="136"/>
      <c r="I128" s="809" t="b">
        <v>1</v>
      </c>
      <c r="J128" s="810"/>
      <c r="K128" s="811"/>
      <c r="L128" s="77"/>
      <c r="M128" s="108" t="b">
        <f>IF(ISBLANK(I128),"",I128=FALSE)</f>
        <v>0</v>
      </c>
    </row>
    <row r="129" spans="2:13" ht="5.25" customHeight="1" x14ac:dyDescent="0.2">
      <c r="B129" s="77"/>
      <c r="L129" s="77"/>
    </row>
    <row r="130" spans="2:13" ht="26.25" customHeight="1" x14ac:dyDescent="0.2">
      <c r="B130" s="77"/>
      <c r="C130" s="107" t="s">
        <v>10</v>
      </c>
      <c r="D130" s="869" t="str">
        <f>Translations!$B$946</f>
        <v>Please report the total number of full scope flights covered by the EU ETS in each four-month period during the reporting year for which you are the aircraft operator:</v>
      </c>
      <c r="E130" s="869"/>
      <c r="F130" s="869"/>
      <c r="G130" s="869"/>
      <c r="H130" s="869"/>
      <c r="I130" s="869"/>
      <c r="J130" s="869"/>
      <c r="K130" s="869"/>
      <c r="L130" s="77"/>
    </row>
    <row r="131" spans="2:13" ht="15.95" customHeight="1" x14ac:dyDescent="0.2">
      <c r="B131" s="77"/>
      <c r="C131" s="107"/>
      <c r="D131" s="879" t="str">
        <f>Translations!$B$947</f>
        <v>The local time of departure of the flight determines in which four-month period that flight shall be taken into account.</v>
      </c>
      <c r="E131" s="879"/>
      <c r="F131" s="879"/>
      <c r="G131" s="879"/>
      <c r="H131" s="879"/>
      <c r="I131" s="879"/>
      <c r="J131" s="879"/>
      <c r="K131" s="879"/>
      <c r="L131" s="77"/>
    </row>
    <row r="132" spans="2:13" x14ac:dyDescent="0.2">
      <c r="B132" s="77"/>
      <c r="C132" s="107"/>
      <c r="D132" s="183" t="str">
        <f>Translations!$B$948</f>
        <v>Four-month period</v>
      </c>
      <c r="E132" s="184"/>
      <c r="F132" s="184"/>
      <c r="G132" s="185" t="str">
        <f>Translations!$B$949</f>
        <v>Number of flights</v>
      </c>
      <c r="H132" s="186"/>
      <c r="L132" s="77"/>
      <c r="M132" s="187" t="s">
        <v>39</v>
      </c>
    </row>
    <row r="133" spans="2:13" x14ac:dyDescent="0.2">
      <c r="B133" s="77"/>
      <c r="C133" s="107"/>
      <c r="D133" s="188" t="str">
        <f>Translations!$B$950</f>
        <v>January to April</v>
      </c>
      <c r="E133" s="184"/>
      <c r="F133" s="184"/>
      <c r="G133" s="189"/>
      <c r="H133" s="190" t="str">
        <f>IF(ISBLANK(G133),"",IF(G133&gt;=243,"&gt;=243",""))</f>
        <v/>
      </c>
      <c r="L133" s="77"/>
      <c r="M133" s="108" t="str">
        <f>IF(ISNUMBER(G133),G133&lt;243,"")</f>
        <v/>
      </c>
    </row>
    <row r="134" spans="2:13" x14ac:dyDescent="0.2">
      <c r="B134" s="77"/>
      <c r="C134" s="107"/>
      <c r="D134" s="188" t="str">
        <f>Translations!$B$951</f>
        <v>May to August</v>
      </c>
      <c r="E134" s="184"/>
      <c r="F134" s="184"/>
      <c r="G134" s="189"/>
      <c r="H134" s="190" t="str">
        <f>IF(ISBLANK(G134),"",IF(G134&gt;=243,"&gt;=243",""))</f>
        <v/>
      </c>
      <c r="L134" s="77"/>
      <c r="M134" s="108" t="str">
        <f>IF(ISNUMBER(G134),G134&lt;243,"")</f>
        <v/>
      </c>
    </row>
    <row r="135" spans="2:13" ht="13.5" thickBot="1" x14ac:dyDescent="0.25">
      <c r="B135" s="77"/>
      <c r="C135" s="107"/>
      <c r="D135" s="188" t="str">
        <f>Translations!$B$952</f>
        <v>September to December</v>
      </c>
      <c r="E135" s="184"/>
      <c r="F135" s="184"/>
      <c r="G135" s="189"/>
      <c r="H135" s="191" t="str">
        <f>IF(ISBLANK(G135),"",IF(G135&gt;=243,"&gt;=243",""))</f>
        <v/>
      </c>
      <c r="L135" s="77"/>
      <c r="M135" s="108" t="str">
        <f>IF(ISNUMBER(G135),G135&lt;243,"")</f>
        <v/>
      </c>
    </row>
    <row r="136" spans="2:13" ht="13.5" thickBot="1" x14ac:dyDescent="0.25">
      <c r="B136" s="77"/>
      <c r="C136" s="107"/>
      <c r="D136" s="183" t="str">
        <f>Translations!$B$953</f>
        <v>Total:</v>
      </c>
      <c r="E136" s="184"/>
      <c r="F136" s="184"/>
      <c r="G136" s="192">
        <f>IF(ISNUMBER(SUM(G133:G135)),SUM(G133:G135),0)</f>
        <v>0</v>
      </c>
      <c r="H136" s="880"/>
      <c r="I136" s="880"/>
      <c r="J136" s="880"/>
      <c r="K136" s="880"/>
      <c r="L136" s="77"/>
      <c r="M136" s="193" t="str">
        <f>IF(COUNT(G133:G135)&gt;0,AND(M133,M134,M135),"")</f>
        <v/>
      </c>
    </row>
    <row r="137" spans="2:13" ht="15" customHeight="1" x14ac:dyDescent="0.2">
      <c r="B137" s="77"/>
      <c r="L137" s="77"/>
    </row>
    <row r="138" spans="2:13" x14ac:dyDescent="0.2">
      <c r="B138" s="77"/>
      <c r="C138" s="107" t="s">
        <v>11</v>
      </c>
      <c r="D138" s="869" t="str">
        <f>Translations!$B$954</f>
        <v>Total emissions in the reporting year:</v>
      </c>
      <c r="E138" s="869"/>
      <c r="F138" s="869"/>
      <c r="G138" s="869"/>
      <c r="H138" s="869"/>
      <c r="I138" s="869"/>
      <c r="J138" s="869"/>
      <c r="K138" s="869"/>
      <c r="L138" s="77"/>
      <c r="M138" s="82" t="s">
        <v>40</v>
      </c>
    </row>
    <row r="139" spans="2:13" ht="27.75" customHeight="1" x14ac:dyDescent="0.2">
      <c r="B139" s="77"/>
      <c r="D139" s="829" t="str">
        <f>Translations!$B$955</f>
        <v>Please enter here the total emissions related to the full scope.</v>
      </c>
      <c r="E139" s="800"/>
      <c r="F139" s="800"/>
      <c r="G139" s="875"/>
      <c r="H139" s="194"/>
      <c r="I139" s="195" t="s">
        <v>41</v>
      </c>
      <c r="L139" s="77"/>
      <c r="M139" s="108" t="str">
        <f>IF(ISNUMBER(H139),H139&lt;25000,"")</f>
        <v/>
      </c>
    </row>
    <row r="140" spans="2:13" ht="12.75" customHeight="1" x14ac:dyDescent="0.2">
      <c r="B140" s="77"/>
      <c r="L140" s="77"/>
    </row>
    <row r="141" spans="2:13" x14ac:dyDescent="0.2">
      <c r="B141" s="77"/>
      <c r="C141" s="107" t="s">
        <v>12</v>
      </c>
      <c r="D141" s="120" t="str">
        <f>Translations!$B$956</f>
        <v>Confirmation of eligibility for simplified approach:</v>
      </c>
      <c r="E141" s="120"/>
      <c r="F141" s="120"/>
      <c r="G141" s="120"/>
      <c r="H141" s="120"/>
      <c r="I141" s="120"/>
      <c r="J141" s="876" t="str">
        <f>IF(AND(COUNT(G133:G135,H139)&gt;0,I128=TRUE),IF(OR(M139,M136),EUconst_Eligible,EUconst_NotEligible),"")</f>
        <v/>
      </c>
      <c r="K141" s="877"/>
      <c r="L141" s="77"/>
    </row>
    <row r="142" spans="2:13" ht="25.5" customHeight="1" x14ac:dyDescent="0.2">
      <c r="B142" s="77"/>
      <c r="D142" s="878" t="str">
        <f>Translations!$B$957</f>
        <v>Note: If you are using the simplified approach for small emitters, but have exceeded the applicable threshold (which is indicated here by the message "not eligible"), the following consequences apply:</v>
      </c>
      <c r="E142" s="878"/>
      <c r="F142" s="878"/>
      <c r="G142" s="878"/>
      <c r="H142" s="878"/>
      <c r="I142" s="878"/>
      <c r="J142" s="878"/>
      <c r="K142" s="878"/>
      <c r="L142" s="77"/>
    </row>
    <row r="143" spans="2:13" ht="20.25" customHeight="1" x14ac:dyDescent="0.2">
      <c r="B143" s="77"/>
      <c r="D143" s="879" t="str">
        <f>Translations!$B$958</f>
        <v>The aircraft operator shall notify the FOEN without undue delay and submit a significant modification of the monitoring plan for approval.</v>
      </c>
      <c r="E143" s="879"/>
      <c r="F143" s="879"/>
      <c r="G143" s="879"/>
      <c r="H143" s="879"/>
      <c r="I143" s="879"/>
      <c r="J143" s="879"/>
      <c r="K143" s="879"/>
      <c r="L143" s="77"/>
    </row>
    <row r="144" spans="2:13" ht="31.5" customHeight="1" x14ac:dyDescent="0.2">
      <c r="B144" s="77"/>
      <c r="D144" s="879" t="str">
        <f>Translations!$B$959</f>
        <v>However, the aircraft operator may continue to use the simplified approach provided that the aircraft operator demonstrates that the thresholds have not already been exceeded within the past five reporting periods and will not be exceeded again from the following reporting period onwards.</v>
      </c>
      <c r="E144" s="879"/>
      <c r="F144" s="879"/>
      <c r="G144" s="879"/>
      <c r="H144" s="879"/>
      <c r="I144" s="879"/>
      <c r="J144" s="879"/>
      <c r="K144" s="879"/>
      <c r="L144" s="77"/>
    </row>
    <row r="145" spans="2:12" ht="5.0999999999999996" customHeight="1" x14ac:dyDescent="0.2">
      <c r="B145" s="77"/>
      <c r="D145" s="115"/>
      <c r="E145" s="115"/>
      <c r="F145" s="115"/>
      <c r="G145" s="115"/>
      <c r="H145" s="115"/>
      <c r="I145" s="115"/>
      <c r="J145" s="115"/>
      <c r="K145" s="115"/>
      <c r="L145" s="77"/>
    </row>
    <row r="146" spans="2:12" ht="13.15" customHeight="1" x14ac:dyDescent="0.2">
      <c r="B146" s="77"/>
      <c r="C146" s="107" t="s">
        <v>21</v>
      </c>
      <c r="D146" s="120" t="str">
        <f>Translations!$B$1125</f>
        <v>Please specify which fuel consumption estimation tool you have used:</v>
      </c>
      <c r="E146" s="115"/>
      <c r="F146" s="115"/>
      <c r="G146" s="115"/>
      <c r="H146" s="115"/>
      <c r="I146" s="115"/>
      <c r="J146" s="872" t="s">
        <v>25</v>
      </c>
      <c r="K146" s="873"/>
      <c r="L146" s="77"/>
    </row>
    <row r="147" spans="2:12" ht="13.15" customHeight="1" x14ac:dyDescent="0.2">
      <c r="B147" s="77"/>
      <c r="D147" s="115"/>
      <c r="E147" s="115"/>
      <c r="F147" s="115"/>
      <c r="G147" s="115"/>
      <c r="H147" s="115"/>
      <c r="I147" s="115"/>
      <c r="J147" s="115"/>
      <c r="K147" s="115"/>
      <c r="L147" s="77"/>
    </row>
    <row r="148" spans="2:12" ht="13.15" customHeight="1" x14ac:dyDescent="0.2">
      <c r="B148" s="77"/>
      <c r="C148" s="107" t="s">
        <v>42</v>
      </c>
      <c r="D148" s="120" t="str">
        <f>Translations!$B$1126</f>
        <v>If you have chosen "Other" under point (e) above, which one?</v>
      </c>
      <c r="E148" s="115"/>
      <c r="F148" s="115"/>
      <c r="G148" s="115"/>
      <c r="H148" s="115"/>
      <c r="I148" s="115"/>
      <c r="J148" s="872"/>
      <c r="K148" s="873"/>
      <c r="L148" s="77"/>
    </row>
    <row r="149" spans="2:12" ht="8.25" customHeight="1" x14ac:dyDescent="0.2"/>
    <row r="150" spans="2:12" ht="5.0999999999999996" hidden="1" customHeight="1" x14ac:dyDescent="0.2">
      <c r="B150" s="196"/>
      <c r="C150" s="196"/>
      <c r="D150" s="196"/>
      <c r="E150" s="196"/>
      <c r="F150" s="196"/>
      <c r="G150" s="196"/>
      <c r="H150" s="196"/>
      <c r="I150" s="196"/>
      <c r="J150" s="196"/>
      <c r="K150" s="196"/>
      <c r="L150" s="196"/>
    </row>
    <row r="151" spans="2:12" ht="25.5" hidden="1" customHeight="1" x14ac:dyDescent="0.2">
      <c r="B151" s="196"/>
      <c r="C151" s="197"/>
      <c r="D151" s="821" t="str">
        <f>Translations!$B$1127</f>
        <v>If you use this report for CORSIA purposes, please confirm here if you are using an applicable emission estimation tool:</v>
      </c>
      <c r="E151" s="737"/>
      <c r="F151" s="737"/>
      <c r="G151" s="737"/>
      <c r="H151" s="737"/>
      <c r="I151" s="737"/>
      <c r="J151" s="737"/>
      <c r="K151" s="737"/>
      <c r="L151" s="196"/>
    </row>
    <row r="152" spans="2:12" ht="5.0999999999999996" hidden="1" customHeight="1" x14ac:dyDescent="0.2">
      <c r="B152" s="196"/>
      <c r="C152" s="198"/>
      <c r="L152" s="196"/>
    </row>
    <row r="153" spans="2:12" ht="15" hidden="1" customHeight="1" x14ac:dyDescent="0.2">
      <c r="B153" s="196"/>
      <c r="C153" s="197" t="s">
        <v>16</v>
      </c>
      <c r="D153" s="821" t="str">
        <f>Translations!$B$1128</f>
        <v>An emission estimation tool was used for all emissions under CORSIA:</v>
      </c>
      <c r="E153" s="737"/>
      <c r="F153" s="737"/>
      <c r="G153" s="737"/>
      <c r="H153" s="737"/>
      <c r="I153" s="737"/>
      <c r="J153" s="874"/>
      <c r="K153" s="199"/>
      <c r="L153" s="196"/>
    </row>
    <row r="154" spans="2:12" ht="5.0999999999999996" hidden="1" customHeight="1" x14ac:dyDescent="0.2">
      <c r="B154" s="196"/>
      <c r="C154" s="198"/>
      <c r="L154" s="196"/>
    </row>
    <row r="155" spans="2:12" ht="15" hidden="1" customHeight="1" x14ac:dyDescent="0.2">
      <c r="B155" s="196"/>
      <c r="C155" s="197" t="s">
        <v>18</v>
      </c>
      <c r="D155" s="821" t="str">
        <f>Translations!$B$1129</f>
        <v>An emission estimation tool was used only for emissions without offsetting requirements:</v>
      </c>
      <c r="E155" s="737"/>
      <c r="F155" s="737"/>
      <c r="G155" s="737"/>
      <c r="H155" s="737"/>
      <c r="I155" s="737"/>
      <c r="J155" s="874"/>
      <c r="K155" s="199"/>
      <c r="L155" s="196"/>
    </row>
    <row r="156" spans="2:12" ht="12.75" hidden="1" customHeight="1" x14ac:dyDescent="0.2">
      <c r="B156" s="196"/>
      <c r="C156" s="198"/>
      <c r="D156" s="844" t="str">
        <f>Translations!$B$1230</f>
        <v>This option is only relevant for emissions taking place from 2021 onwards.</v>
      </c>
      <c r="E156" s="742"/>
      <c r="F156" s="742"/>
      <c r="G156" s="742"/>
      <c r="H156" s="742"/>
      <c r="I156" s="742"/>
      <c r="J156" s="742"/>
      <c r="K156" s="742"/>
      <c r="L156" s="196"/>
    </row>
    <row r="157" spans="2:12" ht="5.0999999999999996" hidden="1" customHeight="1" x14ac:dyDescent="0.2">
      <c r="B157" s="196"/>
      <c r="C157" s="196"/>
      <c r="D157" s="196"/>
      <c r="E157" s="196"/>
      <c r="F157" s="196"/>
      <c r="G157" s="196"/>
      <c r="H157" s="196"/>
      <c r="I157" s="196"/>
      <c r="J157" s="196"/>
      <c r="K157" s="196"/>
      <c r="L157" s="196"/>
    </row>
    <row r="158" spans="2:12" ht="9.75" customHeight="1" x14ac:dyDescent="0.2"/>
    <row r="159" spans="2:12" ht="15" customHeight="1" x14ac:dyDescent="0.2">
      <c r="C159" s="133">
        <v>7</v>
      </c>
      <c r="D159" s="180" t="str">
        <f>Translations!$B$846</f>
        <v>Approach for data gaps</v>
      </c>
      <c r="E159" s="180"/>
      <c r="F159" s="180"/>
      <c r="G159" s="180"/>
      <c r="H159" s="180"/>
      <c r="I159" s="180"/>
      <c r="J159" s="180"/>
      <c r="K159" s="180"/>
    </row>
    <row r="160" spans="2:12" ht="32.25" customHeight="1" x14ac:dyDescent="0.2">
      <c r="C160" s="115"/>
      <c r="D160" s="868" t="str">
        <f>Translations!$B$1275</f>
        <v>For limiting administrative burden, this sections (a) and (b) should cover emissions of both systems, EU ETS and CH ETS.</v>
      </c>
      <c r="E160" s="868"/>
      <c r="F160" s="868"/>
      <c r="G160" s="868"/>
      <c r="H160" s="868"/>
      <c r="I160" s="868"/>
      <c r="J160" s="868"/>
      <c r="K160" s="868"/>
    </row>
    <row r="161" spans="1:15" ht="15" customHeight="1" x14ac:dyDescent="0.2">
      <c r="C161" s="107" t="s">
        <v>9</v>
      </c>
      <c r="D161" s="869" t="str">
        <f>Translations!$B$960</f>
        <v>List of data gaps and method of determining surrogate data</v>
      </c>
      <c r="E161" s="869"/>
      <c r="F161" s="869"/>
      <c r="G161" s="869"/>
      <c r="H161" s="869"/>
      <c r="I161" s="869"/>
      <c r="J161" s="869"/>
      <c r="K161" s="869"/>
    </row>
    <row r="162" spans="1:15" ht="25.5" customHeight="1" x14ac:dyDescent="0.2">
      <c r="C162" s="115"/>
      <c r="D162" s="844" t="str">
        <f>Translations!$B$961</f>
        <v>In accordance with Article 66(2) of the MRR data gaps must be closed by a method defined in the monitoring plan, or if this is not possible, by using a tool which may be used for the small emitters approach.</v>
      </c>
      <c r="E162" s="742"/>
      <c r="F162" s="742"/>
      <c r="G162" s="742"/>
      <c r="H162" s="742"/>
      <c r="I162" s="742"/>
      <c r="J162" s="742"/>
      <c r="K162" s="742"/>
      <c r="O162" s="217"/>
    </row>
    <row r="163" spans="1:15" ht="38.25" customHeight="1" x14ac:dyDescent="0.2">
      <c r="C163" s="115"/>
      <c r="D163" s="870" t="str">
        <f>Translations!$B$962</f>
        <v>Please specify here the data gaps that occurred, how surrogate data was determined, and the amount of emissions according to the surrogate data. Note that these data are NOT added to the emissions given in section 5, but must be included in the data in those sections.</v>
      </c>
      <c r="E163" s="871"/>
      <c r="F163" s="871"/>
      <c r="G163" s="871"/>
      <c r="H163" s="871"/>
      <c r="I163" s="871"/>
      <c r="J163" s="871"/>
      <c r="K163" s="871"/>
    </row>
    <row r="164" spans="1:15" ht="5.25" customHeight="1" x14ac:dyDescent="0.2">
      <c r="C164" s="115"/>
      <c r="D164" s="115"/>
      <c r="E164" s="115"/>
      <c r="F164" s="115"/>
      <c r="G164" s="115"/>
      <c r="H164" s="115"/>
      <c r="I164" s="115"/>
      <c r="J164" s="115"/>
      <c r="K164" s="115"/>
    </row>
    <row r="165" spans="1:15" s="142" customFormat="1" ht="12.75" customHeight="1" x14ac:dyDescent="0.2">
      <c r="A165" s="141"/>
      <c r="D165" s="853" t="str">
        <f>Translations!$B$963</f>
        <v>The table should be filled as follows:</v>
      </c>
      <c r="E165" s="853"/>
      <c r="F165" s="853"/>
      <c r="G165" s="853"/>
      <c r="H165" s="853"/>
      <c r="I165" s="853"/>
      <c r="J165" s="853"/>
      <c r="K165" s="853"/>
      <c r="L165" s="143"/>
      <c r="M165" s="144"/>
    </row>
    <row r="166" spans="1:15" s="142" customFormat="1" ht="25.5" customHeight="1" x14ac:dyDescent="0.2">
      <c r="A166" s="141"/>
      <c r="D166" s="145" t="str">
        <f>Translations!$B$964</f>
        <v>Reference</v>
      </c>
      <c r="E166" s="863" t="str">
        <f>Translations!$B$965</f>
        <v>Here the data gap should be specified, either by referencing the aircraft, aerodrome, flight numbers etc. for which the data gap occurred, and/or the start and end date of the period where the gap occurred.</v>
      </c>
      <c r="F166" s="863"/>
      <c r="G166" s="863"/>
      <c r="H166" s="863"/>
      <c r="I166" s="863"/>
      <c r="J166" s="863"/>
      <c r="K166" s="863"/>
      <c r="L166" s="143"/>
      <c r="M166" s="144"/>
    </row>
    <row r="167" spans="1:15" s="142" customFormat="1" ht="12.75" customHeight="1" x14ac:dyDescent="0.2">
      <c r="A167" s="141"/>
      <c r="D167" s="145" t="str">
        <f>Translations!$B$966</f>
        <v>Reason</v>
      </c>
      <c r="E167" s="863" t="str">
        <f>Translations!$B$967</f>
        <v>Please describe here the reason why the data gap occurred.</v>
      </c>
      <c r="F167" s="863"/>
      <c r="G167" s="863"/>
      <c r="H167" s="863"/>
      <c r="I167" s="863"/>
      <c r="J167" s="863"/>
      <c r="K167" s="863"/>
      <c r="L167" s="143"/>
      <c r="M167" s="144"/>
    </row>
    <row r="168" spans="1:15" s="142" customFormat="1" ht="25.5" customHeight="1" x14ac:dyDescent="0.2">
      <c r="A168" s="141"/>
      <c r="D168" s="145" t="str">
        <f>Translations!$B$968</f>
        <v>Type</v>
      </c>
      <c r="E168" s="863" t="str">
        <f>Translations!$B$969</f>
        <v>Please describe here the type of data gap, such as "density measurement not available", "fuel uplift not available", "flights missing activity list", etc.</v>
      </c>
      <c r="F168" s="863"/>
      <c r="G168" s="863"/>
      <c r="H168" s="863"/>
      <c r="I168" s="863"/>
      <c r="J168" s="863"/>
      <c r="K168" s="863"/>
      <c r="L168" s="143"/>
      <c r="M168" s="144"/>
    </row>
    <row r="169" spans="1:15" s="142" customFormat="1" ht="25.5" customHeight="1" x14ac:dyDescent="0.2">
      <c r="A169" s="141"/>
      <c r="D169" s="145" t="str">
        <f>Translations!$B$970</f>
        <v>Replacement method</v>
      </c>
      <c r="E169" s="863" t="str">
        <f>Translations!$B$971</f>
        <v>please indicate the method of determining surrogate data, by referencing the procedure in your monitoring plan, or by "small emitter tool" etc.</v>
      </c>
      <c r="F169" s="863"/>
      <c r="G169" s="863"/>
      <c r="H169" s="863"/>
      <c r="I169" s="863"/>
      <c r="J169" s="863"/>
      <c r="K169" s="863"/>
      <c r="L169" s="143"/>
      <c r="M169" s="144"/>
    </row>
    <row r="170" spans="1:15" s="142" customFormat="1" ht="25.5" customHeight="1" x14ac:dyDescent="0.2">
      <c r="A170" s="141"/>
      <c r="D170" s="145" t="str">
        <f>Translations!$B$972</f>
        <v>Emissions</v>
      </c>
      <c r="E170" s="863" t="str">
        <f>Translations!$B$1138</f>
        <v>Please give here the amount of emissions which are affected by the data gap. This figure must be INCLUDED in section 5 and/or section 12 depending on the type.</v>
      </c>
      <c r="F170" s="863"/>
      <c r="G170" s="863"/>
      <c r="H170" s="863"/>
      <c r="I170" s="863"/>
      <c r="J170" s="863"/>
      <c r="K170" s="863"/>
      <c r="L170" s="143"/>
      <c r="M170" s="144"/>
    </row>
    <row r="171" spans="1:15" ht="5.25" customHeight="1" x14ac:dyDescent="0.2">
      <c r="C171" s="115"/>
      <c r="D171" s="115"/>
      <c r="E171" s="115"/>
      <c r="F171" s="115"/>
      <c r="G171" s="115"/>
      <c r="H171" s="115"/>
      <c r="I171" s="115"/>
      <c r="J171" s="115"/>
      <c r="K171" s="115"/>
    </row>
    <row r="172" spans="1:15" ht="15" customHeight="1" x14ac:dyDescent="0.2">
      <c r="B172" s="77"/>
      <c r="C172" s="115"/>
      <c r="D172" s="864" t="str">
        <f>Translations!$B$964</f>
        <v>Reference</v>
      </c>
      <c r="E172" s="865"/>
      <c r="F172" s="200" t="str">
        <f>Translations!$B$966</f>
        <v>Reason</v>
      </c>
      <c r="G172" s="866" t="str">
        <f>Translations!$B$968</f>
        <v>Type</v>
      </c>
      <c r="H172" s="867"/>
      <c r="I172" s="866" t="str">
        <f>Translations!$B$970</f>
        <v>Replacement method</v>
      </c>
      <c r="J172" s="867"/>
      <c r="K172" s="201" t="str">
        <f>Translations!$B$972</f>
        <v>Emissions</v>
      </c>
      <c r="L172" s="77"/>
    </row>
    <row r="173" spans="1:15" ht="15" customHeight="1" x14ac:dyDescent="0.2">
      <c r="B173" s="77"/>
      <c r="C173" s="115"/>
      <c r="D173" s="855"/>
      <c r="E173" s="856"/>
      <c r="F173" s="202"/>
      <c r="G173" s="857"/>
      <c r="H173" s="858"/>
      <c r="I173" s="857"/>
      <c r="J173" s="858"/>
      <c r="K173" s="203"/>
      <c r="L173" s="77"/>
    </row>
    <row r="174" spans="1:15" ht="15" customHeight="1" x14ac:dyDescent="0.2">
      <c r="B174" s="77"/>
      <c r="C174" s="115"/>
      <c r="D174" s="855"/>
      <c r="E174" s="856"/>
      <c r="F174" s="202"/>
      <c r="G174" s="857"/>
      <c r="H174" s="858"/>
      <c r="I174" s="857"/>
      <c r="J174" s="858"/>
      <c r="K174" s="203"/>
      <c r="L174" s="77"/>
    </row>
    <row r="175" spans="1:15" ht="15" customHeight="1" x14ac:dyDescent="0.2">
      <c r="B175" s="77"/>
      <c r="C175" s="115"/>
      <c r="D175" s="855"/>
      <c r="E175" s="856"/>
      <c r="F175" s="202"/>
      <c r="G175" s="857"/>
      <c r="H175" s="858"/>
      <c r="I175" s="857"/>
      <c r="J175" s="858"/>
      <c r="K175" s="203"/>
      <c r="L175" s="77"/>
    </row>
    <row r="176" spans="1:15" ht="15" customHeight="1" x14ac:dyDescent="0.2">
      <c r="B176" s="77"/>
      <c r="C176" s="115"/>
      <c r="D176" s="855"/>
      <c r="E176" s="856"/>
      <c r="F176" s="202"/>
      <c r="G176" s="857"/>
      <c r="H176" s="858"/>
      <c r="I176" s="857"/>
      <c r="J176" s="858"/>
      <c r="K176" s="203"/>
      <c r="L176" s="77"/>
    </row>
    <row r="177" spans="1:13" ht="15" customHeight="1" x14ac:dyDescent="0.2">
      <c r="B177" s="77"/>
      <c r="C177" s="115"/>
      <c r="D177" s="855"/>
      <c r="E177" s="856"/>
      <c r="F177" s="202"/>
      <c r="G177" s="857"/>
      <c r="H177" s="858"/>
      <c r="I177" s="857"/>
      <c r="J177" s="858"/>
      <c r="K177" s="203"/>
      <c r="L177" s="77"/>
    </row>
    <row r="178" spans="1:13" ht="15" customHeight="1" x14ac:dyDescent="0.2">
      <c r="B178" s="77"/>
      <c r="C178" s="115"/>
      <c r="D178" s="855"/>
      <c r="E178" s="856"/>
      <c r="F178" s="202"/>
      <c r="G178" s="857"/>
      <c r="H178" s="858"/>
      <c r="I178" s="857"/>
      <c r="J178" s="858"/>
      <c r="K178" s="203"/>
      <c r="L178" s="77"/>
    </row>
    <row r="179" spans="1:13" ht="15" customHeight="1" x14ac:dyDescent="0.2">
      <c r="B179" s="77"/>
      <c r="C179" s="115"/>
      <c r="D179" s="855"/>
      <c r="E179" s="856"/>
      <c r="F179" s="202"/>
      <c r="G179" s="857"/>
      <c r="H179" s="858"/>
      <c r="I179" s="857"/>
      <c r="J179" s="858"/>
      <c r="K179" s="203"/>
      <c r="L179" s="77"/>
    </row>
    <row r="180" spans="1:13" ht="15" customHeight="1" x14ac:dyDescent="0.2">
      <c r="B180" s="77"/>
      <c r="C180" s="115"/>
      <c r="D180" s="855"/>
      <c r="E180" s="856"/>
      <c r="F180" s="202"/>
      <c r="G180" s="857"/>
      <c r="H180" s="858"/>
      <c r="I180" s="857"/>
      <c r="J180" s="858"/>
      <c r="K180" s="203"/>
      <c r="L180" s="77"/>
    </row>
    <row r="181" spans="1:13" ht="15" customHeight="1" x14ac:dyDescent="0.2">
      <c r="B181" s="77"/>
      <c r="C181" s="115"/>
      <c r="D181" s="855"/>
      <c r="E181" s="856"/>
      <c r="F181" s="202"/>
      <c r="G181" s="857"/>
      <c r="H181" s="858"/>
      <c r="I181" s="857"/>
      <c r="J181" s="858"/>
      <c r="K181" s="203"/>
      <c r="L181" s="77"/>
    </row>
    <row r="182" spans="1:13" ht="15" customHeight="1" x14ac:dyDescent="0.2">
      <c r="B182" s="77"/>
      <c r="C182" s="115"/>
      <c r="D182" s="855"/>
      <c r="E182" s="856"/>
      <c r="F182" s="202"/>
      <c r="G182" s="857"/>
      <c r="H182" s="858"/>
      <c r="I182" s="857"/>
      <c r="J182" s="858"/>
      <c r="K182" s="203"/>
      <c r="L182" s="77"/>
    </row>
    <row r="183" spans="1:13" ht="15" customHeight="1" x14ac:dyDescent="0.2">
      <c r="B183" s="77"/>
      <c r="C183" s="115"/>
      <c r="D183" s="855"/>
      <c r="E183" s="856"/>
      <c r="F183" s="202"/>
      <c r="G183" s="857"/>
      <c r="H183" s="858"/>
      <c r="I183" s="857"/>
      <c r="J183" s="858"/>
      <c r="K183" s="203"/>
      <c r="L183" s="77"/>
    </row>
    <row r="184" spans="1:13" ht="15" customHeight="1" x14ac:dyDescent="0.2">
      <c r="B184" s="77"/>
      <c r="C184" s="115"/>
      <c r="D184" s="859" t="s">
        <v>37</v>
      </c>
      <c r="E184" s="860"/>
      <c r="F184" s="204" t="s">
        <v>37</v>
      </c>
      <c r="G184" s="861" t="s">
        <v>37</v>
      </c>
      <c r="H184" s="862"/>
      <c r="I184" s="861" t="s">
        <v>37</v>
      </c>
      <c r="J184" s="862"/>
      <c r="K184" s="205" t="s">
        <v>37</v>
      </c>
      <c r="L184" s="77"/>
    </row>
    <row r="185" spans="1:13" s="142" customFormat="1" ht="12.75" customHeight="1" x14ac:dyDescent="0.2">
      <c r="A185" s="141"/>
      <c r="B185" s="77"/>
      <c r="D185" s="853" t="str">
        <f>Translations!$B$1139</f>
        <v>If required, you may add further rows above the "end" markers by inserting rows above this one. This is best done by inserting a copied row.</v>
      </c>
      <c r="E185" s="853"/>
      <c r="F185" s="853"/>
      <c r="G185" s="853"/>
      <c r="H185" s="853"/>
      <c r="I185" s="853"/>
      <c r="J185" s="853"/>
      <c r="K185" s="853"/>
      <c r="L185" s="77"/>
      <c r="M185" s="144"/>
    </row>
    <row r="186" spans="1:13" s="142" customFormat="1" ht="12.75" customHeight="1" x14ac:dyDescent="0.2">
      <c r="A186" s="141"/>
      <c r="B186" s="77"/>
      <c r="D186" s="143"/>
      <c r="E186" s="143"/>
      <c r="F186" s="143"/>
      <c r="G186" s="143"/>
      <c r="H186" s="143"/>
      <c r="I186" s="143"/>
      <c r="J186" s="143"/>
      <c r="K186" s="143"/>
      <c r="L186" s="77"/>
      <c r="M186" s="144"/>
    </row>
    <row r="187" spans="1:13" s="142" customFormat="1" ht="12.75" customHeight="1" x14ac:dyDescent="0.2">
      <c r="A187" s="141"/>
      <c r="B187" s="77"/>
      <c r="C187" s="107" t="s">
        <v>10</v>
      </c>
      <c r="D187" s="821" t="str">
        <f>Translations!$B$1276</f>
        <v>Percentage of CH/EU ETS flights for which data gaps occurred (rounded to nearest 0.1%)</v>
      </c>
      <c r="E187" s="737"/>
      <c r="F187" s="737"/>
      <c r="G187" s="737"/>
      <c r="H187" s="737"/>
      <c r="I187" s="737"/>
      <c r="J187" s="737"/>
      <c r="K187" s="206"/>
      <c r="L187" s="77"/>
      <c r="M187" s="144"/>
    </row>
    <row r="188" spans="1:13" s="142" customFormat="1" ht="6.75" customHeight="1" x14ac:dyDescent="0.2">
      <c r="A188" s="141"/>
      <c r="D188" s="143"/>
      <c r="E188" s="143"/>
      <c r="F188" s="143"/>
      <c r="G188" s="143"/>
      <c r="H188" s="143"/>
      <c r="I188" s="143"/>
      <c r="J188" s="143"/>
      <c r="K188" s="143"/>
      <c r="L188" s="143"/>
      <c r="M188" s="144"/>
    </row>
    <row r="189" spans="1:13" s="142" customFormat="1" ht="5.0999999999999996" hidden="1" customHeight="1" x14ac:dyDescent="0.2">
      <c r="A189" s="141"/>
      <c r="B189" s="207"/>
      <c r="C189" s="207"/>
      <c r="D189" s="208"/>
      <c r="E189" s="209"/>
      <c r="F189" s="209"/>
      <c r="G189" s="209"/>
      <c r="H189" s="209"/>
      <c r="I189" s="209"/>
      <c r="J189" s="209"/>
      <c r="K189" s="209"/>
      <c r="L189" s="208"/>
      <c r="M189" s="144"/>
    </row>
    <row r="190" spans="1:13" s="142" customFormat="1" ht="25.5" hidden="1" customHeight="1" x14ac:dyDescent="0.2">
      <c r="A190" s="141"/>
      <c r="B190" s="207"/>
      <c r="C190" s="107" t="s">
        <v>11</v>
      </c>
      <c r="D190" s="821" t="str">
        <f>Translations!$B$1141</f>
        <v>Percentage of international (CORSIA) flights for which data gaps occurred (rounded to nearest 0.1%)</v>
      </c>
      <c r="E190" s="737"/>
      <c r="F190" s="737"/>
      <c r="G190" s="737"/>
      <c r="H190" s="737"/>
      <c r="I190" s="737"/>
      <c r="J190" s="737"/>
      <c r="K190" s="206"/>
      <c r="L190" s="208"/>
      <c r="M190" s="144"/>
    </row>
    <row r="191" spans="1:13" s="142" customFormat="1" ht="26.1" hidden="1" customHeight="1" x14ac:dyDescent="0.2">
      <c r="A191" s="141"/>
      <c r="B191" s="207"/>
      <c r="D191" s="853" t="str">
        <f>Translations!$B$1277</f>
        <v>Note: If unclear in the table above, whether data gaps apply to EU ETS, CH ETS, CORSIA, or more than one data set, please add relevant information in the table, e.g. by specifying it in the "type" column.</v>
      </c>
      <c r="E191" s="800"/>
      <c r="F191" s="800"/>
      <c r="G191" s="800"/>
      <c r="H191" s="800"/>
      <c r="I191" s="800"/>
      <c r="J191" s="800"/>
      <c r="K191" s="800"/>
      <c r="L191" s="208"/>
      <c r="M191" s="144"/>
    </row>
    <row r="192" spans="1:13" s="142" customFormat="1" ht="5.0999999999999996" hidden="1" customHeight="1" x14ac:dyDescent="0.2">
      <c r="A192" s="141"/>
      <c r="B192" s="207"/>
      <c r="C192" s="207"/>
      <c r="D192" s="208"/>
      <c r="E192" s="209"/>
      <c r="F192" s="209"/>
      <c r="G192" s="209"/>
      <c r="H192" s="209"/>
      <c r="I192" s="209"/>
      <c r="J192" s="209"/>
      <c r="K192" s="209"/>
      <c r="L192" s="208"/>
      <c r="M192" s="144"/>
    </row>
    <row r="193" spans="1:13" s="142" customFormat="1" ht="7.5" customHeight="1" x14ac:dyDescent="0.2">
      <c r="A193" s="141"/>
      <c r="D193" s="143"/>
      <c r="E193" s="143"/>
      <c r="F193" s="143"/>
      <c r="G193" s="143"/>
      <c r="H193" s="143"/>
      <c r="I193" s="143"/>
      <c r="J193" s="143"/>
      <c r="K193" s="143"/>
      <c r="L193" s="143"/>
      <c r="M193" s="144"/>
    </row>
    <row r="195" spans="1:13" x14ac:dyDescent="0.2">
      <c r="D195" s="854" t="str">
        <f>Translations!$B$974</f>
        <v>&lt;&lt;&lt; Click here to proceed to section 8 "Detailed emission data" &gt;&gt;&gt;</v>
      </c>
      <c r="E195" s="854"/>
      <c r="F195" s="854"/>
      <c r="G195" s="854"/>
      <c r="H195" s="854"/>
    </row>
  </sheetData>
  <sheetProtection sheet="1" formatCells="0" formatColumns="0" formatRows="0" insertColumns="0" insertRows="0"/>
  <mergeCells count="194">
    <mergeCell ref="D11:K11"/>
    <mergeCell ref="I12:K12"/>
    <mergeCell ref="D14:K14"/>
    <mergeCell ref="D15:K15"/>
    <mergeCell ref="D16:K16"/>
    <mergeCell ref="D17:K17"/>
    <mergeCell ref="C3:K3"/>
    <mergeCell ref="D5:K5"/>
    <mergeCell ref="D6:K6"/>
    <mergeCell ref="D7:H7"/>
    <mergeCell ref="I7:K7"/>
    <mergeCell ref="D9:H9"/>
    <mergeCell ref="I9:K9"/>
    <mergeCell ref="E28:K28"/>
    <mergeCell ref="E29:K29"/>
    <mergeCell ref="E30:K30"/>
    <mergeCell ref="E31:K31"/>
    <mergeCell ref="D32:K32"/>
    <mergeCell ref="E34:G34"/>
    <mergeCell ref="D20:K20"/>
    <mergeCell ref="D21:J21"/>
    <mergeCell ref="D22:J22"/>
    <mergeCell ref="D23:J23"/>
    <mergeCell ref="D24:J24"/>
    <mergeCell ref="D27:K27"/>
    <mergeCell ref="E41:G41"/>
    <mergeCell ref="E42:G42"/>
    <mergeCell ref="E43:G43"/>
    <mergeCell ref="E44:G44"/>
    <mergeCell ref="E45:G45"/>
    <mergeCell ref="E46:G46"/>
    <mergeCell ref="E35:G35"/>
    <mergeCell ref="E36:G36"/>
    <mergeCell ref="E37:G37"/>
    <mergeCell ref="E38:G38"/>
    <mergeCell ref="E39:G39"/>
    <mergeCell ref="E40:G40"/>
    <mergeCell ref="D54:E54"/>
    <mergeCell ref="G54:H54"/>
    <mergeCell ref="I54:J54"/>
    <mergeCell ref="D55:E55"/>
    <mergeCell ref="G55:H55"/>
    <mergeCell ref="I55:J55"/>
    <mergeCell ref="E47:G47"/>
    <mergeCell ref="D48:K48"/>
    <mergeCell ref="D51:K51"/>
    <mergeCell ref="D52:K52"/>
    <mergeCell ref="D53:E53"/>
    <mergeCell ref="G53:H53"/>
    <mergeCell ref="I53:J53"/>
    <mergeCell ref="D58:E58"/>
    <mergeCell ref="G58:H58"/>
    <mergeCell ref="I58:J58"/>
    <mergeCell ref="D59:E59"/>
    <mergeCell ref="G59:H59"/>
    <mergeCell ref="I59:J59"/>
    <mergeCell ref="D56:E56"/>
    <mergeCell ref="G56:H56"/>
    <mergeCell ref="I56:J56"/>
    <mergeCell ref="D57:E57"/>
    <mergeCell ref="G57:H57"/>
    <mergeCell ref="I57:J57"/>
    <mergeCell ref="D62:E62"/>
    <mergeCell ref="G62:H62"/>
    <mergeCell ref="I62:J62"/>
    <mergeCell ref="D63:E63"/>
    <mergeCell ref="G63:H63"/>
    <mergeCell ref="I63:J63"/>
    <mergeCell ref="D60:E60"/>
    <mergeCell ref="G60:H60"/>
    <mergeCell ref="I60:J60"/>
    <mergeCell ref="D61:E61"/>
    <mergeCell ref="G61:H61"/>
    <mergeCell ref="I61:J61"/>
    <mergeCell ref="E72:K72"/>
    <mergeCell ref="E74:F74"/>
    <mergeCell ref="E75:F75"/>
    <mergeCell ref="E76:F76"/>
    <mergeCell ref="E77:F77"/>
    <mergeCell ref="E78:F78"/>
    <mergeCell ref="D64:K64"/>
    <mergeCell ref="D67:K67"/>
    <mergeCell ref="E68:K68"/>
    <mergeCell ref="E69:K69"/>
    <mergeCell ref="E70:K70"/>
    <mergeCell ref="E71:K71"/>
    <mergeCell ref="E85:F85"/>
    <mergeCell ref="E86:F86"/>
    <mergeCell ref="E87:F87"/>
    <mergeCell ref="D88:K88"/>
    <mergeCell ref="D90:H90"/>
    <mergeCell ref="D91:K91"/>
    <mergeCell ref="E79:F79"/>
    <mergeCell ref="E80:F80"/>
    <mergeCell ref="E81:F81"/>
    <mergeCell ref="E82:F82"/>
    <mergeCell ref="E83:F83"/>
    <mergeCell ref="E84:F84"/>
    <mergeCell ref="E103:F103"/>
    <mergeCell ref="E104:F104"/>
    <mergeCell ref="E105:F105"/>
    <mergeCell ref="E106:F106"/>
    <mergeCell ref="E107:F107"/>
    <mergeCell ref="E108:F108"/>
    <mergeCell ref="D93:H93"/>
    <mergeCell ref="D94:H94"/>
    <mergeCell ref="D98:K98"/>
    <mergeCell ref="E100:F100"/>
    <mergeCell ref="E101:F101"/>
    <mergeCell ref="E102:F102"/>
    <mergeCell ref="D116:H116"/>
    <mergeCell ref="D117:K117"/>
    <mergeCell ref="D119:H119"/>
    <mergeCell ref="D120:H120"/>
    <mergeCell ref="D124:K124"/>
    <mergeCell ref="D125:K125"/>
    <mergeCell ref="E109:F109"/>
    <mergeCell ref="E110:F110"/>
    <mergeCell ref="E111:F111"/>
    <mergeCell ref="E112:F112"/>
    <mergeCell ref="E113:F113"/>
    <mergeCell ref="D114:K114"/>
    <mergeCell ref="D138:K138"/>
    <mergeCell ref="D139:G139"/>
    <mergeCell ref="J141:K141"/>
    <mergeCell ref="D142:K142"/>
    <mergeCell ref="D143:K143"/>
    <mergeCell ref="D144:K144"/>
    <mergeCell ref="D126:K126"/>
    <mergeCell ref="D127:K127"/>
    <mergeCell ref="I128:K128"/>
    <mergeCell ref="D130:K130"/>
    <mergeCell ref="D131:K131"/>
    <mergeCell ref="H136:K136"/>
    <mergeCell ref="D160:K160"/>
    <mergeCell ref="D161:K161"/>
    <mergeCell ref="D162:K162"/>
    <mergeCell ref="D163:K163"/>
    <mergeCell ref="D165:K165"/>
    <mergeCell ref="E166:K166"/>
    <mergeCell ref="J146:K146"/>
    <mergeCell ref="J148:K148"/>
    <mergeCell ref="D151:K151"/>
    <mergeCell ref="D153:J153"/>
    <mergeCell ref="D155:J155"/>
    <mergeCell ref="D156:K156"/>
    <mergeCell ref="D173:E173"/>
    <mergeCell ref="G173:H173"/>
    <mergeCell ref="I173:J173"/>
    <mergeCell ref="D174:E174"/>
    <mergeCell ref="G174:H174"/>
    <mergeCell ref="I174:J174"/>
    <mergeCell ref="E167:K167"/>
    <mergeCell ref="E168:K168"/>
    <mergeCell ref="E169:K169"/>
    <mergeCell ref="E170:K170"/>
    <mergeCell ref="D172:E172"/>
    <mergeCell ref="G172:H172"/>
    <mergeCell ref="I172:J172"/>
    <mergeCell ref="D177:E177"/>
    <mergeCell ref="G177:H177"/>
    <mergeCell ref="I177:J177"/>
    <mergeCell ref="D178:E178"/>
    <mergeCell ref="G178:H178"/>
    <mergeCell ref="I178:J178"/>
    <mergeCell ref="D175:E175"/>
    <mergeCell ref="G175:H175"/>
    <mergeCell ref="I175:J175"/>
    <mergeCell ref="D176:E176"/>
    <mergeCell ref="G176:H176"/>
    <mergeCell ref="I176:J176"/>
    <mergeCell ref="D181:E181"/>
    <mergeCell ref="G181:H181"/>
    <mergeCell ref="I181:J181"/>
    <mergeCell ref="D182:E182"/>
    <mergeCell ref="G182:H182"/>
    <mergeCell ref="I182:J182"/>
    <mergeCell ref="D179:E179"/>
    <mergeCell ref="G179:H179"/>
    <mergeCell ref="I179:J179"/>
    <mergeCell ref="D180:E180"/>
    <mergeCell ref="G180:H180"/>
    <mergeCell ref="I180:J180"/>
    <mergeCell ref="D185:K185"/>
    <mergeCell ref="D187:J187"/>
    <mergeCell ref="D190:J190"/>
    <mergeCell ref="D191:K191"/>
    <mergeCell ref="D195:H195"/>
    <mergeCell ref="D183:E183"/>
    <mergeCell ref="G183:H183"/>
    <mergeCell ref="I183:J183"/>
    <mergeCell ref="D184:E184"/>
    <mergeCell ref="G184:H184"/>
    <mergeCell ref="I184:J184"/>
  </mergeCells>
  <conditionalFormatting sqref="D130:K131 D147:K147 E148:I148 D146:J146">
    <cfRule type="expression" dxfId="309" priority="39" stopIfTrue="1">
      <formula>($M$128=TRUE)</formula>
    </cfRule>
  </conditionalFormatting>
  <conditionalFormatting sqref="G133:G135">
    <cfRule type="expression" dxfId="308" priority="40" stopIfTrue="1">
      <formula>($M$128=TRUE)</formula>
    </cfRule>
  </conditionalFormatting>
  <conditionalFormatting sqref="D14:K14">
    <cfRule type="expression" dxfId="307" priority="41" stopIfTrue="1">
      <formula>($M$12=TRUE)</formula>
    </cfRule>
  </conditionalFormatting>
  <conditionalFormatting sqref="D15:K17">
    <cfRule type="expression" dxfId="306" priority="38" stopIfTrue="1">
      <formula>($M$12=TRUE)</formula>
    </cfRule>
  </conditionalFormatting>
  <conditionalFormatting sqref="D126:K126 D127">
    <cfRule type="expression" dxfId="305" priority="37" stopIfTrue="1">
      <formula>($M$128=TRUE)</formula>
    </cfRule>
  </conditionalFormatting>
  <conditionalFormatting sqref="D142:K142">
    <cfRule type="expression" dxfId="304" priority="36" stopIfTrue="1">
      <formula>($M$128=TRUE)</formula>
    </cfRule>
  </conditionalFormatting>
  <conditionalFormatting sqref="D143:K143">
    <cfRule type="expression" dxfId="303" priority="35" stopIfTrue="1">
      <formula>($M$128=TRUE)</formula>
    </cfRule>
  </conditionalFormatting>
  <conditionalFormatting sqref="D144:K145">
    <cfRule type="expression" dxfId="302" priority="34" stopIfTrue="1">
      <formula>($M$128=TRUE)</formula>
    </cfRule>
  </conditionalFormatting>
  <conditionalFormatting sqref="B150:L150 B151:D151 L151 B152:L152 B154:L154 B153:D153 K153:L153 B155 B156:D156 L155:L156">
    <cfRule type="expression" dxfId="301" priority="33">
      <formula>CONTR_CORSIAapplied=FALSE</formula>
    </cfRule>
  </conditionalFormatting>
  <conditionalFormatting sqref="B157:L157">
    <cfRule type="expression" dxfId="300" priority="32">
      <formula>CONTR_CORSIAapplied=FALSE</formula>
    </cfRule>
  </conditionalFormatting>
  <conditionalFormatting sqref="C155:D155 K155">
    <cfRule type="expression" dxfId="299" priority="31">
      <formula>CONTR_CORSIAapplied=FALSE</formula>
    </cfRule>
  </conditionalFormatting>
  <conditionalFormatting sqref="B189:L192">
    <cfRule type="expression" dxfId="298" priority="30">
      <formula>CONTR_CORSIAapplied=FALSE</formula>
    </cfRule>
  </conditionalFormatting>
  <conditionalFormatting sqref="B64:L94 I53:I62 C53:D62 F53:G62 C147:K147 B21:J21 L21 K24 B19:L20 B96:L120 B25:L49 L53:L63">
    <cfRule type="expression" dxfId="297" priority="29">
      <formula>CONTR_onlyCORSIA=TRUE</formula>
    </cfRule>
  </conditionalFormatting>
  <conditionalFormatting sqref="C125:K126 B149:L149 E148:I148 D146:J146 B124:C124 L124 C128:K138 C127:D127 C140:K145 C139:D139 H139:K139">
    <cfRule type="expression" dxfId="296" priority="28">
      <formula>CONTR_onlyCORSIA=TRUE</formula>
    </cfRule>
  </conditionalFormatting>
  <conditionalFormatting sqref="B188:L188 C186:K187">
    <cfRule type="expression" dxfId="295" priority="27">
      <formula>CONTR_onlyCORSIA=TRUE</formula>
    </cfRule>
  </conditionalFormatting>
  <conditionalFormatting sqref="B50:B51 L50:L51">
    <cfRule type="expression" dxfId="294" priority="26">
      <formula>CONTR_onlyCORSIA=TRUE</formula>
    </cfRule>
  </conditionalFormatting>
  <conditionalFormatting sqref="C50:K51">
    <cfRule type="expression" dxfId="293" priority="25">
      <formula>CONTR_onlyCORSIA=TRUE</formula>
    </cfRule>
  </conditionalFormatting>
  <conditionalFormatting sqref="K53:K62">
    <cfRule type="expression" dxfId="292" priority="24">
      <formula>CONTR_onlyCORSIA=TRUE</formula>
    </cfRule>
  </conditionalFormatting>
  <conditionalFormatting sqref="B52 L52">
    <cfRule type="expression" dxfId="291" priority="23">
      <formula>CONTR_onlyCORSIA=TRUE</formula>
    </cfRule>
  </conditionalFormatting>
  <conditionalFormatting sqref="C52:K52">
    <cfRule type="expression" dxfId="290" priority="22">
      <formula>CONTR_onlyCORSIA=TRUE</formula>
    </cfRule>
  </conditionalFormatting>
  <conditionalFormatting sqref="C146">
    <cfRule type="expression" dxfId="289" priority="21">
      <formula>CONTR_CORSIAapplied=FALSE</formula>
    </cfRule>
  </conditionalFormatting>
  <conditionalFormatting sqref="D148">
    <cfRule type="expression" dxfId="288" priority="20" stopIfTrue="1">
      <formula>($M$128=TRUE)</formula>
    </cfRule>
  </conditionalFormatting>
  <conditionalFormatting sqref="D148">
    <cfRule type="expression" dxfId="287" priority="19">
      <formula>CONTR_onlyCORSIA=TRUE</formula>
    </cfRule>
  </conditionalFormatting>
  <conditionalFormatting sqref="C148">
    <cfRule type="expression" dxfId="286" priority="18">
      <formula>CONTR_CORSIAapplied=FALSE</formula>
    </cfRule>
  </conditionalFormatting>
  <conditionalFormatting sqref="J148">
    <cfRule type="expression" dxfId="285" priority="17" stopIfTrue="1">
      <formula>($M$128=TRUE)</formula>
    </cfRule>
  </conditionalFormatting>
  <conditionalFormatting sqref="J148">
    <cfRule type="expression" dxfId="284" priority="16">
      <formula>CONTR_onlyCORSIA=TRUE</formula>
    </cfRule>
  </conditionalFormatting>
  <conditionalFormatting sqref="C63">
    <cfRule type="expression" dxfId="283" priority="15">
      <formula>CONTR_onlyCORSIA=TRUE</formula>
    </cfRule>
  </conditionalFormatting>
  <conditionalFormatting sqref="I63 D63 F63:G63">
    <cfRule type="expression" dxfId="282" priority="14">
      <formula>CONTR_onlyCORSIA=TRUE</formula>
    </cfRule>
  </conditionalFormatting>
  <conditionalFormatting sqref="K63">
    <cfRule type="expression" dxfId="281" priority="13">
      <formula>CONTR_onlyCORSIA=TRUE</formula>
    </cfRule>
  </conditionalFormatting>
  <conditionalFormatting sqref="D6:K6">
    <cfRule type="expression" dxfId="280" priority="12">
      <formula>CONTR_onlyCORSIA=TRUE</formula>
    </cfRule>
  </conditionalFormatting>
  <conditionalFormatting sqref="B22:L23 B24:J24 L24">
    <cfRule type="expression" dxfId="279" priority="11">
      <formula>CONTR_onlyCORSIA=TRUE</formula>
    </cfRule>
  </conditionalFormatting>
  <conditionalFormatting sqref="B53:B63">
    <cfRule type="expression" dxfId="278" priority="10">
      <formula>CONTR_onlyCORSIA=TRUE</formula>
    </cfRule>
  </conditionalFormatting>
  <conditionalFormatting sqref="B122:L122">
    <cfRule type="expression" dxfId="277" priority="9">
      <formula>CONTR_onlyCORSIA=TRUE</formula>
    </cfRule>
  </conditionalFormatting>
  <conditionalFormatting sqref="B95:L95">
    <cfRule type="expression" dxfId="276" priority="8">
      <formula>CONTR_onlyCORSIA=TRUE</formula>
    </cfRule>
  </conditionalFormatting>
  <conditionalFormatting sqref="B121:L121">
    <cfRule type="expression" dxfId="275" priority="7">
      <formula>CONTR_onlyCORSIA=TRUE</formula>
    </cfRule>
  </conditionalFormatting>
  <conditionalFormatting sqref="D124:K124">
    <cfRule type="expression" dxfId="274" priority="6">
      <formula>CONTR_onlyCORSIA=TRUE</formula>
    </cfRule>
  </conditionalFormatting>
  <conditionalFormatting sqref="D160:K160">
    <cfRule type="expression" dxfId="273" priority="5">
      <formula>CONTR_onlyCORSIA=TRUE</formula>
    </cfRule>
  </conditionalFormatting>
  <conditionalFormatting sqref="B125:B148">
    <cfRule type="expression" dxfId="272" priority="4">
      <formula>CONTR_onlyCORSIA=TRUE</formula>
    </cfRule>
  </conditionalFormatting>
  <conditionalFormatting sqref="L125:L148">
    <cfRule type="expression" dxfId="271" priority="3">
      <formula>CONTR_onlyCORSIA=TRUE</formula>
    </cfRule>
  </conditionalFormatting>
  <conditionalFormatting sqref="B172:B187">
    <cfRule type="expression" dxfId="270" priority="2">
      <formula>CONTR_onlyCORSIA=TRUE</formula>
    </cfRule>
  </conditionalFormatting>
  <conditionalFormatting sqref="L172:L187">
    <cfRule type="expression" dxfId="269" priority="1">
      <formula>CONTR_onlyCORSIA=TRUE</formula>
    </cfRule>
  </conditionalFormatting>
  <dataValidations count="3">
    <dataValidation type="list" allowBlank="1" showInputMessage="1" showErrorMessage="1" sqref="J146:K146" xr:uid="{321434B0-7EA9-4B0F-87C0-287C30759BF3}">
      <formula1>CommissionApprovedTools</formula1>
    </dataValidation>
    <dataValidation type="list" allowBlank="1" showInputMessage="1" showErrorMessage="1" sqref="F54:F62" xr:uid="{07674917-2C0A-46BF-AA8A-D878B60FA78C}">
      <formula1>CORSIA_FuelsList</formula1>
    </dataValidation>
    <dataValidation type="list" allowBlank="1" showInputMessage="1" showErrorMessage="1" sqref="I12:K12 I128:K128 K153 K155" xr:uid="{8AB2876F-0A1E-410B-9516-8B5AE64F86AB}">
      <formula1>TrueFalse</formula1>
    </dataValidation>
  </dataValidations>
  <hyperlinks>
    <hyperlink ref="D195:H195" location="'Emissions Data'!A1" display="&lt;&lt;&lt; Click here to proceed to section 9 &quot;Detailed emission data&quot; &gt;&gt;&gt;" xr:uid="{673B729D-B633-46B2-B498-0E21AEEB39E1}"/>
  </hyperlinks>
  <pageMargins left="0.78740157480314965" right="0.78740157480314965" top="0.78740157480314965" bottom="0.78740157480314965" header="0.39370078740157483" footer="0.39370078740157483"/>
  <pageSetup paperSize="9" scale="75" fitToHeight="4" orientation="portrait" r:id="rId1"/>
  <headerFooter alignWithMargins="0">
    <oddFooter>&amp;L&amp;F&amp;C&amp;A&amp;R&amp;P / &amp;N</oddFooter>
  </headerFooter>
  <rowBreaks count="1" manualBreakCount="1">
    <brk id="122"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D0BC0-D3B5-4D71-B338-82453576648D}">
  <sheetPr codeName="Tabelle1">
    <pageSetUpPr fitToPage="1"/>
  </sheetPr>
  <dimension ref="A2:N182"/>
  <sheetViews>
    <sheetView showGridLines="0" zoomScale="120" zoomScaleNormal="120" zoomScaleSheetLayoutView="100" workbookViewId="0">
      <selection activeCell="G3" sqref="G3"/>
    </sheetView>
  </sheetViews>
  <sheetFormatPr baseColWidth="10" defaultColWidth="11.42578125" defaultRowHeight="12.75" x14ac:dyDescent="0.2"/>
  <cols>
    <col min="1" max="1" width="3.140625" style="116" customWidth="1"/>
    <col min="2" max="2" width="5.28515625" style="116" customWidth="1"/>
    <col min="3" max="4" width="16.7109375" style="116" customWidth="1"/>
    <col min="5" max="10" width="12.7109375" style="116" customWidth="1"/>
    <col min="11" max="11" width="11.42578125" style="116"/>
    <col min="12" max="12" width="3.140625" style="116" customWidth="1"/>
    <col min="13" max="13" width="15.140625" style="116" customWidth="1"/>
    <col min="14" max="14" width="11.42578125" style="116" customWidth="1"/>
    <col min="15" max="16384" width="11.42578125" style="116"/>
  </cols>
  <sheetData>
    <row r="2" spans="1:13" ht="30" customHeight="1" x14ac:dyDescent="0.2">
      <c r="B2" s="947" t="str">
        <f>Translations!$B$1143</f>
        <v xml:space="preserve">EMISSION DATA PER COUNTRY AND FUEL </v>
      </c>
      <c r="C2" s="947"/>
      <c r="D2" s="947"/>
      <c r="E2" s="947"/>
      <c r="F2" s="947"/>
      <c r="G2" s="947"/>
      <c r="H2" s="947"/>
      <c r="I2" s="947"/>
      <c r="J2" s="947"/>
      <c r="K2" s="947"/>
    </row>
    <row r="4" spans="1:13" ht="15.75" x14ac:dyDescent="0.2">
      <c r="B4" s="210" t="s">
        <v>0</v>
      </c>
      <c r="C4" s="180" t="str">
        <f>Translations!$B$1039</f>
        <v>Detailed emissions data – EU ETS</v>
      </c>
      <c r="D4" s="180"/>
      <c r="E4" s="180"/>
      <c r="F4" s="180"/>
      <c r="G4" s="180"/>
      <c r="H4" s="180"/>
      <c r="I4" s="180"/>
      <c r="J4" s="180"/>
      <c r="K4" s="180"/>
      <c r="M4" s="182"/>
    </row>
    <row r="6" spans="1:13" ht="28.5" customHeight="1" x14ac:dyDescent="0.2">
      <c r="B6" s="107" t="s">
        <v>9</v>
      </c>
      <c r="C6" s="869" t="str">
        <f>Translations!$B$976</f>
        <v>The following table is used for control purposes only. Please make sure that the totals are consistent with the result of section 5(c). The following sections (b) and (c) should be filled without any double counting of emissions.</v>
      </c>
      <c r="D6" s="829"/>
      <c r="E6" s="829"/>
      <c r="F6" s="829"/>
      <c r="G6" s="829"/>
      <c r="H6" s="829"/>
      <c r="I6" s="829"/>
      <c r="J6" s="829"/>
      <c r="K6" s="800"/>
    </row>
    <row r="7" spans="1:13" ht="55.7" customHeight="1" x14ac:dyDescent="0.2">
      <c r="B7" s="107"/>
      <c r="C7" s="869" t="str">
        <f>Translations!$B$977</f>
        <v>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7" s="829"/>
      <c r="E7" s="829"/>
      <c r="F7" s="829"/>
      <c r="G7" s="829"/>
      <c r="H7" s="829"/>
      <c r="I7" s="829"/>
      <c r="J7" s="829"/>
      <c r="K7" s="800"/>
    </row>
    <row r="8" spans="1:13" ht="25.5" customHeight="1" x14ac:dyDescent="0.2">
      <c r="B8" s="107"/>
      <c r="C8" s="869" t="str">
        <f>Translations!$B$978</f>
        <v>Note: Only fossil emissions are accounted for in this section. This includes biomass emissions for which sustainability criteria have not been proven.</v>
      </c>
      <c r="D8" s="829"/>
      <c r="E8" s="829"/>
      <c r="F8" s="829"/>
      <c r="G8" s="829"/>
      <c r="H8" s="829"/>
      <c r="I8" s="829"/>
      <c r="J8" s="829"/>
      <c r="K8" s="800"/>
    </row>
    <row r="9" spans="1:13" ht="13.5" thickBot="1" x14ac:dyDescent="0.25"/>
    <row r="10" spans="1:13" x14ac:dyDescent="0.2">
      <c r="C10" s="211"/>
      <c r="D10" s="212"/>
      <c r="E10" s="933" t="str">
        <f>Translations!$B$979</f>
        <v>Emissions from each Fuel [t CO2]</v>
      </c>
      <c r="F10" s="934"/>
      <c r="G10" s="934"/>
      <c r="H10" s="934"/>
      <c r="I10" s="934"/>
      <c r="J10" s="935" t="str">
        <f>Translations!$B$980</f>
        <v>TOTAL [t CO2]</v>
      </c>
      <c r="K10" s="937" t="str">
        <f>Translations!$B$1026</f>
        <v>Total number of flights</v>
      </c>
      <c r="L10" s="213"/>
    </row>
    <row r="11" spans="1:13" ht="33.75" x14ac:dyDescent="0.2">
      <c r="C11" s="214"/>
      <c r="D11" s="215"/>
      <c r="E11" s="147" t="str">
        <f>Translations!$B$981</f>
        <v>Jet kerosene (jet A1 or 
jet A)</v>
      </c>
      <c r="F11" s="147" t="str">
        <f>Translations!$B$274</f>
        <v>Jet gasoline (Jet B)</v>
      </c>
      <c r="G11" s="147" t="str">
        <f>Translations!$B$275</f>
        <v>Aviation gasoline (AvGas)</v>
      </c>
      <c r="H11" s="216" t="str">
        <f>Translations!$B$982</f>
        <v>Alternative fuel 1</v>
      </c>
      <c r="I11" s="216" t="str">
        <f>Translations!$B$983</f>
        <v>&lt;add more fuels before this column&gt;</v>
      </c>
      <c r="J11" s="945"/>
      <c r="K11" s="938"/>
      <c r="L11" s="213"/>
      <c r="M11" s="217"/>
    </row>
    <row r="12" spans="1:13" ht="39.950000000000003" customHeight="1" x14ac:dyDescent="0.2">
      <c r="B12" s="130" t="s">
        <v>43</v>
      </c>
      <c r="C12" s="890" t="str">
        <f>Translations!$B$984</f>
        <v>Total aggregated CO2 emissions from all flights relating to the reduced scope of the EU ETS Directive (= B + C)</v>
      </c>
      <c r="D12" s="889"/>
      <c r="E12" s="218">
        <f>E13+E14</f>
        <v>0</v>
      </c>
      <c r="F12" s="218">
        <f>F13+F14</f>
        <v>0</v>
      </c>
      <c r="G12" s="218">
        <f>G13+G14</f>
        <v>0</v>
      </c>
      <c r="H12" s="218">
        <f>H13+H14</f>
        <v>0</v>
      </c>
      <c r="I12" s="218">
        <f>I13+I14</f>
        <v>0</v>
      </c>
      <c r="J12" s="219">
        <f>SUM(E12:I12)</f>
        <v>0</v>
      </c>
      <c r="K12" s="220">
        <f>K13+K14</f>
        <v>0</v>
      </c>
      <c r="L12" s="213"/>
    </row>
    <row r="13" spans="1:13" ht="39.950000000000003" customHeight="1" x14ac:dyDescent="0.2">
      <c r="B13" s="130" t="s">
        <v>44</v>
      </c>
      <c r="C13" s="948" t="str">
        <f>Translations!$B$985</f>
        <v>of which departure MS is the same as arrival MS (domestic flights, =sum of section (b))</v>
      </c>
      <c r="D13" s="942"/>
      <c r="E13" s="221">
        <f>E56</f>
        <v>0</v>
      </c>
      <c r="F13" s="221">
        <f>F56</f>
        <v>0</v>
      </c>
      <c r="G13" s="221">
        <f>G56</f>
        <v>0</v>
      </c>
      <c r="H13" s="221">
        <f>H56</f>
        <v>0</v>
      </c>
      <c r="I13" s="221">
        <f>I56</f>
        <v>0</v>
      </c>
      <c r="J13" s="219">
        <f>SUM(E13:I13)</f>
        <v>0</v>
      </c>
      <c r="K13" s="222">
        <f>K56</f>
        <v>0</v>
      </c>
      <c r="L13" s="213"/>
    </row>
    <row r="14" spans="1:13" ht="39.950000000000003" customHeight="1" x14ac:dyDescent="0.2">
      <c r="B14" s="130" t="s">
        <v>45</v>
      </c>
      <c r="C14" s="948" t="str">
        <f>Translations!$B$986</f>
        <v>of which all other intra EEA flights, and flights from EEA to Switzerland or UK</v>
      </c>
      <c r="D14" s="942"/>
      <c r="E14" s="218">
        <f>E15+E16</f>
        <v>0</v>
      </c>
      <c r="F14" s="218">
        <f>F15+F16</f>
        <v>0</v>
      </c>
      <c r="G14" s="218">
        <f>G15+G16</f>
        <v>0</v>
      </c>
      <c r="H14" s="218">
        <f>H15+H16</f>
        <v>0</v>
      </c>
      <c r="I14" s="218">
        <f>I15+I16</f>
        <v>0</v>
      </c>
      <c r="J14" s="219">
        <f>SUM(E14:I14)</f>
        <v>0</v>
      </c>
      <c r="K14" s="220">
        <f>K15+K16</f>
        <v>0</v>
      </c>
      <c r="L14" s="213"/>
      <c r="M14" s="182"/>
    </row>
    <row r="15" spans="1:13" ht="48.75" customHeight="1" thickBot="1" x14ac:dyDescent="0.25">
      <c r="B15" s="130" t="s">
        <v>46</v>
      </c>
      <c r="C15" s="949" t="str">
        <f>Translations!$B$987</f>
        <v>emissions from all flights departing from a Member State to another Member State, Switzerland or UK (=sum of section 8(c))</v>
      </c>
      <c r="D15" s="950"/>
      <c r="E15" s="218">
        <f>E88</f>
        <v>0</v>
      </c>
      <c r="F15" s="218">
        <f>F88</f>
        <v>0</v>
      </c>
      <c r="G15" s="218">
        <f>G88</f>
        <v>0</v>
      </c>
      <c r="H15" s="218">
        <f>H88</f>
        <v>0</v>
      </c>
      <c r="I15" s="218">
        <f>I88</f>
        <v>0</v>
      </c>
      <c r="J15" s="219">
        <f>SUM(E15:I15)</f>
        <v>0</v>
      </c>
      <c r="K15" s="220">
        <f>K88</f>
        <v>0</v>
      </c>
      <c r="L15" s="213"/>
      <c r="M15" s="182"/>
    </row>
    <row r="16" spans="1:13" ht="39.950000000000003" hidden="1" customHeight="1" thickBot="1" x14ac:dyDescent="0.25">
      <c r="A16" s="223"/>
      <c r="B16" s="130" t="s">
        <v>47</v>
      </c>
      <c r="C16" s="949" t="str">
        <f>Translations!$B$988</f>
        <v>emissions from all flights arriving at a Member State from a third country (=sum of section (d))</v>
      </c>
      <c r="D16" s="950"/>
      <c r="E16" s="218">
        <f>E120</f>
        <v>0</v>
      </c>
      <c r="F16" s="218">
        <f>F120</f>
        <v>0</v>
      </c>
      <c r="G16" s="218">
        <f>G120</f>
        <v>0</v>
      </c>
      <c r="H16" s="218">
        <f>H120</f>
        <v>0</v>
      </c>
      <c r="I16" s="218">
        <f>I120</f>
        <v>0</v>
      </c>
      <c r="J16" s="219">
        <f>SUM(E16:I16)</f>
        <v>0</v>
      </c>
      <c r="K16" s="224">
        <f>K120</f>
        <v>0</v>
      </c>
      <c r="L16" s="213"/>
      <c r="M16" s="82"/>
    </row>
    <row r="17" spans="2:13" x14ac:dyDescent="0.2">
      <c r="C17" s="134" t="str">
        <f>Translations!$B$1035</f>
        <v xml:space="preserve">Please note that all figures should only include emissions to be reported under the EU ETS, i.e. relate to the reduced scope. </v>
      </c>
      <c r="D17" s="134"/>
      <c r="E17" s="134"/>
      <c r="F17" s="134"/>
      <c r="G17" s="134"/>
      <c r="H17" s="134"/>
      <c r="I17" s="134"/>
      <c r="J17" s="134"/>
      <c r="K17" s="225"/>
    </row>
    <row r="18" spans="2:13" x14ac:dyDescent="0.2">
      <c r="C18" s="116" t="str">
        <f>Translations!$B$989</f>
        <v>Total emissions entered in section 5(c):</v>
      </c>
      <c r="F18" s="226">
        <f>'Emissions overview'!I90</f>
        <v>0</v>
      </c>
      <c r="G18" s="227" t="s">
        <v>41</v>
      </c>
    </row>
    <row r="19" spans="2:13" x14ac:dyDescent="0.2">
      <c r="C19" s="116" t="str">
        <f>Translations!$B$990</f>
        <v>Difference to data given in this sheet:</v>
      </c>
      <c r="F19" s="140">
        <f>F18-ROUND(J12,0)</f>
        <v>0</v>
      </c>
      <c r="G19" s="227" t="s">
        <v>41</v>
      </c>
      <c r="M19" s="182"/>
    </row>
    <row r="21" spans="2:13" ht="12.75" customHeight="1" x14ac:dyDescent="0.2">
      <c r="B21" s="107" t="s">
        <v>10</v>
      </c>
      <c r="C21" s="869" t="str">
        <f>Translations!$B$991</f>
        <v>Aggregated CO2 emissions from all flights of which departure Member State is the same as arrival Member State (domestic flights):</v>
      </c>
      <c r="D21" s="829"/>
      <c r="E21" s="829"/>
      <c r="F21" s="829"/>
      <c r="G21" s="829"/>
      <c r="H21" s="829"/>
      <c r="I21" s="829"/>
      <c r="J21" s="829"/>
      <c r="K21" s="800"/>
    </row>
    <row r="22" spans="2:13" ht="25.5" customHeight="1" thickBot="1" x14ac:dyDescent="0.25">
      <c r="C22" s="932" t="str">
        <f>Translations!$B$1144</f>
        <v>Please complete the following table with the appropriate data for the reporting year. Note that the emission factors presented in section 5(b) MUST BE USED for calculating these emissions.</v>
      </c>
      <c r="D22" s="800"/>
      <c r="E22" s="800"/>
      <c r="F22" s="800"/>
      <c r="G22" s="800"/>
      <c r="H22" s="800"/>
      <c r="I22" s="800"/>
      <c r="J22" s="800"/>
      <c r="K22" s="800"/>
    </row>
    <row r="23" spans="2:13" x14ac:dyDescent="0.2">
      <c r="C23" s="183"/>
      <c r="D23" s="228"/>
      <c r="E23" s="933" t="str">
        <f>Translations!$B$979</f>
        <v>Emissions from each Fuel [t CO2]</v>
      </c>
      <c r="F23" s="934"/>
      <c r="G23" s="934"/>
      <c r="H23" s="934"/>
      <c r="I23" s="934"/>
      <c r="J23" s="935" t="str">
        <f>Translations!$B$980</f>
        <v>TOTAL [t CO2]</v>
      </c>
      <c r="K23" s="937" t="str">
        <f>Translations!$B$1026</f>
        <v>Total number of flights</v>
      </c>
      <c r="L23" s="213"/>
    </row>
    <row r="24" spans="2:13" ht="33.75" x14ac:dyDescent="0.2">
      <c r="C24" s="939" t="str">
        <f>Translations!$B$993</f>
        <v>Member State of departure and arrival</v>
      </c>
      <c r="D24" s="943"/>
      <c r="E24" s="147" t="str">
        <f>Translations!$B$981</f>
        <v>Jet kerosene (jet A1 or 
jet A)</v>
      </c>
      <c r="F24" s="147" t="str">
        <f>Translations!$B$274</f>
        <v>Jet gasoline (Jet B)</v>
      </c>
      <c r="G24" s="147" t="str">
        <f>Translations!$B$275</f>
        <v>Aviation gasoline (AvGas)</v>
      </c>
      <c r="H24" s="216" t="str">
        <f>Translations!$B$982</f>
        <v>Alternative fuel 1</v>
      </c>
      <c r="I24" s="216" t="str">
        <f>Translations!$B$983</f>
        <v>&lt;add more fuels before this column&gt;</v>
      </c>
      <c r="J24" s="936"/>
      <c r="K24" s="938"/>
      <c r="L24" s="213"/>
    </row>
    <row r="25" spans="2:13" x14ac:dyDescent="0.2">
      <c r="C25" s="229" t="str">
        <f>Translations!$B$369</f>
        <v>Austria</v>
      </c>
      <c r="D25" s="230"/>
      <c r="E25" s="231"/>
      <c r="F25" s="231"/>
      <c r="G25" s="231"/>
      <c r="H25" s="231"/>
      <c r="I25" s="231"/>
      <c r="J25" s="232">
        <f t="shared" ref="J25:J55" si="0">SUM(E25:I25)</f>
        <v>0</v>
      </c>
      <c r="K25" s="233"/>
      <c r="L25" s="213"/>
    </row>
    <row r="26" spans="2:13" x14ac:dyDescent="0.2">
      <c r="C26" s="229" t="str">
        <f>Translations!$B$370</f>
        <v>Belgium</v>
      </c>
      <c r="D26" s="230"/>
      <c r="E26" s="231"/>
      <c r="F26" s="231"/>
      <c r="G26" s="231"/>
      <c r="H26" s="231"/>
      <c r="I26" s="231"/>
      <c r="J26" s="232">
        <f t="shared" si="0"/>
        <v>0</v>
      </c>
      <c r="K26" s="233"/>
      <c r="L26" s="213"/>
    </row>
    <row r="27" spans="2:13" x14ac:dyDescent="0.2">
      <c r="C27" s="229" t="str">
        <f>Translations!$B$371</f>
        <v>Bulgaria</v>
      </c>
      <c r="D27" s="230"/>
      <c r="E27" s="231"/>
      <c r="F27" s="231"/>
      <c r="G27" s="231"/>
      <c r="H27" s="231"/>
      <c r="I27" s="231"/>
      <c r="J27" s="232">
        <f t="shared" si="0"/>
        <v>0</v>
      </c>
      <c r="K27" s="233"/>
      <c r="L27" s="213"/>
    </row>
    <row r="28" spans="2:13" x14ac:dyDescent="0.2">
      <c r="C28" s="229" t="str">
        <f>Translations!$B$372</f>
        <v>Croatia</v>
      </c>
      <c r="D28" s="230"/>
      <c r="E28" s="231"/>
      <c r="F28" s="231"/>
      <c r="G28" s="231"/>
      <c r="H28" s="231"/>
      <c r="I28" s="231"/>
      <c r="J28" s="232">
        <f t="shared" si="0"/>
        <v>0</v>
      </c>
      <c r="K28" s="233"/>
      <c r="L28" s="213"/>
    </row>
    <row r="29" spans="2:13" x14ac:dyDescent="0.2">
      <c r="C29" s="229" t="str">
        <f>Translations!$B$373</f>
        <v>Cyprus</v>
      </c>
      <c r="D29" s="230"/>
      <c r="E29" s="231"/>
      <c r="F29" s="231"/>
      <c r="G29" s="231"/>
      <c r="H29" s="231"/>
      <c r="I29" s="231"/>
      <c r="J29" s="232">
        <f t="shared" si="0"/>
        <v>0</v>
      </c>
      <c r="K29" s="233"/>
      <c r="L29" s="213"/>
    </row>
    <row r="30" spans="2:13" x14ac:dyDescent="0.2">
      <c r="C30" s="229" t="str">
        <f>Translations!$B$374</f>
        <v>Czechia</v>
      </c>
      <c r="D30" s="230"/>
      <c r="E30" s="231"/>
      <c r="F30" s="231"/>
      <c r="G30" s="231"/>
      <c r="H30" s="231"/>
      <c r="I30" s="231"/>
      <c r="J30" s="232">
        <f t="shared" si="0"/>
        <v>0</v>
      </c>
      <c r="K30" s="233"/>
      <c r="L30" s="213"/>
    </row>
    <row r="31" spans="2:13" x14ac:dyDescent="0.2">
      <c r="C31" s="229" t="str">
        <f>Translations!$B$375</f>
        <v>Denmark</v>
      </c>
      <c r="D31" s="230"/>
      <c r="E31" s="231"/>
      <c r="F31" s="231"/>
      <c r="G31" s="231"/>
      <c r="H31" s="231"/>
      <c r="I31" s="231"/>
      <c r="J31" s="232">
        <f t="shared" si="0"/>
        <v>0</v>
      </c>
      <c r="K31" s="233"/>
      <c r="L31" s="213"/>
    </row>
    <row r="32" spans="2:13" x14ac:dyDescent="0.2">
      <c r="C32" s="229" t="str">
        <f>Translations!$B$376</f>
        <v>Estonia</v>
      </c>
      <c r="D32" s="230"/>
      <c r="E32" s="231"/>
      <c r="F32" s="231"/>
      <c r="G32" s="231"/>
      <c r="H32" s="231"/>
      <c r="I32" s="231"/>
      <c r="J32" s="232">
        <f t="shared" si="0"/>
        <v>0</v>
      </c>
      <c r="K32" s="233"/>
      <c r="L32" s="213"/>
    </row>
    <row r="33" spans="3:12" x14ac:dyDescent="0.2">
      <c r="C33" s="229" t="str">
        <f>Translations!$B$377</f>
        <v>Finland</v>
      </c>
      <c r="D33" s="230"/>
      <c r="E33" s="231"/>
      <c r="F33" s="231"/>
      <c r="G33" s="231"/>
      <c r="H33" s="231"/>
      <c r="I33" s="231"/>
      <c r="J33" s="232">
        <f t="shared" si="0"/>
        <v>0</v>
      </c>
      <c r="K33" s="233"/>
      <c r="L33" s="213"/>
    </row>
    <row r="34" spans="3:12" x14ac:dyDescent="0.2">
      <c r="C34" s="229" t="str">
        <f>Translations!$B$378</f>
        <v>France</v>
      </c>
      <c r="D34" s="230"/>
      <c r="E34" s="231"/>
      <c r="F34" s="231"/>
      <c r="G34" s="231"/>
      <c r="H34" s="231"/>
      <c r="I34" s="231"/>
      <c r="J34" s="232">
        <f t="shared" si="0"/>
        <v>0</v>
      </c>
      <c r="K34" s="233"/>
      <c r="L34" s="213"/>
    </row>
    <row r="35" spans="3:12" x14ac:dyDescent="0.2">
      <c r="C35" s="229" t="str">
        <f>Translations!$B$379</f>
        <v>Germany</v>
      </c>
      <c r="D35" s="230"/>
      <c r="E35" s="231"/>
      <c r="F35" s="231"/>
      <c r="G35" s="231"/>
      <c r="H35" s="231"/>
      <c r="I35" s="231"/>
      <c r="J35" s="232">
        <f t="shared" si="0"/>
        <v>0</v>
      </c>
      <c r="K35" s="233"/>
      <c r="L35" s="213"/>
    </row>
    <row r="36" spans="3:12" x14ac:dyDescent="0.2">
      <c r="C36" s="229" t="str">
        <f>Translations!$B$380</f>
        <v>Greece</v>
      </c>
      <c r="D36" s="230"/>
      <c r="E36" s="231"/>
      <c r="F36" s="231"/>
      <c r="G36" s="231"/>
      <c r="H36" s="231"/>
      <c r="I36" s="231"/>
      <c r="J36" s="232">
        <f t="shared" si="0"/>
        <v>0</v>
      </c>
      <c r="K36" s="233"/>
      <c r="L36" s="213"/>
    </row>
    <row r="37" spans="3:12" x14ac:dyDescent="0.2">
      <c r="C37" s="229" t="str">
        <f>Translations!$B$381</f>
        <v>Hungary</v>
      </c>
      <c r="D37" s="230"/>
      <c r="E37" s="231"/>
      <c r="F37" s="231"/>
      <c r="G37" s="231"/>
      <c r="H37" s="231"/>
      <c r="I37" s="231"/>
      <c r="J37" s="232">
        <f t="shared" si="0"/>
        <v>0</v>
      </c>
      <c r="K37" s="233"/>
      <c r="L37" s="213"/>
    </row>
    <row r="38" spans="3:12" x14ac:dyDescent="0.2">
      <c r="C38" s="229" t="str">
        <f>Translations!$B$382</f>
        <v>Iceland</v>
      </c>
      <c r="D38" s="230"/>
      <c r="E38" s="231"/>
      <c r="F38" s="231"/>
      <c r="G38" s="231"/>
      <c r="H38" s="231"/>
      <c r="I38" s="231"/>
      <c r="J38" s="232">
        <f t="shared" si="0"/>
        <v>0</v>
      </c>
      <c r="K38" s="233"/>
      <c r="L38" s="213"/>
    </row>
    <row r="39" spans="3:12" x14ac:dyDescent="0.2">
      <c r="C39" s="229" t="str">
        <f>Translations!$B$383</f>
        <v>Ireland</v>
      </c>
      <c r="D39" s="230"/>
      <c r="E39" s="231"/>
      <c r="F39" s="231"/>
      <c r="G39" s="231"/>
      <c r="H39" s="231"/>
      <c r="I39" s="231"/>
      <c r="J39" s="232">
        <f t="shared" si="0"/>
        <v>0</v>
      </c>
      <c r="K39" s="233"/>
      <c r="L39" s="213"/>
    </row>
    <row r="40" spans="3:12" x14ac:dyDescent="0.2">
      <c r="C40" s="229" t="str">
        <f>Translations!$B$384</f>
        <v>Italy</v>
      </c>
      <c r="D40" s="230"/>
      <c r="E40" s="231"/>
      <c r="F40" s="231"/>
      <c r="G40" s="231"/>
      <c r="H40" s="231"/>
      <c r="I40" s="231"/>
      <c r="J40" s="232">
        <f t="shared" si="0"/>
        <v>0</v>
      </c>
      <c r="K40" s="233"/>
      <c r="L40" s="213"/>
    </row>
    <row r="41" spans="3:12" x14ac:dyDescent="0.2">
      <c r="C41" s="229" t="str">
        <f>Translations!$B$385</f>
        <v>Latvia</v>
      </c>
      <c r="D41" s="230"/>
      <c r="E41" s="231"/>
      <c r="F41" s="231"/>
      <c r="G41" s="231"/>
      <c r="H41" s="231"/>
      <c r="I41" s="231"/>
      <c r="J41" s="232">
        <f t="shared" si="0"/>
        <v>0</v>
      </c>
      <c r="K41" s="233"/>
      <c r="L41" s="213"/>
    </row>
    <row r="42" spans="3:12" x14ac:dyDescent="0.2">
      <c r="C42" s="229" t="str">
        <f>Translations!$B$386</f>
        <v>Liechtenstein</v>
      </c>
      <c r="D42" s="230"/>
      <c r="E42" s="231"/>
      <c r="F42" s="231"/>
      <c r="G42" s="231"/>
      <c r="H42" s="231"/>
      <c r="I42" s="231"/>
      <c r="J42" s="232">
        <f t="shared" si="0"/>
        <v>0</v>
      </c>
      <c r="K42" s="233"/>
      <c r="L42" s="213"/>
    </row>
    <row r="43" spans="3:12" x14ac:dyDescent="0.2">
      <c r="C43" s="229" t="str">
        <f>Translations!$B$387</f>
        <v>Lithuania</v>
      </c>
      <c r="D43" s="230"/>
      <c r="E43" s="231"/>
      <c r="F43" s="231"/>
      <c r="G43" s="231"/>
      <c r="H43" s="231"/>
      <c r="I43" s="231"/>
      <c r="J43" s="232">
        <f t="shared" si="0"/>
        <v>0</v>
      </c>
      <c r="K43" s="233"/>
      <c r="L43" s="213"/>
    </row>
    <row r="44" spans="3:12" x14ac:dyDescent="0.2">
      <c r="C44" s="229" t="str">
        <f>Translations!$B$388</f>
        <v>Luxembourg</v>
      </c>
      <c r="D44" s="230"/>
      <c r="E44" s="231"/>
      <c r="F44" s="231"/>
      <c r="G44" s="231"/>
      <c r="H44" s="231"/>
      <c r="I44" s="231"/>
      <c r="J44" s="232">
        <f t="shared" si="0"/>
        <v>0</v>
      </c>
      <c r="K44" s="233"/>
      <c r="L44" s="213"/>
    </row>
    <row r="45" spans="3:12" x14ac:dyDescent="0.2">
      <c r="C45" s="229" t="str">
        <f>Translations!$B$389</f>
        <v>Malta</v>
      </c>
      <c r="D45" s="230"/>
      <c r="E45" s="231"/>
      <c r="F45" s="231"/>
      <c r="G45" s="231"/>
      <c r="H45" s="231"/>
      <c r="I45" s="231"/>
      <c r="J45" s="232">
        <f t="shared" si="0"/>
        <v>0</v>
      </c>
      <c r="K45" s="233"/>
      <c r="L45" s="213"/>
    </row>
    <row r="46" spans="3:12" x14ac:dyDescent="0.2">
      <c r="C46" s="229" t="str">
        <f>Translations!$B$390</f>
        <v>Netherlands</v>
      </c>
      <c r="D46" s="230"/>
      <c r="E46" s="231"/>
      <c r="F46" s="231"/>
      <c r="G46" s="231"/>
      <c r="H46" s="231"/>
      <c r="I46" s="231"/>
      <c r="J46" s="232">
        <f t="shared" si="0"/>
        <v>0</v>
      </c>
      <c r="K46" s="233"/>
      <c r="L46" s="213"/>
    </row>
    <row r="47" spans="3:12" x14ac:dyDescent="0.2">
      <c r="C47" s="229" t="str">
        <f>Translations!$B$391</f>
        <v>Norway</v>
      </c>
      <c r="D47" s="230"/>
      <c r="E47" s="231"/>
      <c r="F47" s="231"/>
      <c r="G47" s="231"/>
      <c r="H47" s="231"/>
      <c r="I47" s="231"/>
      <c r="J47" s="232">
        <f t="shared" si="0"/>
        <v>0</v>
      </c>
      <c r="K47" s="233"/>
      <c r="L47" s="213"/>
    </row>
    <row r="48" spans="3:12" x14ac:dyDescent="0.2">
      <c r="C48" s="229" t="str">
        <f>Translations!$B$392</f>
        <v>Poland</v>
      </c>
      <c r="D48" s="230"/>
      <c r="E48" s="231"/>
      <c r="F48" s="231"/>
      <c r="G48" s="231"/>
      <c r="H48" s="231"/>
      <c r="I48" s="231"/>
      <c r="J48" s="232">
        <f t="shared" si="0"/>
        <v>0</v>
      </c>
      <c r="K48" s="233"/>
      <c r="L48" s="213"/>
    </row>
    <row r="49" spans="2:13" x14ac:dyDescent="0.2">
      <c r="C49" s="229" t="str">
        <f>Translations!$B$393</f>
        <v>Portugal</v>
      </c>
      <c r="D49" s="230"/>
      <c r="E49" s="231"/>
      <c r="F49" s="231"/>
      <c r="G49" s="231"/>
      <c r="H49" s="231"/>
      <c r="I49" s="231"/>
      <c r="J49" s="232">
        <f t="shared" si="0"/>
        <v>0</v>
      </c>
      <c r="K49" s="233"/>
      <c r="L49" s="213"/>
    </row>
    <row r="50" spans="2:13" x14ac:dyDescent="0.2">
      <c r="C50" s="229" t="str">
        <f>Translations!$B$394</f>
        <v>Romania</v>
      </c>
      <c r="D50" s="230"/>
      <c r="E50" s="231"/>
      <c r="F50" s="231"/>
      <c r="G50" s="231"/>
      <c r="H50" s="231"/>
      <c r="I50" s="231"/>
      <c r="J50" s="232">
        <f t="shared" si="0"/>
        <v>0</v>
      </c>
      <c r="K50" s="233"/>
      <c r="L50" s="213"/>
    </row>
    <row r="51" spans="2:13" x14ac:dyDescent="0.2">
      <c r="C51" s="229" t="str">
        <f>Translations!$B$395</f>
        <v>Slovakia</v>
      </c>
      <c r="D51" s="230"/>
      <c r="E51" s="231"/>
      <c r="F51" s="231"/>
      <c r="G51" s="231"/>
      <c r="H51" s="231"/>
      <c r="I51" s="231"/>
      <c r="J51" s="232">
        <f t="shared" si="0"/>
        <v>0</v>
      </c>
      <c r="K51" s="233"/>
      <c r="L51" s="213"/>
    </row>
    <row r="52" spans="2:13" x14ac:dyDescent="0.2">
      <c r="C52" s="229" t="str">
        <f>Translations!$B$396</f>
        <v>Slovenia</v>
      </c>
      <c r="D52" s="230"/>
      <c r="E52" s="231"/>
      <c r="F52" s="231"/>
      <c r="G52" s="231"/>
      <c r="H52" s="231"/>
      <c r="I52" s="231"/>
      <c r="J52" s="232">
        <f t="shared" si="0"/>
        <v>0</v>
      </c>
      <c r="K52" s="233"/>
      <c r="L52" s="213"/>
    </row>
    <row r="53" spans="2:13" x14ac:dyDescent="0.2">
      <c r="C53" s="229" t="str">
        <f>Translations!$B$397</f>
        <v>Spain</v>
      </c>
      <c r="D53" s="230"/>
      <c r="E53" s="231"/>
      <c r="F53" s="231"/>
      <c r="G53" s="231"/>
      <c r="H53" s="231"/>
      <c r="I53" s="231"/>
      <c r="J53" s="232">
        <f t="shared" si="0"/>
        <v>0</v>
      </c>
      <c r="K53" s="233"/>
      <c r="L53" s="213"/>
    </row>
    <row r="54" spans="2:13" x14ac:dyDescent="0.2">
      <c r="C54" s="229" t="str">
        <f>Translations!$B$398</f>
        <v>Sweden</v>
      </c>
      <c r="D54" s="230"/>
      <c r="E54" s="231"/>
      <c r="F54" s="231"/>
      <c r="G54" s="231"/>
      <c r="H54" s="231"/>
      <c r="I54" s="231"/>
      <c r="J54" s="232">
        <f t="shared" si="0"/>
        <v>0</v>
      </c>
      <c r="K54" s="233"/>
      <c r="L54" s="213"/>
      <c r="M54" s="182"/>
    </row>
    <row r="55" spans="2:13" hidden="1" x14ac:dyDescent="0.2">
      <c r="C55" s="234" t="str">
        <f>Translations!$B$399</f>
        <v>United Kingdom</v>
      </c>
      <c r="D55" s="230"/>
      <c r="E55" s="231"/>
      <c r="F55" s="231"/>
      <c r="G55" s="231"/>
      <c r="H55" s="231"/>
      <c r="I55" s="231"/>
      <c r="J55" s="232">
        <f t="shared" si="0"/>
        <v>0</v>
      </c>
      <c r="K55" s="233"/>
      <c r="L55" s="213"/>
      <c r="M55" s="217"/>
    </row>
    <row r="56" spans="2:13" ht="13.5" thickBot="1" x14ac:dyDescent="0.25">
      <c r="C56" s="235" t="str">
        <f>Translations!$B$994</f>
        <v>Sum of domestic flights:</v>
      </c>
      <c r="D56" s="235"/>
      <c r="E56" s="236">
        <f>SUM(E25:E54)</f>
        <v>0</v>
      </c>
      <c r="F56" s="236">
        <f t="shared" ref="F56:H56" si="1">SUM(F25:F54)</f>
        <v>0</v>
      </c>
      <c r="G56" s="236">
        <f t="shared" si="1"/>
        <v>0</v>
      </c>
      <c r="H56" s="236">
        <f t="shared" si="1"/>
        <v>0</v>
      </c>
      <c r="I56" s="236">
        <f>SUM(I25:I54)</f>
        <v>0</v>
      </c>
      <c r="J56" s="236">
        <f>SUM(J25:J54)</f>
        <v>0</v>
      </c>
      <c r="K56" s="237">
        <f>SUM(K25:K54)</f>
        <v>0</v>
      </c>
      <c r="L56" s="213"/>
      <c r="M56" s="182"/>
    </row>
    <row r="58" spans="2:13" ht="12.75" customHeight="1" x14ac:dyDescent="0.2">
      <c r="B58" s="107" t="s">
        <v>11</v>
      </c>
      <c r="C58" s="946" t="str">
        <f>Translations!$B$1279</f>
        <v>Aggregated CO2 emissions from all flights departing from each Member State to another Member State, to Switzerland, or to the UK</v>
      </c>
      <c r="D58" s="946"/>
      <c r="E58" s="946"/>
      <c r="F58" s="946"/>
      <c r="G58" s="946"/>
      <c r="H58" s="946"/>
      <c r="I58" s="946"/>
      <c r="J58" s="946"/>
      <c r="K58" s="946"/>
      <c r="M58" s="182"/>
    </row>
    <row r="59" spans="2:13" ht="25.5" customHeight="1" thickBot="1" x14ac:dyDescent="0.25">
      <c r="C59" s="932" t="str">
        <f>Translations!$B$1144</f>
        <v>Please complete the following table with the appropriate data for the reporting year. Note that the emission factors presented in section 5(b) MUST BE USED for calculating these emissions.</v>
      </c>
      <c r="D59" s="800"/>
      <c r="E59" s="800"/>
      <c r="F59" s="800"/>
      <c r="G59" s="800"/>
      <c r="H59" s="800"/>
      <c r="I59" s="800"/>
      <c r="J59" s="800"/>
      <c r="K59" s="800"/>
    </row>
    <row r="60" spans="2:13" x14ac:dyDescent="0.2">
      <c r="C60" s="183"/>
      <c r="D60" s="228"/>
      <c r="E60" s="933" t="str">
        <f>Translations!$B$979</f>
        <v>Emissions from each Fuel [t CO2]</v>
      </c>
      <c r="F60" s="934"/>
      <c r="G60" s="934"/>
      <c r="H60" s="934"/>
      <c r="I60" s="934"/>
      <c r="J60" s="935" t="str">
        <f>Translations!$B$980</f>
        <v>TOTAL [t CO2]</v>
      </c>
      <c r="K60" s="937" t="str">
        <f>Translations!$B$1026</f>
        <v>Total number of flights</v>
      </c>
      <c r="L60" s="213"/>
      <c r="M60" s="217"/>
    </row>
    <row r="61" spans="2:13" ht="33.75" x14ac:dyDescent="0.2">
      <c r="C61" s="147" t="str">
        <f>Translations!$B$996</f>
        <v>State of departure</v>
      </c>
      <c r="D61" s="147" t="str">
        <f>Translations!$B$997</f>
        <v>State of arrival</v>
      </c>
      <c r="E61" s="147" t="str">
        <f>Translations!$B$981</f>
        <v>Jet kerosene (jet A1 or 
jet A)</v>
      </c>
      <c r="F61" s="147" t="str">
        <f>Translations!$B$274</f>
        <v>Jet gasoline (Jet B)</v>
      </c>
      <c r="G61" s="147" t="str">
        <f>Translations!$B$275</f>
        <v>Aviation gasoline (AvGas)</v>
      </c>
      <c r="H61" s="216" t="str">
        <f>Translations!$B$982</f>
        <v>Alternative fuel 1</v>
      </c>
      <c r="I61" s="216" t="str">
        <f>Translations!$B$983</f>
        <v>&lt;add more fuels before this column&gt;</v>
      </c>
      <c r="J61" s="936"/>
      <c r="K61" s="938"/>
      <c r="L61" s="213"/>
    </row>
    <row r="62" spans="2:13" x14ac:dyDescent="0.2">
      <c r="C62" s="238"/>
      <c r="D62" s="238"/>
      <c r="E62" s="239"/>
      <c r="F62" s="239"/>
      <c r="G62" s="239"/>
      <c r="H62" s="239"/>
      <c r="I62" s="239"/>
      <c r="J62" s="219">
        <f t="shared" ref="J62:J86" si="2">SUM(E62:I62)</f>
        <v>0</v>
      </c>
      <c r="K62" s="240"/>
      <c r="L62" s="213"/>
      <c r="M62" s="182"/>
    </row>
    <row r="63" spans="2:13" x14ac:dyDescent="0.2">
      <c r="C63" s="238"/>
      <c r="D63" s="238"/>
      <c r="E63" s="239"/>
      <c r="F63" s="239"/>
      <c r="G63" s="239"/>
      <c r="H63" s="239"/>
      <c r="I63" s="239"/>
      <c r="J63" s="219">
        <f t="shared" si="2"/>
        <v>0</v>
      </c>
      <c r="K63" s="240"/>
      <c r="L63" s="213"/>
    </row>
    <row r="64" spans="2:13" x14ac:dyDescent="0.2">
      <c r="C64" s="238"/>
      <c r="D64" s="238"/>
      <c r="E64" s="239"/>
      <c r="F64" s="239"/>
      <c r="G64" s="239"/>
      <c r="H64" s="239"/>
      <c r="I64" s="239"/>
      <c r="J64" s="219">
        <f t="shared" si="2"/>
        <v>0</v>
      </c>
      <c r="K64" s="240"/>
      <c r="L64" s="213"/>
    </row>
    <row r="65" spans="3:12" x14ac:dyDescent="0.2">
      <c r="C65" s="238"/>
      <c r="D65" s="238"/>
      <c r="E65" s="239"/>
      <c r="F65" s="239"/>
      <c r="G65" s="239"/>
      <c r="H65" s="239"/>
      <c r="I65" s="239"/>
      <c r="J65" s="219">
        <f t="shared" si="2"/>
        <v>0</v>
      </c>
      <c r="K65" s="240"/>
      <c r="L65" s="213"/>
    </row>
    <row r="66" spans="3:12" x14ac:dyDescent="0.2">
      <c r="C66" s="238"/>
      <c r="D66" s="238"/>
      <c r="E66" s="239"/>
      <c r="F66" s="239"/>
      <c r="G66" s="239"/>
      <c r="H66" s="239"/>
      <c r="I66" s="239"/>
      <c r="J66" s="219">
        <f t="shared" si="2"/>
        <v>0</v>
      </c>
      <c r="K66" s="240"/>
      <c r="L66" s="213"/>
    </row>
    <row r="67" spans="3:12" x14ac:dyDescent="0.2">
      <c r="C67" s="238"/>
      <c r="D67" s="238"/>
      <c r="E67" s="239"/>
      <c r="F67" s="239"/>
      <c r="G67" s="239"/>
      <c r="H67" s="239"/>
      <c r="I67" s="239"/>
      <c r="J67" s="219">
        <f t="shared" si="2"/>
        <v>0</v>
      </c>
      <c r="K67" s="240"/>
      <c r="L67" s="213"/>
    </row>
    <row r="68" spans="3:12" x14ac:dyDescent="0.2">
      <c r="C68" s="238"/>
      <c r="D68" s="238"/>
      <c r="E68" s="239"/>
      <c r="F68" s="239"/>
      <c r="G68" s="239"/>
      <c r="H68" s="239"/>
      <c r="I68" s="239"/>
      <c r="J68" s="219">
        <f t="shared" si="2"/>
        <v>0</v>
      </c>
      <c r="K68" s="240"/>
      <c r="L68" s="213"/>
    </row>
    <row r="69" spans="3:12" x14ac:dyDescent="0.2">
      <c r="C69" s="238"/>
      <c r="D69" s="238"/>
      <c r="E69" s="239"/>
      <c r="F69" s="239"/>
      <c r="G69" s="239"/>
      <c r="H69" s="239"/>
      <c r="I69" s="239"/>
      <c r="J69" s="219">
        <f t="shared" si="2"/>
        <v>0</v>
      </c>
      <c r="K69" s="240"/>
      <c r="L69" s="213"/>
    </row>
    <row r="70" spans="3:12" x14ac:dyDescent="0.2">
      <c r="C70" s="238"/>
      <c r="D70" s="238"/>
      <c r="E70" s="239"/>
      <c r="F70" s="239"/>
      <c r="G70" s="239"/>
      <c r="H70" s="239"/>
      <c r="I70" s="239"/>
      <c r="J70" s="219">
        <f t="shared" si="2"/>
        <v>0</v>
      </c>
      <c r="K70" s="240"/>
      <c r="L70" s="213"/>
    </row>
    <row r="71" spans="3:12" x14ac:dyDescent="0.2">
      <c r="C71" s="238"/>
      <c r="D71" s="238"/>
      <c r="E71" s="239"/>
      <c r="F71" s="239"/>
      <c r="G71" s="239"/>
      <c r="H71" s="239"/>
      <c r="I71" s="239"/>
      <c r="J71" s="219">
        <f t="shared" si="2"/>
        <v>0</v>
      </c>
      <c r="K71" s="240"/>
      <c r="L71" s="213"/>
    </row>
    <row r="72" spans="3:12" x14ac:dyDescent="0.2">
      <c r="C72" s="238"/>
      <c r="D72" s="238"/>
      <c r="E72" s="239"/>
      <c r="F72" s="239"/>
      <c r="G72" s="239"/>
      <c r="H72" s="239"/>
      <c r="I72" s="239"/>
      <c r="J72" s="219">
        <f t="shared" si="2"/>
        <v>0</v>
      </c>
      <c r="K72" s="240"/>
      <c r="L72" s="213"/>
    </row>
    <row r="73" spans="3:12" x14ac:dyDescent="0.2">
      <c r="C73" s="238"/>
      <c r="D73" s="238"/>
      <c r="E73" s="239"/>
      <c r="F73" s="239"/>
      <c r="G73" s="239"/>
      <c r="H73" s="239"/>
      <c r="I73" s="239"/>
      <c r="J73" s="219">
        <f t="shared" si="2"/>
        <v>0</v>
      </c>
      <c r="K73" s="240"/>
      <c r="L73" s="213"/>
    </row>
    <row r="74" spans="3:12" x14ac:dyDescent="0.2">
      <c r="C74" s="238"/>
      <c r="D74" s="238"/>
      <c r="E74" s="239"/>
      <c r="F74" s="239"/>
      <c r="G74" s="239"/>
      <c r="H74" s="239"/>
      <c r="I74" s="239"/>
      <c r="J74" s="219">
        <f t="shared" si="2"/>
        <v>0</v>
      </c>
      <c r="K74" s="240"/>
      <c r="L74" s="213"/>
    </row>
    <row r="75" spans="3:12" x14ac:dyDescent="0.2">
      <c r="C75" s="238"/>
      <c r="D75" s="238"/>
      <c r="E75" s="239"/>
      <c r="F75" s="239"/>
      <c r="G75" s="239"/>
      <c r="H75" s="239"/>
      <c r="I75" s="239"/>
      <c r="J75" s="219">
        <f t="shared" si="2"/>
        <v>0</v>
      </c>
      <c r="K75" s="240"/>
      <c r="L75" s="213"/>
    </row>
    <row r="76" spans="3:12" x14ac:dyDescent="0.2">
      <c r="C76" s="238"/>
      <c r="D76" s="238"/>
      <c r="E76" s="239"/>
      <c r="F76" s="239"/>
      <c r="G76" s="239"/>
      <c r="H76" s="239"/>
      <c r="I76" s="239"/>
      <c r="J76" s="219">
        <f t="shared" si="2"/>
        <v>0</v>
      </c>
      <c r="K76" s="240"/>
      <c r="L76" s="213"/>
    </row>
    <row r="77" spans="3:12" x14ac:dyDescent="0.2">
      <c r="C77" s="238"/>
      <c r="D77" s="238"/>
      <c r="E77" s="239"/>
      <c r="F77" s="239"/>
      <c r="G77" s="239"/>
      <c r="H77" s="239"/>
      <c r="I77" s="239"/>
      <c r="J77" s="219">
        <f t="shared" si="2"/>
        <v>0</v>
      </c>
      <c r="K77" s="240"/>
      <c r="L77" s="213"/>
    </row>
    <row r="78" spans="3:12" x14ac:dyDescent="0.2">
      <c r="C78" s="238"/>
      <c r="D78" s="238"/>
      <c r="E78" s="239"/>
      <c r="F78" s="239"/>
      <c r="G78" s="239"/>
      <c r="H78" s="239"/>
      <c r="I78" s="239"/>
      <c r="J78" s="219">
        <f t="shared" si="2"/>
        <v>0</v>
      </c>
      <c r="K78" s="240"/>
      <c r="L78" s="213"/>
    </row>
    <row r="79" spans="3:12" x14ac:dyDescent="0.2">
      <c r="C79" s="238"/>
      <c r="D79" s="238"/>
      <c r="E79" s="239"/>
      <c r="F79" s="239"/>
      <c r="G79" s="239"/>
      <c r="H79" s="239"/>
      <c r="I79" s="239"/>
      <c r="J79" s="219">
        <f t="shared" si="2"/>
        <v>0</v>
      </c>
      <c r="K79" s="240"/>
      <c r="L79" s="213"/>
    </row>
    <row r="80" spans="3:12" x14ac:dyDescent="0.2">
      <c r="C80" s="238"/>
      <c r="D80" s="238"/>
      <c r="E80" s="239"/>
      <c r="F80" s="239"/>
      <c r="G80" s="239"/>
      <c r="H80" s="239"/>
      <c r="I80" s="239"/>
      <c r="J80" s="219">
        <f t="shared" si="2"/>
        <v>0</v>
      </c>
      <c r="K80" s="240"/>
      <c r="L80" s="213"/>
    </row>
    <row r="81" spans="1:13" x14ac:dyDescent="0.2">
      <c r="C81" s="238"/>
      <c r="D81" s="238"/>
      <c r="E81" s="239"/>
      <c r="F81" s="239"/>
      <c r="G81" s="239"/>
      <c r="H81" s="239"/>
      <c r="I81" s="239"/>
      <c r="J81" s="219">
        <f t="shared" si="2"/>
        <v>0</v>
      </c>
      <c r="K81" s="240"/>
      <c r="L81" s="213"/>
    </row>
    <row r="82" spans="1:13" x14ac:dyDescent="0.2">
      <c r="C82" s="238"/>
      <c r="D82" s="238"/>
      <c r="E82" s="239"/>
      <c r="F82" s="239"/>
      <c r="G82" s="239"/>
      <c r="H82" s="239"/>
      <c r="I82" s="239"/>
      <c r="J82" s="219">
        <f t="shared" si="2"/>
        <v>0</v>
      </c>
      <c r="K82" s="240"/>
      <c r="L82" s="213"/>
    </row>
    <row r="83" spans="1:13" x14ac:dyDescent="0.2">
      <c r="C83" s="238"/>
      <c r="D83" s="238"/>
      <c r="E83" s="239"/>
      <c r="F83" s="239"/>
      <c r="G83" s="239"/>
      <c r="H83" s="239"/>
      <c r="I83" s="239"/>
      <c r="J83" s="219">
        <f t="shared" si="2"/>
        <v>0</v>
      </c>
      <c r="K83" s="240"/>
      <c r="L83" s="213"/>
    </row>
    <row r="84" spans="1:13" x14ac:dyDescent="0.2">
      <c r="C84" s="238"/>
      <c r="D84" s="238"/>
      <c r="E84" s="239"/>
      <c r="F84" s="239"/>
      <c r="G84" s="239"/>
      <c r="H84" s="239"/>
      <c r="I84" s="239"/>
      <c r="J84" s="219">
        <f t="shared" si="2"/>
        <v>0</v>
      </c>
      <c r="K84" s="240"/>
      <c r="L84" s="213"/>
    </row>
    <row r="85" spans="1:13" x14ac:dyDescent="0.2">
      <c r="C85" s="238"/>
      <c r="D85" s="238"/>
      <c r="E85" s="239"/>
      <c r="F85" s="239"/>
      <c r="G85" s="239"/>
      <c r="H85" s="239"/>
      <c r="I85" s="239"/>
      <c r="J85" s="219">
        <f t="shared" si="2"/>
        <v>0</v>
      </c>
      <c r="K85" s="240"/>
      <c r="L85" s="213"/>
    </row>
    <row r="86" spans="1:13" x14ac:dyDescent="0.2">
      <c r="C86" s="238"/>
      <c r="D86" s="238"/>
      <c r="E86" s="239"/>
      <c r="F86" s="239"/>
      <c r="G86" s="239"/>
      <c r="H86" s="239"/>
      <c r="I86" s="239"/>
      <c r="J86" s="219">
        <f t="shared" si="2"/>
        <v>0</v>
      </c>
      <c r="K86" s="240"/>
      <c r="L86" s="213"/>
    </row>
    <row r="87" spans="1:13" x14ac:dyDescent="0.2">
      <c r="C87" s="188" t="str">
        <f>Translations!$B$998</f>
        <v>&lt; Please add additional rows above this row, if needed &gt;</v>
      </c>
      <c r="D87" s="184"/>
      <c r="E87" s="241"/>
      <c r="F87" s="241"/>
      <c r="G87" s="241"/>
      <c r="H87" s="241"/>
      <c r="I87" s="242"/>
      <c r="J87" s="243"/>
      <c r="K87" s="244"/>
      <c r="L87" s="213"/>
    </row>
    <row r="88" spans="1:13" ht="51" customHeight="1" thickBot="1" x14ac:dyDescent="0.25">
      <c r="C88" s="939" t="str">
        <f>Translations!$B$995</f>
        <v>Aggregated CO2 emissions from all flights departing from each Member State to another Member State, to Switzerland, or to the UK</v>
      </c>
      <c r="D88" s="944"/>
      <c r="E88" s="218">
        <f>SUM(E62:E87)</f>
        <v>0</v>
      </c>
      <c r="F88" s="218">
        <f>SUM(F62:F87)</f>
        <v>0</v>
      </c>
      <c r="G88" s="218">
        <f>SUM(G62:G87)</f>
        <v>0</v>
      </c>
      <c r="H88" s="218">
        <f>SUM(H62:H87)</f>
        <v>0</v>
      </c>
      <c r="I88" s="218">
        <f>SUM(I62:I87)</f>
        <v>0</v>
      </c>
      <c r="J88" s="219">
        <f>SUM(E88:I88)</f>
        <v>0</v>
      </c>
      <c r="K88" s="224">
        <f>SUM(K62:K87)</f>
        <v>0</v>
      </c>
      <c r="M88" s="182"/>
    </row>
    <row r="89" spans="1:13" x14ac:dyDescent="0.2">
      <c r="C89" s="245"/>
      <c r="D89" s="245"/>
      <c r="E89" s="245"/>
      <c r="F89" s="245"/>
      <c r="G89" s="245"/>
      <c r="H89" s="245"/>
      <c r="I89" s="245"/>
      <c r="J89" s="246"/>
    </row>
    <row r="90" spans="1:13" ht="12.75" hidden="1" customHeight="1" x14ac:dyDescent="0.2">
      <c r="A90" s="247"/>
      <c r="B90" s="107" t="s">
        <v>12</v>
      </c>
      <c r="C90" s="912" t="str">
        <f>Translations!$B$999</f>
        <v>Aggregated CO2 emissions from all flights arriving at each Member State from a third country:</v>
      </c>
      <c r="D90" s="913"/>
      <c r="E90" s="913"/>
      <c r="F90" s="913"/>
      <c r="G90" s="913"/>
      <c r="H90" s="913"/>
      <c r="I90" s="913"/>
      <c r="J90" s="913"/>
      <c r="M90" s="82"/>
    </row>
    <row r="91" spans="1:13" ht="25.5" hidden="1" customHeight="1" thickBot="1" x14ac:dyDescent="0.25">
      <c r="A91" s="247"/>
      <c r="C91" s="932" t="str">
        <f>Translations!$B$1144</f>
        <v>Please complete the following table with the appropriate data for the reporting year. Note that the emission factors presented in section 5(b) MUST BE USED for calculating these emissions.</v>
      </c>
      <c r="D91" s="800"/>
      <c r="E91" s="800"/>
      <c r="F91" s="800"/>
      <c r="G91" s="800"/>
      <c r="H91" s="800"/>
      <c r="I91" s="800"/>
      <c r="J91" s="800"/>
      <c r="K91" s="800"/>
      <c r="M91" s="82"/>
    </row>
    <row r="92" spans="1:13" hidden="1" x14ac:dyDescent="0.2">
      <c r="A92" s="247"/>
      <c r="C92" s="183"/>
      <c r="D92" s="228"/>
      <c r="E92" s="933" t="str">
        <f>Translations!$B$979</f>
        <v>Emissions from each Fuel [t CO2]</v>
      </c>
      <c r="F92" s="934"/>
      <c r="G92" s="934"/>
      <c r="H92" s="934"/>
      <c r="I92" s="934"/>
      <c r="J92" s="935" t="str">
        <f>Translations!$B$980</f>
        <v>TOTAL [t CO2]</v>
      </c>
      <c r="K92" s="937" t="str">
        <f>Translations!$B$1026</f>
        <v>Total number of flights</v>
      </c>
      <c r="L92" s="213"/>
      <c r="M92" s="82"/>
    </row>
    <row r="93" spans="1:13" ht="33.75" hidden="1" x14ac:dyDescent="0.2">
      <c r="A93" s="247"/>
      <c r="C93" s="147" t="str">
        <f>Translations!$B$1000</f>
        <v>State of departure</v>
      </c>
      <c r="D93" s="147" t="str">
        <f>Translations!$B$1001</f>
        <v>Member State of arrival</v>
      </c>
      <c r="E93" s="147" t="str">
        <f>Translations!$B$981</f>
        <v>Jet kerosene (jet A1 or 
jet A)</v>
      </c>
      <c r="F93" s="147" t="str">
        <f>Translations!$B$274</f>
        <v>Jet gasoline (Jet B)</v>
      </c>
      <c r="G93" s="147" t="str">
        <f>Translations!$B$275</f>
        <v>Aviation gasoline (AvGas)</v>
      </c>
      <c r="H93" s="216" t="str">
        <f>Translations!$B$982</f>
        <v>Alternative fuel 1</v>
      </c>
      <c r="I93" s="216" t="str">
        <f>Translations!$B$983</f>
        <v>&lt;add more fuels before this column&gt;</v>
      </c>
      <c r="J93" s="936"/>
      <c r="K93" s="938"/>
      <c r="L93" s="213"/>
      <c r="M93" s="82"/>
    </row>
    <row r="94" spans="1:13" hidden="1" x14ac:dyDescent="0.2">
      <c r="A94" s="247"/>
      <c r="C94" s="238"/>
      <c r="D94" s="238"/>
      <c r="E94" s="239"/>
      <c r="F94" s="239"/>
      <c r="G94" s="239"/>
      <c r="H94" s="239"/>
      <c r="I94" s="239"/>
      <c r="J94" s="219">
        <f t="shared" ref="J94:J118" si="3">SUM(E94:I94)</f>
        <v>0</v>
      </c>
      <c r="K94" s="240"/>
      <c r="L94" s="213"/>
      <c r="M94" s="82"/>
    </row>
    <row r="95" spans="1:13" hidden="1" x14ac:dyDescent="0.2">
      <c r="A95" s="247"/>
      <c r="C95" s="238"/>
      <c r="D95" s="238"/>
      <c r="E95" s="239"/>
      <c r="F95" s="239"/>
      <c r="G95" s="239"/>
      <c r="H95" s="239"/>
      <c r="I95" s="239"/>
      <c r="J95" s="219">
        <f t="shared" si="3"/>
        <v>0</v>
      </c>
      <c r="K95" s="240"/>
      <c r="L95" s="213"/>
      <c r="M95" s="82"/>
    </row>
    <row r="96" spans="1:13" hidden="1" x14ac:dyDescent="0.2">
      <c r="A96" s="247"/>
      <c r="C96" s="238"/>
      <c r="D96" s="238"/>
      <c r="E96" s="239"/>
      <c r="F96" s="239"/>
      <c r="G96" s="239"/>
      <c r="H96" s="239"/>
      <c r="I96" s="239"/>
      <c r="J96" s="219">
        <f t="shared" si="3"/>
        <v>0</v>
      </c>
      <c r="K96" s="240"/>
      <c r="L96" s="213"/>
      <c r="M96" s="82"/>
    </row>
    <row r="97" spans="1:13" hidden="1" x14ac:dyDescent="0.2">
      <c r="A97" s="247"/>
      <c r="C97" s="238"/>
      <c r="D97" s="238"/>
      <c r="E97" s="239"/>
      <c r="F97" s="239"/>
      <c r="G97" s="239"/>
      <c r="H97" s="239"/>
      <c r="I97" s="239"/>
      <c r="J97" s="219">
        <f t="shared" si="3"/>
        <v>0</v>
      </c>
      <c r="K97" s="240"/>
      <c r="L97" s="213"/>
      <c r="M97" s="82"/>
    </row>
    <row r="98" spans="1:13" hidden="1" x14ac:dyDescent="0.2">
      <c r="A98" s="247"/>
      <c r="C98" s="238"/>
      <c r="D98" s="238"/>
      <c r="E98" s="239"/>
      <c r="F98" s="239"/>
      <c r="G98" s="239"/>
      <c r="H98" s="239"/>
      <c r="I98" s="239"/>
      <c r="J98" s="219">
        <f t="shared" si="3"/>
        <v>0</v>
      </c>
      <c r="K98" s="240"/>
      <c r="L98" s="213"/>
      <c r="M98" s="82"/>
    </row>
    <row r="99" spans="1:13" hidden="1" x14ac:dyDescent="0.2">
      <c r="A99" s="247"/>
      <c r="C99" s="238"/>
      <c r="D99" s="238"/>
      <c r="E99" s="239"/>
      <c r="F99" s="239"/>
      <c r="G99" s="239"/>
      <c r="H99" s="239"/>
      <c r="I99" s="239"/>
      <c r="J99" s="219">
        <f t="shared" si="3"/>
        <v>0</v>
      </c>
      <c r="K99" s="240"/>
      <c r="L99" s="213"/>
      <c r="M99" s="82"/>
    </row>
    <row r="100" spans="1:13" hidden="1" x14ac:dyDescent="0.2">
      <c r="A100" s="247"/>
      <c r="C100" s="238"/>
      <c r="D100" s="238"/>
      <c r="E100" s="239"/>
      <c r="F100" s="239"/>
      <c r="G100" s="239"/>
      <c r="H100" s="239"/>
      <c r="I100" s="239"/>
      <c r="J100" s="219">
        <f t="shared" si="3"/>
        <v>0</v>
      </c>
      <c r="K100" s="240"/>
      <c r="L100" s="213"/>
      <c r="M100" s="82"/>
    </row>
    <row r="101" spans="1:13" hidden="1" x14ac:dyDescent="0.2">
      <c r="A101" s="247"/>
      <c r="C101" s="238"/>
      <c r="D101" s="238"/>
      <c r="E101" s="239"/>
      <c r="F101" s="239"/>
      <c r="G101" s="239"/>
      <c r="H101" s="239"/>
      <c r="I101" s="239"/>
      <c r="J101" s="219">
        <f t="shared" si="3"/>
        <v>0</v>
      </c>
      <c r="K101" s="240"/>
      <c r="L101" s="213"/>
      <c r="M101" s="82"/>
    </row>
    <row r="102" spans="1:13" hidden="1" x14ac:dyDescent="0.2">
      <c r="A102" s="247"/>
      <c r="C102" s="238"/>
      <c r="D102" s="238"/>
      <c r="E102" s="239"/>
      <c r="F102" s="239"/>
      <c r="G102" s="239"/>
      <c r="H102" s="239"/>
      <c r="I102" s="239"/>
      <c r="J102" s="219">
        <f t="shared" si="3"/>
        <v>0</v>
      </c>
      <c r="K102" s="240"/>
      <c r="L102" s="213"/>
      <c r="M102" s="82"/>
    </row>
    <row r="103" spans="1:13" hidden="1" x14ac:dyDescent="0.2">
      <c r="A103" s="247"/>
      <c r="C103" s="238"/>
      <c r="D103" s="238"/>
      <c r="E103" s="239"/>
      <c r="F103" s="239"/>
      <c r="G103" s="239"/>
      <c r="H103" s="239"/>
      <c r="I103" s="239"/>
      <c r="J103" s="219">
        <f t="shared" si="3"/>
        <v>0</v>
      </c>
      <c r="K103" s="240"/>
      <c r="L103" s="213"/>
      <c r="M103" s="82"/>
    </row>
    <row r="104" spans="1:13" hidden="1" x14ac:dyDescent="0.2">
      <c r="A104" s="247"/>
      <c r="C104" s="238"/>
      <c r="D104" s="238"/>
      <c r="E104" s="239"/>
      <c r="F104" s="239"/>
      <c r="G104" s="239"/>
      <c r="H104" s="239"/>
      <c r="I104" s="239"/>
      <c r="J104" s="219">
        <f t="shared" si="3"/>
        <v>0</v>
      </c>
      <c r="K104" s="240"/>
      <c r="L104" s="213"/>
      <c r="M104" s="82"/>
    </row>
    <row r="105" spans="1:13" hidden="1" x14ac:dyDescent="0.2">
      <c r="A105" s="247"/>
      <c r="C105" s="238"/>
      <c r="D105" s="238"/>
      <c r="E105" s="239"/>
      <c r="F105" s="239"/>
      <c r="G105" s="239"/>
      <c r="H105" s="239"/>
      <c r="I105" s="239"/>
      <c r="J105" s="219">
        <f t="shared" si="3"/>
        <v>0</v>
      </c>
      <c r="K105" s="240"/>
      <c r="L105" s="213"/>
      <c r="M105" s="82"/>
    </row>
    <row r="106" spans="1:13" hidden="1" x14ac:dyDescent="0.2">
      <c r="A106" s="247"/>
      <c r="C106" s="238"/>
      <c r="D106" s="238"/>
      <c r="E106" s="239"/>
      <c r="F106" s="239"/>
      <c r="G106" s="239"/>
      <c r="H106" s="239"/>
      <c r="I106" s="239"/>
      <c r="J106" s="219">
        <f t="shared" si="3"/>
        <v>0</v>
      </c>
      <c r="K106" s="240"/>
      <c r="L106" s="213"/>
      <c r="M106" s="82"/>
    </row>
    <row r="107" spans="1:13" hidden="1" x14ac:dyDescent="0.2">
      <c r="A107" s="247"/>
      <c r="C107" s="238"/>
      <c r="D107" s="238"/>
      <c r="E107" s="239"/>
      <c r="F107" s="239"/>
      <c r="G107" s="239"/>
      <c r="H107" s="239"/>
      <c r="I107" s="239"/>
      <c r="J107" s="219">
        <f t="shared" si="3"/>
        <v>0</v>
      </c>
      <c r="K107" s="240"/>
      <c r="L107" s="213"/>
      <c r="M107" s="82"/>
    </row>
    <row r="108" spans="1:13" hidden="1" x14ac:dyDescent="0.2">
      <c r="A108" s="247"/>
      <c r="C108" s="238"/>
      <c r="D108" s="238"/>
      <c r="E108" s="239"/>
      <c r="F108" s="239"/>
      <c r="G108" s="239"/>
      <c r="H108" s="239"/>
      <c r="I108" s="239"/>
      <c r="J108" s="219">
        <f t="shared" si="3"/>
        <v>0</v>
      </c>
      <c r="K108" s="240"/>
      <c r="L108" s="213"/>
      <c r="M108" s="82"/>
    </row>
    <row r="109" spans="1:13" hidden="1" x14ac:dyDescent="0.2">
      <c r="A109" s="247"/>
      <c r="C109" s="238"/>
      <c r="D109" s="238"/>
      <c r="E109" s="239"/>
      <c r="F109" s="239"/>
      <c r="G109" s="239"/>
      <c r="H109" s="239"/>
      <c r="I109" s="239"/>
      <c r="J109" s="219">
        <f t="shared" si="3"/>
        <v>0</v>
      </c>
      <c r="K109" s="240"/>
      <c r="L109" s="213"/>
      <c r="M109" s="82"/>
    </row>
    <row r="110" spans="1:13" hidden="1" x14ac:dyDescent="0.2">
      <c r="A110" s="247"/>
      <c r="C110" s="238"/>
      <c r="D110" s="238"/>
      <c r="E110" s="239"/>
      <c r="F110" s="239"/>
      <c r="G110" s="239"/>
      <c r="H110" s="239"/>
      <c r="I110" s="239"/>
      <c r="J110" s="219">
        <f t="shared" si="3"/>
        <v>0</v>
      </c>
      <c r="K110" s="240"/>
      <c r="L110" s="213"/>
      <c r="M110" s="82"/>
    </row>
    <row r="111" spans="1:13" hidden="1" x14ac:dyDescent="0.2">
      <c r="A111" s="247"/>
      <c r="C111" s="238"/>
      <c r="D111" s="238"/>
      <c r="E111" s="239"/>
      <c r="F111" s="239"/>
      <c r="G111" s="239"/>
      <c r="H111" s="239"/>
      <c r="I111" s="239"/>
      <c r="J111" s="219">
        <f t="shared" si="3"/>
        <v>0</v>
      </c>
      <c r="K111" s="240"/>
      <c r="L111" s="213"/>
      <c r="M111" s="82"/>
    </row>
    <row r="112" spans="1:13" hidden="1" x14ac:dyDescent="0.2">
      <c r="A112" s="247"/>
      <c r="C112" s="238"/>
      <c r="D112" s="238"/>
      <c r="E112" s="239"/>
      <c r="F112" s="239"/>
      <c r="G112" s="239"/>
      <c r="H112" s="239"/>
      <c r="I112" s="239"/>
      <c r="J112" s="219">
        <f t="shared" si="3"/>
        <v>0</v>
      </c>
      <c r="K112" s="240"/>
      <c r="L112" s="213"/>
      <c r="M112" s="82"/>
    </row>
    <row r="113" spans="1:13" hidden="1" x14ac:dyDescent="0.2">
      <c r="A113" s="247"/>
      <c r="C113" s="238"/>
      <c r="D113" s="238"/>
      <c r="E113" s="239"/>
      <c r="F113" s="239"/>
      <c r="G113" s="239"/>
      <c r="H113" s="239"/>
      <c r="I113" s="239"/>
      <c r="J113" s="219">
        <f t="shared" si="3"/>
        <v>0</v>
      </c>
      <c r="K113" s="240"/>
      <c r="L113" s="213"/>
      <c r="M113" s="82"/>
    </row>
    <row r="114" spans="1:13" hidden="1" x14ac:dyDescent="0.2">
      <c r="A114" s="247"/>
      <c r="C114" s="238"/>
      <c r="D114" s="238"/>
      <c r="E114" s="239"/>
      <c r="F114" s="239"/>
      <c r="G114" s="239"/>
      <c r="H114" s="239"/>
      <c r="I114" s="239"/>
      <c r="J114" s="219">
        <f t="shared" si="3"/>
        <v>0</v>
      </c>
      <c r="K114" s="240"/>
      <c r="L114" s="213"/>
      <c r="M114" s="82"/>
    </row>
    <row r="115" spans="1:13" hidden="1" x14ac:dyDescent="0.2">
      <c r="A115" s="247"/>
      <c r="C115" s="238"/>
      <c r="D115" s="238"/>
      <c r="E115" s="239"/>
      <c r="F115" s="239"/>
      <c r="G115" s="239"/>
      <c r="H115" s="239"/>
      <c r="I115" s="239"/>
      <c r="J115" s="219">
        <f t="shared" si="3"/>
        <v>0</v>
      </c>
      <c r="K115" s="240"/>
      <c r="L115" s="213"/>
      <c r="M115" s="82"/>
    </row>
    <row r="116" spans="1:13" hidden="1" x14ac:dyDescent="0.2">
      <c r="A116" s="247"/>
      <c r="C116" s="238"/>
      <c r="D116" s="238"/>
      <c r="E116" s="239"/>
      <c r="F116" s="239"/>
      <c r="G116" s="239"/>
      <c r="H116" s="239"/>
      <c r="I116" s="239"/>
      <c r="J116" s="219">
        <f t="shared" si="3"/>
        <v>0</v>
      </c>
      <c r="K116" s="240"/>
      <c r="L116" s="213"/>
      <c r="M116" s="82"/>
    </row>
    <row r="117" spans="1:13" hidden="1" x14ac:dyDescent="0.2">
      <c r="A117" s="247"/>
      <c r="C117" s="238"/>
      <c r="D117" s="238"/>
      <c r="E117" s="239"/>
      <c r="F117" s="239"/>
      <c r="G117" s="239"/>
      <c r="H117" s="239"/>
      <c r="I117" s="239"/>
      <c r="J117" s="219">
        <f t="shared" si="3"/>
        <v>0</v>
      </c>
      <c r="K117" s="240"/>
      <c r="L117" s="213"/>
      <c r="M117" s="82"/>
    </row>
    <row r="118" spans="1:13" hidden="1" x14ac:dyDescent="0.2">
      <c r="A118" s="247"/>
      <c r="C118" s="238"/>
      <c r="D118" s="238"/>
      <c r="E118" s="239"/>
      <c r="F118" s="239"/>
      <c r="G118" s="239"/>
      <c r="H118" s="239"/>
      <c r="I118" s="239"/>
      <c r="J118" s="219">
        <f t="shared" si="3"/>
        <v>0</v>
      </c>
      <c r="K118" s="240"/>
      <c r="L118" s="213"/>
      <c r="M118" s="82"/>
    </row>
    <row r="119" spans="1:13" hidden="1" x14ac:dyDescent="0.2">
      <c r="A119" s="247"/>
      <c r="C119" s="188" t="str">
        <f>Translations!$B$998</f>
        <v>&lt; Please add additional rows above this row, if needed &gt;</v>
      </c>
      <c r="D119" s="184"/>
      <c r="E119" s="241"/>
      <c r="F119" s="241"/>
      <c r="G119" s="241"/>
      <c r="H119" s="241"/>
      <c r="I119" s="242"/>
      <c r="J119" s="243"/>
      <c r="K119" s="244"/>
      <c r="L119" s="213"/>
      <c r="M119" s="82"/>
    </row>
    <row r="120" spans="1:13" ht="38.25" hidden="1" customHeight="1" thickBot="1" x14ac:dyDescent="0.25">
      <c r="A120" s="247"/>
      <c r="C120" s="939" t="str">
        <f>Translations!$B$1002</f>
        <v>Aggregated CO2 emissions from all flights arriving at each MS from third countries:</v>
      </c>
      <c r="D120" s="944"/>
      <c r="E120" s="218">
        <f>SUM(E94:E119)</f>
        <v>0</v>
      </c>
      <c r="F120" s="218">
        <f>SUM(F94:F119)</f>
        <v>0</v>
      </c>
      <c r="G120" s="218">
        <f>SUM(G94:G119)</f>
        <v>0</v>
      </c>
      <c r="H120" s="218">
        <f>SUM(H94:H119)</f>
        <v>0</v>
      </c>
      <c r="I120" s="218">
        <f>SUM(I94:I119)</f>
        <v>0</v>
      </c>
      <c r="J120" s="219">
        <f>SUM(E120:I120)</f>
        <v>0</v>
      </c>
      <c r="K120" s="224">
        <f>SUM(K94:K119)</f>
        <v>0</v>
      </c>
      <c r="M120" s="82"/>
    </row>
    <row r="121" spans="1:13" x14ac:dyDescent="0.2">
      <c r="C121" s="135"/>
      <c r="D121" s="135"/>
      <c r="E121" s="135"/>
      <c r="F121" s="135"/>
      <c r="G121" s="135"/>
      <c r="H121" s="135"/>
      <c r="I121" s="135"/>
    </row>
    <row r="122" spans="1:13" x14ac:dyDescent="0.2">
      <c r="A122" s="139"/>
      <c r="B122" s="139"/>
      <c r="C122" s="248"/>
      <c r="D122" s="248"/>
      <c r="E122" s="248"/>
      <c r="F122" s="248"/>
      <c r="G122" s="248"/>
      <c r="H122" s="248"/>
      <c r="I122" s="248"/>
      <c r="J122" s="139"/>
      <c r="K122" s="139"/>
      <c r="L122" s="139"/>
    </row>
    <row r="123" spans="1:13" ht="15.75" x14ac:dyDescent="0.2">
      <c r="A123" s="139"/>
      <c r="B123" s="210" t="s">
        <v>1</v>
      </c>
      <c r="C123" s="180" t="str">
        <f>Translations!$B$1245</f>
        <v>Detailed emissions data – CH ETS</v>
      </c>
      <c r="D123" s="180"/>
      <c r="E123" s="180"/>
      <c r="F123" s="180"/>
      <c r="G123" s="180"/>
      <c r="H123" s="180"/>
      <c r="I123" s="180"/>
      <c r="J123" s="180"/>
      <c r="K123" s="180"/>
      <c r="L123" s="139"/>
    </row>
    <row r="124" spans="1:13" ht="5.25" customHeight="1" x14ac:dyDescent="0.2">
      <c r="A124" s="139"/>
      <c r="C124" s="135"/>
      <c r="D124" s="135"/>
      <c r="E124" s="135"/>
      <c r="F124" s="135"/>
      <c r="G124" s="135"/>
      <c r="H124" s="135"/>
      <c r="I124" s="135"/>
      <c r="L124" s="139"/>
    </row>
    <row r="125" spans="1:13" ht="28.5" customHeight="1" x14ac:dyDescent="0.2">
      <c r="A125" s="139"/>
      <c r="B125" s="107" t="s">
        <v>9</v>
      </c>
      <c r="C125" s="869" t="str">
        <f>Translations!$B$1280</f>
        <v>The following table is used for control purposes only. Please make sure that the totals are consistent with the result of section 5(d). The following sections (b) and (c) should be filled without any double counting of emissions.</v>
      </c>
      <c r="D125" s="829"/>
      <c r="E125" s="829"/>
      <c r="F125" s="829"/>
      <c r="G125" s="829"/>
      <c r="H125" s="829"/>
      <c r="I125" s="829"/>
      <c r="J125" s="829"/>
      <c r="K125" s="800"/>
      <c r="L125" s="139"/>
    </row>
    <row r="126" spans="1:13" ht="51" customHeight="1" x14ac:dyDescent="0.2">
      <c r="A126" s="139"/>
      <c r="B126" s="107"/>
      <c r="C126" s="869" t="str">
        <f>Translations!$B$1281</f>
        <v>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126" s="829"/>
      <c r="E126" s="829"/>
      <c r="F126" s="829"/>
      <c r="G126" s="829"/>
      <c r="H126" s="829"/>
      <c r="I126" s="829"/>
      <c r="J126" s="829"/>
      <c r="K126" s="800"/>
      <c r="L126" s="139"/>
    </row>
    <row r="127" spans="1:13" ht="25.5" customHeight="1" x14ac:dyDescent="0.2">
      <c r="A127" s="139"/>
      <c r="B127" s="107"/>
      <c r="C127" s="869" t="str">
        <f>Translations!$B$978</f>
        <v>Note: Only fossil emissions are accounted for in this section. This includes biomass emissions for which sustainability criteria have not been proven.</v>
      </c>
      <c r="D127" s="829"/>
      <c r="E127" s="829"/>
      <c r="F127" s="829"/>
      <c r="G127" s="829"/>
      <c r="H127" s="829"/>
      <c r="I127" s="829"/>
      <c r="J127" s="829"/>
      <c r="K127" s="800"/>
      <c r="L127" s="139"/>
    </row>
    <row r="128" spans="1:13" ht="13.5" thickBot="1" x14ac:dyDescent="0.25">
      <c r="A128" s="139"/>
      <c r="L128" s="139"/>
    </row>
    <row r="129" spans="1:14" x14ac:dyDescent="0.2">
      <c r="A129" s="139"/>
      <c r="C129" s="211"/>
      <c r="D129" s="212"/>
      <c r="E129" s="933" t="str">
        <f>Translations!$B$979</f>
        <v>Emissions from each Fuel [t CO2]</v>
      </c>
      <c r="F129" s="934"/>
      <c r="G129" s="934"/>
      <c r="H129" s="934"/>
      <c r="I129" s="934"/>
      <c r="J129" s="935" t="str">
        <f>Translations!$B$980</f>
        <v>TOTAL [t CO2]</v>
      </c>
      <c r="K129" s="937" t="str">
        <f>Translations!$B$1026</f>
        <v>Total number of flights</v>
      </c>
      <c r="L129" s="249"/>
    </row>
    <row r="130" spans="1:14" ht="33.75" x14ac:dyDescent="0.2">
      <c r="A130" s="139"/>
      <c r="C130" s="214"/>
      <c r="D130" s="215"/>
      <c r="E130" s="147" t="str">
        <f>Translations!$B$981</f>
        <v>Jet kerosene (jet A1 or 
jet A)</v>
      </c>
      <c r="F130" s="147" t="str">
        <f>Translations!$B$274</f>
        <v>Jet gasoline (Jet B)</v>
      </c>
      <c r="G130" s="147" t="str">
        <f>Translations!$B$275</f>
        <v>Aviation gasoline (AvGas)</v>
      </c>
      <c r="H130" s="216" t="str">
        <f>Translations!$B$982</f>
        <v>Alternative fuel 1</v>
      </c>
      <c r="I130" s="216" t="str">
        <f>Translations!$B$983</f>
        <v>&lt;add more fuels before this column&gt;</v>
      </c>
      <c r="J130" s="945"/>
      <c r="K130" s="938"/>
      <c r="L130" s="249"/>
      <c r="M130" s="217"/>
    </row>
    <row r="131" spans="1:14" ht="39.950000000000003" customHeight="1" x14ac:dyDescent="0.2">
      <c r="A131" s="139"/>
      <c r="B131" s="130" t="s">
        <v>43</v>
      </c>
      <c r="C131" s="890" t="str">
        <f>Translations!$B$1282</f>
        <v>Total aggregated CO2 emissions from all flights relating to the scope of the CH ETS 
(= B + C)</v>
      </c>
      <c r="D131" s="889"/>
      <c r="E131" s="218">
        <f>E132+E133</f>
        <v>0</v>
      </c>
      <c r="F131" s="218">
        <f>F132+F133</f>
        <v>0</v>
      </c>
      <c r="G131" s="218">
        <f>G132+G133</f>
        <v>0</v>
      </c>
      <c r="H131" s="218">
        <f>H132+H133</f>
        <v>0</v>
      </c>
      <c r="I131" s="218">
        <f>I132+I133</f>
        <v>0</v>
      </c>
      <c r="J131" s="219">
        <f>SUM(E131:I131)</f>
        <v>0</v>
      </c>
      <c r="K131" s="220">
        <f>K132+K133</f>
        <v>0</v>
      </c>
      <c r="L131" s="249"/>
    </row>
    <row r="132" spans="1:14" ht="39.950000000000003" customHeight="1" x14ac:dyDescent="0.2">
      <c r="A132" s="139"/>
      <c r="B132" s="130" t="s">
        <v>44</v>
      </c>
      <c r="C132" s="941" t="str">
        <f>Translations!$B$1283</f>
        <v>Swiss domestic flights</v>
      </c>
      <c r="D132" s="942"/>
      <c r="E132" s="250">
        <f>SUM(E142)</f>
        <v>0</v>
      </c>
      <c r="F132" s="250">
        <f t="shared" ref="F132:K132" si="4">SUM(F142)</f>
        <v>0</v>
      </c>
      <c r="G132" s="250">
        <f t="shared" si="4"/>
        <v>0</v>
      </c>
      <c r="H132" s="250">
        <f t="shared" si="4"/>
        <v>0</v>
      </c>
      <c r="I132" s="250">
        <f t="shared" si="4"/>
        <v>0</v>
      </c>
      <c r="J132" s="251">
        <f t="shared" si="4"/>
        <v>0</v>
      </c>
      <c r="K132" s="252">
        <f t="shared" si="4"/>
        <v>0</v>
      </c>
      <c r="L132" s="249"/>
    </row>
    <row r="133" spans="1:14" ht="39.950000000000003" customHeight="1" thickBot="1" x14ac:dyDescent="0.25">
      <c r="A133" s="139"/>
      <c r="B133" s="130" t="s">
        <v>45</v>
      </c>
      <c r="C133" s="941" t="str">
        <f>Translations!$B$1284</f>
        <v>Flights from Switzerland to EEA countries or to the UK</v>
      </c>
      <c r="D133" s="942"/>
      <c r="E133" s="253">
        <f>SUM(E179)</f>
        <v>0</v>
      </c>
      <c r="F133" s="253">
        <f t="shared" ref="F133:K133" si="5">SUM(F179)</f>
        <v>0</v>
      </c>
      <c r="G133" s="253">
        <f t="shared" si="5"/>
        <v>0</v>
      </c>
      <c r="H133" s="253">
        <f t="shared" si="5"/>
        <v>0</v>
      </c>
      <c r="I133" s="253">
        <f t="shared" si="5"/>
        <v>0</v>
      </c>
      <c r="J133" s="251">
        <f t="shared" si="5"/>
        <v>0</v>
      </c>
      <c r="K133" s="254">
        <f t="shared" si="5"/>
        <v>0</v>
      </c>
      <c r="L133" s="249"/>
      <c r="M133" s="217"/>
      <c r="N133" s="217"/>
    </row>
    <row r="134" spans="1:14" x14ac:dyDescent="0.2">
      <c r="A134" s="139"/>
      <c r="C134" s="255"/>
      <c r="D134" s="134"/>
      <c r="E134" s="134"/>
      <c r="F134" s="134"/>
      <c r="G134" s="134"/>
      <c r="H134" s="134"/>
      <c r="I134" s="134"/>
      <c r="J134" s="134"/>
      <c r="K134" s="225"/>
      <c r="L134" s="139"/>
      <c r="M134" s="217"/>
    </row>
    <row r="135" spans="1:14" x14ac:dyDescent="0.2">
      <c r="A135" s="139"/>
      <c r="C135" s="116" t="str">
        <f>Translations!$B$1285</f>
        <v>Total emissions entered in section 5(d):</v>
      </c>
      <c r="F135" s="226">
        <f>INDICATOR_CHETS_TotalEmissions</f>
        <v>0</v>
      </c>
      <c r="G135" s="227" t="s">
        <v>41</v>
      </c>
      <c r="L135" s="139"/>
    </row>
    <row r="136" spans="1:14" x14ac:dyDescent="0.2">
      <c r="A136" s="139"/>
      <c r="C136" s="116" t="str">
        <f>Translations!$B$990</f>
        <v>Difference to data given in this sheet:</v>
      </c>
      <c r="F136" s="140">
        <f>F135-ROUND(J131,0)</f>
        <v>0</v>
      </c>
      <c r="G136" s="227" t="s">
        <v>41</v>
      </c>
      <c r="L136" s="139"/>
      <c r="M136" s="182"/>
    </row>
    <row r="137" spans="1:14" x14ac:dyDescent="0.2">
      <c r="A137" s="139"/>
      <c r="L137" s="139"/>
    </row>
    <row r="138" spans="1:14" x14ac:dyDescent="0.2">
      <c r="A138" s="139"/>
      <c r="B138" s="107" t="s">
        <v>10</v>
      </c>
      <c r="C138" s="135" t="str">
        <f>Translations!$B$1286</f>
        <v>Domestic flights:</v>
      </c>
      <c r="D138" s="135"/>
      <c r="E138" s="135"/>
      <c r="F138" s="135"/>
      <c r="G138" s="135"/>
      <c r="H138" s="135"/>
      <c r="I138" s="135"/>
      <c r="L138" s="139"/>
    </row>
    <row r="139" spans="1:14" ht="25.5" customHeight="1" thickBot="1" x14ac:dyDescent="0.25">
      <c r="A139" s="139"/>
      <c r="C139" s="932" t="str">
        <f>Translations!$B$1144</f>
        <v>Please complete the following table with the appropriate data for the reporting year. Note that the emission factors presented in section 5(b) MUST BE USED for calculating these emissions.</v>
      </c>
      <c r="D139" s="800"/>
      <c r="E139" s="800"/>
      <c r="F139" s="800"/>
      <c r="G139" s="800"/>
      <c r="H139" s="800"/>
      <c r="I139" s="800"/>
      <c r="J139" s="800"/>
      <c r="K139" s="800"/>
      <c r="L139" s="139"/>
    </row>
    <row r="140" spans="1:14" x14ac:dyDescent="0.2">
      <c r="A140" s="139"/>
      <c r="C140" s="183"/>
      <c r="D140" s="228"/>
      <c r="E140" s="933" t="str">
        <f>Translations!$B$979</f>
        <v>Emissions from each Fuel [t CO2]</v>
      </c>
      <c r="F140" s="934"/>
      <c r="G140" s="934"/>
      <c r="H140" s="934"/>
      <c r="I140" s="934"/>
      <c r="J140" s="935" t="str">
        <f>Translations!$B$980</f>
        <v>TOTAL [t CO2]</v>
      </c>
      <c r="K140" s="937" t="str">
        <f>Translations!$B$1026</f>
        <v>Total number of flights</v>
      </c>
      <c r="L140" s="139"/>
    </row>
    <row r="141" spans="1:14" ht="33.75" x14ac:dyDescent="0.2">
      <c r="A141" s="139"/>
      <c r="C141" s="939" t="str">
        <f>Translations!$B$1287</f>
        <v>State of departure and arrival</v>
      </c>
      <c r="D141" s="943"/>
      <c r="E141" s="147" t="str">
        <f>Translations!$B$981</f>
        <v>Jet kerosene (jet A1 or 
jet A)</v>
      </c>
      <c r="F141" s="147" t="str">
        <f>Translations!$B$274</f>
        <v>Jet gasoline (Jet B)</v>
      </c>
      <c r="G141" s="147" t="str">
        <f>Translations!$B$275</f>
        <v>Aviation gasoline (AvGas)</v>
      </c>
      <c r="H141" s="216" t="str">
        <f>Translations!$B$982</f>
        <v>Alternative fuel 1</v>
      </c>
      <c r="I141" s="216" t="str">
        <f>Translations!$B$983</f>
        <v>&lt;add more fuels before this column&gt;</v>
      </c>
      <c r="J141" s="936"/>
      <c r="K141" s="938"/>
      <c r="L141" s="139"/>
    </row>
    <row r="142" spans="1:14" x14ac:dyDescent="0.2">
      <c r="A142" s="139"/>
      <c r="C142" s="229" t="str">
        <f>Translations!$B$574</f>
        <v>Switzerland</v>
      </c>
      <c r="D142" s="230"/>
      <c r="E142" s="231"/>
      <c r="F142" s="231"/>
      <c r="G142" s="231"/>
      <c r="H142" s="231"/>
      <c r="I142" s="231"/>
      <c r="J142" s="232">
        <f>SUM(E142:I142)</f>
        <v>0</v>
      </c>
      <c r="K142" s="233"/>
      <c r="L142" s="139"/>
    </row>
    <row r="143" spans="1:14" x14ac:dyDescent="0.2">
      <c r="A143" s="139"/>
      <c r="C143" s="135"/>
      <c r="D143" s="135"/>
      <c r="E143" s="135"/>
      <c r="F143" s="135"/>
      <c r="G143" s="135"/>
      <c r="H143" s="135"/>
      <c r="I143" s="135"/>
      <c r="L143" s="139"/>
    </row>
    <row r="144" spans="1:14" x14ac:dyDescent="0.2">
      <c r="A144" s="139"/>
      <c r="B144" s="107" t="s">
        <v>11</v>
      </c>
      <c r="C144" s="912" t="str">
        <f>Translations!$B$1288</f>
        <v>Aggregated CO2 emissions from all flights departing from Switzerland to an EEA Member State or to the UK:</v>
      </c>
      <c r="D144" s="931"/>
      <c r="E144" s="931"/>
      <c r="F144" s="931"/>
      <c r="G144" s="931"/>
      <c r="H144" s="931"/>
      <c r="I144" s="931"/>
      <c r="J144" s="931"/>
      <c r="L144" s="139"/>
      <c r="M144" s="217"/>
    </row>
    <row r="145" spans="1:13" ht="25.5" customHeight="1" thickBot="1" x14ac:dyDescent="0.25">
      <c r="A145" s="139"/>
      <c r="C145" s="932" t="str">
        <f>Translations!$B$1144</f>
        <v>Please complete the following table with the appropriate data for the reporting year. Note that the emission factors presented in section 5(b) MUST BE USED for calculating these emissions.</v>
      </c>
      <c r="D145" s="800"/>
      <c r="E145" s="800"/>
      <c r="F145" s="800"/>
      <c r="G145" s="800"/>
      <c r="H145" s="800"/>
      <c r="I145" s="800"/>
      <c r="J145" s="800"/>
      <c r="K145" s="800"/>
      <c r="L145" s="139"/>
    </row>
    <row r="146" spans="1:13" x14ac:dyDescent="0.2">
      <c r="A146" s="139"/>
      <c r="C146" s="183"/>
      <c r="D146" s="228"/>
      <c r="E146" s="933" t="str">
        <f>Translations!$B$979</f>
        <v>Emissions from each Fuel [t CO2]</v>
      </c>
      <c r="F146" s="934"/>
      <c r="G146" s="934"/>
      <c r="H146" s="934"/>
      <c r="I146" s="934"/>
      <c r="J146" s="935" t="str">
        <f>Translations!$B$980</f>
        <v>TOTAL [t CO2]</v>
      </c>
      <c r="K146" s="937" t="str">
        <f>Translations!$B$1026</f>
        <v>Total number of flights</v>
      </c>
      <c r="L146" s="139"/>
    </row>
    <row r="147" spans="1:13" ht="33.75" x14ac:dyDescent="0.2">
      <c r="A147" s="139"/>
      <c r="C147" s="147" t="str">
        <f>Translations!$B$996</f>
        <v>State of departure</v>
      </c>
      <c r="D147" s="281" t="str">
        <f>Translations!$B$997</f>
        <v>State of arrival</v>
      </c>
      <c r="E147" s="147" t="str">
        <f>Translations!$B$981</f>
        <v>Jet kerosene (jet A1 or 
jet A)</v>
      </c>
      <c r="F147" s="147" t="str">
        <f>Translations!$B$274</f>
        <v>Jet gasoline (Jet B)</v>
      </c>
      <c r="G147" s="147" t="str">
        <f>Translations!$B$275</f>
        <v>Aviation gasoline (AvGas)</v>
      </c>
      <c r="H147" s="216" t="str">
        <f>Translations!$B$982</f>
        <v>Alternative fuel 1</v>
      </c>
      <c r="I147" s="216" t="str">
        <f>Translations!$B$983</f>
        <v>&lt;add more fuels before this column&gt;</v>
      </c>
      <c r="J147" s="936"/>
      <c r="K147" s="938"/>
      <c r="L147" s="139"/>
    </row>
    <row r="148" spans="1:13" x14ac:dyDescent="0.2">
      <c r="A148" s="139"/>
      <c r="C148" s="238"/>
      <c r="D148" s="238"/>
      <c r="E148" s="239"/>
      <c r="F148" s="239"/>
      <c r="G148" s="239"/>
      <c r="H148" s="239"/>
      <c r="I148" s="239"/>
      <c r="J148" s="219">
        <f t="shared" ref="J148:J177" si="6">SUM(E148:I148)</f>
        <v>0</v>
      </c>
      <c r="K148" s="240"/>
      <c r="L148" s="139"/>
      <c r="M148" s="217"/>
    </row>
    <row r="149" spans="1:13" x14ac:dyDescent="0.2">
      <c r="A149" s="139"/>
      <c r="C149" s="238"/>
      <c r="D149" s="238"/>
      <c r="E149" s="239"/>
      <c r="F149" s="239"/>
      <c r="G149" s="239"/>
      <c r="H149" s="239"/>
      <c r="I149" s="239"/>
      <c r="J149" s="219">
        <f t="shared" si="6"/>
        <v>0</v>
      </c>
      <c r="K149" s="240"/>
      <c r="L149" s="139"/>
      <c r="M149" s="217"/>
    </row>
    <row r="150" spans="1:13" x14ac:dyDescent="0.2">
      <c r="A150" s="139"/>
      <c r="C150" s="238"/>
      <c r="D150" s="238"/>
      <c r="E150" s="239"/>
      <c r="F150" s="239"/>
      <c r="G150" s="239"/>
      <c r="H150" s="239"/>
      <c r="I150" s="239"/>
      <c r="J150" s="219">
        <f t="shared" si="6"/>
        <v>0</v>
      </c>
      <c r="K150" s="240"/>
      <c r="L150" s="139"/>
    </row>
    <row r="151" spans="1:13" x14ac:dyDescent="0.2">
      <c r="A151" s="139"/>
      <c r="C151" s="238"/>
      <c r="D151" s="238"/>
      <c r="E151" s="239"/>
      <c r="F151" s="239"/>
      <c r="G151" s="239"/>
      <c r="H151" s="239"/>
      <c r="I151" s="239"/>
      <c r="J151" s="219">
        <f t="shared" si="6"/>
        <v>0</v>
      </c>
      <c r="K151" s="240"/>
      <c r="L151" s="139"/>
    </row>
    <row r="152" spans="1:13" x14ac:dyDescent="0.2">
      <c r="A152" s="139"/>
      <c r="C152" s="238"/>
      <c r="D152" s="238"/>
      <c r="E152" s="239"/>
      <c r="F152" s="239"/>
      <c r="G152" s="239"/>
      <c r="H152" s="239"/>
      <c r="I152" s="239"/>
      <c r="J152" s="219">
        <f t="shared" si="6"/>
        <v>0</v>
      </c>
      <c r="K152" s="240"/>
      <c r="L152" s="139"/>
    </row>
    <row r="153" spans="1:13" x14ac:dyDescent="0.2">
      <c r="A153" s="139"/>
      <c r="C153" s="238"/>
      <c r="D153" s="238"/>
      <c r="E153" s="239"/>
      <c r="F153" s="239"/>
      <c r="G153" s="239"/>
      <c r="H153" s="239"/>
      <c r="I153" s="239"/>
      <c r="J153" s="219">
        <f t="shared" si="6"/>
        <v>0</v>
      </c>
      <c r="K153" s="240"/>
      <c r="L153" s="139"/>
    </row>
    <row r="154" spans="1:13" x14ac:dyDescent="0.2">
      <c r="A154" s="139"/>
      <c r="C154" s="238"/>
      <c r="D154" s="238"/>
      <c r="E154" s="239"/>
      <c r="F154" s="239"/>
      <c r="G154" s="239"/>
      <c r="H154" s="239"/>
      <c r="I154" s="239"/>
      <c r="J154" s="219">
        <f t="shared" si="6"/>
        <v>0</v>
      </c>
      <c r="K154" s="240"/>
      <c r="L154" s="139"/>
    </row>
    <row r="155" spans="1:13" x14ac:dyDescent="0.2">
      <c r="A155" s="139"/>
      <c r="C155" s="238"/>
      <c r="D155" s="238"/>
      <c r="E155" s="239"/>
      <c r="F155" s="239"/>
      <c r="G155" s="239"/>
      <c r="H155" s="239"/>
      <c r="I155" s="239"/>
      <c r="J155" s="219">
        <f t="shared" si="6"/>
        <v>0</v>
      </c>
      <c r="K155" s="240"/>
      <c r="L155" s="139"/>
    </row>
    <row r="156" spans="1:13" x14ac:dyDescent="0.2">
      <c r="A156" s="139"/>
      <c r="C156" s="238"/>
      <c r="D156" s="238"/>
      <c r="E156" s="239"/>
      <c r="F156" s="239"/>
      <c r="G156" s="239"/>
      <c r="H156" s="239"/>
      <c r="I156" s="239"/>
      <c r="J156" s="219">
        <f t="shared" si="6"/>
        <v>0</v>
      </c>
      <c r="K156" s="240"/>
      <c r="L156" s="139"/>
    </row>
    <row r="157" spans="1:13" x14ac:dyDescent="0.2">
      <c r="A157" s="139"/>
      <c r="C157" s="238"/>
      <c r="D157" s="238"/>
      <c r="E157" s="239"/>
      <c r="F157" s="239"/>
      <c r="G157" s="239"/>
      <c r="H157" s="239"/>
      <c r="I157" s="239"/>
      <c r="J157" s="219">
        <f t="shared" si="6"/>
        <v>0</v>
      </c>
      <c r="K157" s="240"/>
      <c r="L157" s="139"/>
    </row>
    <row r="158" spans="1:13" x14ac:dyDescent="0.2">
      <c r="A158" s="139"/>
      <c r="C158" s="238"/>
      <c r="D158" s="238"/>
      <c r="E158" s="239"/>
      <c r="F158" s="239"/>
      <c r="G158" s="239"/>
      <c r="H158" s="239"/>
      <c r="I158" s="239"/>
      <c r="J158" s="219">
        <f t="shared" si="6"/>
        <v>0</v>
      </c>
      <c r="K158" s="240"/>
      <c r="L158" s="139"/>
    </row>
    <row r="159" spans="1:13" x14ac:dyDescent="0.2">
      <c r="A159" s="139"/>
      <c r="C159" s="238"/>
      <c r="D159" s="238"/>
      <c r="E159" s="239"/>
      <c r="F159" s="239"/>
      <c r="G159" s="239"/>
      <c r="H159" s="239"/>
      <c r="I159" s="239"/>
      <c r="J159" s="219">
        <f t="shared" si="6"/>
        <v>0</v>
      </c>
      <c r="K159" s="240"/>
      <c r="L159" s="139"/>
    </row>
    <row r="160" spans="1:13" x14ac:dyDescent="0.2">
      <c r="A160" s="139"/>
      <c r="C160" s="238"/>
      <c r="D160" s="238"/>
      <c r="E160" s="239"/>
      <c r="F160" s="239"/>
      <c r="G160" s="239"/>
      <c r="H160" s="239"/>
      <c r="I160" s="239"/>
      <c r="J160" s="219">
        <f t="shared" si="6"/>
        <v>0</v>
      </c>
      <c r="K160" s="240"/>
      <c r="L160" s="139"/>
    </row>
    <row r="161" spans="1:12" x14ac:dyDescent="0.2">
      <c r="A161" s="139"/>
      <c r="C161" s="238"/>
      <c r="D161" s="238"/>
      <c r="E161" s="239"/>
      <c r="F161" s="239"/>
      <c r="G161" s="239"/>
      <c r="H161" s="239"/>
      <c r="I161" s="239"/>
      <c r="J161" s="219">
        <f t="shared" si="6"/>
        <v>0</v>
      </c>
      <c r="K161" s="240"/>
      <c r="L161" s="139"/>
    </row>
    <row r="162" spans="1:12" x14ac:dyDescent="0.2">
      <c r="A162" s="139"/>
      <c r="C162" s="238"/>
      <c r="D162" s="238"/>
      <c r="E162" s="239"/>
      <c r="F162" s="239"/>
      <c r="G162" s="239"/>
      <c r="H162" s="239"/>
      <c r="I162" s="239"/>
      <c r="J162" s="219">
        <f t="shared" si="6"/>
        <v>0</v>
      </c>
      <c r="K162" s="240"/>
      <c r="L162" s="139"/>
    </row>
    <row r="163" spans="1:12" x14ac:dyDescent="0.2">
      <c r="A163" s="139"/>
      <c r="C163" s="238"/>
      <c r="D163" s="238"/>
      <c r="E163" s="239"/>
      <c r="F163" s="239"/>
      <c r="G163" s="239"/>
      <c r="H163" s="239"/>
      <c r="I163" s="239"/>
      <c r="J163" s="219">
        <f t="shared" si="6"/>
        <v>0</v>
      </c>
      <c r="K163" s="240"/>
      <c r="L163" s="139"/>
    </row>
    <row r="164" spans="1:12" x14ac:dyDescent="0.2">
      <c r="A164" s="139"/>
      <c r="C164" s="238"/>
      <c r="D164" s="238"/>
      <c r="E164" s="239"/>
      <c r="F164" s="239"/>
      <c r="G164" s="239"/>
      <c r="H164" s="239"/>
      <c r="I164" s="239"/>
      <c r="J164" s="219">
        <f t="shared" si="6"/>
        <v>0</v>
      </c>
      <c r="K164" s="240"/>
      <c r="L164" s="139"/>
    </row>
    <row r="165" spans="1:12" x14ac:dyDescent="0.2">
      <c r="A165" s="139"/>
      <c r="C165" s="238"/>
      <c r="D165" s="238"/>
      <c r="E165" s="239"/>
      <c r="F165" s="239"/>
      <c r="G165" s="239"/>
      <c r="H165" s="239"/>
      <c r="I165" s="239"/>
      <c r="J165" s="219">
        <f t="shared" si="6"/>
        <v>0</v>
      </c>
      <c r="K165" s="240"/>
      <c r="L165" s="139"/>
    </row>
    <row r="166" spans="1:12" x14ac:dyDescent="0.2">
      <c r="A166" s="139"/>
      <c r="C166" s="238"/>
      <c r="D166" s="238"/>
      <c r="E166" s="239"/>
      <c r="F166" s="239"/>
      <c r="G166" s="239"/>
      <c r="H166" s="239"/>
      <c r="I166" s="239"/>
      <c r="J166" s="219">
        <f t="shared" si="6"/>
        <v>0</v>
      </c>
      <c r="K166" s="240"/>
      <c r="L166" s="139"/>
    </row>
    <row r="167" spans="1:12" x14ac:dyDescent="0.2">
      <c r="A167" s="139"/>
      <c r="C167" s="238"/>
      <c r="D167" s="238"/>
      <c r="E167" s="239"/>
      <c r="F167" s="239"/>
      <c r="G167" s="239"/>
      <c r="H167" s="239"/>
      <c r="I167" s="239"/>
      <c r="J167" s="219">
        <f t="shared" si="6"/>
        <v>0</v>
      </c>
      <c r="K167" s="240"/>
      <c r="L167" s="139"/>
    </row>
    <row r="168" spans="1:12" x14ac:dyDescent="0.2">
      <c r="A168" s="139"/>
      <c r="C168" s="238"/>
      <c r="D168" s="238"/>
      <c r="E168" s="239"/>
      <c r="F168" s="239"/>
      <c r="G168" s="239"/>
      <c r="H168" s="239"/>
      <c r="I168" s="239"/>
      <c r="J168" s="219">
        <f t="shared" si="6"/>
        <v>0</v>
      </c>
      <c r="K168" s="240"/>
      <c r="L168" s="139"/>
    </row>
    <row r="169" spans="1:12" x14ac:dyDescent="0.2">
      <c r="A169" s="139"/>
      <c r="C169" s="238"/>
      <c r="D169" s="238"/>
      <c r="E169" s="239"/>
      <c r="F169" s="239"/>
      <c r="G169" s="239"/>
      <c r="H169" s="239"/>
      <c r="I169" s="239"/>
      <c r="J169" s="219">
        <f t="shared" si="6"/>
        <v>0</v>
      </c>
      <c r="K169" s="240"/>
      <c r="L169" s="139"/>
    </row>
    <row r="170" spans="1:12" x14ac:dyDescent="0.2">
      <c r="A170" s="139"/>
      <c r="C170" s="238"/>
      <c r="D170" s="238"/>
      <c r="E170" s="239"/>
      <c r="F170" s="239"/>
      <c r="G170" s="239"/>
      <c r="H170" s="239"/>
      <c r="I170" s="239"/>
      <c r="J170" s="219">
        <f t="shared" si="6"/>
        <v>0</v>
      </c>
      <c r="K170" s="240"/>
      <c r="L170" s="139"/>
    </row>
    <row r="171" spans="1:12" x14ac:dyDescent="0.2">
      <c r="A171" s="139"/>
      <c r="C171" s="238"/>
      <c r="D171" s="238"/>
      <c r="E171" s="239"/>
      <c r="F171" s="239"/>
      <c r="G171" s="239"/>
      <c r="H171" s="239"/>
      <c r="I171" s="239"/>
      <c r="J171" s="219">
        <f t="shared" si="6"/>
        <v>0</v>
      </c>
      <c r="K171" s="240"/>
      <c r="L171" s="139"/>
    </row>
    <row r="172" spans="1:12" x14ac:dyDescent="0.2">
      <c r="A172" s="139"/>
      <c r="C172" s="238"/>
      <c r="D172" s="238"/>
      <c r="E172" s="239"/>
      <c r="F172" s="239"/>
      <c r="G172" s="239"/>
      <c r="H172" s="239"/>
      <c r="I172" s="239"/>
      <c r="J172" s="219">
        <f t="shared" si="6"/>
        <v>0</v>
      </c>
      <c r="K172" s="240"/>
      <c r="L172" s="139"/>
    </row>
    <row r="173" spans="1:12" x14ac:dyDescent="0.2">
      <c r="A173" s="139"/>
      <c r="C173" s="238"/>
      <c r="D173" s="238"/>
      <c r="E173" s="239"/>
      <c r="F173" s="239"/>
      <c r="G173" s="239"/>
      <c r="H173" s="239"/>
      <c r="I173" s="239"/>
      <c r="J173" s="219">
        <f t="shared" si="6"/>
        <v>0</v>
      </c>
      <c r="K173" s="240"/>
      <c r="L173" s="139"/>
    </row>
    <row r="174" spans="1:12" x14ac:dyDescent="0.2">
      <c r="A174" s="139"/>
      <c r="C174" s="238"/>
      <c r="D174" s="238"/>
      <c r="E174" s="239"/>
      <c r="F174" s="239"/>
      <c r="G174" s="239"/>
      <c r="H174" s="239"/>
      <c r="I174" s="239"/>
      <c r="J174" s="219">
        <f t="shared" si="6"/>
        <v>0</v>
      </c>
      <c r="K174" s="240"/>
      <c r="L174" s="139"/>
    </row>
    <row r="175" spans="1:12" x14ac:dyDescent="0.2">
      <c r="A175" s="139"/>
      <c r="C175" s="238"/>
      <c r="D175" s="238"/>
      <c r="E175" s="239"/>
      <c r="F175" s="239"/>
      <c r="G175" s="239"/>
      <c r="H175" s="239"/>
      <c r="I175" s="239"/>
      <c r="J175" s="219">
        <f t="shared" si="6"/>
        <v>0</v>
      </c>
      <c r="K175" s="240"/>
      <c r="L175" s="139"/>
    </row>
    <row r="176" spans="1:12" x14ac:dyDescent="0.2">
      <c r="A176" s="139"/>
      <c r="C176" s="238"/>
      <c r="D176" s="238"/>
      <c r="E176" s="239"/>
      <c r="F176" s="239"/>
      <c r="G176" s="239"/>
      <c r="H176" s="239"/>
      <c r="I176" s="239"/>
      <c r="J176" s="219">
        <f t="shared" si="6"/>
        <v>0</v>
      </c>
      <c r="K176" s="240"/>
      <c r="L176" s="139"/>
    </row>
    <row r="177" spans="1:14" x14ac:dyDescent="0.2">
      <c r="A177" s="139"/>
      <c r="C177" s="238"/>
      <c r="D177" s="238"/>
      <c r="E177" s="239"/>
      <c r="F177" s="239"/>
      <c r="G177" s="239"/>
      <c r="H177" s="239"/>
      <c r="I177" s="239"/>
      <c r="J177" s="219">
        <f t="shared" si="6"/>
        <v>0</v>
      </c>
      <c r="K177" s="240"/>
      <c r="L177" s="139"/>
      <c r="M177" s="182"/>
    </row>
    <row r="178" spans="1:14" x14ac:dyDescent="0.2">
      <c r="A178" s="139"/>
      <c r="C178" s="238"/>
      <c r="D178" s="238"/>
      <c r="E178" s="239"/>
      <c r="F178" s="239"/>
      <c r="G178" s="239"/>
      <c r="H178" s="239"/>
      <c r="I178" s="239"/>
      <c r="J178" s="219">
        <f>SUM(E178:I178)</f>
        <v>0</v>
      </c>
      <c r="K178" s="240"/>
      <c r="L178" s="139"/>
      <c r="M178" s="217"/>
    </row>
    <row r="179" spans="1:14" ht="39.4" customHeight="1" thickBot="1" x14ac:dyDescent="0.25">
      <c r="A179" s="139"/>
      <c r="C179" s="939" t="str">
        <f>Translations!$B$1288</f>
        <v>Aggregated CO2 emissions from all flights departing from Switzerland to an EEA Member State or to the UK:</v>
      </c>
      <c r="D179" s="940"/>
      <c r="E179" s="218">
        <f>SUM(E148:E178)</f>
        <v>0</v>
      </c>
      <c r="F179" s="218">
        <f t="shared" ref="F179:J179" si="7">SUM(F148:F178)</f>
        <v>0</v>
      </c>
      <c r="G179" s="218">
        <f t="shared" si="7"/>
        <v>0</v>
      </c>
      <c r="H179" s="218">
        <f t="shared" si="7"/>
        <v>0</v>
      </c>
      <c r="I179" s="218">
        <f t="shared" si="7"/>
        <v>0</v>
      </c>
      <c r="J179" s="218">
        <f t="shared" si="7"/>
        <v>0</v>
      </c>
      <c r="K179" s="224">
        <f>SUM(K148:K178)</f>
        <v>0</v>
      </c>
      <c r="L179" s="139"/>
      <c r="M179" s="217"/>
      <c r="N179" s="217"/>
    </row>
    <row r="180" spans="1:14" x14ac:dyDescent="0.2">
      <c r="A180" s="139"/>
      <c r="B180" s="139"/>
      <c r="C180" s="248"/>
      <c r="D180" s="248"/>
      <c r="E180" s="248"/>
      <c r="F180" s="248"/>
      <c r="G180" s="248"/>
      <c r="H180" s="248"/>
      <c r="I180" s="248"/>
      <c r="J180" s="139"/>
      <c r="K180" s="139"/>
      <c r="L180" s="139"/>
    </row>
    <row r="181" spans="1:14" x14ac:dyDescent="0.2">
      <c r="C181" s="135"/>
      <c r="D181" s="135"/>
      <c r="E181" s="135"/>
      <c r="F181" s="135"/>
      <c r="G181" s="135"/>
      <c r="H181" s="135"/>
      <c r="I181" s="135"/>
    </row>
    <row r="182" spans="1:14" x14ac:dyDescent="0.2">
      <c r="C182" s="854" t="s">
        <v>48</v>
      </c>
      <c r="D182" s="854"/>
      <c r="E182" s="854"/>
      <c r="F182" s="854"/>
      <c r="G182" s="854"/>
      <c r="H182" s="135"/>
      <c r="I182" s="135"/>
    </row>
  </sheetData>
  <sheetProtection sheet="1" formatCells="0" formatColumns="0" formatRows="0" insertColumns="0" insertRows="0"/>
  <mergeCells count="51">
    <mergeCell ref="B2:K2"/>
    <mergeCell ref="C21:K21"/>
    <mergeCell ref="C6:K6"/>
    <mergeCell ref="C7:K7"/>
    <mergeCell ref="C8:K8"/>
    <mergeCell ref="E10:I10"/>
    <mergeCell ref="J10:J11"/>
    <mergeCell ref="K10:K11"/>
    <mergeCell ref="C12:D12"/>
    <mergeCell ref="C13:D13"/>
    <mergeCell ref="C14:D14"/>
    <mergeCell ref="C15:D15"/>
    <mergeCell ref="C16:D16"/>
    <mergeCell ref="C90:J90"/>
    <mergeCell ref="C22:K22"/>
    <mergeCell ref="E23:I23"/>
    <mergeCell ref="J23:J24"/>
    <mergeCell ref="K23:K24"/>
    <mergeCell ref="C24:D24"/>
    <mergeCell ref="C58:K58"/>
    <mergeCell ref="C59:K59"/>
    <mergeCell ref="E60:I60"/>
    <mergeCell ref="J60:J61"/>
    <mergeCell ref="K60:K61"/>
    <mergeCell ref="C88:D88"/>
    <mergeCell ref="C131:D131"/>
    <mergeCell ref="C91:K91"/>
    <mergeCell ref="E92:I92"/>
    <mergeCell ref="J92:J93"/>
    <mergeCell ref="K92:K93"/>
    <mergeCell ref="C120:D120"/>
    <mergeCell ref="C125:K125"/>
    <mergeCell ref="C126:K126"/>
    <mergeCell ref="C127:K127"/>
    <mergeCell ref="E129:I129"/>
    <mergeCell ref="J129:J130"/>
    <mergeCell ref="K129:K130"/>
    <mergeCell ref="C132:D132"/>
    <mergeCell ref="C133:D133"/>
    <mergeCell ref="C139:K139"/>
    <mergeCell ref="E140:I140"/>
    <mergeCell ref="J140:J141"/>
    <mergeCell ref="K140:K141"/>
    <mergeCell ref="C141:D141"/>
    <mergeCell ref="C182:G182"/>
    <mergeCell ref="C144:J144"/>
    <mergeCell ref="C145:K145"/>
    <mergeCell ref="E146:I146"/>
    <mergeCell ref="J146:J147"/>
    <mergeCell ref="K146:K147"/>
    <mergeCell ref="C179:D179"/>
  </mergeCells>
  <conditionalFormatting sqref="C19:G19">
    <cfRule type="expression" dxfId="268" priority="16" stopIfTrue="1">
      <formula>(ROUND($F$19,0)&lt;&gt;0)</formula>
    </cfRule>
  </conditionalFormatting>
  <conditionalFormatting sqref="B5:K21 B22:C22 B59 B92:K120 B91 B125:K137 B23:K57 B58:C58 B60:K90 C179:K179">
    <cfRule type="expression" dxfId="267" priority="15">
      <formula>CONTR_onlyCORSIA=TRUE</formula>
    </cfRule>
  </conditionalFormatting>
  <conditionalFormatting sqref="C59">
    <cfRule type="expression" dxfId="266" priority="14">
      <formula>CONTR_onlyCORSIA=TRUE</formula>
    </cfRule>
  </conditionalFormatting>
  <conditionalFormatting sqref="C91">
    <cfRule type="expression" dxfId="265" priority="13">
      <formula>CONTR_onlyCORSIA=TRUE</formula>
    </cfRule>
  </conditionalFormatting>
  <conditionalFormatting sqref="C140:K142">
    <cfRule type="expression" dxfId="264" priority="12">
      <formula>CONTR_onlyCORSIA=TRUE</formula>
    </cfRule>
  </conditionalFormatting>
  <conditionalFormatting sqref="C144:K144 C146:K147 E166:K178 E148:K157">
    <cfRule type="expression" dxfId="263" priority="11">
      <formula>CONTR_onlyCORSIA=TRUE</formula>
    </cfRule>
  </conditionalFormatting>
  <conditionalFormatting sqref="C145">
    <cfRule type="expression" dxfId="262" priority="10">
      <formula>CONTR_onlyCORSIA=TRUE</formula>
    </cfRule>
  </conditionalFormatting>
  <conditionalFormatting sqref="B138">
    <cfRule type="expression" dxfId="261" priority="9">
      <formula>CONTR_onlyCORSIA=TRUE</formula>
    </cfRule>
  </conditionalFormatting>
  <conditionalFormatting sqref="B144">
    <cfRule type="expression" dxfId="260" priority="8">
      <formula>CONTR_onlyCORSIA=TRUE</formula>
    </cfRule>
  </conditionalFormatting>
  <conditionalFormatting sqref="E158:K165">
    <cfRule type="expression" dxfId="259" priority="7">
      <formula>CONTR_onlyCORSIA=TRUE</formula>
    </cfRule>
  </conditionalFormatting>
  <conditionalFormatting sqref="C136:G136">
    <cfRule type="expression" dxfId="258" priority="6" stopIfTrue="1">
      <formula>(ROUND($F$136,0)&lt;&gt;0)</formula>
    </cfRule>
  </conditionalFormatting>
  <conditionalFormatting sqref="C139">
    <cfRule type="expression" dxfId="257" priority="5">
      <formula>CONTR_onlyCORSIA=TRUE</formula>
    </cfRule>
  </conditionalFormatting>
  <conditionalFormatting sqref="C148">
    <cfRule type="expression" dxfId="256" priority="4">
      <formula>CONTR_onlyCORSIA=TRUE</formula>
    </cfRule>
  </conditionalFormatting>
  <conditionalFormatting sqref="D148">
    <cfRule type="expression" dxfId="255" priority="3">
      <formula>CONTR_onlyCORSIA=TRUE</formula>
    </cfRule>
  </conditionalFormatting>
  <conditionalFormatting sqref="C149:C178">
    <cfRule type="expression" dxfId="254" priority="2">
      <formula>CONTR_onlyCORSIA=TRUE</formula>
    </cfRule>
  </conditionalFormatting>
  <conditionalFormatting sqref="D149:D178">
    <cfRule type="expression" dxfId="253" priority="1">
      <formula>CONTR_onlyCORSIA=TRUE</formula>
    </cfRule>
  </conditionalFormatting>
  <dataValidations count="4">
    <dataValidation type="list" allowBlank="1" showInputMessage="1" showErrorMessage="1" sqref="C148:C178" xr:uid="{C2576B73-18EF-4769-9373-60F25CB3F7BF}">
      <formula1>DepartingStateSwitzerland</formula1>
    </dataValidation>
    <dataValidation type="list" allowBlank="1" showInputMessage="1" showErrorMessage="1" sqref="D62:D86 D94:D118" xr:uid="{E4772C34-1FC5-490C-8EA1-F45870D6E601}">
      <formula1>MemberStatesWithSwiss</formula1>
    </dataValidation>
    <dataValidation type="list" allowBlank="1" showInputMessage="1" showErrorMessage="1" sqref="C62:C86 D148:D178" xr:uid="{E0EE77EB-1C8C-47AC-A75E-8DAB0F03BDA4}">
      <formula1>memberstates</formula1>
    </dataValidation>
    <dataValidation type="list" allowBlank="1" showInputMessage="1" showErrorMessage="1" sqref="C94:C118" xr:uid="{F66C1A80-98C2-4ABD-95DF-7628D3BD2D1D}">
      <formula1>worldcountries</formula1>
    </dataValidation>
  </dataValidations>
  <hyperlinks>
    <hyperlink ref="C182:G182" location="'Aircraft Data'!A1" display="&lt;&lt;&lt; Click here to proceed to section 10 &quot;Aircraft data&quot; &gt;&gt;&gt;" xr:uid="{3B8B64D3-B72B-4CCE-9376-7DD9BC106C82}"/>
  </hyperlinks>
  <pageMargins left="0.78740157480314965" right="0.78740157480314965" top="0.78740157480314965" bottom="0.78740157480314965" header="0.39370078740157483" footer="0.39370078740157483"/>
  <pageSetup paperSize="9" scale="67" fitToHeight="10" orientation="portrait" r:id="rId1"/>
  <headerFooter alignWithMargins="0">
    <oddFooter>&amp;L&amp;F&amp;C&amp;A&amp;R&amp;P / &amp;N</oddFooter>
  </headerFooter>
  <rowBreaks count="1" manualBreakCount="1">
    <brk id="57"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2050" r:id="rId5" name="Button 2">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371E8-1CB6-4A1A-9E40-C34FAB0888C7}">
  <sheetPr codeName="Sheet4">
    <pageSetUpPr fitToPage="1"/>
  </sheetPr>
  <dimension ref="A2:P67"/>
  <sheetViews>
    <sheetView showGridLines="0" zoomScale="120" zoomScaleNormal="120" workbookViewId="0">
      <selection activeCell="C5" sqref="C5:P5"/>
    </sheetView>
  </sheetViews>
  <sheetFormatPr baseColWidth="10" defaultColWidth="10.7109375" defaultRowHeight="12.75" x14ac:dyDescent="0.2"/>
  <cols>
    <col min="1" max="1" width="3.140625" style="198" customWidth="1"/>
    <col min="2" max="2" width="3.28515625" style="130" bestFit="1" customWidth="1"/>
    <col min="3" max="6" width="20.7109375" style="116" customWidth="1"/>
    <col min="7" max="8" width="12.7109375" style="116" customWidth="1"/>
    <col min="9" max="11" width="10.7109375" style="1"/>
    <col min="12" max="15" width="10.7109375" style="116" customWidth="1"/>
    <col min="16" max="16" width="10.7109375" style="116" hidden="1" customWidth="1"/>
    <col min="17" max="19" width="10.7109375" style="116" customWidth="1"/>
    <col min="20" max="16384" width="10.7109375" style="116"/>
  </cols>
  <sheetData>
    <row r="2" spans="1:16" ht="15.75" x14ac:dyDescent="0.2">
      <c r="B2" s="256">
        <v>9</v>
      </c>
      <c r="C2" s="957" t="str">
        <f>Translations!$B$848</f>
        <v>Aircraft data</v>
      </c>
      <c r="D2" s="957"/>
      <c r="E2" s="957"/>
      <c r="F2" s="957"/>
      <c r="G2" s="957"/>
      <c r="H2" s="957"/>
      <c r="I2" s="257"/>
      <c r="J2" s="257"/>
      <c r="K2" s="257"/>
      <c r="L2" s="257"/>
      <c r="M2" s="257"/>
      <c r="N2" s="257"/>
      <c r="O2" s="257"/>
      <c r="P2" s="258"/>
    </row>
    <row r="4" spans="1:16" ht="12.75" customHeight="1" x14ac:dyDescent="0.2">
      <c r="B4" s="259" t="s">
        <v>9</v>
      </c>
      <c r="C4" s="869" t="str">
        <f>Translations!$B$1145</f>
        <v>Provide details for each aircraft used during the year covered by this report for which you are the aircraft operator.</v>
      </c>
      <c r="D4" s="869"/>
      <c r="E4" s="869"/>
      <c r="F4" s="869"/>
      <c r="G4" s="869"/>
      <c r="H4" s="869"/>
      <c r="I4" s="800"/>
      <c r="J4" s="800"/>
      <c r="K4" s="800"/>
      <c r="L4" s="800"/>
      <c r="M4" s="800"/>
      <c r="N4" s="800"/>
      <c r="O4" s="800"/>
      <c r="P4" s="800"/>
    </row>
    <row r="5" spans="1:16" ht="28.5" customHeight="1" x14ac:dyDescent="0.2">
      <c r="C5" s="822" t="str">
        <f>Translations!$B$1289</f>
        <v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v>
      </c>
      <c r="D5" s="829"/>
      <c r="E5" s="829"/>
      <c r="F5" s="829"/>
      <c r="G5" s="829"/>
      <c r="H5" s="829"/>
      <c r="I5" s="800"/>
      <c r="J5" s="800"/>
      <c r="K5" s="800"/>
      <c r="L5" s="800"/>
      <c r="M5" s="800"/>
      <c r="N5" s="800"/>
      <c r="O5" s="800"/>
      <c r="P5" s="800"/>
    </row>
    <row r="6" spans="1:16" ht="12.75" customHeight="1" x14ac:dyDescent="0.2">
      <c r="C6" s="958" t="str">
        <f>Translations!$B$1147</f>
        <v>Please indicate also which fuel is used by the aircraft type by indicating "true" in the appropriate column(s). If you have listed alternative fuels in section 5(b), please select the appropriate fuel in the column "other".</v>
      </c>
      <c r="D6" s="959"/>
      <c r="E6" s="959"/>
      <c r="F6" s="959"/>
      <c r="G6" s="959"/>
      <c r="H6" s="959"/>
      <c r="I6" s="960"/>
      <c r="J6" s="960"/>
      <c r="K6" s="960"/>
      <c r="L6" s="960"/>
      <c r="M6" s="960"/>
      <c r="N6" s="960"/>
      <c r="O6" s="960"/>
      <c r="P6" s="960"/>
    </row>
    <row r="7" spans="1:16" s="107" customFormat="1" ht="36" customHeight="1" x14ac:dyDescent="0.2">
      <c r="A7" s="197"/>
      <c r="B7" s="260"/>
      <c r="C7" s="951" t="str">
        <f>Translations!$B$1005</f>
        <v>Aircraft type (ICAO aircraft type designator)</v>
      </c>
      <c r="D7" s="951" t="str">
        <f>Translations!$B$1006</f>
        <v>Aircraft subtype (as specified in the monitoring plan, if applicable)</v>
      </c>
      <c r="E7" s="951" t="str">
        <f>Translations!$B$1007</f>
        <v>Aircraft registration number</v>
      </c>
      <c r="F7" s="951" t="str">
        <f>Translations!$B$1008</f>
        <v>Owner of the aircraft (if known)
 In the case of leased-in aircraft, the lessor</v>
      </c>
      <c r="G7" s="961" t="str">
        <f>Translations!$B$1009</f>
        <v>If the aircraft has not belonged to your fleet for the whole reporting year:</v>
      </c>
      <c r="H7" s="962"/>
      <c r="I7" s="961" t="str">
        <f>Translations!$B$1148</f>
        <v>Fuel used</v>
      </c>
      <c r="J7" s="963"/>
      <c r="K7" s="963"/>
      <c r="L7" s="963"/>
      <c r="M7" s="962"/>
      <c r="N7" s="951" t="str">
        <f>Translations!$B$1149</f>
        <v>used for EU ETS</v>
      </c>
      <c r="O7" s="953" t="str">
        <f>Translations!$B$1290</f>
        <v>used for CH ETS</v>
      </c>
      <c r="P7" s="955" t="str">
        <f>Translations!$B$1150</f>
        <v>used for CORSIA (if applicable)</v>
      </c>
    </row>
    <row r="8" spans="1:16" s="107" customFormat="1" x14ac:dyDescent="0.2">
      <c r="A8" s="197"/>
      <c r="B8" s="260"/>
      <c r="C8" s="952"/>
      <c r="D8" s="952"/>
      <c r="E8" s="952"/>
      <c r="F8" s="952"/>
      <c r="G8" s="147" t="str">
        <f>Translations!$B$1010</f>
        <v>Starting date</v>
      </c>
      <c r="H8" s="147" t="str">
        <f>Translations!$B$1011</f>
        <v>End date</v>
      </c>
      <c r="I8" s="147" t="str">
        <f>Translations!$B$1151</f>
        <v>Jet-A</v>
      </c>
      <c r="J8" s="147" t="str">
        <f>Translations!$B$1152</f>
        <v>Jet-A1</v>
      </c>
      <c r="K8" s="147" t="str">
        <f>Translations!$B$1153</f>
        <v>Jet-B</v>
      </c>
      <c r="L8" s="147" t="str">
        <f>Translations!$B$1154</f>
        <v>AvGas</v>
      </c>
      <c r="M8" s="147" t="str">
        <f>Translations!$B$1155</f>
        <v>other</v>
      </c>
      <c r="N8" s="952"/>
      <c r="O8" s="954"/>
      <c r="P8" s="956"/>
    </row>
    <row r="9" spans="1:16" x14ac:dyDescent="0.2">
      <c r="B9" s="261"/>
      <c r="C9" s="262"/>
      <c r="D9" s="262"/>
      <c r="E9" s="262"/>
      <c r="F9" s="262"/>
      <c r="G9" s="263"/>
      <c r="H9" s="263"/>
      <c r="I9" s="263"/>
      <c r="J9" s="263"/>
      <c r="K9" s="263"/>
      <c r="L9" s="263"/>
      <c r="M9" s="263"/>
      <c r="N9" s="263"/>
      <c r="O9" s="263"/>
      <c r="P9" s="263"/>
    </row>
    <row r="10" spans="1:16" x14ac:dyDescent="0.2">
      <c r="B10" s="261"/>
      <c r="C10" s="262"/>
      <c r="D10" s="262"/>
      <c r="E10" s="262"/>
      <c r="F10" s="262"/>
      <c r="G10" s="263"/>
      <c r="H10" s="263"/>
      <c r="I10" s="263"/>
      <c r="J10" s="263"/>
      <c r="K10" s="263"/>
      <c r="L10" s="263"/>
      <c r="M10" s="263"/>
      <c r="N10" s="263"/>
      <c r="O10" s="263"/>
      <c r="P10" s="263"/>
    </row>
    <row r="11" spans="1:16" x14ac:dyDescent="0.2">
      <c r="B11" s="261"/>
      <c r="C11" s="262"/>
      <c r="D11" s="262"/>
      <c r="E11" s="262"/>
      <c r="F11" s="262"/>
      <c r="G11" s="263"/>
      <c r="H11" s="263"/>
      <c r="I11" s="263"/>
      <c r="J11" s="263"/>
      <c r="K11" s="263"/>
      <c r="L11" s="263"/>
      <c r="M11" s="263"/>
      <c r="N11" s="263"/>
      <c r="O11" s="263"/>
      <c r="P11" s="263"/>
    </row>
    <row r="12" spans="1:16" x14ac:dyDescent="0.2">
      <c r="B12" s="261"/>
      <c r="C12" s="262"/>
      <c r="D12" s="262"/>
      <c r="E12" s="262"/>
      <c r="F12" s="262"/>
      <c r="G12" s="263"/>
      <c r="H12" s="263"/>
      <c r="I12" s="263"/>
      <c r="J12" s="263"/>
      <c r="K12" s="263"/>
      <c r="L12" s="263"/>
      <c r="M12" s="263"/>
      <c r="N12" s="263"/>
      <c r="O12" s="263"/>
      <c r="P12" s="263"/>
    </row>
    <row r="13" spans="1:16" x14ac:dyDescent="0.2">
      <c r="B13" s="261"/>
      <c r="C13" s="262"/>
      <c r="D13" s="262"/>
      <c r="E13" s="262"/>
      <c r="F13" s="262"/>
      <c r="G13" s="263"/>
      <c r="H13" s="263"/>
      <c r="I13" s="263"/>
      <c r="J13" s="263"/>
      <c r="K13" s="263"/>
      <c r="L13" s="263"/>
      <c r="M13" s="263"/>
      <c r="N13" s="263"/>
      <c r="O13" s="263"/>
      <c r="P13" s="263"/>
    </row>
    <row r="14" spans="1:16" x14ac:dyDescent="0.2">
      <c r="B14" s="261"/>
      <c r="C14" s="262"/>
      <c r="D14" s="262"/>
      <c r="E14" s="262"/>
      <c r="F14" s="262"/>
      <c r="G14" s="263"/>
      <c r="H14" s="263"/>
      <c r="I14" s="263"/>
      <c r="J14" s="263"/>
      <c r="K14" s="263"/>
      <c r="L14" s="263"/>
      <c r="M14" s="263"/>
      <c r="N14" s="263"/>
      <c r="O14" s="263"/>
      <c r="P14" s="263"/>
    </row>
    <row r="15" spans="1:16" x14ac:dyDescent="0.2">
      <c r="B15" s="261"/>
      <c r="C15" s="262"/>
      <c r="D15" s="262"/>
      <c r="E15" s="262"/>
      <c r="F15" s="262"/>
      <c r="G15" s="263"/>
      <c r="H15" s="263"/>
      <c r="I15" s="263"/>
      <c r="J15" s="263"/>
      <c r="K15" s="263"/>
      <c r="L15" s="263"/>
      <c r="M15" s="263"/>
      <c r="N15" s="263"/>
      <c r="O15" s="263"/>
      <c r="P15" s="263"/>
    </row>
    <row r="16" spans="1:16" x14ac:dyDescent="0.2">
      <c r="B16" s="261"/>
      <c r="C16" s="262"/>
      <c r="D16" s="262"/>
      <c r="E16" s="262"/>
      <c r="F16" s="262"/>
      <c r="G16" s="263"/>
      <c r="H16" s="263"/>
      <c r="I16" s="263"/>
      <c r="J16" s="263"/>
      <c r="K16" s="263"/>
      <c r="L16" s="263"/>
      <c r="M16" s="263"/>
      <c r="N16" s="263"/>
      <c r="O16" s="263"/>
      <c r="P16" s="263"/>
    </row>
    <row r="17" spans="2:16" x14ac:dyDescent="0.2">
      <c r="B17" s="261"/>
      <c r="C17" s="262"/>
      <c r="D17" s="262"/>
      <c r="E17" s="262"/>
      <c r="F17" s="262"/>
      <c r="G17" s="263"/>
      <c r="H17" s="263"/>
      <c r="I17" s="263"/>
      <c r="J17" s="263"/>
      <c r="K17" s="263"/>
      <c r="L17" s="263"/>
      <c r="M17" s="263"/>
      <c r="N17" s="263"/>
      <c r="O17" s="263"/>
      <c r="P17" s="263"/>
    </row>
    <row r="18" spans="2:16" x14ac:dyDescent="0.2">
      <c r="B18" s="261"/>
      <c r="C18" s="262"/>
      <c r="D18" s="262"/>
      <c r="E18" s="262"/>
      <c r="F18" s="262"/>
      <c r="G18" s="263"/>
      <c r="H18" s="263"/>
      <c r="I18" s="263"/>
      <c r="J18" s="263"/>
      <c r="K18" s="263"/>
      <c r="L18" s="263"/>
      <c r="M18" s="263"/>
      <c r="N18" s="263"/>
      <c r="O18" s="263"/>
      <c r="P18" s="263"/>
    </row>
    <row r="19" spans="2:16" x14ac:dyDescent="0.2">
      <c r="B19" s="261"/>
      <c r="C19" s="262"/>
      <c r="D19" s="262"/>
      <c r="E19" s="262"/>
      <c r="F19" s="262"/>
      <c r="G19" s="263"/>
      <c r="H19" s="263"/>
      <c r="I19" s="263"/>
      <c r="J19" s="263"/>
      <c r="K19" s="263"/>
      <c r="L19" s="263"/>
      <c r="M19" s="263"/>
      <c r="N19" s="263"/>
      <c r="O19" s="263"/>
      <c r="P19" s="263"/>
    </row>
    <row r="20" spans="2:16" x14ac:dyDescent="0.2">
      <c r="B20" s="261"/>
      <c r="C20" s="262"/>
      <c r="D20" s="262"/>
      <c r="E20" s="262"/>
      <c r="F20" s="262"/>
      <c r="G20" s="263"/>
      <c r="H20" s="263"/>
      <c r="I20" s="263"/>
      <c r="J20" s="263"/>
      <c r="K20" s="263"/>
      <c r="L20" s="263"/>
      <c r="M20" s="263"/>
      <c r="N20" s="263"/>
      <c r="O20" s="263"/>
      <c r="P20" s="263"/>
    </row>
    <row r="21" spans="2:16" x14ac:dyDescent="0.2">
      <c r="B21" s="261"/>
      <c r="C21" s="262"/>
      <c r="D21" s="262"/>
      <c r="E21" s="262"/>
      <c r="F21" s="262"/>
      <c r="G21" s="263"/>
      <c r="H21" s="263"/>
      <c r="I21" s="263"/>
      <c r="J21" s="263"/>
      <c r="K21" s="263"/>
      <c r="L21" s="263"/>
      <c r="M21" s="263"/>
      <c r="N21" s="263"/>
      <c r="O21" s="263"/>
      <c r="P21" s="263"/>
    </row>
    <row r="22" spans="2:16" x14ac:dyDescent="0.2">
      <c r="B22" s="261"/>
      <c r="C22" s="262"/>
      <c r="D22" s="262"/>
      <c r="E22" s="262"/>
      <c r="F22" s="262"/>
      <c r="G22" s="263"/>
      <c r="H22" s="263"/>
      <c r="I22" s="263"/>
      <c r="J22" s="263"/>
      <c r="K22" s="263"/>
      <c r="L22" s="263"/>
      <c r="M22" s="263"/>
      <c r="N22" s="263"/>
      <c r="O22" s="263"/>
      <c r="P22" s="263"/>
    </row>
    <row r="23" spans="2:16" x14ac:dyDescent="0.2">
      <c r="B23" s="261"/>
      <c r="C23" s="262"/>
      <c r="D23" s="262"/>
      <c r="E23" s="262"/>
      <c r="F23" s="262"/>
      <c r="G23" s="263"/>
      <c r="H23" s="263"/>
      <c r="I23" s="263"/>
      <c r="J23" s="263"/>
      <c r="K23" s="263"/>
      <c r="L23" s="263"/>
      <c r="M23" s="263"/>
      <c r="N23" s="263"/>
      <c r="O23" s="263"/>
      <c r="P23" s="263"/>
    </row>
    <row r="24" spans="2:16" x14ac:dyDescent="0.2">
      <c r="B24" s="261"/>
      <c r="C24" s="262"/>
      <c r="D24" s="262"/>
      <c r="E24" s="262"/>
      <c r="F24" s="262"/>
      <c r="G24" s="263"/>
      <c r="H24" s="263"/>
      <c r="I24" s="263"/>
      <c r="J24" s="263"/>
      <c r="K24" s="263"/>
      <c r="L24" s="263"/>
      <c r="M24" s="263"/>
      <c r="N24" s="263"/>
      <c r="O24" s="263"/>
      <c r="P24" s="263"/>
    </row>
    <row r="25" spans="2:16" x14ac:dyDescent="0.2">
      <c r="B25" s="261"/>
      <c r="C25" s="262"/>
      <c r="D25" s="262"/>
      <c r="E25" s="262"/>
      <c r="F25" s="262"/>
      <c r="G25" s="263"/>
      <c r="H25" s="263"/>
      <c r="I25" s="263"/>
      <c r="J25" s="263"/>
      <c r="K25" s="263"/>
      <c r="L25" s="263"/>
      <c r="M25" s="263"/>
      <c r="N25" s="263"/>
      <c r="O25" s="263"/>
      <c r="P25" s="263"/>
    </row>
    <row r="26" spans="2:16" x14ac:dyDescent="0.2">
      <c r="B26" s="261"/>
      <c r="C26" s="262"/>
      <c r="D26" s="262"/>
      <c r="E26" s="262"/>
      <c r="F26" s="262"/>
      <c r="G26" s="263"/>
      <c r="H26" s="263"/>
      <c r="I26" s="263"/>
      <c r="J26" s="263"/>
      <c r="K26" s="263"/>
      <c r="L26" s="263"/>
      <c r="M26" s="263"/>
      <c r="N26" s="263"/>
      <c r="O26" s="263"/>
      <c r="P26" s="263"/>
    </row>
    <row r="27" spans="2:16" x14ac:dyDescent="0.2">
      <c r="B27" s="261"/>
      <c r="C27" s="262"/>
      <c r="D27" s="262"/>
      <c r="E27" s="262"/>
      <c r="F27" s="262"/>
      <c r="G27" s="263"/>
      <c r="H27" s="263"/>
      <c r="I27" s="263"/>
      <c r="J27" s="263"/>
      <c r="K27" s="263"/>
      <c r="L27" s="263"/>
      <c r="M27" s="263"/>
      <c r="N27" s="263"/>
      <c r="O27" s="263"/>
      <c r="P27" s="263"/>
    </row>
    <row r="28" spans="2:16" x14ac:dyDescent="0.2">
      <c r="B28" s="261"/>
      <c r="C28" s="262"/>
      <c r="D28" s="262"/>
      <c r="E28" s="262"/>
      <c r="F28" s="262"/>
      <c r="G28" s="263"/>
      <c r="H28" s="263"/>
      <c r="I28" s="263"/>
      <c r="J28" s="263"/>
      <c r="K28" s="263"/>
      <c r="L28" s="263"/>
      <c r="M28" s="263"/>
      <c r="N28" s="263"/>
      <c r="O28" s="263"/>
      <c r="P28" s="263"/>
    </row>
    <row r="29" spans="2:16" x14ac:dyDescent="0.2">
      <c r="B29" s="261"/>
      <c r="C29" s="262"/>
      <c r="D29" s="262"/>
      <c r="E29" s="262"/>
      <c r="F29" s="262"/>
      <c r="G29" s="263"/>
      <c r="H29" s="263"/>
      <c r="I29" s="263"/>
      <c r="J29" s="263"/>
      <c r="K29" s="263"/>
      <c r="L29" s="263"/>
      <c r="M29" s="263"/>
      <c r="N29" s="263"/>
      <c r="O29" s="263"/>
      <c r="P29" s="263"/>
    </row>
    <row r="30" spans="2:16" x14ac:dyDescent="0.2">
      <c r="B30" s="261"/>
      <c r="C30" s="262"/>
      <c r="D30" s="262"/>
      <c r="E30" s="262"/>
      <c r="F30" s="262"/>
      <c r="G30" s="263"/>
      <c r="H30" s="263"/>
      <c r="I30" s="263"/>
      <c r="J30" s="263"/>
      <c r="K30" s="263"/>
      <c r="L30" s="263"/>
      <c r="M30" s="263"/>
      <c r="N30" s="263"/>
      <c r="O30" s="263"/>
      <c r="P30" s="263"/>
    </row>
    <row r="31" spans="2:16" x14ac:dyDescent="0.2">
      <c r="B31" s="261"/>
      <c r="C31" s="262"/>
      <c r="D31" s="262"/>
      <c r="E31" s="262"/>
      <c r="F31" s="262"/>
      <c r="G31" s="263"/>
      <c r="H31" s="263"/>
      <c r="I31" s="263"/>
      <c r="J31" s="263"/>
      <c r="K31" s="263"/>
      <c r="L31" s="263"/>
      <c r="M31" s="263"/>
      <c r="N31" s="263"/>
      <c r="O31" s="263"/>
      <c r="P31" s="263"/>
    </row>
    <row r="32" spans="2:16" x14ac:dyDescent="0.2">
      <c r="B32" s="261"/>
      <c r="C32" s="262"/>
      <c r="D32" s="262"/>
      <c r="E32" s="262"/>
      <c r="F32" s="262"/>
      <c r="G32" s="263"/>
      <c r="H32" s="263"/>
      <c r="I32" s="263"/>
      <c r="J32" s="263"/>
      <c r="K32" s="263"/>
      <c r="L32" s="263"/>
      <c r="M32" s="263"/>
      <c r="N32" s="263"/>
      <c r="O32" s="263"/>
      <c r="P32" s="263"/>
    </row>
    <row r="33" spans="2:16" x14ac:dyDescent="0.2">
      <c r="B33" s="261"/>
      <c r="C33" s="262"/>
      <c r="D33" s="262"/>
      <c r="E33" s="262"/>
      <c r="F33" s="262"/>
      <c r="G33" s="263"/>
      <c r="H33" s="263"/>
      <c r="I33" s="263"/>
      <c r="J33" s="263"/>
      <c r="K33" s="263"/>
      <c r="L33" s="263"/>
      <c r="M33" s="263"/>
      <c r="N33" s="263"/>
      <c r="O33" s="263"/>
      <c r="P33" s="263"/>
    </row>
    <row r="34" spans="2:16" x14ac:dyDescent="0.2">
      <c r="B34" s="261"/>
      <c r="C34" s="262"/>
      <c r="D34" s="262"/>
      <c r="E34" s="262"/>
      <c r="F34" s="262"/>
      <c r="G34" s="263"/>
      <c r="H34" s="263"/>
      <c r="I34" s="263"/>
      <c r="J34" s="263"/>
      <c r="K34" s="263"/>
      <c r="L34" s="263"/>
      <c r="M34" s="263"/>
      <c r="N34" s="263"/>
      <c r="O34" s="263"/>
      <c r="P34" s="263"/>
    </row>
    <row r="35" spans="2:16" x14ac:dyDescent="0.2">
      <c r="B35" s="261"/>
      <c r="C35" s="262"/>
      <c r="D35" s="262"/>
      <c r="E35" s="262"/>
      <c r="F35" s="262"/>
      <c r="G35" s="263"/>
      <c r="H35" s="263"/>
      <c r="I35" s="263"/>
      <c r="J35" s="263"/>
      <c r="K35" s="263"/>
      <c r="L35" s="263"/>
      <c r="M35" s="263"/>
      <c r="N35" s="263"/>
      <c r="O35" s="263"/>
      <c r="P35" s="263"/>
    </row>
    <row r="36" spans="2:16" x14ac:dyDescent="0.2">
      <c r="B36" s="261"/>
      <c r="C36" s="262"/>
      <c r="D36" s="262"/>
      <c r="E36" s="262"/>
      <c r="F36" s="262"/>
      <c r="G36" s="263"/>
      <c r="H36" s="263"/>
      <c r="I36" s="263"/>
      <c r="J36" s="263"/>
      <c r="K36" s="263"/>
      <c r="L36" s="263"/>
      <c r="M36" s="263"/>
      <c r="N36" s="263"/>
      <c r="O36" s="263"/>
      <c r="P36" s="263"/>
    </row>
    <row r="37" spans="2:16" x14ac:dyDescent="0.2">
      <c r="B37" s="261"/>
      <c r="C37" s="262"/>
      <c r="D37" s="262"/>
      <c r="E37" s="262"/>
      <c r="F37" s="262"/>
      <c r="G37" s="263"/>
      <c r="H37" s="263"/>
      <c r="I37" s="263"/>
      <c r="J37" s="263"/>
      <c r="K37" s="263"/>
      <c r="L37" s="263"/>
      <c r="M37" s="263"/>
      <c r="N37" s="263"/>
      <c r="O37" s="263"/>
      <c r="P37" s="263"/>
    </row>
    <row r="38" spans="2:16" x14ac:dyDescent="0.2">
      <c r="B38" s="261"/>
      <c r="C38" s="262"/>
      <c r="D38" s="262"/>
      <c r="E38" s="262"/>
      <c r="F38" s="262"/>
      <c r="G38" s="263"/>
      <c r="H38" s="263"/>
      <c r="I38" s="263"/>
      <c r="J38" s="263"/>
      <c r="K38" s="263"/>
      <c r="L38" s="263"/>
      <c r="M38" s="263"/>
      <c r="N38" s="263"/>
      <c r="O38" s="263"/>
      <c r="P38" s="263"/>
    </row>
    <row r="39" spans="2:16" x14ac:dyDescent="0.2">
      <c r="B39" s="261"/>
      <c r="C39" s="262"/>
      <c r="D39" s="262"/>
      <c r="E39" s="262"/>
      <c r="F39" s="262"/>
      <c r="G39" s="263"/>
      <c r="H39" s="263"/>
      <c r="I39" s="263"/>
      <c r="J39" s="263"/>
      <c r="K39" s="263"/>
      <c r="L39" s="263"/>
      <c r="M39" s="263"/>
      <c r="N39" s="263"/>
      <c r="O39" s="263"/>
      <c r="P39" s="263"/>
    </row>
    <row r="40" spans="2:16" x14ac:dyDescent="0.2">
      <c r="B40" s="261"/>
      <c r="C40" s="262"/>
      <c r="D40" s="262"/>
      <c r="E40" s="262"/>
      <c r="F40" s="262"/>
      <c r="G40" s="263"/>
      <c r="H40" s="263"/>
      <c r="I40" s="263"/>
      <c r="J40" s="263"/>
      <c r="K40" s="263"/>
      <c r="L40" s="263"/>
      <c r="M40" s="263"/>
      <c r="N40" s="263"/>
      <c r="O40" s="263"/>
      <c r="P40" s="263"/>
    </row>
    <row r="41" spans="2:16" x14ac:dyDescent="0.2">
      <c r="B41" s="261"/>
      <c r="C41" s="262"/>
      <c r="D41" s="262"/>
      <c r="E41" s="262"/>
      <c r="F41" s="262"/>
      <c r="G41" s="263"/>
      <c r="H41" s="263"/>
      <c r="I41" s="263"/>
      <c r="J41" s="263"/>
      <c r="K41" s="263"/>
      <c r="L41" s="263"/>
      <c r="M41" s="263"/>
      <c r="N41" s="263"/>
      <c r="O41" s="263"/>
      <c r="P41" s="263"/>
    </row>
    <row r="42" spans="2:16" x14ac:dyDescent="0.2">
      <c r="B42" s="261"/>
      <c r="C42" s="262"/>
      <c r="D42" s="262"/>
      <c r="E42" s="262"/>
      <c r="F42" s="262"/>
      <c r="G42" s="263"/>
      <c r="H42" s="263"/>
      <c r="I42" s="263"/>
      <c r="J42" s="263"/>
      <c r="K42" s="263"/>
      <c r="L42" s="263"/>
      <c r="M42" s="263"/>
      <c r="N42" s="263"/>
      <c r="O42" s="263"/>
      <c r="P42" s="263"/>
    </row>
    <row r="43" spans="2:16" x14ac:dyDescent="0.2">
      <c r="B43" s="261"/>
      <c r="C43" s="262"/>
      <c r="D43" s="262"/>
      <c r="E43" s="262"/>
      <c r="F43" s="262"/>
      <c r="G43" s="263"/>
      <c r="H43" s="263"/>
      <c r="I43" s="263"/>
      <c r="J43" s="263"/>
      <c r="K43" s="263"/>
      <c r="L43" s="263"/>
      <c r="M43" s="263"/>
      <c r="N43" s="263"/>
      <c r="O43" s="263"/>
      <c r="P43" s="263"/>
    </row>
    <row r="44" spans="2:16" x14ac:dyDescent="0.2">
      <c r="B44" s="261"/>
      <c r="C44" s="262"/>
      <c r="D44" s="262"/>
      <c r="E44" s="262"/>
      <c r="F44" s="262"/>
      <c r="G44" s="263"/>
      <c r="H44" s="263"/>
      <c r="I44" s="263"/>
      <c r="J44" s="263"/>
      <c r="K44" s="263"/>
      <c r="L44" s="263"/>
      <c r="M44" s="263"/>
      <c r="N44" s="263"/>
      <c r="O44" s="263"/>
      <c r="P44" s="263"/>
    </row>
    <row r="45" spans="2:16" x14ac:dyDescent="0.2">
      <c r="B45" s="261"/>
      <c r="C45" s="262"/>
      <c r="D45" s="262"/>
      <c r="E45" s="262"/>
      <c r="F45" s="262"/>
      <c r="G45" s="263"/>
      <c r="H45" s="263"/>
      <c r="I45" s="263"/>
      <c r="J45" s="263"/>
      <c r="K45" s="263"/>
      <c r="L45" s="263"/>
      <c r="M45" s="263"/>
      <c r="N45" s="263"/>
      <c r="O45" s="263"/>
      <c r="P45" s="263"/>
    </row>
    <row r="46" spans="2:16" x14ac:dyDescent="0.2">
      <c r="B46" s="261"/>
      <c r="C46" s="262"/>
      <c r="D46" s="262"/>
      <c r="E46" s="262"/>
      <c r="F46" s="262"/>
      <c r="G46" s="263"/>
      <c r="H46" s="263"/>
      <c r="I46" s="263"/>
      <c r="J46" s="263"/>
      <c r="K46" s="263"/>
      <c r="L46" s="263"/>
      <c r="M46" s="263"/>
      <c r="N46" s="263"/>
      <c r="O46" s="263"/>
      <c r="P46" s="263"/>
    </row>
    <row r="47" spans="2:16" x14ac:dyDescent="0.2">
      <c r="B47" s="261"/>
      <c r="C47" s="262"/>
      <c r="D47" s="262"/>
      <c r="E47" s="262"/>
      <c r="F47" s="262"/>
      <c r="G47" s="263"/>
      <c r="H47" s="263"/>
      <c r="I47" s="263"/>
      <c r="J47" s="263"/>
      <c r="K47" s="263"/>
      <c r="L47" s="263"/>
      <c r="M47" s="263"/>
      <c r="N47" s="263"/>
      <c r="O47" s="263"/>
      <c r="P47" s="263"/>
    </row>
    <row r="48" spans="2:16" x14ac:dyDescent="0.2">
      <c r="B48" s="261"/>
      <c r="C48" s="262"/>
      <c r="D48" s="262"/>
      <c r="E48" s="262"/>
      <c r="F48" s="262"/>
      <c r="G48" s="263"/>
      <c r="H48" s="263"/>
      <c r="I48" s="263"/>
      <c r="J48" s="263"/>
      <c r="K48" s="263"/>
      <c r="L48" s="263"/>
      <c r="M48" s="263"/>
      <c r="N48" s="263"/>
      <c r="O48" s="263"/>
      <c r="P48" s="263"/>
    </row>
    <row r="49" spans="2:16" x14ac:dyDescent="0.2">
      <c r="B49" s="261"/>
      <c r="C49" s="262"/>
      <c r="D49" s="262"/>
      <c r="E49" s="262"/>
      <c r="F49" s="262"/>
      <c r="G49" s="263"/>
      <c r="H49" s="263"/>
      <c r="I49" s="263"/>
      <c r="J49" s="263"/>
      <c r="K49" s="263"/>
      <c r="L49" s="263"/>
      <c r="M49" s="263"/>
      <c r="N49" s="263"/>
      <c r="O49" s="263"/>
      <c r="P49" s="263"/>
    </row>
    <row r="50" spans="2:16" x14ac:dyDescent="0.2">
      <c r="B50" s="261"/>
      <c r="C50" s="262"/>
      <c r="D50" s="262"/>
      <c r="E50" s="262"/>
      <c r="F50" s="262"/>
      <c r="G50" s="263"/>
      <c r="H50" s="263"/>
      <c r="I50" s="263"/>
      <c r="J50" s="263"/>
      <c r="K50" s="263"/>
      <c r="L50" s="263"/>
      <c r="M50" s="263"/>
      <c r="N50" s="263"/>
      <c r="O50" s="263"/>
      <c r="P50" s="263"/>
    </row>
    <row r="51" spans="2:16" x14ac:dyDescent="0.2">
      <c r="B51" s="261"/>
      <c r="C51" s="262"/>
      <c r="D51" s="262"/>
      <c r="E51" s="262"/>
      <c r="F51" s="262"/>
      <c r="G51" s="263"/>
      <c r="H51" s="263"/>
      <c r="I51" s="263"/>
      <c r="J51" s="263"/>
      <c r="K51" s="263"/>
      <c r="L51" s="263"/>
      <c r="M51" s="263"/>
      <c r="N51" s="263"/>
      <c r="O51" s="263"/>
      <c r="P51" s="263"/>
    </row>
    <row r="52" spans="2:16" x14ac:dyDescent="0.2">
      <c r="B52" s="261"/>
      <c r="C52" s="262"/>
      <c r="D52" s="262"/>
      <c r="E52" s="262"/>
      <c r="F52" s="262"/>
      <c r="G52" s="263"/>
      <c r="H52" s="263"/>
      <c r="I52" s="263"/>
      <c r="J52" s="263"/>
      <c r="K52" s="263"/>
      <c r="L52" s="263"/>
      <c r="M52" s="263"/>
      <c r="N52" s="263"/>
      <c r="O52" s="263"/>
      <c r="P52" s="263"/>
    </row>
    <row r="53" spans="2:16" x14ac:dyDescent="0.2">
      <c r="B53" s="261"/>
      <c r="C53" s="262"/>
      <c r="D53" s="262"/>
      <c r="E53" s="262"/>
      <c r="F53" s="262"/>
      <c r="G53" s="263"/>
      <c r="H53" s="263"/>
      <c r="I53" s="263"/>
      <c r="J53" s="263"/>
      <c r="K53" s="263"/>
      <c r="L53" s="263"/>
      <c r="M53" s="263"/>
      <c r="N53" s="263"/>
      <c r="O53" s="263"/>
      <c r="P53" s="263"/>
    </row>
    <row r="54" spans="2:16" x14ac:dyDescent="0.2">
      <c r="B54" s="261"/>
      <c r="C54" s="262"/>
      <c r="D54" s="262"/>
      <c r="E54" s="262"/>
      <c r="F54" s="262"/>
      <c r="G54" s="263"/>
      <c r="H54" s="263"/>
      <c r="I54" s="263"/>
      <c r="J54" s="263"/>
      <c r="K54" s="263"/>
      <c r="L54" s="263"/>
      <c r="M54" s="263"/>
      <c r="N54" s="263"/>
      <c r="O54" s="263"/>
      <c r="P54" s="263"/>
    </row>
    <row r="55" spans="2:16" x14ac:dyDescent="0.2">
      <c r="B55" s="261"/>
      <c r="C55" s="262"/>
      <c r="D55" s="262"/>
      <c r="E55" s="262"/>
      <c r="F55" s="262"/>
      <c r="G55" s="263"/>
      <c r="H55" s="263"/>
      <c r="I55" s="263"/>
      <c r="J55" s="263"/>
      <c r="K55" s="263"/>
      <c r="L55" s="263"/>
      <c r="M55" s="263"/>
      <c r="N55" s="263"/>
      <c r="O55" s="263"/>
      <c r="P55" s="263"/>
    </row>
    <row r="56" spans="2:16" x14ac:dyDescent="0.2">
      <c r="B56" s="261"/>
      <c r="C56" s="262"/>
      <c r="D56" s="262"/>
      <c r="E56" s="262"/>
      <c r="F56" s="262"/>
      <c r="G56" s="263"/>
      <c r="H56" s="263"/>
      <c r="I56" s="263"/>
      <c r="J56" s="263"/>
      <c r="K56" s="263"/>
      <c r="L56" s="263"/>
      <c r="M56" s="263"/>
      <c r="N56" s="263"/>
      <c r="O56" s="263"/>
      <c r="P56" s="263"/>
    </row>
    <row r="57" spans="2:16" x14ac:dyDescent="0.2">
      <c r="B57" s="261"/>
      <c r="C57" s="262"/>
      <c r="D57" s="262"/>
      <c r="E57" s="262"/>
      <c r="F57" s="262"/>
      <c r="G57" s="263"/>
      <c r="H57" s="263"/>
      <c r="I57" s="263"/>
      <c r="J57" s="263"/>
      <c r="K57" s="263"/>
      <c r="L57" s="263"/>
      <c r="M57" s="263"/>
      <c r="N57" s="263"/>
      <c r="O57" s="263"/>
      <c r="P57" s="263"/>
    </row>
    <row r="58" spans="2:16" x14ac:dyDescent="0.2">
      <c r="B58" s="261"/>
      <c r="C58" s="262"/>
      <c r="D58" s="262"/>
      <c r="E58" s="262"/>
      <c r="F58" s="262"/>
      <c r="G58" s="263"/>
      <c r="H58" s="263"/>
      <c r="I58" s="263"/>
      <c r="J58" s="263"/>
      <c r="K58" s="263"/>
      <c r="L58" s="263"/>
      <c r="M58" s="263"/>
      <c r="N58" s="263"/>
      <c r="O58" s="263"/>
      <c r="P58" s="263"/>
    </row>
    <row r="59" spans="2:16" x14ac:dyDescent="0.2">
      <c r="B59" s="261"/>
      <c r="C59" s="262"/>
      <c r="D59" s="262"/>
      <c r="E59" s="262"/>
      <c r="F59" s="262"/>
      <c r="G59" s="263"/>
      <c r="H59" s="263"/>
      <c r="I59" s="263"/>
      <c r="J59" s="263"/>
      <c r="K59" s="263"/>
      <c r="L59" s="263"/>
      <c r="M59" s="263"/>
      <c r="N59" s="263"/>
      <c r="O59" s="263"/>
      <c r="P59" s="263"/>
    </row>
    <row r="60" spans="2:16" x14ac:dyDescent="0.2">
      <c r="B60" s="261"/>
      <c r="C60" s="262"/>
      <c r="D60" s="262"/>
      <c r="E60" s="262"/>
      <c r="F60" s="262"/>
      <c r="G60" s="263"/>
      <c r="H60" s="263"/>
      <c r="I60" s="263"/>
      <c r="J60" s="263"/>
      <c r="K60" s="263"/>
      <c r="L60" s="263"/>
      <c r="M60" s="263"/>
      <c r="N60" s="263"/>
      <c r="O60" s="263"/>
      <c r="P60" s="263"/>
    </row>
    <row r="61" spans="2:16" x14ac:dyDescent="0.2">
      <c r="B61" s="261"/>
      <c r="C61" s="262"/>
      <c r="D61" s="262"/>
      <c r="E61" s="262"/>
      <c r="F61" s="262"/>
      <c r="G61" s="263"/>
      <c r="H61" s="263"/>
      <c r="I61" s="263"/>
      <c r="J61" s="263"/>
      <c r="K61" s="263"/>
      <c r="L61" s="263"/>
      <c r="M61" s="263"/>
      <c r="N61" s="263"/>
      <c r="O61" s="263"/>
      <c r="P61" s="263"/>
    </row>
    <row r="62" spans="2:16" x14ac:dyDescent="0.2">
      <c r="B62" s="261"/>
      <c r="C62" s="262"/>
      <c r="D62" s="262"/>
      <c r="E62" s="262"/>
      <c r="F62" s="262"/>
      <c r="G62" s="263"/>
      <c r="H62" s="263"/>
      <c r="I62" s="263"/>
      <c r="J62" s="263"/>
      <c r="K62" s="263"/>
      <c r="L62" s="263"/>
      <c r="M62" s="263"/>
      <c r="N62" s="263"/>
      <c r="O62" s="263"/>
      <c r="P62" s="263"/>
    </row>
    <row r="63" spans="2:16" x14ac:dyDescent="0.2">
      <c r="B63" s="261"/>
      <c r="C63" s="264" t="s">
        <v>37</v>
      </c>
      <c r="D63" s="264" t="s">
        <v>37</v>
      </c>
      <c r="E63" s="264" t="s">
        <v>37</v>
      </c>
      <c r="F63" s="264" t="s">
        <v>37</v>
      </c>
      <c r="G63" s="265" t="s">
        <v>37</v>
      </c>
      <c r="H63" s="265" t="s">
        <v>37</v>
      </c>
      <c r="I63" s="265" t="s">
        <v>37</v>
      </c>
      <c r="J63" s="265" t="s">
        <v>37</v>
      </c>
      <c r="K63" s="265" t="s">
        <v>37</v>
      </c>
      <c r="L63" s="265" t="s">
        <v>37</v>
      </c>
      <c r="M63" s="265" t="s">
        <v>37</v>
      </c>
      <c r="N63" s="265" t="s">
        <v>37</v>
      </c>
      <c r="O63" s="265" t="s">
        <v>37</v>
      </c>
      <c r="P63" s="265" t="s">
        <v>37</v>
      </c>
    </row>
    <row r="65" spans="3:8" x14ac:dyDescent="0.2">
      <c r="C65" s="266" t="str">
        <f>Translations!$B$1156</f>
        <v>Please continue by adding further rows as needed (above the "end" markers). This must be done by copying an empty row and inserting it thereafter. A simple "insert row" command will NOT be sufficent.</v>
      </c>
      <c r="D65" s="266"/>
      <c r="E65" s="266"/>
      <c r="F65" s="266"/>
      <c r="G65" s="266"/>
      <c r="H65" s="266"/>
    </row>
    <row r="67" spans="3:8" x14ac:dyDescent="0.2">
      <c r="C67" s="854" t="s">
        <v>49</v>
      </c>
      <c r="D67" s="854"/>
      <c r="E67" s="854"/>
      <c r="F67" s="854"/>
      <c r="G67" s="854"/>
    </row>
  </sheetData>
  <sheetProtection sheet="1" formatCells="0" formatColumns="0" formatRows="0" insertColumns="0" insertRows="0"/>
  <mergeCells count="14">
    <mergeCell ref="N7:N8"/>
    <mergeCell ref="O7:O8"/>
    <mergeCell ref="P7:P8"/>
    <mergeCell ref="C67:G67"/>
    <mergeCell ref="C2:H2"/>
    <mergeCell ref="C4:P4"/>
    <mergeCell ref="C5:P5"/>
    <mergeCell ref="C6:P6"/>
    <mergeCell ref="C7:C8"/>
    <mergeCell ref="D7:D8"/>
    <mergeCell ref="E7:E8"/>
    <mergeCell ref="F7:F8"/>
    <mergeCell ref="G7:H7"/>
    <mergeCell ref="I7:M7"/>
  </mergeCells>
  <conditionalFormatting sqref="M9:O62">
    <cfRule type="expression" dxfId="252" priority="4">
      <formula>CONTR_onlyCORSIA=TRUE</formula>
    </cfRule>
  </conditionalFormatting>
  <conditionalFormatting sqref="P9:P62">
    <cfRule type="expression" dxfId="251" priority="3">
      <formula>CONTR_CORSIAapplied=FALSE</formula>
    </cfRule>
  </conditionalFormatting>
  <conditionalFormatting sqref="M63:O63">
    <cfRule type="expression" dxfId="250" priority="2">
      <formula>CONTR_onlyCORSIA=TRUE</formula>
    </cfRule>
  </conditionalFormatting>
  <conditionalFormatting sqref="P63">
    <cfRule type="expression" dxfId="249" priority="1">
      <formula>CONTR_CORSIAapplied=FALSE</formula>
    </cfRule>
  </conditionalFormatting>
  <dataValidations count="2">
    <dataValidation type="list" allowBlank="1" showInputMessage="1" showErrorMessage="1" sqref="M9:M62" xr:uid="{318E2ED7-36D6-483D-95D7-AFDCD0E0C4A3}">
      <formula1>EUETS_FuelsList</formula1>
    </dataValidation>
    <dataValidation type="list" allowBlank="1" showInputMessage="1" showErrorMessage="1" sqref="I9:L62 N9:P62" xr:uid="{3439E53A-6C35-4757-B178-6BE6C80F783B}">
      <formula1>TrueFalse</formula1>
    </dataValidation>
  </dataValidations>
  <hyperlinks>
    <hyperlink ref="C67:G67" location="'Specific further information'!A1" display="&lt;&lt;&lt; Click here to proceed to section 10 &quot;Specific further information&quot; &gt;&gt;&gt;" xr:uid="{C93C9949-0C6D-4789-ACA1-1962F78BF8B0}"/>
  </hyperlinks>
  <pageMargins left="0.78740157480314965" right="0.78740157480314965" top="0.78740157480314965" bottom="0.78740157480314965" header="0.39370078740157483" footer="0.39370078740157483"/>
  <pageSetup paperSize="9" scale="70" fitToHeight="3" orientation="landscape"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4B74B-0D09-4137-BB4E-A616DBE1C48E}">
  <sheetPr codeName="Sheet14">
    <pageSetUpPr fitToPage="1"/>
  </sheetPr>
  <dimension ref="A1:J35"/>
  <sheetViews>
    <sheetView showGridLines="0" zoomScale="120" zoomScaleNormal="120" zoomScaleSheetLayoutView="140" workbookViewId="0"/>
  </sheetViews>
  <sheetFormatPr baseColWidth="10" defaultColWidth="11.42578125" defaultRowHeight="12.75" x14ac:dyDescent="0.2"/>
  <cols>
    <col min="1" max="1" width="3.140625" style="83" customWidth="1"/>
    <col min="2" max="2" width="4.140625" style="83" customWidth="1"/>
    <col min="3" max="3" width="11.28515625" style="83" customWidth="1"/>
    <col min="4" max="4" width="10.85546875" style="83" customWidth="1"/>
    <col min="5" max="6" width="13.5703125" style="83" customWidth="1"/>
    <col min="7" max="7" width="10.42578125" style="83" customWidth="1"/>
    <col min="8" max="8" width="11.140625" style="83" customWidth="1"/>
    <col min="9" max="10" width="13.5703125" style="83" customWidth="1"/>
    <col min="11" max="16384" width="11.42578125" style="83"/>
  </cols>
  <sheetData>
    <row r="1" spans="1:10" x14ac:dyDescent="0.2">
      <c r="B1" s="84"/>
      <c r="E1" s="85"/>
      <c r="F1" s="85"/>
    </row>
    <row r="2" spans="1:10" ht="30" customHeight="1" x14ac:dyDescent="0.2">
      <c r="B2" s="846" t="str">
        <f>Translations!$B$20</f>
        <v>Specific further information</v>
      </c>
      <c r="C2" s="846"/>
      <c r="D2" s="846"/>
      <c r="E2" s="846"/>
      <c r="F2" s="846"/>
      <c r="G2" s="846"/>
      <c r="H2" s="846"/>
      <c r="I2" s="846"/>
      <c r="J2" s="846"/>
    </row>
    <row r="3" spans="1:10" x14ac:dyDescent="0.2">
      <c r="B3" s="84"/>
      <c r="E3" s="85"/>
      <c r="F3" s="85"/>
    </row>
    <row r="4" spans="1:10" ht="15.75" x14ac:dyDescent="0.25">
      <c r="B4" s="86">
        <v>10</v>
      </c>
      <c r="C4" s="87" t="str">
        <f>Translations!$B$366</f>
        <v>Comments</v>
      </c>
      <c r="D4" s="87"/>
      <c r="E4" s="87"/>
      <c r="F4" s="87"/>
      <c r="G4" s="87"/>
      <c r="H4" s="87"/>
      <c r="I4" s="87"/>
      <c r="J4" s="87"/>
    </row>
    <row r="6" spans="1:10" x14ac:dyDescent="0.2">
      <c r="B6" s="101" t="str">
        <f>Translations!$B$367</f>
        <v>Space for further Comments:</v>
      </c>
    </row>
    <row r="7" spans="1:10" x14ac:dyDescent="0.2">
      <c r="B7" s="267"/>
      <c r="C7" s="268"/>
      <c r="D7" s="268"/>
      <c r="E7" s="268"/>
      <c r="F7" s="268"/>
      <c r="G7" s="268"/>
      <c r="H7" s="268"/>
      <c r="I7" s="268"/>
      <c r="J7" s="269"/>
    </row>
    <row r="8" spans="1:10" ht="15.75" x14ac:dyDescent="0.25">
      <c r="A8" s="128"/>
      <c r="B8" s="270"/>
      <c r="C8" s="271"/>
      <c r="D8" s="271"/>
      <c r="E8" s="271"/>
      <c r="F8" s="271"/>
      <c r="G8" s="271"/>
      <c r="H8" s="271"/>
      <c r="I8" s="271"/>
      <c r="J8" s="272"/>
    </row>
    <row r="9" spans="1:10" x14ac:dyDescent="0.2">
      <c r="B9" s="270"/>
      <c r="C9" s="271"/>
      <c r="D9" s="271"/>
      <c r="E9" s="271"/>
      <c r="F9" s="271"/>
      <c r="G9" s="271"/>
      <c r="H9" s="271"/>
      <c r="I9" s="271"/>
      <c r="J9" s="272"/>
    </row>
    <row r="10" spans="1:10" x14ac:dyDescent="0.2">
      <c r="B10" s="270"/>
      <c r="C10" s="271"/>
      <c r="D10" s="271"/>
      <c r="E10" s="271"/>
      <c r="F10" s="271"/>
      <c r="G10" s="271"/>
      <c r="H10" s="271"/>
      <c r="I10" s="271"/>
      <c r="J10" s="272"/>
    </row>
    <row r="11" spans="1:10" x14ac:dyDescent="0.2">
      <c r="B11" s="270"/>
      <c r="C11" s="271"/>
      <c r="D11" s="271"/>
      <c r="E11" s="271"/>
      <c r="F11" s="271"/>
      <c r="G11" s="271"/>
      <c r="H11" s="271"/>
      <c r="I11" s="271"/>
      <c r="J11" s="272"/>
    </row>
    <row r="12" spans="1:10" x14ac:dyDescent="0.2">
      <c r="B12" s="270"/>
      <c r="C12" s="271"/>
      <c r="D12" s="271"/>
      <c r="E12" s="271"/>
      <c r="F12" s="271"/>
      <c r="G12" s="271"/>
      <c r="H12" s="271"/>
      <c r="I12" s="271"/>
      <c r="J12" s="272"/>
    </row>
    <row r="13" spans="1:10" x14ac:dyDescent="0.2">
      <c r="B13" s="270"/>
      <c r="C13" s="271"/>
      <c r="D13" s="271"/>
      <c r="E13" s="271"/>
      <c r="F13" s="271"/>
      <c r="G13" s="271"/>
      <c r="H13" s="271"/>
      <c r="I13" s="271"/>
      <c r="J13" s="272"/>
    </row>
    <row r="14" spans="1:10" x14ac:dyDescent="0.2">
      <c r="B14" s="270"/>
      <c r="C14" s="271"/>
      <c r="D14" s="271"/>
      <c r="E14" s="271"/>
      <c r="F14" s="271"/>
      <c r="G14" s="271"/>
      <c r="H14" s="271"/>
      <c r="I14" s="271"/>
      <c r="J14" s="272"/>
    </row>
    <row r="15" spans="1:10" x14ac:dyDescent="0.2">
      <c r="B15" s="270"/>
      <c r="C15" s="271"/>
      <c r="D15" s="271"/>
      <c r="E15" s="271"/>
      <c r="F15" s="271"/>
      <c r="G15" s="271"/>
      <c r="H15" s="271"/>
      <c r="I15" s="271"/>
      <c r="J15" s="272"/>
    </row>
    <row r="16" spans="1:10" x14ac:dyDescent="0.2">
      <c r="B16" s="270"/>
      <c r="C16" s="271"/>
      <c r="D16" s="271"/>
      <c r="E16" s="271"/>
      <c r="F16" s="271"/>
      <c r="G16" s="271"/>
      <c r="H16" s="271"/>
      <c r="I16" s="271"/>
      <c r="J16" s="272"/>
    </row>
    <row r="17" spans="2:10" x14ac:dyDescent="0.2">
      <c r="B17" s="270"/>
      <c r="C17" s="271"/>
      <c r="D17" s="271"/>
      <c r="E17" s="271"/>
      <c r="F17" s="271"/>
      <c r="G17" s="271"/>
      <c r="H17" s="271"/>
      <c r="I17" s="271"/>
      <c r="J17" s="272"/>
    </row>
    <row r="18" spans="2:10" x14ac:dyDescent="0.2">
      <c r="B18" s="270"/>
      <c r="C18" s="271"/>
      <c r="D18" s="271"/>
      <c r="E18" s="271"/>
      <c r="F18" s="271"/>
      <c r="G18" s="271"/>
      <c r="H18" s="271"/>
      <c r="I18" s="271"/>
      <c r="J18" s="272"/>
    </row>
    <row r="19" spans="2:10" x14ac:dyDescent="0.2">
      <c r="B19" s="270"/>
      <c r="C19" s="271"/>
      <c r="D19" s="271"/>
      <c r="E19" s="271"/>
      <c r="F19" s="271"/>
      <c r="G19" s="271"/>
      <c r="H19" s="271"/>
      <c r="I19" s="271"/>
      <c r="J19" s="272"/>
    </row>
    <row r="20" spans="2:10" x14ac:dyDescent="0.2">
      <c r="B20" s="270"/>
      <c r="C20" s="271"/>
      <c r="D20" s="271"/>
      <c r="E20" s="271"/>
      <c r="F20" s="271"/>
      <c r="G20" s="271"/>
      <c r="H20" s="271"/>
      <c r="I20" s="271"/>
      <c r="J20" s="272"/>
    </row>
    <row r="21" spans="2:10" x14ac:dyDescent="0.2">
      <c r="B21" s="270"/>
      <c r="C21" s="271"/>
      <c r="D21" s="271"/>
      <c r="E21" s="271"/>
      <c r="F21" s="271"/>
      <c r="G21" s="271"/>
      <c r="H21" s="271"/>
      <c r="I21" s="271"/>
      <c r="J21" s="272"/>
    </row>
    <row r="22" spans="2:10" x14ac:dyDescent="0.2">
      <c r="B22" s="270"/>
      <c r="C22" s="271"/>
      <c r="D22" s="271"/>
      <c r="E22" s="271"/>
      <c r="F22" s="271"/>
      <c r="G22" s="271"/>
      <c r="H22" s="271"/>
      <c r="I22" s="271"/>
      <c r="J22" s="272"/>
    </row>
    <row r="23" spans="2:10" x14ac:dyDescent="0.2">
      <c r="B23" s="270"/>
      <c r="C23" s="271"/>
      <c r="D23" s="271"/>
      <c r="E23" s="271"/>
      <c r="F23" s="271"/>
      <c r="G23" s="271"/>
      <c r="H23" s="271"/>
      <c r="I23" s="271"/>
      <c r="J23" s="272"/>
    </row>
    <row r="24" spans="2:10" x14ac:dyDescent="0.2">
      <c r="B24" s="270"/>
      <c r="C24" s="271"/>
      <c r="D24" s="271"/>
      <c r="E24" s="271"/>
      <c r="F24" s="271"/>
      <c r="G24" s="271"/>
      <c r="H24" s="273"/>
      <c r="I24" s="271"/>
      <c r="J24" s="272"/>
    </row>
    <row r="25" spans="2:10" x14ac:dyDescent="0.2">
      <c r="B25" s="270"/>
      <c r="C25" s="271"/>
      <c r="D25" s="271"/>
      <c r="E25" s="271"/>
      <c r="F25" s="271"/>
      <c r="G25" s="271"/>
      <c r="H25" s="271"/>
      <c r="I25" s="271"/>
      <c r="J25" s="272"/>
    </row>
    <row r="26" spans="2:10" x14ac:dyDescent="0.2">
      <c r="B26" s="270"/>
      <c r="C26" s="271"/>
      <c r="D26" s="271"/>
      <c r="E26" s="271"/>
      <c r="F26" s="271"/>
      <c r="G26" s="271"/>
      <c r="H26" s="271"/>
      <c r="I26" s="271"/>
      <c r="J26" s="272"/>
    </row>
    <row r="27" spans="2:10" x14ac:dyDescent="0.2">
      <c r="B27" s="270"/>
      <c r="C27" s="271"/>
      <c r="D27" s="271"/>
      <c r="E27" s="271"/>
      <c r="F27" s="271"/>
      <c r="G27" s="271"/>
      <c r="H27" s="271"/>
      <c r="I27" s="271"/>
      <c r="J27" s="272"/>
    </row>
    <row r="28" spans="2:10" x14ac:dyDescent="0.2">
      <c r="B28" s="270"/>
      <c r="C28" s="271"/>
      <c r="D28" s="271"/>
      <c r="E28" s="271"/>
      <c r="F28" s="271"/>
      <c r="G28" s="271"/>
      <c r="H28" s="271"/>
      <c r="I28" s="271"/>
      <c r="J28" s="272"/>
    </row>
    <row r="29" spans="2:10" x14ac:dyDescent="0.2">
      <c r="B29" s="270"/>
      <c r="C29" s="271"/>
      <c r="D29" s="271"/>
      <c r="E29" s="271"/>
      <c r="F29" s="271"/>
      <c r="G29" s="271"/>
      <c r="H29" s="271"/>
      <c r="I29" s="271"/>
      <c r="J29" s="272"/>
    </row>
    <row r="30" spans="2:10" x14ac:dyDescent="0.2">
      <c r="B30" s="270"/>
      <c r="C30" s="271"/>
      <c r="D30" s="271"/>
      <c r="E30" s="271"/>
      <c r="F30" s="271"/>
      <c r="G30" s="271"/>
      <c r="H30" s="271"/>
      <c r="I30" s="271"/>
      <c r="J30" s="272"/>
    </row>
    <row r="31" spans="2:10" x14ac:dyDescent="0.2">
      <c r="B31" s="270"/>
      <c r="C31" s="271"/>
      <c r="D31" s="271"/>
      <c r="E31" s="271"/>
      <c r="F31" s="271"/>
      <c r="G31" s="271"/>
      <c r="H31" s="271"/>
      <c r="I31" s="271"/>
      <c r="J31" s="272"/>
    </row>
    <row r="32" spans="2:10" x14ac:dyDescent="0.2">
      <c r="B32" s="274"/>
      <c r="C32" s="275"/>
      <c r="D32" s="275"/>
      <c r="E32" s="275"/>
      <c r="F32" s="275"/>
      <c r="G32" s="275"/>
      <c r="H32" s="275"/>
      <c r="I32" s="275"/>
      <c r="J32" s="276"/>
    </row>
    <row r="35" spans="2:10" x14ac:dyDescent="0.2">
      <c r="B35" s="813" t="str">
        <f>Translations!$B$1013</f>
        <v>&lt;&lt;&lt; Click here to proceed to section 11 "Emissions per aerodrome pair" &gt;&gt;&gt;</v>
      </c>
      <c r="C35" s="813"/>
      <c r="D35" s="813"/>
      <c r="E35" s="813"/>
      <c r="F35" s="813"/>
      <c r="G35" s="814"/>
      <c r="H35" s="814"/>
      <c r="I35" s="814"/>
      <c r="J35" s="814"/>
    </row>
  </sheetData>
  <sheetProtection sheet="1" formatCells="0" formatColumns="0" formatRows="0" insertColumns="0" insertRows="0"/>
  <mergeCells count="2">
    <mergeCell ref="B2:J2"/>
    <mergeCell ref="B35:J35"/>
  </mergeCells>
  <hyperlinks>
    <hyperlink ref="B35:F35" location="Annex!A1" display="&lt;&lt;&lt; Click here to proceed to section 11 &quot;Member State specific Content&quot; &gt;&gt;&gt;" xr:uid="{2C966B2C-A908-4104-943B-87CBC37332A0}"/>
  </hyperlinks>
  <pageMargins left="0.78740157480314965" right="0.78740157480314965" top="0.78740157480314965" bottom="0.78740157480314965" header="0.39370078740157483" footer="0.39370078740157483"/>
  <pageSetup paperSize="9" scale="83" orientation="portrait" r:id="rId1"/>
  <headerFooter alignWithMargins="0">
    <oddFooter>&amp;L&amp;F&amp;C&amp;A&amp;R&amp;P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BF069-3B1D-4267-B606-4CD034B7DAA4}">
  <sheetPr codeName="Tabelle2">
    <pageSetUpPr fitToPage="1"/>
  </sheetPr>
  <dimension ref="A1:J116"/>
  <sheetViews>
    <sheetView showGridLines="0" topLeftCell="A72" zoomScale="120" zoomScaleNormal="120" workbookViewId="0"/>
  </sheetViews>
  <sheetFormatPr baseColWidth="10" defaultColWidth="11.42578125" defaultRowHeight="12.75" x14ac:dyDescent="0.2"/>
  <cols>
    <col min="1" max="1" width="4" style="83" customWidth="1"/>
    <col min="2" max="2" width="4.5703125" style="83" customWidth="1"/>
    <col min="3" max="6" width="17.7109375" style="83" customWidth="1"/>
    <col min="7" max="7" width="15.7109375" style="83" customWidth="1"/>
    <col min="8" max="8" width="4" style="83" customWidth="1"/>
    <col min="9" max="9" width="11.42578125" style="83"/>
    <col min="10" max="10" width="11.42578125" style="97"/>
    <col min="11" max="16384" width="11.42578125" style="83"/>
  </cols>
  <sheetData>
    <row r="1" spans="1:10" x14ac:dyDescent="0.2">
      <c r="B1" s="84"/>
      <c r="E1" s="85"/>
      <c r="F1" s="85"/>
    </row>
    <row r="2" spans="1:10" s="89" customFormat="1" ht="30" customHeight="1" x14ac:dyDescent="0.2">
      <c r="B2" s="846" t="str">
        <f>Translations!$B$1246</f>
        <v>Annex: Emissions per aerodrome pair – EU ETS and CH ETS</v>
      </c>
      <c r="C2" s="846"/>
      <c r="D2" s="846"/>
      <c r="E2" s="846"/>
      <c r="F2" s="846"/>
      <c r="G2" s="846"/>
      <c r="J2" s="172"/>
    </row>
    <row r="3" spans="1:10" x14ac:dyDescent="0.2">
      <c r="B3" s="84"/>
      <c r="E3" s="85"/>
      <c r="F3" s="85"/>
    </row>
    <row r="4" spans="1:10" ht="15.75" x14ac:dyDescent="0.25">
      <c r="A4" s="277"/>
      <c r="B4" s="86">
        <v>11</v>
      </c>
      <c r="C4" s="86" t="str">
        <f>Translations!$B$1291</f>
        <v>Additional emissions data – EU ETS and CH ETS</v>
      </c>
      <c r="D4" s="86"/>
      <c r="E4" s="86"/>
      <c r="F4" s="86"/>
      <c r="G4" s="86"/>
      <c r="H4" s="277"/>
    </row>
    <row r="5" spans="1:10" s="116" customFormat="1" ht="25.5" customHeight="1" x14ac:dyDescent="0.2">
      <c r="A5" s="77"/>
      <c r="B5" s="107"/>
      <c r="C5" s="975" t="str">
        <f>Translations!$B$1292</f>
        <v>For reducing administrative burden, this Annex should include both flights covered by the EU ETS and CH ETS</v>
      </c>
      <c r="D5" s="976"/>
      <c r="E5" s="976"/>
      <c r="F5" s="976"/>
      <c r="G5" s="976"/>
      <c r="H5" s="77"/>
      <c r="I5" s="172"/>
      <c r="J5" s="217"/>
    </row>
    <row r="6" spans="1:10" s="116" customFormat="1" ht="22.5" customHeight="1" x14ac:dyDescent="0.2">
      <c r="A6" s="77"/>
      <c r="B6" s="107"/>
      <c r="C6" s="822" t="s">
        <v>1647</v>
      </c>
      <c r="D6" s="800"/>
      <c r="E6" s="800"/>
      <c r="F6" s="800"/>
      <c r="G6" s="800"/>
      <c r="H6" s="77"/>
      <c r="I6" s="172"/>
      <c r="J6" s="217"/>
    </row>
    <row r="7" spans="1:10" s="116" customFormat="1" ht="38.1" customHeight="1" x14ac:dyDescent="0.2">
      <c r="A7" s="77"/>
      <c r="B7" s="107"/>
      <c r="C7" s="841" t="s">
        <v>1648</v>
      </c>
      <c r="D7" s="799"/>
      <c r="E7" s="799"/>
      <c r="F7" s="799"/>
      <c r="G7" s="799"/>
      <c r="H7" s="77"/>
      <c r="I7" s="172"/>
      <c r="J7" s="217"/>
    </row>
    <row r="8" spans="1:10" s="116" customFormat="1" ht="25.5" customHeight="1" x14ac:dyDescent="0.2">
      <c r="A8" s="77"/>
      <c r="B8" s="107"/>
      <c r="C8" s="822" t="s">
        <v>1649</v>
      </c>
      <c r="D8" s="800"/>
      <c r="E8" s="800"/>
      <c r="F8" s="800"/>
      <c r="G8" s="800"/>
      <c r="H8" s="77"/>
      <c r="I8" s="172"/>
      <c r="J8" s="217"/>
    </row>
    <row r="9" spans="1:10" s="116" customFormat="1" ht="72.75" customHeight="1" x14ac:dyDescent="0.2">
      <c r="A9" s="77"/>
      <c r="B9" s="107"/>
      <c r="C9" s="822" t="s">
        <v>1650</v>
      </c>
      <c r="D9" s="800"/>
      <c r="E9" s="800"/>
      <c r="F9" s="800"/>
      <c r="G9" s="800"/>
      <c r="H9" s="77"/>
      <c r="I9" s="172"/>
      <c r="J9" s="217"/>
    </row>
    <row r="10" spans="1:10" s="116" customFormat="1" ht="7.5" customHeight="1" x14ac:dyDescent="0.2">
      <c r="A10" s="77"/>
      <c r="B10" s="107"/>
      <c r="H10" s="77"/>
      <c r="I10" s="172"/>
      <c r="J10" s="217"/>
    </row>
    <row r="11" spans="1:10" x14ac:dyDescent="0.2">
      <c r="A11" s="277"/>
      <c r="B11" s="107" t="s">
        <v>9</v>
      </c>
      <c r="C11" s="120" t="str">
        <f>Translations!$B$1015</f>
        <v>Please indicate if the data in this annex is considered confidential:</v>
      </c>
      <c r="D11" s="127"/>
      <c r="E11" s="127"/>
      <c r="F11" s="127"/>
      <c r="G11" s="278" t="b">
        <v>1</v>
      </c>
      <c r="H11" s="277"/>
    </row>
    <row r="12" spans="1:10" s="116" customFormat="1" x14ac:dyDescent="0.2">
      <c r="A12" s="77"/>
      <c r="B12" s="134"/>
      <c r="F12" s="113"/>
      <c r="G12" s="113"/>
      <c r="H12" s="77"/>
      <c r="J12" s="217"/>
    </row>
    <row r="13" spans="1:10" s="116" customFormat="1" ht="27.95" customHeight="1" x14ac:dyDescent="0.2">
      <c r="A13" s="77"/>
      <c r="B13" s="107" t="s">
        <v>1655</v>
      </c>
      <c r="C13" s="869" t="s">
        <v>1651</v>
      </c>
      <c r="D13" s="800"/>
      <c r="E13" s="800"/>
      <c r="F13" s="800"/>
      <c r="G13" s="800"/>
      <c r="H13" s="77"/>
      <c r="J13" s="217"/>
    </row>
    <row r="14" spans="1:10" s="116" customFormat="1" ht="26.45" customHeight="1" x14ac:dyDescent="0.2">
      <c r="A14" s="77"/>
      <c r="B14" s="134"/>
      <c r="C14" s="977"/>
      <c r="D14" s="978"/>
      <c r="E14" s="978"/>
      <c r="F14" s="978"/>
      <c r="G14" s="979"/>
      <c r="H14" s="77"/>
      <c r="J14" s="217"/>
    </row>
    <row r="15" spans="1:10" s="116" customFormat="1" ht="26.45" customHeight="1" x14ac:dyDescent="0.2">
      <c r="A15" s="77"/>
      <c r="B15" s="134"/>
      <c r="C15" s="967"/>
      <c r="D15" s="968"/>
      <c r="E15" s="968"/>
      <c r="F15" s="968"/>
      <c r="G15" s="969"/>
      <c r="H15" s="77"/>
      <c r="J15" s="217"/>
    </row>
    <row r="16" spans="1:10" s="116" customFormat="1" ht="26.45" customHeight="1" x14ac:dyDescent="0.2">
      <c r="A16" s="77"/>
      <c r="B16" s="134"/>
      <c r="C16" s="967"/>
      <c r="D16" s="968"/>
      <c r="E16" s="968"/>
      <c r="F16" s="968"/>
      <c r="G16" s="969"/>
      <c r="H16" s="77"/>
      <c r="J16" s="217"/>
    </row>
    <row r="17" spans="1:10" s="116" customFormat="1" ht="26.45" customHeight="1" x14ac:dyDescent="0.2">
      <c r="A17" s="77"/>
      <c r="B17" s="134"/>
      <c r="C17" s="967"/>
      <c r="D17" s="968"/>
      <c r="E17" s="968"/>
      <c r="F17" s="968"/>
      <c r="G17" s="969"/>
      <c r="H17" s="77"/>
      <c r="J17" s="217"/>
    </row>
    <row r="18" spans="1:10" s="116" customFormat="1" ht="26.45" customHeight="1" x14ac:dyDescent="0.2">
      <c r="A18" s="77"/>
      <c r="B18" s="134"/>
      <c r="C18" s="970"/>
      <c r="D18" s="971"/>
      <c r="E18" s="971"/>
      <c r="F18" s="971"/>
      <c r="G18" s="972"/>
      <c r="H18" s="77"/>
      <c r="J18" s="217"/>
    </row>
    <row r="19" spans="1:10" s="116" customFormat="1" ht="26.1" customHeight="1" x14ac:dyDescent="0.2">
      <c r="A19" s="77"/>
      <c r="B19" s="134"/>
      <c r="C19" s="822" t="s">
        <v>1652</v>
      </c>
      <c r="D19" s="800"/>
      <c r="E19" s="800"/>
      <c r="F19" s="800"/>
      <c r="G19" s="800"/>
      <c r="H19" s="77"/>
      <c r="J19" s="217"/>
    </row>
    <row r="20" spans="1:10" s="116" customFormat="1" ht="24.95" customHeight="1" x14ac:dyDescent="0.2">
      <c r="A20" s="77"/>
      <c r="B20" s="134"/>
      <c r="C20" s="822" t="s">
        <v>1653</v>
      </c>
      <c r="D20" s="800"/>
      <c r="E20" s="800"/>
      <c r="F20" s="800"/>
      <c r="G20" s="800"/>
      <c r="H20" s="77"/>
      <c r="J20" s="217"/>
    </row>
    <row r="21" spans="1:10" s="89" customFormat="1" ht="18.600000000000001" customHeight="1" x14ac:dyDescent="0.2">
      <c r="A21" s="702"/>
      <c r="B21" s="90" t="s">
        <v>1656</v>
      </c>
      <c r="C21" s="703" t="s">
        <v>1654</v>
      </c>
      <c r="D21" s="704"/>
      <c r="E21" s="964"/>
      <c r="F21" s="965"/>
      <c r="G21" s="966"/>
      <c r="H21" s="702"/>
      <c r="J21" s="172"/>
    </row>
    <row r="22" spans="1:10" s="116" customFormat="1" x14ac:dyDescent="0.2">
      <c r="A22" s="77"/>
      <c r="B22" s="134"/>
      <c r="C22" s="822"/>
      <c r="D22" s="800"/>
      <c r="E22" s="800"/>
      <c r="F22" s="800"/>
      <c r="G22" s="800"/>
      <c r="H22" s="77"/>
      <c r="I22" s="701"/>
      <c r="J22" s="217"/>
    </row>
    <row r="23" spans="1:10" s="116" customFormat="1" ht="30" customHeight="1" x14ac:dyDescent="0.2">
      <c r="A23" s="77"/>
      <c r="B23" s="107" t="s">
        <v>10</v>
      </c>
      <c r="C23" s="912" t="str">
        <f>Translations!$B$1016</f>
        <v>Please provide the data (totals during the reporting period, related to the reporting scope) in the table below per aerodrome pair.</v>
      </c>
      <c r="D23" s="913"/>
      <c r="E23" s="913"/>
      <c r="F23" s="913"/>
      <c r="G23" s="913"/>
      <c r="H23" s="77"/>
      <c r="J23" s="217"/>
    </row>
    <row r="24" spans="1:10" s="116" customFormat="1" ht="25.5" customHeight="1" x14ac:dyDescent="0.2">
      <c r="A24" s="77"/>
      <c r="B24" s="107"/>
      <c r="C24" s="844" t="str">
        <f>Translations!$B$1017</f>
        <v xml:space="preserve">Please fill in the table below. If you need additional rows, please insert them above the "end of list" row. In that case the formula for the totals will work correctly. </v>
      </c>
      <c r="D24" s="913"/>
      <c r="E24" s="913"/>
      <c r="F24" s="913"/>
      <c r="G24" s="913"/>
      <c r="H24" s="77"/>
      <c r="J24" s="217"/>
    </row>
    <row r="25" spans="1:10" s="116" customFormat="1" ht="38.25" customHeight="1" x14ac:dyDescent="0.2">
      <c r="A25" s="77"/>
      <c r="B25" s="107"/>
      <c r="C25" s="844" t="str">
        <f>Translations!$B$1018</f>
        <v>Note that if you add additional cells, and/or copy and paste data from another program or worksheet, you have to check the correctness of formulas. It is the full responsibility of the aircraft operator to check the correctness of calculations.</v>
      </c>
      <c r="D25" s="913"/>
      <c r="E25" s="913"/>
      <c r="F25" s="913"/>
      <c r="G25" s="913"/>
      <c r="H25" s="77"/>
      <c r="J25" s="217"/>
    </row>
    <row r="26" spans="1:10" s="280" customFormat="1" ht="24.75" customHeight="1" x14ac:dyDescent="0.2">
      <c r="A26" s="279"/>
      <c r="C26" s="973" t="str">
        <f>Translations!$B$1019</f>
        <v>Aerodrome Pair (use 4-letter ICAO designator)</v>
      </c>
      <c r="D26" s="974"/>
      <c r="E26" s="973" t="str">
        <f>Translations!$B$1020</f>
        <v>Total number of flights per aerodrome pair</v>
      </c>
      <c r="F26" s="973" t="str">
        <f>Translations!$B$1021</f>
        <v>Total emissions
[t CO2]</v>
      </c>
      <c r="G26" s="282"/>
      <c r="H26" s="279"/>
      <c r="J26" s="282"/>
    </row>
    <row r="27" spans="1:10" s="280" customFormat="1" ht="25.5" customHeight="1" x14ac:dyDescent="0.2">
      <c r="A27" s="279"/>
      <c r="C27" s="283" t="str">
        <f>Translations!$B$1022</f>
        <v>Aerodrome of departure</v>
      </c>
      <c r="D27" s="284" t="str">
        <f>Translations!$B$1023</f>
        <v>Aerodrome of arrival</v>
      </c>
      <c r="E27" s="974"/>
      <c r="F27" s="974"/>
      <c r="H27" s="279"/>
      <c r="J27" s="282"/>
    </row>
    <row r="28" spans="1:10" s="129" customFormat="1" ht="13.15" customHeight="1" x14ac:dyDescent="0.2">
      <c r="A28" s="285"/>
      <c r="B28" s="286"/>
      <c r="C28" s="287"/>
      <c r="D28" s="287"/>
      <c r="E28" s="288"/>
      <c r="F28" s="288"/>
      <c r="H28" s="285"/>
      <c r="J28" s="718"/>
    </row>
    <row r="29" spans="1:10" s="129" customFormat="1" ht="13.15" customHeight="1" x14ac:dyDescent="0.2">
      <c r="A29" s="285"/>
      <c r="B29" s="286"/>
      <c r="C29" s="287"/>
      <c r="D29" s="287"/>
      <c r="E29" s="288"/>
      <c r="F29" s="288"/>
      <c r="H29" s="285"/>
      <c r="J29" s="718"/>
    </row>
    <row r="30" spans="1:10" s="129" customFormat="1" ht="13.15" customHeight="1" x14ac:dyDescent="0.2">
      <c r="A30" s="285"/>
      <c r="B30" s="286"/>
      <c r="C30" s="287"/>
      <c r="D30" s="287"/>
      <c r="E30" s="288"/>
      <c r="F30" s="288"/>
      <c r="H30" s="285"/>
      <c r="J30" s="718"/>
    </row>
    <row r="31" spans="1:10" s="129" customFormat="1" ht="13.15" customHeight="1" x14ac:dyDescent="0.2">
      <c r="A31" s="285"/>
      <c r="B31" s="286"/>
      <c r="C31" s="287"/>
      <c r="D31" s="287"/>
      <c r="E31" s="288"/>
      <c r="F31" s="288"/>
      <c r="H31" s="285"/>
      <c r="J31" s="718"/>
    </row>
    <row r="32" spans="1:10" s="129" customFormat="1" ht="13.15" customHeight="1" x14ac:dyDescent="0.2">
      <c r="A32" s="285"/>
      <c r="B32" s="286"/>
      <c r="C32" s="287"/>
      <c r="D32" s="287"/>
      <c r="E32" s="288"/>
      <c r="F32" s="288"/>
      <c r="H32" s="285"/>
      <c r="J32" s="718"/>
    </row>
    <row r="33" spans="1:10" s="129" customFormat="1" ht="13.15" customHeight="1" x14ac:dyDescent="0.2">
      <c r="A33" s="285"/>
      <c r="B33" s="286"/>
      <c r="C33" s="287"/>
      <c r="D33" s="287"/>
      <c r="E33" s="288"/>
      <c r="F33" s="288"/>
      <c r="H33" s="285"/>
      <c r="J33" s="718"/>
    </row>
    <row r="34" spans="1:10" s="129" customFormat="1" ht="13.15" customHeight="1" x14ac:dyDescent="0.2">
      <c r="A34" s="285"/>
      <c r="B34" s="286"/>
      <c r="C34" s="287"/>
      <c r="D34" s="287"/>
      <c r="E34" s="288"/>
      <c r="F34" s="288"/>
      <c r="H34" s="285"/>
      <c r="J34" s="718"/>
    </row>
    <row r="35" spans="1:10" s="129" customFormat="1" ht="13.15" customHeight="1" x14ac:dyDescent="0.2">
      <c r="A35" s="285"/>
      <c r="B35" s="286"/>
      <c r="C35" s="287"/>
      <c r="D35" s="287"/>
      <c r="E35" s="288"/>
      <c r="F35" s="288"/>
      <c r="H35" s="285"/>
      <c r="J35" s="718"/>
    </row>
    <row r="36" spans="1:10" s="129" customFormat="1" ht="13.15" customHeight="1" x14ac:dyDescent="0.2">
      <c r="A36" s="285"/>
      <c r="B36" s="286"/>
      <c r="C36" s="287"/>
      <c r="D36" s="287"/>
      <c r="E36" s="288"/>
      <c r="F36" s="288"/>
      <c r="H36" s="285"/>
      <c r="J36" s="718"/>
    </row>
    <row r="37" spans="1:10" s="129" customFormat="1" ht="13.15" customHeight="1" x14ac:dyDescent="0.2">
      <c r="A37" s="285"/>
      <c r="B37" s="286"/>
      <c r="C37" s="287"/>
      <c r="D37" s="287"/>
      <c r="E37" s="288"/>
      <c r="F37" s="288"/>
      <c r="H37" s="285"/>
      <c r="J37" s="718"/>
    </row>
    <row r="38" spans="1:10" s="129" customFormat="1" ht="13.15" customHeight="1" x14ac:dyDescent="0.2">
      <c r="A38" s="285"/>
      <c r="B38" s="286"/>
      <c r="C38" s="287"/>
      <c r="D38" s="287"/>
      <c r="E38" s="288"/>
      <c r="F38" s="288"/>
      <c r="H38" s="285"/>
      <c r="J38" s="718"/>
    </row>
    <row r="39" spans="1:10" s="129" customFormat="1" ht="13.15" customHeight="1" x14ac:dyDescent="0.2">
      <c r="A39" s="285"/>
      <c r="B39" s="286"/>
      <c r="C39" s="287"/>
      <c r="D39" s="287"/>
      <c r="E39" s="288"/>
      <c r="F39" s="288"/>
      <c r="H39" s="285"/>
      <c r="J39" s="718"/>
    </row>
    <row r="40" spans="1:10" s="129" customFormat="1" ht="13.15" customHeight="1" x14ac:dyDescent="0.2">
      <c r="A40" s="285"/>
      <c r="B40" s="286"/>
      <c r="C40" s="287"/>
      <c r="D40" s="287"/>
      <c r="E40" s="288"/>
      <c r="F40" s="288"/>
      <c r="H40" s="285"/>
      <c r="J40" s="718"/>
    </row>
    <row r="41" spans="1:10" s="129" customFormat="1" ht="13.15" customHeight="1" x14ac:dyDescent="0.2">
      <c r="A41" s="285"/>
      <c r="B41" s="286"/>
      <c r="C41" s="287"/>
      <c r="D41" s="287"/>
      <c r="E41" s="288"/>
      <c r="F41" s="288"/>
      <c r="H41" s="285"/>
      <c r="J41" s="718"/>
    </row>
    <row r="42" spans="1:10" s="129" customFormat="1" ht="13.15" customHeight="1" x14ac:dyDescent="0.2">
      <c r="A42" s="285"/>
      <c r="B42" s="286"/>
      <c r="C42" s="287"/>
      <c r="D42" s="287"/>
      <c r="E42" s="288"/>
      <c r="F42" s="288"/>
      <c r="H42" s="285"/>
      <c r="J42" s="718"/>
    </row>
    <row r="43" spans="1:10" s="129" customFormat="1" ht="13.15" customHeight="1" x14ac:dyDescent="0.2">
      <c r="A43" s="285"/>
      <c r="B43" s="286"/>
      <c r="C43" s="287"/>
      <c r="D43" s="287"/>
      <c r="E43" s="288"/>
      <c r="F43" s="288"/>
      <c r="H43" s="285"/>
      <c r="J43" s="718"/>
    </row>
    <row r="44" spans="1:10" s="129" customFormat="1" ht="13.15" customHeight="1" x14ac:dyDescent="0.2">
      <c r="A44" s="285"/>
      <c r="B44" s="286"/>
      <c r="C44" s="287"/>
      <c r="D44" s="287"/>
      <c r="E44" s="288"/>
      <c r="F44" s="288"/>
      <c r="H44" s="285"/>
      <c r="J44" s="718"/>
    </row>
    <row r="45" spans="1:10" s="129" customFormat="1" ht="13.15" customHeight="1" x14ac:dyDescent="0.2">
      <c r="A45" s="285"/>
      <c r="B45" s="286"/>
      <c r="C45" s="287"/>
      <c r="D45" s="287"/>
      <c r="E45" s="288"/>
      <c r="F45" s="288"/>
      <c r="H45" s="285"/>
      <c r="J45" s="718"/>
    </row>
    <row r="46" spans="1:10" s="129" customFormat="1" ht="13.15" customHeight="1" x14ac:dyDescent="0.2">
      <c r="A46" s="285"/>
      <c r="B46" s="286"/>
      <c r="C46" s="287"/>
      <c r="D46" s="287"/>
      <c r="E46" s="288"/>
      <c r="F46" s="288"/>
      <c r="H46" s="285"/>
      <c r="J46" s="718"/>
    </row>
    <row r="47" spans="1:10" s="129" customFormat="1" ht="13.15" customHeight="1" x14ac:dyDescent="0.2">
      <c r="A47" s="285"/>
      <c r="B47" s="286"/>
      <c r="C47" s="287"/>
      <c r="D47" s="287"/>
      <c r="E47" s="288"/>
      <c r="F47" s="288"/>
      <c r="H47" s="285"/>
      <c r="J47" s="718"/>
    </row>
    <row r="48" spans="1:10" s="129" customFormat="1" ht="13.15" customHeight="1" x14ac:dyDescent="0.2">
      <c r="A48" s="285"/>
      <c r="B48" s="286"/>
      <c r="C48" s="287"/>
      <c r="D48" s="287"/>
      <c r="E48" s="288"/>
      <c r="F48" s="288"/>
      <c r="H48" s="285"/>
      <c r="J48" s="718"/>
    </row>
    <row r="49" spans="1:10" s="129" customFormat="1" ht="13.15" customHeight="1" x14ac:dyDescent="0.2">
      <c r="A49" s="285"/>
      <c r="B49" s="286"/>
      <c r="C49" s="287"/>
      <c r="D49" s="287"/>
      <c r="E49" s="288"/>
      <c r="F49" s="288"/>
      <c r="H49" s="285"/>
      <c r="J49" s="718"/>
    </row>
    <row r="50" spans="1:10" s="129" customFormat="1" ht="13.15" customHeight="1" x14ac:dyDescent="0.2">
      <c r="A50" s="285"/>
      <c r="B50" s="286"/>
      <c r="C50" s="287"/>
      <c r="D50" s="287"/>
      <c r="E50" s="288"/>
      <c r="F50" s="288"/>
      <c r="H50" s="285"/>
      <c r="J50" s="718"/>
    </row>
    <row r="51" spans="1:10" s="84" customFormat="1" ht="13.15" customHeight="1" x14ac:dyDescent="0.2">
      <c r="A51" s="289"/>
      <c r="B51" s="286"/>
      <c r="C51" s="287"/>
      <c r="D51" s="287"/>
      <c r="E51" s="288"/>
      <c r="F51" s="288"/>
      <c r="H51" s="289"/>
      <c r="J51" s="719"/>
    </row>
    <row r="52" spans="1:10" s="84" customFormat="1" ht="13.15" customHeight="1" x14ac:dyDescent="0.2">
      <c r="A52" s="289"/>
      <c r="B52" s="286"/>
      <c r="C52" s="287"/>
      <c r="D52" s="287"/>
      <c r="E52" s="288"/>
      <c r="F52" s="288"/>
      <c r="H52" s="289"/>
      <c r="J52" s="719"/>
    </row>
    <row r="53" spans="1:10" s="84" customFormat="1" ht="13.15" customHeight="1" x14ac:dyDescent="0.2">
      <c r="A53" s="289"/>
      <c r="B53" s="286"/>
      <c r="C53" s="287"/>
      <c r="D53" s="287"/>
      <c r="E53" s="288"/>
      <c r="F53" s="288"/>
      <c r="H53" s="289"/>
      <c r="J53" s="719"/>
    </row>
    <row r="54" spans="1:10" s="84" customFormat="1" ht="13.15" customHeight="1" x14ac:dyDescent="0.2">
      <c r="A54" s="289"/>
      <c r="B54" s="286"/>
      <c r="C54" s="287"/>
      <c r="D54" s="287"/>
      <c r="E54" s="288"/>
      <c r="F54" s="288"/>
      <c r="H54" s="289"/>
      <c r="J54" s="719"/>
    </row>
    <row r="55" spans="1:10" s="84" customFormat="1" ht="13.15" customHeight="1" x14ac:dyDescent="0.2">
      <c r="A55" s="289"/>
      <c r="B55" s="286"/>
      <c r="C55" s="287"/>
      <c r="D55" s="287"/>
      <c r="E55" s="288"/>
      <c r="F55" s="288"/>
      <c r="H55" s="289"/>
      <c r="J55" s="719"/>
    </row>
    <row r="56" spans="1:10" s="129" customFormat="1" ht="13.15" customHeight="1" x14ac:dyDescent="0.2">
      <c r="A56" s="285"/>
      <c r="B56" s="286"/>
      <c r="C56" s="287"/>
      <c r="D56" s="287"/>
      <c r="E56" s="288"/>
      <c r="F56" s="288"/>
      <c r="H56" s="285"/>
      <c r="J56" s="718"/>
    </row>
    <row r="57" spans="1:10" s="129" customFormat="1" ht="13.15" customHeight="1" x14ac:dyDescent="0.2">
      <c r="A57" s="285"/>
      <c r="B57" s="286"/>
      <c r="C57" s="287"/>
      <c r="D57" s="287"/>
      <c r="E57" s="288"/>
      <c r="F57" s="288"/>
      <c r="H57" s="285"/>
      <c r="J57" s="718"/>
    </row>
    <row r="58" spans="1:10" s="129" customFormat="1" ht="13.15" customHeight="1" x14ac:dyDescent="0.2">
      <c r="A58" s="285"/>
      <c r="B58" s="286"/>
      <c r="C58" s="287"/>
      <c r="D58" s="287"/>
      <c r="E58" s="288"/>
      <c r="F58" s="288"/>
      <c r="H58" s="285"/>
      <c r="J58" s="718"/>
    </row>
    <row r="59" spans="1:10" s="129" customFormat="1" ht="13.15" customHeight="1" x14ac:dyDescent="0.2">
      <c r="A59" s="285"/>
      <c r="B59" s="286"/>
      <c r="C59" s="287"/>
      <c r="D59" s="287"/>
      <c r="E59" s="288"/>
      <c r="F59" s="288"/>
      <c r="H59" s="285"/>
      <c r="J59" s="718"/>
    </row>
    <row r="60" spans="1:10" s="129" customFormat="1" ht="13.15" customHeight="1" x14ac:dyDescent="0.2">
      <c r="A60" s="285"/>
      <c r="B60" s="286"/>
      <c r="C60" s="287"/>
      <c r="D60" s="287"/>
      <c r="E60" s="288"/>
      <c r="F60" s="288"/>
      <c r="H60" s="285"/>
      <c r="J60" s="718"/>
    </row>
    <row r="61" spans="1:10" s="129" customFormat="1" ht="13.15" customHeight="1" x14ac:dyDescent="0.2">
      <c r="A61" s="285"/>
      <c r="B61" s="286"/>
      <c r="C61" s="287"/>
      <c r="D61" s="287"/>
      <c r="E61" s="288"/>
      <c r="F61" s="288"/>
      <c r="H61" s="285"/>
      <c r="J61" s="718"/>
    </row>
    <row r="62" spans="1:10" s="129" customFormat="1" ht="13.15" customHeight="1" x14ac:dyDescent="0.2">
      <c r="A62" s="285"/>
      <c r="B62" s="286"/>
      <c r="C62" s="287"/>
      <c r="D62" s="287"/>
      <c r="E62" s="288"/>
      <c r="F62" s="288"/>
      <c r="H62" s="285"/>
      <c r="J62" s="718"/>
    </row>
    <row r="63" spans="1:10" s="129" customFormat="1" ht="13.15" customHeight="1" x14ac:dyDescent="0.2">
      <c r="A63" s="285"/>
      <c r="B63" s="286"/>
      <c r="C63" s="287"/>
      <c r="D63" s="287"/>
      <c r="E63" s="288"/>
      <c r="F63" s="288"/>
      <c r="H63" s="285"/>
      <c r="J63" s="718"/>
    </row>
    <row r="64" spans="1:10" s="129" customFormat="1" ht="13.15" customHeight="1" x14ac:dyDescent="0.2">
      <c r="A64" s="285"/>
      <c r="B64" s="286"/>
      <c r="C64" s="287"/>
      <c r="D64" s="287"/>
      <c r="E64" s="288"/>
      <c r="F64" s="288"/>
      <c r="H64" s="285"/>
      <c r="J64" s="718"/>
    </row>
    <row r="65" spans="1:10" s="129" customFormat="1" ht="13.15" customHeight="1" x14ac:dyDescent="0.2">
      <c r="A65" s="285"/>
      <c r="B65" s="286"/>
      <c r="C65" s="287"/>
      <c r="D65" s="287"/>
      <c r="E65" s="288"/>
      <c r="F65" s="288"/>
      <c r="H65" s="285"/>
      <c r="J65" s="718"/>
    </row>
    <row r="66" spans="1:10" s="129" customFormat="1" ht="13.15" customHeight="1" x14ac:dyDescent="0.2">
      <c r="A66" s="285"/>
      <c r="B66" s="286"/>
      <c r="C66" s="287"/>
      <c r="D66" s="287"/>
      <c r="E66" s="288"/>
      <c r="F66" s="288"/>
      <c r="H66" s="285"/>
      <c r="J66" s="718"/>
    </row>
    <row r="67" spans="1:10" s="129" customFormat="1" ht="13.15" customHeight="1" x14ac:dyDescent="0.2">
      <c r="A67" s="285"/>
      <c r="B67" s="286"/>
      <c r="C67" s="287"/>
      <c r="D67" s="287"/>
      <c r="E67" s="288"/>
      <c r="F67" s="288"/>
      <c r="H67" s="285"/>
      <c r="J67" s="718"/>
    </row>
    <row r="68" spans="1:10" s="129" customFormat="1" ht="13.15" customHeight="1" x14ac:dyDescent="0.2">
      <c r="A68" s="285"/>
      <c r="B68" s="286"/>
      <c r="C68" s="287"/>
      <c r="D68" s="287"/>
      <c r="E68" s="288"/>
      <c r="F68" s="288"/>
      <c r="H68" s="285"/>
      <c r="J68" s="718"/>
    </row>
    <row r="69" spans="1:10" s="129" customFormat="1" ht="13.15" customHeight="1" x14ac:dyDescent="0.2">
      <c r="A69" s="285"/>
      <c r="B69" s="286"/>
      <c r="C69" s="287"/>
      <c r="D69" s="287"/>
      <c r="E69" s="288"/>
      <c r="F69" s="288"/>
      <c r="H69" s="285"/>
      <c r="J69" s="718"/>
    </row>
    <row r="70" spans="1:10" s="129" customFormat="1" ht="13.15" customHeight="1" x14ac:dyDescent="0.2">
      <c r="A70" s="285"/>
      <c r="B70" s="286"/>
      <c r="C70" s="287"/>
      <c r="D70" s="287"/>
      <c r="E70" s="288"/>
      <c r="F70" s="288"/>
      <c r="H70" s="285"/>
      <c r="J70" s="718"/>
    </row>
    <row r="71" spans="1:10" s="129" customFormat="1" ht="13.15" customHeight="1" x14ac:dyDescent="0.2">
      <c r="A71" s="285"/>
      <c r="B71" s="286"/>
      <c r="C71" s="287"/>
      <c r="D71" s="287"/>
      <c r="E71" s="288"/>
      <c r="F71" s="288"/>
      <c r="H71" s="285"/>
      <c r="J71" s="718"/>
    </row>
    <row r="72" spans="1:10" s="129" customFormat="1" ht="13.15" customHeight="1" x14ac:dyDescent="0.2">
      <c r="A72" s="285"/>
      <c r="B72" s="286"/>
      <c r="C72" s="287"/>
      <c r="D72" s="287"/>
      <c r="E72" s="288"/>
      <c r="F72" s="288"/>
      <c r="H72" s="285"/>
      <c r="J72" s="718"/>
    </row>
    <row r="73" spans="1:10" s="129" customFormat="1" ht="13.15" customHeight="1" x14ac:dyDescent="0.2">
      <c r="A73" s="285"/>
      <c r="B73" s="286"/>
      <c r="C73" s="287"/>
      <c r="D73" s="287"/>
      <c r="E73" s="288"/>
      <c r="F73" s="288"/>
      <c r="H73" s="285"/>
      <c r="J73" s="718"/>
    </row>
    <row r="74" spans="1:10" s="129" customFormat="1" ht="13.15" customHeight="1" x14ac:dyDescent="0.2">
      <c r="A74" s="285"/>
      <c r="B74" s="286"/>
      <c r="C74" s="287"/>
      <c r="D74" s="287"/>
      <c r="E74" s="288"/>
      <c r="F74" s="288"/>
      <c r="H74" s="285"/>
      <c r="J74" s="718"/>
    </row>
    <row r="75" spans="1:10" s="129" customFormat="1" ht="13.15" customHeight="1" x14ac:dyDescent="0.2">
      <c r="A75" s="285"/>
      <c r="B75" s="286"/>
      <c r="C75" s="287"/>
      <c r="D75" s="287"/>
      <c r="E75" s="288"/>
      <c r="F75" s="288"/>
      <c r="H75" s="285"/>
      <c r="J75" s="718"/>
    </row>
    <row r="76" spans="1:10" s="84" customFormat="1" ht="13.15" customHeight="1" x14ac:dyDescent="0.2">
      <c r="A76" s="289"/>
      <c r="B76" s="286"/>
      <c r="C76" s="287"/>
      <c r="D76" s="287"/>
      <c r="E76" s="288"/>
      <c r="F76" s="288"/>
      <c r="H76" s="289"/>
      <c r="J76" s="719"/>
    </row>
    <row r="77" spans="1:10" s="84" customFormat="1" ht="13.15" customHeight="1" x14ac:dyDescent="0.2">
      <c r="A77" s="289"/>
      <c r="B77" s="286"/>
      <c r="C77" s="287"/>
      <c r="D77" s="287"/>
      <c r="E77" s="288"/>
      <c r="F77" s="288"/>
      <c r="H77" s="289"/>
      <c r="J77" s="719"/>
    </row>
    <row r="78" spans="1:10" s="84" customFormat="1" ht="13.15" customHeight="1" x14ac:dyDescent="0.2">
      <c r="A78" s="289"/>
      <c r="B78" s="286"/>
      <c r="C78" s="287"/>
      <c r="D78" s="287"/>
      <c r="E78" s="288"/>
      <c r="F78" s="288"/>
      <c r="H78" s="289"/>
      <c r="J78" s="719"/>
    </row>
    <row r="79" spans="1:10" s="84" customFormat="1" ht="13.15" customHeight="1" x14ac:dyDescent="0.2">
      <c r="A79" s="289"/>
      <c r="B79" s="286"/>
      <c r="C79" s="287"/>
      <c r="D79" s="287"/>
      <c r="E79" s="288"/>
      <c r="F79" s="288"/>
      <c r="H79" s="289"/>
      <c r="J79" s="719"/>
    </row>
    <row r="80" spans="1:10" s="84" customFormat="1" ht="13.15" customHeight="1" x14ac:dyDescent="0.2">
      <c r="A80" s="289"/>
      <c r="B80" s="286"/>
      <c r="C80" s="287"/>
      <c r="D80" s="287"/>
      <c r="E80" s="288"/>
      <c r="F80" s="288"/>
      <c r="H80" s="289"/>
      <c r="J80" s="719"/>
    </row>
    <row r="81" spans="1:10" s="129" customFormat="1" ht="13.15" customHeight="1" x14ac:dyDescent="0.2">
      <c r="A81" s="285"/>
      <c r="B81" s="286"/>
      <c r="C81" s="287"/>
      <c r="D81" s="287"/>
      <c r="E81" s="288"/>
      <c r="F81" s="288"/>
      <c r="H81" s="285"/>
      <c r="J81" s="718"/>
    </row>
    <row r="82" spans="1:10" s="129" customFormat="1" ht="13.15" customHeight="1" x14ac:dyDescent="0.2">
      <c r="A82" s="285"/>
      <c r="B82" s="286"/>
      <c r="C82" s="287"/>
      <c r="D82" s="287"/>
      <c r="E82" s="288"/>
      <c r="F82" s="288"/>
      <c r="H82" s="285"/>
      <c r="J82" s="718"/>
    </row>
    <row r="83" spans="1:10" s="129" customFormat="1" ht="13.15" customHeight="1" x14ac:dyDescent="0.2">
      <c r="A83" s="285"/>
      <c r="B83" s="286"/>
      <c r="C83" s="287"/>
      <c r="D83" s="287"/>
      <c r="E83" s="288"/>
      <c r="F83" s="288"/>
      <c r="H83" s="285"/>
      <c r="J83" s="718"/>
    </row>
    <row r="84" spans="1:10" s="129" customFormat="1" ht="13.15" customHeight="1" x14ac:dyDescent="0.2">
      <c r="A84" s="285"/>
      <c r="B84" s="286"/>
      <c r="C84" s="287"/>
      <c r="D84" s="287"/>
      <c r="E84" s="288"/>
      <c r="F84" s="288"/>
      <c r="H84" s="285"/>
      <c r="J84" s="718"/>
    </row>
    <row r="85" spans="1:10" s="129" customFormat="1" ht="13.15" customHeight="1" x14ac:dyDescent="0.2">
      <c r="A85" s="285"/>
      <c r="B85" s="286"/>
      <c r="C85" s="287"/>
      <c r="D85" s="287"/>
      <c r="E85" s="288"/>
      <c r="F85" s="288"/>
      <c r="H85" s="285"/>
      <c r="J85" s="718"/>
    </row>
    <row r="86" spans="1:10" s="129" customFormat="1" ht="13.15" customHeight="1" x14ac:dyDescent="0.2">
      <c r="A86" s="285"/>
      <c r="B86" s="286"/>
      <c r="C86" s="287"/>
      <c r="D86" s="287"/>
      <c r="E86" s="288"/>
      <c r="F86" s="288"/>
      <c r="H86" s="285"/>
      <c r="J86" s="718"/>
    </row>
    <row r="87" spans="1:10" s="129" customFormat="1" ht="13.15" customHeight="1" x14ac:dyDescent="0.2">
      <c r="A87" s="285"/>
      <c r="B87" s="286"/>
      <c r="C87" s="287"/>
      <c r="D87" s="287"/>
      <c r="E87" s="288"/>
      <c r="F87" s="288"/>
      <c r="H87" s="285"/>
      <c r="J87" s="718"/>
    </row>
    <row r="88" spans="1:10" s="129" customFormat="1" ht="13.15" customHeight="1" x14ac:dyDescent="0.2">
      <c r="A88" s="285"/>
      <c r="B88" s="286"/>
      <c r="C88" s="287"/>
      <c r="D88" s="287"/>
      <c r="E88" s="288"/>
      <c r="F88" s="288"/>
      <c r="H88" s="285"/>
      <c r="J88" s="718"/>
    </row>
    <row r="89" spans="1:10" s="129" customFormat="1" ht="13.15" customHeight="1" x14ac:dyDescent="0.2">
      <c r="A89" s="285"/>
      <c r="B89" s="286"/>
      <c r="C89" s="287"/>
      <c r="D89" s="287"/>
      <c r="E89" s="288"/>
      <c r="F89" s="288"/>
      <c r="H89" s="285"/>
      <c r="J89" s="718"/>
    </row>
    <row r="90" spans="1:10" s="129" customFormat="1" ht="13.15" customHeight="1" x14ac:dyDescent="0.2">
      <c r="A90" s="285"/>
      <c r="B90" s="286"/>
      <c r="C90" s="287"/>
      <c r="D90" s="287"/>
      <c r="E90" s="288"/>
      <c r="F90" s="288"/>
      <c r="H90" s="285"/>
      <c r="J90" s="718"/>
    </row>
    <row r="91" spans="1:10" s="129" customFormat="1" ht="13.15" customHeight="1" x14ac:dyDescent="0.2">
      <c r="A91" s="285"/>
      <c r="B91" s="286"/>
      <c r="C91" s="287"/>
      <c r="D91" s="287"/>
      <c r="E91" s="288"/>
      <c r="F91" s="288"/>
      <c r="H91" s="285"/>
      <c r="J91" s="718"/>
    </row>
    <row r="92" spans="1:10" s="129" customFormat="1" ht="13.15" customHeight="1" x14ac:dyDescent="0.2">
      <c r="A92" s="285"/>
      <c r="B92" s="286"/>
      <c r="C92" s="287"/>
      <c r="D92" s="287"/>
      <c r="E92" s="288"/>
      <c r="F92" s="288"/>
      <c r="H92" s="285"/>
      <c r="J92" s="718"/>
    </row>
    <row r="93" spans="1:10" s="129" customFormat="1" ht="13.15" customHeight="1" x14ac:dyDescent="0.2">
      <c r="A93" s="285"/>
      <c r="B93" s="286"/>
      <c r="C93" s="287"/>
      <c r="D93" s="287"/>
      <c r="E93" s="288"/>
      <c r="F93" s="288"/>
      <c r="H93" s="285"/>
      <c r="J93" s="718"/>
    </row>
    <row r="94" spans="1:10" s="129" customFormat="1" ht="13.15" customHeight="1" x14ac:dyDescent="0.2">
      <c r="A94" s="285"/>
      <c r="B94" s="286"/>
      <c r="C94" s="287"/>
      <c r="D94" s="287"/>
      <c r="E94" s="288"/>
      <c r="F94" s="288"/>
      <c r="H94" s="285"/>
      <c r="J94" s="718"/>
    </row>
    <row r="95" spans="1:10" s="129" customFormat="1" ht="13.15" customHeight="1" x14ac:dyDescent="0.2">
      <c r="A95" s="285"/>
      <c r="B95" s="286"/>
      <c r="C95" s="287"/>
      <c r="D95" s="287"/>
      <c r="E95" s="288"/>
      <c r="F95" s="288"/>
      <c r="H95" s="285"/>
      <c r="J95" s="718"/>
    </row>
    <row r="96" spans="1:10" s="129" customFormat="1" ht="13.15" customHeight="1" x14ac:dyDescent="0.2">
      <c r="A96" s="285"/>
      <c r="B96" s="286"/>
      <c r="C96" s="287"/>
      <c r="D96" s="287"/>
      <c r="E96" s="288"/>
      <c r="F96" s="288"/>
      <c r="H96" s="285"/>
      <c r="J96" s="718"/>
    </row>
    <row r="97" spans="1:10" s="129" customFormat="1" ht="13.15" customHeight="1" x14ac:dyDescent="0.2">
      <c r="A97" s="285"/>
      <c r="B97" s="286"/>
      <c r="C97" s="287"/>
      <c r="D97" s="287"/>
      <c r="E97" s="288"/>
      <c r="F97" s="288"/>
      <c r="H97" s="285"/>
      <c r="J97" s="718"/>
    </row>
    <row r="98" spans="1:10" s="129" customFormat="1" ht="13.15" customHeight="1" x14ac:dyDescent="0.2">
      <c r="A98" s="285"/>
      <c r="B98" s="286"/>
      <c r="C98" s="287"/>
      <c r="D98" s="287"/>
      <c r="E98" s="288"/>
      <c r="F98" s="288"/>
      <c r="H98" s="285"/>
      <c r="J98" s="718"/>
    </row>
    <row r="99" spans="1:10" s="129" customFormat="1" ht="13.15" customHeight="1" x14ac:dyDescent="0.2">
      <c r="A99" s="285"/>
      <c r="B99" s="286"/>
      <c r="C99" s="287"/>
      <c r="D99" s="287"/>
      <c r="E99" s="288"/>
      <c r="F99" s="288"/>
      <c r="H99" s="285"/>
      <c r="J99" s="718"/>
    </row>
    <row r="100" spans="1:10" s="129" customFormat="1" ht="13.15" customHeight="1" x14ac:dyDescent="0.2">
      <c r="A100" s="285"/>
      <c r="B100" s="286"/>
      <c r="C100" s="287"/>
      <c r="D100" s="287"/>
      <c r="E100" s="288"/>
      <c r="F100" s="288"/>
      <c r="H100" s="285"/>
      <c r="J100" s="718"/>
    </row>
    <row r="101" spans="1:10" s="129" customFormat="1" ht="13.15" customHeight="1" x14ac:dyDescent="0.2">
      <c r="A101" s="285"/>
      <c r="B101" s="286"/>
      <c r="C101" s="287"/>
      <c r="D101" s="287"/>
      <c r="E101" s="288"/>
      <c r="F101" s="288"/>
      <c r="H101" s="285"/>
      <c r="J101" s="718"/>
    </row>
    <row r="102" spans="1:10" s="84" customFormat="1" ht="13.15" customHeight="1" x14ac:dyDescent="0.2">
      <c r="A102" s="289"/>
      <c r="B102" s="286"/>
      <c r="C102" s="287"/>
      <c r="D102" s="287"/>
      <c r="E102" s="288"/>
      <c r="F102" s="288"/>
      <c r="H102" s="289"/>
      <c r="J102" s="719"/>
    </row>
    <row r="103" spans="1:10" s="84" customFormat="1" ht="13.15" customHeight="1" x14ac:dyDescent="0.2">
      <c r="A103" s="289"/>
      <c r="B103" s="286"/>
      <c r="C103" s="287"/>
      <c r="D103" s="287"/>
      <c r="E103" s="288"/>
      <c r="F103" s="288"/>
      <c r="H103" s="289"/>
      <c r="J103" s="719"/>
    </row>
    <row r="104" spans="1:10" s="84" customFormat="1" ht="13.15" customHeight="1" x14ac:dyDescent="0.2">
      <c r="A104" s="289"/>
      <c r="B104" s="286"/>
      <c r="C104" s="287"/>
      <c r="D104" s="287"/>
      <c r="E104" s="288"/>
      <c r="F104" s="288"/>
      <c r="H104" s="289"/>
      <c r="J104" s="719"/>
    </row>
    <row r="105" spans="1:10" s="84" customFormat="1" ht="13.15" customHeight="1" x14ac:dyDescent="0.2">
      <c r="A105" s="289"/>
      <c r="B105" s="286"/>
      <c r="C105" s="287"/>
      <c r="D105" s="287"/>
      <c r="E105" s="288"/>
      <c r="F105" s="288"/>
      <c r="H105" s="289"/>
      <c r="J105" s="719"/>
    </row>
    <row r="106" spans="1:10" s="84" customFormat="1" ht="13.15" customHeight="1" x14ac:dyDescent="0.2">
      <c r="A106" s="289"/>
      <c r="B106" s="286"/>
      <c r="C106" s="287"/>
      <c r="D106" s="287"/>
      <c r="E106" s="288"/>
      <c r="F106" s="288"/>
      <c r="H106" s="289"/>
      <c r="J106" s="719"/>
    </row>
    <row r="107" spans="1:10" s="84" customFormat="1" ht="13.15" customHeight="1" x14ac:dyDescent="0.2">
      <c r="A107" s="289"/>
      <c r="B107" s="286"/>
      <c r="C107" s="287"/>
      <c r="D107" s="287"/>
      <c r="E107" s="288"/>
      <c r="F107" s="288"/>
      <c r="H107" s="289"/>
      <c r="J107" s="719"/>
    </row>
    <row r="108" spans="1:10" s="84" customFormat="1" ht="13.15" customHeight="1" x14ac:dyDescent="0.2">
      <c r="A108" s="289"/>
      <c r="B108" s="286"/>
      <c r="C108" s="290" t="str">
        <f>Translations!$B$1024</f>
        <v>end of list</v>
      </c>
      <c r="D108" s="290" t="str">
        <f>Translations!$B$1024</f>
        <v>end of list</v>
      </c>
      <c r="E108" s="291" t="str">
        <f>Translations!$B$1024</f>
        <v>end of list</v>
      </c>
      <c r="F108" s="291" t="str">
        <f>Translations!$B$1024</f>
        <v>end of list</v>
      </c>
      <c r="H108" s="289"/>
      <c r="J108" s="719"/>
    </row>
    <row r="109" spans="1:10" ht="13.15" customHeight="1" x14ac:dyDescent="0.2">
      <c r="A109" s="277"/>
      <c r="E109" s="292"/>
      <c r="F109" s="292"/>
      <c r="H109" s="277"/>
    </row>
    <row r="110" spans="1:10" s="116" customFormat="1" ht="15.75" x14ac:dyDescent="0.2">
      <c r="A110" s="77"/>
      <c r="B110" s="293"/>
      <c r="C110" s="133" t="str">
        <f>Translations!$B$1025</f>
        <v>Totals:</v>
      </c>
      <c r="D110" s="133"/>
      <c r="E110" s="133"/>
      <c r="F110" s="133"/>
      <c r="H110" s="77"/>
      <c r="J110" s="217"/>
    </row>
    <row r="111" spans="1:10" s="280" customFormat="1" ht="38.25" customHeight="1" x14ac:dyDescent="0.2">
      <c r="A111" s="279"/>
      <c r="C111" s="294"/>
      <c r="D111" s="295"/>
      <c r="E111" s="147" t="str">
        <f>Translations!$B$1026</f>
        <v>Total number of flights</v>
      </c>
      <c r="F111" s="147" t="str">
        <f>Translations!$B$1021</f>
        <v>Total emissions
[t CO2]</v>
      </c>
      <c r="H111" s="279"/>
      <c r="J111" s="282"/>
    </row>
    <row r="112" spans="1:10" x14ac:dyDescent="0.2">
      <c r="A112" s="277"/>
      <c r="C112" s="296" t="str">
        <f>Translations!$B$1027</f>
        <v>Reporting year totals:</v>
      </c>
      <c r="D112" s="297"/>
      <c r="E112" s="298">
        <f>SUM(E28:E108)</f>
        <v>0</v>
      </c>
      <c r="F112" s="298">
        <f>SUM(F28:F108)</f>
        <v>0</v>
      </c>
      <c r="H112" s="277"/>
    </row>
    <row r="113" spans="1:9" x14ac:dyDescent="0.2">
      <c r="A113" s="277"/>
      <c r="C113" s="296" t="str">
        <f>Translations!$B$1028</f>
        <v>Compare data entered in section 5:</v>
      </c>
      <c r="D113" s="297"/>
      <c r="E113" s="298">
        <f>INDICATOR_ETS_TotalFlights</f>
        <v>0</v>
      </c>
      <c r="F113" s="298">
        <f>SUM(INDICATOR_ETS_TotalEmissions,INDICATOR_CHETS_TotalEmissions)</f>
        <v>0</v>
      </c>
      <c r="H113" s="277"/>
      <c r="I113" s="97"/>
    </row>
    <row r="116" spans="1:9" ht="30" customHeight="1" x14ac:dyDescent="0.2">
      <c r="C116" s="749" t="str">
        <f>Translations!B1296</f>
        <v>&lt;&lt;&lt; Click here to proceed to section 11a "EU ETS 2023 emissions for calculation of free allocation in 2024 and 2025" &gt;&gt;&gt;</v>
      </c>
      <c r="D116" s="749"/>
      <c r="E116" s="749"/>
      <c r="F116" s="749"/>
    </row>
  </sheetData>
  <sheetProtection sheet="1" formatCells="0" formatColumns="0" formatRows="0" insertColumns="0" insertRows="0" insertHyperlinks="0"/>
  <mergeCells count="23">
    <mergeCell ref="C116:F116"/>
    <mergeCell ref="C26:D26"/>
    <mergeCell ref="E26:E27"/>
    <mergeCell ref="F26:F27"/>
    <mergeCell ref="B2:G2"/>
    <mergeCell ref="C5:G5"/>
    <mergeCell ref="C23:G23"/>
    <mergeCell ref="C24:G24"/>
    <mergeCell ref="C25:G25"/>
    <mergeCell ref="C6:G6"/>
    <mergeCell ref="C7:G7"/>
    <mergeCell ref="C8:G8"/>
    <mergeCell ref="C9:G9"/>
    <mergeCell ref="C13:G13"/>
    <mergeCell ref="C14:G14"/>
    <mergeCell ref="C15:G15"/>
    <mergeCell ref="E21:G21"/>
    <mergeCell ref="C22:G22"/>
    <mergeCell ref="C16:G16"/>
    <mergeCell ref="C17:G17"/>
    <mergeCell ref="C18:G18"/>
    <mergeCell ref="C19:G19"/>
    <mergeCell ref="C20:G20"/>
  </mergeCells>
  <conditionalFormatting sqref="B11:G11 B10 C5:G5 B22 B23:G113">
    <cfRule type="expression" dxfId="248" priority="20">
      <formula>CONTR_onlyCORSIA=TRUE</formula>
    </cfRule>
  </conditionalFormatting>
  <conditionalFormatting sqref="B5:G5 B6:B9">
    <cfRule type="expression" dxfId="247" priority="18">
      <formula>CONTR_onlyCORSIA=TRUE</formula>
    </cfRule>
  </conditionalFormatting>
  <conditionalFormatting sqref="B12:G12 B14:B20">
    <cfRule type="expression" dxfId="246" priority="17">
      <formula>CONTR_onlyCORSIA=TRUE</formula>
    </cfRule>
  </conditionalFormatting>
  <conditionalFormatting sqref="C6:G6">
    <cfRule type="expression" dxfId="245" priority="16">
      <formula>x=TRUE</formula>
    </cfRule>
  </conditionalFormatting>
  <conditionalFormatting sqref="C7:G7">
    <cfRule type="expression" dxfId="244" priority="15">
      <formula>y=TRUE</formula>
    </cfRule>
  </conditionalFormatting>
  <conditionalFormatting sqref="C8:G8">
    <cfRule type="expression" dxfId="243" priority="14">
      <formula>zz=TRUE</formula>
    </cfRule>
  </conditionalFormatting>
  <conditionalFormatting sqref="C9:G9">
    <cfRule type="expression" dxfId="242" priority="13">
      <formula>zzz=TRUE</formula>
    </cfRule>
  </conditionalFormatting>
  <conditionalFormatting sqref="C13:G13">
    <cfRule type="expression" dxfId="241" priority="12">
      <formula>zzzz=TRUE</formula>
    </cfRule>
  </conditionalFormatting>
  <conditionalFormatting sqref="C19:G19">
    <cfRule type="expression" dxfId="240" priority="9">
      <formula>zxc=TRUE</formula>
    </cfRule>
  </conditionalFormatting>
  <conditionalFormatting sqref="B13">
    <cfRule type="expression" dxfId="239" priority="6">
      <formula>zxxxy=TRUE</formula>
    </cfRule>
  </conditionalFormatting>
  <conditionalFormatting sqref="B21">
    <cfRule type="expression" dxfId="238" priority="5">
      <formula>zzyy=TRUE</formula>
    </cfRule>
  </conditionalFormatting>
  <conditionalFormatting sqref="C14:G18">
    <cfRule type="expression" dxfId="237" priority="4">
      <formula>AND(NOT(ISBLANK(INDICATOR_EUETSAnnexConfidential)),INDICATOR_EUETSAnnexConfidential=FALSE)</formula>
    </cfRule>
  </conditionalFormatting>
  <conditionalFormatting sqref="C14:G18">
    <cfRule type="expression" dxfId="236" priority="3">
      <formula>CONTR_onlyCORSIA=TRUE</formula>
    </cfRule>
  </conditionalFormatting>
  <conditionalFormatting sqref="E21">
    <cfRule type="expression" dxfId="235" priority="2">
      <formula>AND(NOT(ISBLANK(INDICATOR_EUETSAnnexConfidential)),INDICATOR_EUETSAnnexConfidential=FALSE)</formula>
    </cfRule>
  </conditionalFormatting>
  <conditionalFormatting sqref="E21:G21">
    <cfRule type="expression" dxfId="234" priority="1">
      <formula>CONTR_onlyCORSIA=TRUE</formula>
    </cfRule>
  </conditionalFormatting>
  <dataValidations count="1">
    <dataValidation type="list" allowBlank="1" showInputMessage="1" showErrorMessage="1" sqref="G11:G12" xr:uid="{36472CAA-BC0A-4AE9-8A1D-E16AF02FB8DB}">
      <formula1>TrueFalse</formula1>
    </dataValidation>
  </dataValidations>
  <hyperlinks>
    <hyperlink ref="C116:F116" location="Annex_2023!A1" display="Annex_2023!A1" xr:uid="{E6AB43DE-ED1F-43CE-AA34-B5474337D068}"/>
  </hyperlinks>
  <pageMargins left="0.78740157480314965" right="0.78740157480314965" top="0.78740157480314965" bottom="0.78740157480314965" header="0.39370078740157483" footer="0.39370078740157483"/>
  <pageSetup paperSize="9" scale="78" fitToHeight="2" orientation="portrait" r:id="rId1"/>
  <headerFooter alignWithMargins="0">
    <oddFooter>&amp;L&amp;F&amp;C&amp;A&amp;R&amp;P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EA31-C3D3-4ACE-B0D9-D16B6CC119DA}">
  <sheetPr codeName="Tabelle3">
    <tabColor rgb="FFBDD7EE"/>
    <pageSetUpPr fitToPage="1"/>
  </sheetPr>
  <dimension ref="A1:Q353"/>
  <sheetViews>
    <sheetView topLeftCell="A40" zoomScale="130" zoomScaleNormal="130" workbookViewId="0">
      <selection activeCell="A45" sqref="A45:XFD45"/>
    </sheetView>
  </sheetViews>
  <sheetFormatPr baseColWidth="10" defaultColWidth="11.5703125" defaultRowHeight="12.75" x14ac:dyDescent="0.2"/>
  <cols>
    <col min="1" max="1" width="4.7109375" style="300" customWidth="1"/>
    <col min="2" max="2" width="3.7109375" style="300" customWidth="1"/>
    <col min="3" max="3" width="8.7109375" style="300" customWidth="1"/>
    <col min="4" max="4" width="11.7109375" style="300" customWidth="1"/>
    <col min="5" max="5" width="3.7109375" style="300" customWidth="1"/>
    <col min="6" max="6" width="8.7109375" style="300" customWidth="1"/>
    <col min="7" max="7" width="11.7109375" style="300" customWidth="1"/>
    <col min="8" max="8" width="3.7109375" style="300" customWidth="1"/>
    <col min="9" max="9" width="11.5703125" style="300"/>
    <col min="10" max="11" width="8.7109375" style="300" customWidth="1"/>
    <col min="12" max="12" width="12.7109375" style="300" customWidth="1"/>
    <col min="13" max="13" width="11.7109375" style="300" customWidth="1"/>
    <col min="14" max="14" width="12.7109375" style="300" customWidth="1"/>
    <col min="15" max="15" width="13.7109375" style="300" customWidth="1"/>
    <col min="16" max="16" width="3.7109375" style="300" customWidth="1"/>
    <col min="17" max="17" width="4.7109375" style="300" customWidth="1"/>
    <col min="18" max="20" width="11.5703125" style="300" customWidth="1"/>
    <col min="21" max="16384" width="11.5703125" style="300"/>
  </cols>
  <sheetData>
    <row r="1" spans="1:17" x14ac:dyDescent="0.2">
      <c r="A1" s="299"/>
      <c r="B1" s="299"/>
      <c r="C1" s="299"/>
      <c r="D1" s="299"/>
      <c r="E1" s="299"/>
      <c r="F1" s="299"/>
      <c r="G1" s="299"/>
      <c r="H1" s="299"/>
      <c r="I1" s="299"/>
      <c r="J1" s="299"/>
      <c r="K1" s="299"/>
      <c r="L1" s="299"/>
      <c r="M1" s="299"/>
      <c r="N1" s="299"/>
      <c r="O1" s="299"/>
      <c r="P1" s="299"/>
      <c r="Q1" s="299"/>
    </row>
    <row r="2" spans="1:17" ht="14.45" customHeight="1" x14ac:dyDescent="0.2">
      <c r="A2" s="299"/>
      <c r="B2" s="301"/>
      <c r="C2" s="1027" t="str">
        <f>Translations!$B$1158</f>
        <v>(12) CORSIA REPORTING</v>
      </c>
      <c r="D2" s="1027"/>
      <c r="E2" s="1027"/>
      <c r="F2" s="1027"/>
      <c r="G2" s="1027"/>
      <c r="H2" s="1027"/>
      <c r="I2" s="1027"/>
      <c r="J2" s="1027"/>
      <c r="K2" s="1027"/>
      <c r="L2" s="1027"/>
      <c r="M2" s="1027"/>
      <c r="N2" s="1027"/>
      <c r="O2" s="1027"/>
      <c r="Q2" s="299"/>
    </row>
    <row r="3" spans="1:17" ht="14.45" customHeight="1" x14ac:dyDescent="0.2">
      <c r="A3" s="299"/>
      <c r="B3" s="301"/>
      <c r="C3" s="1027"/>
      <c r="D3" s="1027"/>
      <c r="E3" s="1027"/>
      <c r="F3" s="1027"/>
      <c r="G3" s="1027"/>
      <c r="H3" s="1027"/>
      <c r="I3" s="1027"/>
      <c r="J3" s="1027"/>
      <c r="K3" s="1027"/>
      <c r="L3" s="1027"/>
      <c r="M3" s="1027"/>
      <c r="N3" s="1027"/>
      <c r="O3" s="1027"/>
      <c r="Q3" s="299"/>
    </row>
    <row r="4" spans="1:17" ht="53.1" customHeight="1" thickBot="1" x14ac:dyDescent="0.25">
      <c r="A4" s="299"/>
      <c r="B4" s="301"/>
      <c r="C4" s="1028" t="str">
        <f>Translations!$B$1159</f>
        <v>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v>
      </c>
      <c r="D4" s="785"/>
      <c r="E4" s="785"/>
      <c r="F4" s="785"/>
      <c r="G4" s="785"/>
      <c r="H4" s="785"/>
      <c r="I4" s="785"/>
      <c r="J4" s="785"/>
      <c r="K4" s="785"/>
      <c r="L4" s="785"/>
      <c r="M4" s="785"/>
      <c r="N4" s="785"/>
      <c r="O4" s="785"/>
      <c r="Q4" s="299"/>
    </row>
    <row r="5" spans="1:17" ht="26.45" customHeight="1" thickBot="1" x14ac:dyDescent="0.25">
      <c r="A5" s="299"/>
      <c r="B5" s="301"/>
      <c r="C5" s="808" t="str">
        <f>Translations!$B$1160</f>
        <v>You can select here either to use the default emission factors required by EU ETS legislation, or the default values provided by the SARPs for CORSIA:</v>
      </c>
      <c r="D5" s="785"/>
      <c r="E5" s="785"/>
      <c r="F5" s="785"/>
      <c r="G5" s="785"/>
      <c r="H5" s="785"/>
      <c r="I5" s="785"/>
      <c r="J5" s="785"/>
      <c r="K5" s="785"/>
      <c r="L5" s="785"/>
      <c r="M5" s="785"/>
      <c r="N5" s="1029" t="s">
        <v>50</v>
      </c>
      <c r="O5" s="1030"/>
      <c r="Q5" s="299"/>
    </row>
    <row r="6" spans="1:17" ht="39.6" customHeight="1" x14ac:dyDescent="0.2">
      <c r="A6" s="299"/>
      <c r="B6" s="301"/>
      <c r="C6" s="1031" t="str">
        <f>Translations!$B$1161</f>
        <v>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v>
      </c>
      <c r="D6" s="1031"/>
      <c r="E6" s="1031"/>
      <c r="F6" s="1031"/>
      <c r="G6" s="1031"/>
      <c r="H6" s="1031"/>
      <c r="I6" s="1031"/>
      <c r="J6" s="1031"/>
      <c r="K6" s="1031"/>
      <c r="L6" s="1031"/>
      <c r="M6" s="1031"/>
      <c r="N6" s="1031"/>
      <c r="O6" s="1031"/>
      <c r="Q6" s="299"/>
    </row>
    <row r="7" spans="1:17" ht="13.15" customHeight="1" x14ac:dyDescent="0.2">
      <c r="A7" s="299"/>
      <c r="B7" s="301"/>
      <c r="Q7" s="299"/>
    </row>
    <row r="8" spans="1:17" ht="13.15" customHeight="1" x14ac:dyDescent="0.2">
      <c r="A8" s="299"/>
      <c r="B8" s="301"/>
      <c r="C8" s="990" t="str">
        <f>Translations!$B$1162</f>
        <v>Explanation for the data below: Please complete the list underneath. All aerodrome pairs that were operated during the reporting year have to be reported.</v>
      </c>
      <c r="D8" s="785"/>
      <c r="E8" s="785"/>
      <c r="F8" s="785"/>
      <c r="G8" s="785"/>
      <c r="H8" s="785"/>
      <c r="I8" s="785"/>
      <c r="J8" s="785"/>
      <c r="K8" s="785"/>
      <c r="L8" s="785"/>
      <c r="M8" s="785"/>
      <c r="N8" s="785"/>
      <c r="O8" s="785"/>
      <c r="Q8" s="299"/>
    </row>
    <row r="9" spans="1:17" ht="13.15" customHeight="1" x14ac:dyDescent="0.2">
      <c r="A9" s="299"/>
      <c r="B9" s="301"/>
      <c r="C9" s="990" t="str">
        <f>Translations!$B$1163</f>
        <v>Note I: Please report both directions between aerodrome pairs if applicable (A-B and B-A).</v>
      </c>
      <c r="D9" s="785"/>
      <c r="E9" s="785"/>
      <c r="F9" s="785"/>
      <c r="G9" s="785"/>
      <c r="H9" s="785"/>
      <c r="I9" s="785"/>
      <c r="J9" s="785"/>
      <c r="K9" s="785"/>
      <c r="L9" s="785"/>
      <c r="M9" s="785"/>
      <c r="N9" s="785"/>
      <c r="O9" s="785"/>
      <c r="Q9" s="299"/>
    </row>
    <row r="10" spans="1:17" ht="26.45" customHeight="1" x14ac:dyDescent="0.2">
      <c r="A10" s="299"/>
      <c r="B10" s="301"/>
      <c r="C10" s="990" t="str">
        <f>Translations!$B$1164</f>
        <v>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v>
      </c>
      <c r="D10" s="785"/>
      <c r="E10" s="785"/>
      <c r="F10" s="785"/>
      <c r="G10" s="785"/>
      <c r="H10" s="785"/>
      <c r="I10" s="785"/>
      <c r="J10" s="785"/>
      <c r="K10" s="785"/>
      <c r="L10" s="785"/>
      <c r="M10" s="785"/>
      <c r="N10" s="785"/>
      <c r="O10" s="785"/>
      <c r="Q10" s="299"/>
    </row>
    <row r="11" spans="1:17" ht="26.1" customHeight="1" x14ac:dyDescent="0.2">
      <c r="A11" s="299"/>
      <c r="B11" s="301"/>
      <c r="C11" s="990" t="str">
        <f>Translations!$B$1165</f>
        <v>Note III: Please also complete the CORSIA eligible fuels supplementary information to the Emissions Report, if CORSIA eligible fuels were used during the reporting period.</v>
      </c>
      <c r="D11" s="785"/>
      <c r="E11" s="785"/>
      <c r="F11" s="785"/>
      <c r="G11" s="785"/>
      <c r="H11" s="785"/>
      <c r="I11" s="785"/>
      <c r="J11" s="785"/>
      <c r="K11" s="785"/>
      <c r="L11" s="785"/>
      <c r="M11" s="785"/>
      <c r="N11" s="785"/>
      <c r="O11" s="785"/>
      <c r="Q11" s="299"/>
    </row>
    <row r="12" spans="1:17" ht="13.15" customHeight="1" x14ac:dyDescent="0.2">
      <c r="A12" s="299"/>
      <c r="B12" s="301"/>
      <c r="C12" s="302"/>
      <c r="D12" s="302"/>
      <c r="E12" s="302"/>
      <c r="F12" s="302"/>
      <c r="G12" s="302"/>
      <c r="H12" s="302"/>
      <c r="I12" s="302"/>
      <c r="J12" s="302"/>
      <c r="K12" s="302"/>
      <c r="L12" s="302"/>
      <c r="M12" s="302"/>
      <c r="N12" s="302"/>
      <c r="O12" s="302"/>
      <c r="Q12" s="299"/>
    </row>
    <row r="13" spans="1:17" x14ac:dyDescent="0.2">
      <c r="A13" s="299"/>
      <c r="B13" s="303" t="s">
        <v>51</v>
      </c>
      <c r="C13" s="303" t="str">
        <f>Translations!$B$1166</f>
        <v>Summary of reported international flights and emissions</v>
      </c>
      <c r="Q13" s="299"/>
    </row>
    <row r="14" spans="1:17" ht="5.0999999999999996" customHeight="1" x14ac:dyDescent="0.2">
      <c r="A14" s="299"/>
      <c r="B14" s="304"/>
      <c r="C14" s="1026"/>
      <c r="D14" s="1026"/>
      <c r="E14" s="1026"/>
      <c r="F14" s="1026"/>
      <c r="G14" s="1026"/>
      <c r="H14" s="1026"/>
      <c r="I14" s="1026"/>
      <c r="J14" s="1026"/>
      <c r="K14" s="1026"/>
      <c r="L14" s="1026"/>
      <c r="M14" s="1026"/>
      <c r="Q14" s="299"/>
    </row>
    <row r="15" spans="1:17" x14ac:dyDescent="0.2">
      <c r="A15" s="299"/>
      <c r="B15" s="304"/>
      <c r="C15" s="1005" t="str">
        <f>Translations!$B$1167</f>
        <v>Total CO2 emissions from international flights (in tonnes):</v>
      </c>
      <c r="D15" s="1006"/>
      <c r="E15" s="1006"/>
      <c r="F15" s="1006"/>
      <c r="G15" s="1006"/>
      <c r="H15" s="1006"/>
      <c r="I15" s="1006"/>
      <c r="J15" s="1006"/>
      <c r="K15" s="1006"/>
      <c r="L15" s="1006"/>
      <c r="M15" s="1022" t="str">
        <f>IF(COUNT(N50:N349)&gt;0,SUM(N50:N349),"")</f>
        <v/>
      </c>
      <c r="N15" s="1023"/>
      <c r="O15" s="305" t="s">
        <v>41</v>
      </c>
      <c r="Q15" s="299"/>
    </row>
    <row r="16" spans="1:17" x14ac:dyDescent="0.2">
      <c r="A16" s="299"/>
      <c r="B16" s="304"/>
      <c r="C16" s="1005" t="str">
        <f>Translations!$B$1168</f>
        <v xml:space="preserve">   Total CO2 emissions from flights subject to offsetting requirements (in tonnes):</v>
      </c>
      <c r="D16" s="1006"/>
      <c r="E16" s="1006"/>
      <c r="F16" s="1006"/>
      <c r="G16" s="1006"/>
      <c r="H16" s="1006"/>
      <c r="I16" s="1006"/>
      <c r="J16" s="1006"/>
      <c r="K16" s="1006"/>
      <c r="L16" s="1006"/>
      <c r="M16" s="1022" t="str">
        <f>IF(M15="","",SUMIF(O50:O349,TRUE,N50:N349))</f>
        <v/>
      </c>
      <c r="N16" s="1023"/>
      <c r="O16" s="305" t="s">
        <v>41</v>
      </c>
      <c r="Q16" s="299"/>
    </row>
    <row r="17" spans="1:17" x14ac:dyDescent="0.2">
      <c r="A17" s="299"/>
      <c r="B17" s="304"/>
      <c r="C17" s="1005" t="str">
        <f>Translations!$B$1169</f>
        <v>Total number of international flights during reporting period:</v>
      </c>
      <c r="D17" s="1006"/>
      <c r="E17" s="1006"/>
      <c r="F17" s="1006"/>
      <c r="G17" s="1006"/>
      <c r="H17" s="1006"/>
      <c r="I17" s="1006"/>
      <c r="J17" s="1006"/>
      <c r="K17" s="1006"/>
      <c r="L17" s="1006"/>
      <c r="M17" s="1022" t="str">
        <f>IF(COUNT(J50:J349)&gt;0,SUM(J50:J349),"")</f>
        <v/>
      </c>
      <c r="N17" s="1023"/>
      <c r="O17" s="305"/>
      <c r="Q17" s="299"/>
    </row>
    <row r="18" spans="1:17" x14ac:dyDescent="0.2">
      <c r="A18" s="299"/>
      <c r="B18" s="304"/>
      <c r="C18" s="1005" t="str">
        <f>Translations!$B$1170</f>
        <v xml:space="preserve">   Total number of international flights subject to offsetting requirements:</v>
      </c>
      <c r="D18" s="1006"/>
      <c r="E18" s="1006"/>
      <c r="F18" s="1006"/>
      <c r="G18" s="1006"/>
      <c r="H18" s="1006"/>
      <c r="I18" s="1006"/>
      <c r="J18" s="1006"/>
      <c r="K18" s="1006"/>
      <c r="L18" s="1006"/>
      <c r="M18" s="1022" t="str">
        <f>IF(M17="","",SUMIF(O50:O349,TRUE,J50:J349))</f>
        <v/>
      </c>
      <c r="N18" s="1023"/>
      <c r="O18" s="305"/>
      <c r="Q18" s="299"/>
    </row>
    <row r="19" spans="1:17" x14ac:dyDescent="0.2">
      <c r="A19" s="299"/>
      <c r="B19" s="304"/>
      <c r="C19" s="1005" t="str">
        <f>Translations!$B$1171</f>
        <v>Total emissions reductions claimed from the use of CORSIA eligible fuels (in tonnes):</v>
      </c>
      <c r="D19" s="1006"/>
      <c r="E19" s="1006"/>
      <c r="F19" s="1006"/>
      <c r="G19" s="1006"/>
      <c r="H19" s="1006"/>
      <c r="I19" s="1006"/>
      <c r="J19" s="1006"/>
      <c r="K19" s="1006"/>
      <c r="L19" s="1006"/>
      <c r="M19" s="1022" t="str">
        <f>IF(L39="","",L39)</f>
        <v/>
      </c>
      <c r="N19" s="1023"/>
      <c r="O19" s="305" t="s">
        <v>41</v>
      </c>
      <c r="Q19" s="299"/>
    </row>
    <row r="20" spans="1:17" ht="40.35" customHeight="1" x14ac:dyDescent="0.2">
      <c r="A20" s="299"/>
      <c r="B20" s="306"/>
      <c r="C20" s="1024" t="str">
        <f>Translations!$B$1172</f>
        <v>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v>
      </c>
      <c r="D20" s="1024"/>
      <c r="E20" s="1024"/>
      <c r="F20" s="1024"/>
      <c r="G20" s="1024"/>
      <c r="H20" s="1024"/>
      <c r="I20" s="1024"/>
      <c r="J20" s="1024"/>
      <c r="K20" s="1024"/>
      <c r="L20" s="1024"/>
      <c r="M20" s="1024"/>
      <c r="N20" s="1024"/>
      <c r="O20" s="1024"/>
      <c r="Q20" s="299"/>
    </row>
    <row r="21" spans="1:17" ht="14.25" x14ac:dyDescent="0.2">
      <c r="A21" s="299"/>
      <c r="B21" s="306"/>
      <c r="C21" s="301"/>
      <c r="D21" s="301"/>
      <c r="E21" s="301"/>
      <c r="F21" s="301"/>
      <c r="G21" s="301"/>
      <c r="H21" s="301"/>
      <c r="I21" s="301"/>
      <c r="J21" s="301"/>
      <c r="K21" s="301"/>
      <c r="L21" s="301"/>
      <c r="M21" s="301"/>
      <c r="N21" s="301"/>
      <c r="O21" s="307"/>
      <c r="Q21" s="299"/>
    </row>
    <row r="22" spans="1:17" x14ac:dyDescent="0.2">
      <c r="A22" s="299"/>
      <c r="B22" s="303" t="s">
        <v>52</v>
      </c>
      <c r="C22" s="303" t="str">
        <f>Translations!$B$1173</f>
        <v>Summary of fuel quantities (in tonnes):</v>
      </c>
      <c r="O22" s="308"/>
      <c r="Q22" s="299"/>
    </row>
    <row r="23" spans="1:17" x14ac:dyDescent="0.2">
      <c r="A23" s="299"/>
      <c r="B23" s="304"/>
      <c r="C23" s="309"/>
      <c r="O23" s="308"/>
      <c r="Q23" s="299"/>
    </row>
    <row r="24" spans="1:17" x14ac:dyDescent="0.2">
      <c r="A24" s="299"/>
      <c r="B24" s="304"/>
      <c r="C24" s="1005" t="str">
        <f>Translations!$B$1151</f>
        <v>Jet-A</v>
      </c>
      <c r="D24" s="1006"/>
      <c r="E24" s="1006"/>
      <c r="F24" s="1006"/>
      <c r="G24" s="1025"/>
      <c r="H24" s="1007" t="str">
        <f>IF($M$15="","",SUMIF($K$50:$K$349,C24,$L$50:$L$349))</f>
        <v/>
      </c>
      <c r="I24" s="1008"/>
      <c r="J24" s="1008"/>
      <c r="K24" s="1008"/>
      <c r="L24" s="1008"/>
      <c r="M24" s="1008"/>
      <c r="N24" s="1009"/>
      <c r="O24" s="305" t="s">
        <v>53</v>
      </c>
      <c r="Q24" s="299"/>
    </row>
    <row r="25" spans="1:17" x14ac:dyDescent="0.2">
      <c r="A25" s="299"/>
      <c r="B25" s="304"/>
      <c r="C25" s="1005" t="str">
        <f>Translations!$B$1152</f>
        <v>Jet-A1</v>
      </c>
      <c r="D25" s="1006"/>
      <c r="E25" s="1006"/>
      <c r="F25" s="1006"/>
      <c r="G25" s="1025"/>
      <c r="H25" s="1007" t="str">
        <f>IF($M$15="","",SUMIF($K$50:$K$349,C25,$L$50:$L$349))</f>
        <v/>
      </c>
      <c r="I25" s="1008"/>
      <c r="J25" s="1008"/>
      <c r="K25" s="1008"/>
      <c r="L25" s="1008"/>
      <c r="M25" s="1008"/>
      <c r="N25" s="1009"/>
      <c r="O25" s="305" t="s">
        <v>53</v>
      </c>
      <c r="Q25" s="299"/>
    </row>
    <row r="26" spans="1:17" x14ac:dyDescent="0.2">
      <c r="A26" s="299"/>
      <c r="B26" s="304"/>
      <c r="C26" s="1005" t="str">
        <f>Translations!$B$1153</f>
        <v>Jet-B</v>
      </c>
      <c r="D26" s="1006"/>
      <c r="E26" s="1006"/>
      <c r="F26" s="1006"/>
      <c r="G26" s="1006"/>
      <c r="H26" s="1007" t="str">
        <f>IF($M$15="","",SUMIF($K$50:$K$349,C26,$L$50:$L$349))</f>
        <v/>
      </c>
      <c r="I26" s="1008"/>
      <c r="J26" s="1008"/>
      <c r="K26" s="1008"/>
      <c r="L26" s="1008"/>
      <c r="M26" s="1008"/>
      <c r="N26" s="1009"/>
      <c r="O26" s="305" t="s">
        <v>53</v>
      </c>
      <c r="Q26" s="299"/>
    </row>
    <row r="27" spans="1:17" x14ac:dyDescent="0.2">
      <c r="A27" s="299"/>
      <c r="B27" s="304"/>
      <c r="C27" s="1005" t="str">
        <f>Translations!$B$1154</f>
        <v>AvGas</v>
      </c>
      <c r="D27" s="1006"/>
      <c r="E27" s="1006"/>
      <c r="F27" s="1006"/>
      <c r="G27" s="1006"/>
      <c r="H27" s="1007" t="str">
        <f>IF($M$15="","",SUMIF($K$50:$K$349,C27,$L$50:$L$349))</f>
        <v/>
      </c>
      <c r="I27" s="1008"/>
      <c r="J27" s="1008"/>
      <c r="K27" s="1008"/>
      <c r="L27" s="1008"/>
      <c r="M27" s="1008"/>
      <c r="N27" s="1009"/>
      <c r="O27" s="305" t="s">
        <v>53</v>
      </c>
      <c r="Q27" s="299"/>
    </row>
    <row r="28" spans="1:17" ht="14.25" x14ac:dyDescent="0.2">
      <c r="A28" s="299"/>
      <c r="B28" s="301"/>
      <c r="C28" s="301"/>
      <c r="D28" s="301"/>
      <c r="E28" s="301"/>
      <c r="F28" s="301"/>
      <c r="G28" s="301"/>
      <c r="H28" s="301"/>
      <c r="I28" s="301"/>
      <c r="J28" s="301"/>
      <c r="K28" s="301"/>
      <c r="L28" s="301"/>
      <c r="M28" s="301"/>
      <c r="N28" s="301"/>
      <c r="O28" s="301"/>
      <c r="Q28" s="299"/>
    </row>
    <row r="29" spans="1:17" x14ac:dyDescent="0.2">
      <c r="A29" s="299"/>
      <c r="B29" s="303" t="s">
        <v>54</v>
      </c>
      <c r="C29" s="303" t="str">
        <f>Translations!$B$1174</f>
        <v>CORSIA eligible fuels claimed (only applicable from reporting year 2021 onwards)</v>
      </c>
      <c r="Q29" s="299"/>
    </row>
    <row r="30" spans="1:17" ht="38.25" customHeight="1" thickBot="1" x14ac:dyDescent="0.25">
      <c r="A30" s="299"/>
      <c r="B30" s="310"/>
      <c r="C30" s="990" t="str">
        <f>Translations!$B$1175</f>
        <v>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v>
      </c>
      <c r="D30" s="990"/>
      <c r="E30" s="990"/>
      <c r="F30" s="990"/>
      <c r="G30" s="990"/>
      <c r="H30" s="990"/>
      <c r="I30" s="990"/>
      <c r="J30" s="990"/>
      <c r="K30" s="990"/>
      <c r="L30" s="990"/>
      <c r="M30" s="990"/>
      <c r="N30" s="1010"/>
      <c r="O30" s="1010"/>
      <c r="Q30" s="299"/>
    </row>
    <row r="31" spans="1:17" x14ac:dyDescent="0.2">
      <c r="A31" s="299"/>
      <c r="B31" s="310"/>
      <c r="C31" s="1003" t="str">
        <f>Translations!$B$1121</f>
        <v>Fuel type</v>
      </c>
      <c r="D31" s="1011"/>
      <c r="E31" s="1011"/>
      <c r="F31" s="1001"/>
      <c r="G31" s="1003" t="str">
        <f>Translations!$B$1176</f>
        <v>Total mass of the neat CORSIA eligible fuel (in tonnes)</v>
      </c>
      <c r="H31" s="1011"/>
      <c r="I31" s="1001"/>
      <c r="J31" s="1003" t="str">
        <f>Translations!$B$1177</f>
        <v>Life Cycle Emissions</v>
      </c>
      <c r="K31" s="1011"/>
      <c r="L31" s="1016" t="str">
        <f>Translations!$B$1178</f>
        <v>Emission reductions claimed</v>
      </c>
      <c r="M31" s="1017"/>
      <c r="N31" s="1020" t="str">
        <f>Translations!$B$1179</f>
        <v>Unit</v>
      </c>
      <c r="Q31" s="299"/>
    </row>
    <row r="32" spans="1:17" x14ac:dyDescent="0.2">
      <c r="A32" s="299"/>
      <c r="B32" s="310"/>
      <c r="C32" s="999" t="str">
        <f>Translations!$B$1121</f>
        <v>Fuel type</v>
      </c>
      <c r="D32" s="1001" t="str">
        <f>Translations!$B$1122</f>
        <v>Feedstock</v>
      </c>
      <c r="E32" s="1003" t="str">
        <f>Translations!$B$1123</f>
        <v>Conversion process</v>
      </c>
      <c r="F32" s="1001"/>
      <c r="G32" s="1012"/>
      <c r="H32" s="1013"/>
      <c r="I32" s="1014"/>
      <c r="J32" s="1012"/>
      <c r="K32" s="1013"/>
      <c r="L32" s="1018"/>
      <c r="M32" s="1014"/>
      <c r="N32" s="1021"/>
      <c r="Q32" s="299"/>
    </row>
    <row r="33" spans="1:17" x14ac:dyDescent="0.2">
      <c r="A33" s="299"/>
      <c r="B33" s="310"/>
      <c r="C33" s="1000"/>
      <c r="D33" s="1002"/>
      <c r="E33" s="1004"/>
      <c r="F33" s="1002"/>
      <c r="G33" s="1004"/>
      <c r="H33" s="1015"/>
      <c r="I33" s="1002"/>
      <c r="J33" s="1004"/>
      <c r="K33" s="1015"/>
      <c r="L33" s="1019"/>
      <c r="M33" s="1002"/>
      <c r="N33" s="1021"/>
      <c r="Q33" s="299"/>
    </row>
    <row r="34" spans="1:17" x14ac:dyDescent="0.2">
      <c r="A34" s="299"/>
      <c r="B34" s="310"/>
      <c r="C34" s="311"/>
      <c r="D34" s="312"/>
      <c r="E34" s="993"/>
      <c r="F34" s="994"/>
      <c r="G34" s="993"/>
      <c r="H34" s="995"/>
      <c r="I34" s="994"/>
      <c r="J34" s="993"/>
      <c r="K34" s="995"/>
      <c r="L34" s="996"/>
      <c r="M34" s="994"/>
      <c r="N34" s="313" t="s">
        <v>41</v>
      </c>
      <c r="Q34" s="299"/>
    </row>
    <row r="35" spans="1:17" x14ac:dyDescent="0.2">
      <c r="A35" s="299"/>
      <c r="B35" s="310"/>
      <c r="C35" s="311"/>
      <c r="D35" s="312"/>
      <c r="E35" s="993"/>
      <c r="F35" s="994"/>
      <c r="G35" s="993"/>
      <c r="H35" s="995"/>
      <c r="I35" s="994"/>
      <c r="J35" s="993"/>
      <c r="K35" s="995"/>
      <c r="L35" s="996"/>
      <c r="M35" s="994"/>
      <c r="N35" s="313" t="s">
        <v>41</v>
      </c>
      <c r="Q35" s="299"/>
    </row>
    <row r="36" spans="1:17" x14ac:dyDescent="0.2">
      <c r="A36" s="299"/>
      <c r="B36" s="310"/>
      <c r="C36" s="311"/>
      <c r="D36" s="312"/>
      <c r="E36" s="993"/>
      <c r="F36" s="994"/>
      <c r="G36" s="993"/>
      <c r="H36" s="995"/>
      <c r="I36" s="994"/>
      <c r="J36" s="993"/>
      <c r="K36" s="995"/>
      <c r="L36" s="996"/>
      <c r="M36" s="994"/>
      <c r="N36" s="313" t="s">
        <v>41</v>
      </c>
      <c r="Q36" s="299"/>
    </row>
    <row r="37" spans="1:17" x14ac:dyDescent="0.2">
      <c r="A37" s="299"/>
      <c r="B37" s="310"/>
      <c r="C37" s="311"/>
      <c r="D37" s="312"/>
      <c r="E37" s="993"/>
      <c r="F37" s="994"/>
      <c r="G37" s="993"/>
      <c r="H37" s="995"/>
      <c r="I37" s="994"/>
      <c r="J37" s="993"/>
      <c r="K37" s="995"/>
      <c r="L37" s="996"/>
      <c r="M37" s="994"/>
      <c r="N37" s="313" t="s">
        <v>41</v>
      </c>
      <c r="Q37" s="299"/>
    </row>
    <row r="38" spans="1:17" x14ac:dyDescent="0.2">
      <c r="A38" s="299"/>
      <c r="B38" s="310"/>
      <c r="C38" s="314"/>
      <c r="D38" s="315"/>
      <c r="E38" s="997"/>
      <c r="F38" s="998"/>
      <c r="G38" s="993"/>
      <c r="H38" s="995"/>
      <c r="I38" s="994"/>
      <c r="J38" s="993"/>
      <c r="K38" s="995"/>
      <c r="L38" s="996"/>
      <c r="M38" s="994"/>
      <c r="N38" s="313" t="s">
        <v>41</v>
      </c>
      <c r="Q38" s="299"/>
    </row>
    <row r="39" spans="1:17" ht="13.5" thickBot="1" x14ac:dyDescent="0.25">
      <c r="A39" s="299"/>
      <c r="B39" s="304"/>
      <c r="C39" s="986" t="str">
        <f>Translations!$B$1180</f>
        <v>Total emission reductions from the use of CORSIA eligible fuel(s) claimed:</v>
      </c>
      <c r="D39" s="987"/>
      <c r="E39" s="987"/>
      <c r="F39" s="987"/>
      <c r="G39" s="987"/>
      <c r="H39" s="987"/>
      <c r="I39" s="987"/>
      <c r="J39" s="987"/>
      <c r="K39" s="987"/>
      <c r="L39" s="988" t="str">
        <f>IF(COUNT(L34:M38)=0,"",  SUM(L34:M38))</f>
        <v/>
      </c>
      <c r="M39" s="989"/>
      <c r="N39" s="316" t="s">
        <v>41</v>
      </c>
      <c r="Q39" s="299"/>
    </row>
    <row r="40" spans="1:17" x14ac:dyDescent="0.2">
      <c r="A40" s="299"/>
      <c r="B40" s="304"/>
      <c r="Q40" s="299"/>
    </row>
    <row r="41" spans="1:17" ht="5.0999999999999996" customHeight="1" x14ac:dyDescent="0.2">
      <c r="A41" s="299"/>
      <c r="C41" s="317"/>
      <c r="D41" s="317"/>
      <c r="E41" s="317"/>
      <c r="F41" s="317"/>
      <c r="G41" s="317"/>
      <c r="H41" s="317"/>
      <c r="I41" s="317"/>
      <c r="J41" s="317"/>
      <c r="K41" s="317"/>
      <c r="L41" s="317"/>
      <c r="M41" s="317"/>
      <c r="N41" s="317"/>
      <c r="O41" s="317"/>
      <c r="Q41" s="299"/>
    </row>
    <row r="42" spans="1:17" x14ac:dyDescent="0.2">
      <c r="A42" s="299"/>
      <c r="B42" s="303" t="s">
        <v>55</v>
      </c>
      <c r="C42" s="303" t="str">
        <f>Translations!$B$1181</f>
        <v>Table of all aerodrome pairs</v>
      </c>
      <c r="Q42" s="299"/>
    </row>
    <row r="43" spans="1:17" ht="25.5" customHeight="1" x14ac:dyDescent="0.2">
      <c r="A43" s="299"/>
      <c r="B43" s="318"/>
      <c r="C43" s="990" t="str">
        <f>Translations!$B$1182</f>
        <v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v>
      </c>
      <c r="D43" s="785"/>
      <c r="E43" s="785"/>
      <c r="F43" s="785"/>
      <c r="G43" s="785"/>
      <c r="H43" s="785"/>
      <c r="I43" s="785"/>
      <c r="J43" s="785"/>
      <c r="K43" s="785"/>
      <c r="L43" s="785"/>
      <c r="M43" s="785"/>
      <c r="N43" s="785"/>
      <c r="O43" s="785"/>
      <c r="Q43" s="299"/>
    </row>
    <row r="44" spans="1:17" ht="25.5" customHeight="1" x14ac:dyDescent="0.2">
      <c r="A44" s="299"/>
      <c r="B44" s="306"/>
      <c r="C44" s="991" t="str">
        <f>HYPERLINK(Translations!$B$1183,Translations!$B$1183)</f>
        <v>https://www.icao.int/environmental-protection/CORSIA/Pages/state-pairs.aspx</v>
      </c>
      <c r="D44" s="785"/>
      <c r="E44" s="785"/>
      <c r="F44" s="785"/>
      <c r="G44" s="785"/>
      <c r="H44" s="785"/>
      <c r="I44" s="785"/>
      <c r="J44" s="785"/>
      <c r="K44" s="785"/>
      <c r="L44" s="785"/>
      <c r="M44" s="785"/>
      <c r="N44" s="785"/>
      <c r="O44" s="785"/>
      <c r="Q44" s="299"/>
    </row>
    <row r="45" spans="1:17" x14ac:dyDescent="0.2">
      <c r="A45" s="299"/>
      <c r="C45" s="983" t="str">
        <f>Translations!$B$1184</f>
        <v>Departure</v>
      </c>
      <c r="D45" s="983"/>
      <c r="E45" s="983"/>
      <c r="F45" s="983" t="str">
        <f>Translations!$B$1185</f>
        <v>Arrival</v>
      </c>
      <c r="G45" s="983"/>
      <c r="H45" s="983"/>
      <c r="I45" s="992" t="str">
        <f>Translations!$B$1186</f>
        <v>CO2 emissions estimated with a tool?</v>
      </c>
      <c r="J45" s="983" t="str">
        <f>Translations!$B$1187</f>
        <v>Total No. of flights</v>
      </c>
      <c r="K45" s="983" t="str">
        <f>Translations!$B$1121</f>
        <v>Fuel type</v>
      </c>
      <c r="L45" s="983" t="str">
        <f>Translations!$B$1188</f>
        <v>Total amount of fuel used (in tonnes)</v>
      </c>
      <c r="M45" s="983" t="str">
        <f>Translations!$B$1189</f>
        <v>Fuel conversion factors</v>
      </c>
      <c r="N45" s="983" t="str">
        <f>Translations!$B$1190</f>
        <v>CO2 emissions (in tonnes)</v>
      </c>
      <c r="O45" s="984" t="str">
        <f>Translations!$B$1191</f>
        <v>Subject to offsetting requirements?</v>
      </c>
      <c r="Q45" s="299"/>
    </row>
    <row r="46" spans="1:17" x14ac:dyDescent="0.2">
      <c r="A46" s="299"/>
      <c r="C46" s="983"/>
      <c r="D46" s="983"/>
      <c r="E46" s="983"/>
      <c r="F46" s="983"/>
      <c r="G46" s="983"/>
      <c r="H46" s="983"/>
      <c r="I46" s="985"/>
      <c r="J46" s="983"/>
      <c r="K46" s="983"/>
      <c r="L46" s="983"/>
      <c r="M46" s="983"/>
      <c r="N46" s="983"/>
      <c r="O46" s="985"/>
      <c r="Q46" s="299"/>
    </row>
    <row r="47" spans="1:17" x14ac:dyDescent="0.2">
      <c r="A47" s="299"/>
      <c r="C47" s="983" t="str">
        <f>Translations!$B$1192</f>
        <v>ICAO airport code</v>
      </c>
      <c r="D47" s="983" t="str">
        <f>Translations!$B$1193</f>
        <v>State</v>
      </c>
      <c r="E47" s="983"/>
      <c r="F47" s="983" t="str">
        <f>Translations!$B$1192</f>
        <v>ICAO airport code</v>
      </c>
      <c r="G47" s="983" t="str">
        <f>Translations!$B$1193</f>
        <v>State</v>
      </c>
      <c r="H47" s="983"/>
      <c r="I47" s="985"/>
      <c r="J47" s="983"/>
      <c r="K47" s="983"/>
      <c r="L47" s="983"/>
      <c r="M47" s="983"/>
      <c r="N47" s="983"/>
      <c r="O47" s="985"/>
      <c r="Q47" s="299"/>
    </row>
    <row r="48" spans="1:17" x14ac:dyDescent="0.2">
      <c r="A48" s="299"/>
      <c r="C48" s="983"/>
      <c r="D48" s="983"/>
      <c r="E48" s="983"/>
      <c r="F48" s="983"/>
      <c r="G48" s="983"/>
      <c r="H48" s="983"/>
      <c r="I48" s="985"/>
      <c r="J48" s="983"/>
      <c r="K48" s="983"/>
      <c r="L48" s="983"/>
      <c r="M48" s="983"/>
      <c r="N48" s="983"/>
      <c r="O48" s="985"/>
      <c r="Q48" s="299"/>
    </row>
    <row r="49" spans="1:17" x14ac:dyDescent="0.2">
      <c r="A49" s="299"/>
      <c r="C49" s="984"/>
      <c r="D49" s="984"/>
      <c r="E49" s="984"/>
      <c r="F49" s="984"/>
      <c r="G49" s="984"/>
      <c r="H49" s="984"/>
      <c r="I49" s="985"/>
      <c r="J49" s="984"/>
      <c r="K49" s="984"/>
      <c r="L49" s="984"/>
      <c r="M49" s="984"/>
      <c r="N49" s="984"/>
      <c r="O49" s="985"/>
      <c r="Q49" s="299"/>
    </row>
    <row r="50" spans="1:17" x14ac:dyDescent="0.2">
      <c r="A50" s="299"/>
      <c r="C50" s="311"/>
      <c r="D50" s="981"/>
      <c r="E50" s="981"/>
      <c r="F50" s="311"/>
      <c r="G50" s="981"/>
      <c r="H50" s="981"/>
      <c r="I50" s="311"/>
      <c r="J50" s="319"/>
      <c r="K50" s="311"/>
      <c r="L50" s="320"/>
      <c r="M50" s="321" t="str">
        <f t="shared" ref="M50:M113" si="0">IF(K50="","", INDEX(CNTR_EFListSelected,MATCH(K50,CORSIA_FuelsList,0)))</f>
        <v/>
      </c>
      <c r="N50" s="322" t="str">
        <f>IF(COUNT(L50:M50)=2,L50*M50,"")</f>
        <v/>
      </c>
      <c r="O50" s="311"/>
      <c r="Q50" s="299"/>
    </row>
    <row r="51" spans="1:17" x14ac:dyDescent="0.2">
      <c r="A51" s="299"/>
      <c r="C51" s="311"/>
      <c r="D51" s="981"/>
      <c r="E51" s="981"/>
      <c r="F51" s="311"/>
      <c r="G51" s="981"/>
      <c r="H51" s="981"/>
      <c r="I51" s="311"/>
      <c r="J51" s="319"/>
      <c r="K51" s="311"/>
      <c r="L51" s="320"/>
      <c r="M51" s="321" t="str">
        <f t="shared" si="0"/>
        <v/>
      </c>
      <c r="N51" s="322" t="str">
        <f t="shared" ref="N51:N114" si="1">IF(COUNT(L51:M51)=2,L51*M51,"")</f>
        <v/>
      </c>
      <c r="O51" s="311"/>
      <c r="Q51" s="299"/>
    </row>
    <row r="52" spans="1:17" x14ac:dyDescent="0.2">
      <c r="A52" s="299"/>
      <c r="C52" s="311"/>
      <c r="D52" s="981"/>
      <c r="E52" s="981"/>
      <c r="F52" s="311"/>
      <c r="G52" s="981"/>
      <c r="H52" s="981"/>
      <c r="I52" s="311"/>
      <c r="J52" s="319"/>
      <c r="K52" s="311"/>
      <c r="L52" s="320"/>
      <c r="M52" s="321" t="str">
        <f t="shared" si="0"/>
        <v/>
      </c>
      <c r="N52" s="322" t="str">
        <f t="shared" si="1"/>
        <v/>
      </c>
      <c r="O52" s="311"/>
      <c r="Q52" s="299"/>
    </row>
    <row r="53" spans="1:17" x14ac:dyDescent="0.2">
      <c r="A53" s="299"/>
      <c r="C53" s="311"/>
      <c r="D53" s="981"/>
      <c r="E53" s="981"/>
      <c r="F53" s="311"/>
      <c r="G53" s="981"/>
      <c r="H53" s="981"/>
      <c r="I53" s="311"/>
      <c r="J53" s="319"/>
      <c r="K53" s="311"/>
      <c r="L53" s="320"/>
      <c r="M53" s="321" t="str">
        <f t="shared" si="0"/>
        <v/>
      </c>
      <c r="N53" s="322" t="str">
        <f t="shared" si="1"/>
        <v/>
      </c>
      <c r="O53" s="311"/>
      <c r="Q53" s="299"/>
    </row>
    <row r="54" spans="1:17" x14ac:dyDescent="0.2">
      <c r="A54" s="299"/>
      <c r="C54" s="311"/>
      <c r="D54" s="981"/>
      <c r="E54" s="981"/>
      <c r="F54" s="311"/>
      <c r="G54" s="981"/>
      <c r="H54" s="981"/>
      <c r="I54" s="311"/>
      <c r="J54" s="319"/>
      <c r="K54" s="311"/>
      <c r="L54" s="320"/>
      <c r="M54" s="321" t="str">
        <f t="shared" si="0"/>
        <v/>
      </c>
      <c r="N54" s="322" t="str">
        <f t="shared" si="1"/>
        <v/>
      </c>
      <c r="O54" s="311"/>
      <c r="Q54" s="299"/>
    </row>
    <row r="55" spans="1:17" x14ac:dyDescent="0.2">
      <c r="A55" s="299"/>
      <c r="C55" s="311"/>
      <c r="D55" s="981"/>
      <c r="E55" s="981"/>
      <c r="F55" s="311"/>
      <c r="G55" s="981"/>
      <c r="H55" s="981"/>
      <c r="I55" s="311"/>
      <c r="J55" s="319"/>
      <c r="K55" s="311"/>
      <c r="L55" s="320"/>
      <c r="M55" s="321" t="str">
        <f t="shared" si="0"/>
        <v/>
      </c>
      <c r="N55" s="322" t="str">
        <f t="shared" si="1"/>
        <v/>
      </c>
      <c r="O55" s="311"/>
      <c r="Q55" s="299"/>
    </row>
    <row r="56" spans="1:17" x14ac:dyDescent="0.2">
      <c r="A56" s="299"/>
      <c r="C56" s="311"/>
      <c r="D56" s="981"/>
      <c r="E56" s="981"/>
      <c r="F56" s="311"/>
      <c r="G56" s="981"/>
      <c r="H56" s="981"/>
      <c r="I56" s="311"/>
      <c r="J56" s="319"/>
      <c r="K56" s="311"/>
      <c r="L56" s="320"/>
      <c r="M56" s="321" t="str">
        <f t="shared" si="0"/>
        <v/>
      </c>
      <c r="N56" s="322" t="str">
        <f t="shared" si="1"/>
        <v/>
      </c>
      <c r="O56" s="311"/>
      <c r="Q56" s="299"/>
    </row>
    <row r="57" spans="1:17" x14ac:dyDescent="0.2">
      <c r="A57" s="299"/>
      <c r="C57" s="311"/>
      <c r="D57" s="981"/>
      <c r="E57" s="981"/>
      <c r="F57" s="311"/>
      <c r="G57" s="981"/>
      <c r="H57" s="981"/>
      <c r="I57" s="311"/>
      <c r="J57" s="319"/>
      <c r="K57" s="311"/>
      <c r="L57" s="320"/>
      <c r="M57" s="321" t="str">
        <f t="shared" si="0"/>
        <v/>
      </c>
      <c r="N57" s="322" t="str">
        <f t="shared" si="1"/>
        <v/>
      </c>
      <c r="O57" s="311"/>
      <c r="Q57" s="299"/>
    </row>
    <row r="58" spans="1:17" x14ac:dyDescent="0.2">
      <c r="A58" s="299"/>
      <c r="C58" s="311"/>
      <c r="D58" s="981"/>
      <c r="E58" s="981"/>
      <c r="F58" s="311"/>
      <c r="G58" s="981"/>
      <c r="H58" s="981"/>
      <c r="I58" s="311"/>
      <c r="J58" s="319"/>
      <c r="K58" s="311"/>
      <c r="L58" s="320"/>
      <c r="M58" s="321" t="str">
        <f t="shared" si="0"/>
        <v/>
      </c>
      <c r="N58" s="322" t="str">
        <f t="shared" si="1"/>
        <v/>
      </c>
      <c r="O58" s="311"/>
      <c r="Q58" s="299"/>
    </row>
    <row r="59" spans="1:17" x14ac:dyDescent="0.2">
      <c r="A59" s="299"/>
      <c r="C59" s="311"/>
      <c r="D59" s="981"/>
      <c r="E59" s="981"/>
      <c r="F59" s="311"/>
      <c r="G59" s="981"/>
      <c r="H59" s="981"/>
      <c r="I59" s="311"/>
      <c r="J59" s="319"/>
      <c r="K59" s="311"/>
      <c r="L59" s="320"/>
      <c r="M59" s="321" t="str">
        <f t="shared" si="0"/>
        <v/>
      </c>
      <c r="N59" s="322" t="str">
        <f t="shared" si="1"/>
        <v/>
      </c>
      <c r="O59" s="311"/>
      <c r="Q59" s="299"/>
    </row>
    <row r="60" spans="1:17" x14ac:dyDescent="0.2">
      <c r="A60" s="299"/>
      <c r="C60" s="311"/>
      <c r="D60" s="981"/>
      <c r="E60" s="981"/>
      <c r="F60" s="311"/>
      <c r="G60" s="981"/>
      <c r="H60" s="981"/>
      <c r="I60" s="311"/>
      <c r="J60" s="319"/>
      <c r="K60" s="311"/>
      <c r="L60" s="320"/>
      <c r="M60" s="321" t="str">
        <f t="shared" si="0"/>
        <v/>
      </c>
      <c r="N60" s="322" t="str">
        <f t="shared" si="1"/>
        <v/>
      </c>
      <c r="O60" s="311"/>
      <c r="Q60" s="299"/>
    </row>
    <row r="61" spans="1:17" x14ac:dyDescent="0.2">
      <c r="A61" s="299"/>
      <c r="C61" s="311"/>
      <c r="D61" s="981"/>
      <c r="E61" s="981"/>
      <c r="F61" s="311"/>
      <c r="G61" s="981"/>
      <c r="H61" s="981"/>
      <c r="I61" s="311"/>
      <c r="J61" s="319"/>
      <c r="K61" s="311"/>
      <c r="L61" s="320"/>
      <c r="M61" s="321" t="str">
        <f t="shared" si="0"/>
        <v/>
      </c>
      <c r="N61" s="322" t="str">
        <f t="shared" si="1"/>
        <v/>
      </c>
      <c r="O61" s="311"/>
      <c r="Q61" s="299"/>
    </row>
    <row r="62" spans="1:17" x14ac:dyDescent="0.2">
      <c r="A62" s="299"/>
      <c r="C62" s="311"/>
      <c r="D62" s="981"/>
      <c r="E62" s="981"/>
      <c r="F62" s="311"/>
      <c r="G62" s="981"/>
      <c r="H62" s="981"/>
      <c r="I62" s="311"/>
      <c r="J62" s="319"/>
      <c r="K62" s="311"/>
      <c r="L62" s="320"/>
      <c r="M62" s="321" t="str">
        <f t="shared" si="0"/>
        <v/>
      </c>
      <c r="N62" s="322" t="str">
        <f t="shared" si="1"/>
        <v/>
      </c>
      <c r="O62" s="311"/>
      <c r="Q62" s="299"/>
    </row>
    <row r="63" spans="1:17" x14ac:dyDescent="0.2">
      <c r="A63" s="299"/>
      <c r="C63" s="311"/>
      <c r="D63" s="981"/>
      <c r="E63" s="981"/>
      <c r="F63" s="311"/>
      <c r="G63" s="981"/>
      <c r="H63" s="981"/>
      <c r="I63" s="311"/>
      <c r="J63" s="319"/>
      <c r="K63" s="311"/>
      <c r="L63" s="320"/>
      <c r="M63" s="321" t="str">
        <f t="shared" si="0"/>
        <v/>
      </c>
      <c r="N63" s="322" t="str">
        <f t="shared" si="1"/>
        <v/>
      </c>
      <c r="O63" s="311"/>
      <c r="Q63" s="299"/>
    </row>
    <row r="64" spans="1:17" x14ac:dyDescent="0.2">
      <c r="A64" s="299"/>
      <c r="C64" s="311"/>
      <c r="D64" s="981"/>
      <c r="E64" s="981"/>
      <c r="F64" s="311"/>
      <c r="G64" s="981"/>
      <c r="H64" s="981"/>
      <c r="I64" s="311"/>
      <c r="J64" s="319"/>
      <c r="K64" s="311"/>
      <c r="L64" s="320"/>
      <c r="M64" s="321" t="str">
        <f t="shared" si="0"/>
        <v/>
      </c>
      <c r="N64" s="322" t="str">
        <f t="shared" si="1"/>
        <v/>
      </c>
      <c r="O64" s="311"/>
      <c r="Q64" s="299"/>
    </row>
    <row r="65" spans="1:17" x14ac:dyDescent="0.2">
      <c r="A65" s="299"/>
      <c r="C65" s="311"/>
      <c r="D65" s="981"/>
      <c r="E65" s="981"/>
      <c r="F65" s="311"/>
      <c r="G65" s="981"/>
      <c r="H65" s="981"/>
      <c r="I65" s="311"/>
      <c r="J65" s="319"/>
      <c r="K65" s="311"/>
      <c r="L65" s="320"/>
      <c r="M65" s="321" t="str">
        <f t="shared" si="0"/>
        <v/>
      </c>
      <c r="N65" s="322" t="str">
        <f t="shared" si="1"/>
        <v/>
      </c>
      <c r="O65" s="311"/>
      <c r="Q65" s="299"/>
    </row>
    <row r="66" spans="1:17" x14ac:dyDescent="0.2">
      <c r="A66" s="299"/>
      <c r="C66" s="311"/>
      <c r="D66" s="981"/>
      <c r="E66" s="981"/>
      <c r="F66" s="311"/>
      <c r="G66" s="981"/>
      <c r="H66" s="981"/>
      <c r="I66" s="311"/>
      <c r="J66" s="319"/>
      <c r="K66" s="311"/>
      <c r="L66" s="320"/>
      <c r="M66" s="321" t="str">
        <f t="shared" si="0"/>
        <v/>
      </c>
      <c r="N66" s="322" t="str">
        <f t="shared" si="1"/>
        <v/>
      </c>
      <c r="O66" s="311"/>
      <c r="Q66" s="299"/>
    </row>
    <row r="67" spans="1:17" x14ac:dyDescent="0.2">
      <c r="A67" s="299"/>
      <c r="C67" s="311"/>
      <c r="D67" s="981"/>
      <c r="E67" s="981"/>
      <c r="F67" s="311"/>
      <c r="G67" s="981"/>
      <c r="H67" s="981"/>
      <c r="I67" s="311"/>
      <c r="J67" s="319"/>
      <c r="K67" s="311"/>
      <c r="L67" s="320"/>
      <c r="M67" s="321" t="str">
        <f t="shared" si="0"/>
        <v/>
      </c>
      <c r="N67" s="322" t="str">
        <f t="shared" si="1"/>
        <v/>
      </c>
      <c r="O67" s="311"/>
      <c r="Q67" s="299"/>
    </row>
    <row r="68" spans="1:17" x14ac:dyDescent="0.2">
      <c r="A68" s="299"/>
      <c r="C68" s="311"/>
      <c r="D68" s="981"/>
      <c r="E68" s="981"/>
      <c r="F68" s="311"/>
      <c r="G68" s="981"/>
      <c r="H68" s="981"/>
      <c r="I68" s="311"/>
      <c r="J68" s="319"/>
      <c r="K68" s="311"/>
      <c r="L68" s="320"/>
      <c r="M68" s="321" t="str">
        <f t="shared" si="0"/>
        <v/>
      </c>
      <c r="N68" s="322" t="str">
        <f t="shared" si="1"/>
        <v/>
      </c>
      <c r="O68" s="311"/>
      <c r="Q68" s="299"/>
    </row>
    <row r="69" spans="1:17" x14ac:dyDescent="0.2">
      <c r="A69" s="299"/>
      <c r="C69" s="311"/>
      <c r="D69" s="981"/>
      <c r="E69" s="981"/>
      <c r="F69" s="311"/>
      <c r="G69" s="981"/>
      <c r="H69" s="981"/>
      <c r="I69" s="311"/>
      <c r="J69" s="319"/>
      <c r="K69" s="311"/>
      <c r="L69" s="320"/>
      <c r="M69" s="321" t="str">
        <f t="shared" si="0"/>
        <v/>
      </c>
      <c r="N69" s="322" t="str">
        <f t="shared" si="1"/>
        <v/>
      </c>
      <c r="O69" s="311"/>
      <c r="Q69" s="299"/>
    </row>
    <row r="70" spans="1:17" x14ac:dyDescent="0.2">
      <c r="A70" s="299"/>
      <c r="C70" s="311"/>
      <c r="D70" s="981"/>
      <c r="E70" s="981"/>
      <c r="F70" s="311"/>
      <c r="G70" s="981"/>
      <c r="H70" s="981"/>
      <c r="I70" s="311"/>
      <c r="J70" s="319"/>
      <c r="K70" s="311"/>
      <c r="L70" s="320"/>
      <c r="M70" s="321" t="str">
        <f t="shared" si="0"/>
        <v/>
      </c>
      <c r="N70" s="322" t="str">
        <f t="shared" si="1"/>
        <v/>
      </c>
      <c r="O70" s="311"/>
      <c r="Q70" s="299"/>
    </row>
    <row r="71" spans="1:17" x14ac:dyDescent="0.2">
      <c r="A71" s="299"/>
      <c r="C71" s="311"/>
      <c r="D71" s="981"/>
      <c r="E71" s="981"/>
      <c r="F71" s="311"/>
      <c r="G71" s="981"/>
      <c r="H71" s="981"/>
      <c r="I71" s="311"/>
      <c r="J71" s="319"/>
      <c r="K71" s="311"/>
      <c r="L71" s="320"/>
      <c r="M71" s="321" t="str">
        <f t="shared" si="0"/>
        <v/>
      </c>
      <c r="N71" s="322" t="str">
        <f t="shared" si="1"/>
        <v/>
      </c>
      <c r="O71" s="311"/>
      <c r="Q71" s="299"/>
    </row>
    <row r="72" spans="1:17" x14ac:dyDescent="0.2">
      <c r="A72" s="299"/>
      <c r="C72" s="311"/>
      <c r="D72" s="981"/>
      <c r="E72" s="981"/>
      <c r="F72" s="311"/>
      <c r="G72" s="981"/>
      <c r="H72" s="981"/>
      <c r="I72" s="311"/>
      <c r="J72" s="319"/>
      <c r="K72" s="311"/>
      <c r="L72" s="320"/>
      <c r="M72" s="321" t="str">
        <f t="shared" si="0"/>
        <v/>
      </c>
      <c r="N72" s="322" t="str">
        <f t="shared" si="1"/>
        <v/>
      </c>
      <c r="O72" s="311"/>
      <c r="Q72" s="299"/>
    </row>
    <row r="73" spans="1:17" x14ac:dyDescent="0.2">
      <c r="A73" s="299"/>
      <c r="C73" s="311"/>
      <c r="D73" s="981"/>
      <c r="E73" s="981"/>
      <c r="F73" s="311"/>
      <c r="G73" s="981"/>
      <c r="H73" s="981"/>
      <c r="I73" s="311"/>
      <c r="J73" s="319"/>
      <c r="K73" s="311"/>
      <c r="L73" s="320"/>
      <c r="M73" s="321" t="str">
        <f t="shared" si="0"/>
        <v/>
      </c>
      <c r="N73" s="322" t="str">
        <f t="shared" si="1"/>
        <v/>
      </c>
      <c r="O73" s="311"/>
      <c r="Q73" s="299"/>
    </row>
    <row r="74" spans="1:17" x14ac:dyDescent="0.2">
      <c r="A74" s="299"/>
      <c r="C74" s="311"/>
      <c r="D74" s="981"/>
      <c r="E74" s="981"/>
      <c r="F74" s="311"/>
      <c r="G74" s="981"/>
      <c r="H74" s="981"/>
      <c r="I74" s="311"/>
      <c r="J74" s="319"/>
      <c r="K74" s="311"/>
      <c r="L74" s="320"/>
      <c r="M74" s="321" t="str">
        <f t="shared" si="0"/>
        <v/>
      </c>
      <c r="N74" s="322" t="str">
        <f t="shared" si="1"/>
        <v/>
      </c>
      <c r="O74" s="311"/>
      <c r="Q74" s="299"/>
    </row>
    <row r="75" spans="1:17" x14ac:dyDescent="0.2">
      <c r="A75" s="299"/>
      <c r="C75" s="311"/>
      <c r="D75" s="981"/>
      <c r="E75" s="981"/>
      <c r="F75" s="311"/>
      <c r="G75" s="981"/>
      <c r="H75" s="981"/>
      <c r="I75" s="311"/>
      <c r="J75" s="319"/>
      <c r="K75" s="311"/>
      <c r="L75" s="320"/>
      <c r="M75" s="321" t="str">
        <f t="shared" si="0"/>
        <v/>
      </c>
      <c r="N75" s="322" t="str">
        <f t="shared" si="1"/>
        <v/>
      </c>
      <c r="O75" s="311"/>
      <c r="Q75" s="299"/>
    </row>
    <row r="76" spans="1:17" x14ac:dyDescent="0.2">
      <c r="A76" s="299"/>
      <c r="C76" s="311"/>
      <c r="D76" s="981"/>
      <c r="E76" s="981"/>
      <c r="F76" s="311"/>
      <c r="G76" s="981"/>
      <c r="H76" s="981"/>
      <c r="I76" s="311"/>
      <c r="J76" s="319"/>
      <c r="K76" s="311"/>
      <c r="L76" s="320"/>
      <c r="M76" s="321" t="str">
        <f t="shared" si="0"/>
        <v/>
      </c>
      <c r="N76" s="322" t="str">
        <f t="shared" si="1"/>
        <v/>
      </c>
      <c r="O76" s="311"/>
      <c r="Q76" s="299"/>
    </row>
    <row r="77" spans="1:17" x14ac:dyDescent="0.2">
      <c r="A77" s="299"/>
      <c r="C77" s="311"/>
      <c r="D77" s="981"/>
      <c r="E77" s="981"/>
      <c r="F77" s="311"/>
      <c r="G77" s="981"/>
      <c r="H77" s="981"/>
      <c r="I77" s="311"/>
      <c r="J77" s="319"/>
      <c r="K77" s="311"/>
      <c r="L77" s="320"/>
      <c r="M77" s="321" t="str">
        <f t="shared" si="0"/>
        <v/>
      </c>
      <c r="N77" s="322" t="str">
        <f t="shared" si="1"/>
        <v/>
      </c>
      <c r="O77" s="311"/>
      <c r="Q77" s="299"/>
    </row>
    <row r="78" spans="1:17" x14ac:dyDescent="0.2">
      <c r="A78" s="299"/>
      <c r="C78" s="311"/>
      <c r="D78" s="981"/>
      <c r="E78" s="981"/>
      <c r="F78" s="311"/>
      <c r="G78" s="981"/>
      <c r="H78" s="981"/>
      <c r="I78" s="311"/>
      <c r="J78" s="319"/>
      <c r="K78" s="311"/>
      <c r="L78" s="320"/>
      <c r="M78" s="321" t="str">
        <f t="shared" si="0"/>
        <v/>
      </c>
      <c r="N78" s="322" t="str">
        <f t="shared" si="1"/>
        <v/>
      </c>
      <c r="O78" s="311"/>
      <c r="Q78" s="299"/>
    </row>
    <row r="79" spans="1:17" x14ac:dyDescent="0.2">
      <c r="A79" s="299"/>
      <c r="C79" s="311"/>
      <c r="D79" s="981"/>
      <c r="E79" s="981"/>
      <c r="F79" s="311"/>
      <c r="G79" s="981"/>
      <c r="H79" s="981"/>
      <c r="I79" s="311"/>
      <c r="J79" s="319"/>
      <c r="K79" s="311"/>
      <c r="L79" s="320"/>
      <c r="M79" s="321" t="str">
        <f t="shared" si="0"/>
        <v/>
      </c>
      <c r="N79" s="322" t="str">
        <f t="shared" si="1"/>
        <v/>
      </c>
      <c r="O79" s="311"/>
      <c r="Q79" s="299"/>
    </row>
    <row r="80" spans="1:17" x14ac:dyDescent="0.2">
      <c r="A80" s="299"/>
      <c r="C80" s="311"/>
      <c r="D80" s="981"/>
      <c r="E80" s="981"/>
      <c r="F80" s="311"/>
      <c r="G80" s="981"/>
      <c r="H80" s="981"/>
      <c r="I80" s="311"/>
      <c r="J80" s="319"/>
      <c r="K80" s="311"/>
      <c r="L80" s="320"/>
      <c r="M80" s="321" t="str">
        <f t="shared" si="0"/>
        <v/>
      </c>
      <c r="N80" s="322" t="str">
        <f t="shared" si="1"/>
        <v/>
      </c>
      <c r="O80" s="311"/>
      <c r="Q80" s="299"/>
    </row>
    <row r="81" spans="1:17" x14ac:dyDescent="0.2">
      <c r="A81" s="299"/>
      <c r="C81" s="311"/>
      <c r="D81" s="981"/>
      <c r="E81" s="981"/>
      <c r="F81" s="311"/>
      <c r="G81" s="981"/>
      <c r="H81" s="981"/>
      <c r="I81" s="311"/>
      <c r="J81" s="319"/>
      <c r="K81" s="311"/>
      <c r="L81" s="320"/>
      <c r="M81" s="321" t="str">
        <f t="shared" si="0"/>
        <v/>
      </c>
      <c r="N81" s="322" t="str">
        <f t="shared" si="1"/>
        <v/>
      </c>
      <c r="O81" s="311"/>
      <c r="Q81" s="299"/>
    </row>
    <row r="82" spans="1:17" x14ac:dyDescent="0.2">
      <c r="A82" s="299"/>
      <c r="C82" s="311"/>
      <c r="D82" s="981"/>
      <c r="E82" s="981"/>
      <c r="F82" s="311"/>
      <c r="G82" s="981"/>
      <c r="H82" s="981"/>
      <c r="I82" s="311"/>
      <c r="J82" s="319"/>
      <c r="K82" s="311"/>
      <c r="L82" s="320"/>
      <c r="M82" s="321" t="str">
        <f t="shared" si="0"/>
        <v/>
      </c>
      <c r="N82" s="322" t="str">
        <f t="shared" si="1"/>
        <v/>
      </c>
      <c r="O82" s="311"/>
      <c r="Q82" s="299"/>
    </row>
    <row r="83" spans="1:17" x14ac:dyDescent="0.2">
      <c r="A83" s="299"/>
      <c r="C83" s="311"/>
      <c r="D83" s="981"/>
      <c r="E83" s="981"/>
      <c r="F83" s="311"/>
      <c r="G83" s="981"/>
      <c r="H83" s="981"/>
      <c r="I83" s="311"/>
      <c r="J83" s="319"/>
      <c r="K83" s="311"/>
      <c r="L83" s="320"/>
      <c r="M83" s="321" t="str">
        <f t="shared" si="0"/>
        <v/>
      </c>
      <c r="N83" s="322" t="str">
        <f t="shared" si="1"/>
        <v/>
      </c>
      <c r="O83" s="311"/>
      <c r="Q83" s="299"/>
    </row>
    <row r="84" spans="1:17" x14ac:dyDescent="0.2">
      <c r="A84" s="299"/>
      <c r="C84" s="311"/>
      <c r="D84" s="981"/>
      <c r="E84" s="981"/>
      <c r="F84" s="311"/>
      <c r="G84" s="981"/>
      <c r="H84" s="981"/>
      <c r="I84" s="311"/>
      <c r="J84" s="319"/>
      <c r="K84" s="311"/>
      <c r="L84" s="320"/>
      <c r="M84" s="321" t="str">
        <f t="shared" si="0"/>
        <v/>
      </c>
      <c r="N84" s="322" t="str">
        <f t="shared" si="1"/>
        <v/>
      </c>
      <c r="O84" s="311"/>
      <c r="Q84" s="299"/>
    </row>
    <row r="85" spans="1:17" x14ac:dyDescent="0.2">
      <c r="A85" s="299"/>
      <c r="C85" s="311"/>
      <c r="D85" s="981"/>
      <c r="E85" s="981"/>
      <c r="F85" s="311"/>
      <c r="G85" s="981"/>
      <c r="H85" s="981"/>
      <c r="I85" s="311"/>
      <c r="J85" s="319"/>
      <c r="K85" s="311"/>
      <c r="L85" s="320"/>
      <c r="M85" s="321" t="str">
        <f t="shared" si="0"/>
        <v/>
      </c>
      <c r="N85" s="322" t="str">
        <f t="shared" si="1"/>
        <v/>
      </c>
      <c r="O85" s="311"/>
      <c r="Q85" s="299"/>
    </row>
    <row r="86" spans="1:17" x14ac:dyDescent="0.2">
      <c r="A86" s="299"/>
      <c r="C86" s="311"/>
      <c r="D86" s="981"/>
      <c r="E86" s="981"/>
      <c r="F86" s="311"/>
      <c r="G86" s="981"/>
      <c r="H86" s="981"/>
      <c r="I86" s="311"/>
      <c r="J86" s="319"/>
      <c r="K86" s="311"/>
      <c r="L86" s="320"/>
      <c r="M86" s="321" t="str">
        <f t="shared" si="0"/>
        <v/>
      </c>
      <c r="N86" s="322" t="str">
        <f t="shared" si="1"/>
        <v/>
      </c>
      <c r="O86" s="311"/>
      <c r="Q86" s="299"/>
    </row>
    <row r="87" spans="1:17" x14ac:dyDescent="0.2">
      <c r="A87" s="299"/>
      <c r="C87" s="311"/>
      <c r="D87" s="981"/>
      <c r="E87" s="981"/>
      <c r="F87" s="311"/>
      <c r="G87" s="981"/>
      <c r="H87" s="981"/>
      <c r="I87" s="311"/>
      <c r="J87" s="319"/>
      <c r="K87" s="311"/>
      <c r="L87" s="320"/>
      <c r="M87" s="321" t="str">
        <f t="shared" si="0"/>
        <v/>
      </c>
      <c r="N87" s="322" t="str">
        <f t="shared" si="1"/>
        <v/>
      </c>
      <c r="O87" s="311"/>
      <c r="Q87" s="299"/>
    </row>
    <row r="88" spans="1:17" x14ac:dyDescent="0.2">
      <c r="A88" s="299"/>
      <c r="C88" s="311"/>
      <c r="D88" s="981"/>
      <c r="E88" s="981"/>
      <c r="F88" s="311"/>
      <c r="G88" s="981"/>
      <c r="H88" s="981"/>
      <c r="I88" s="311"/>
      <c r="J88" s="319"/>
      <c r="K88" s="311"/>
      <c r="L88" s="320"/>
      <c r="M88" s="321" t="str">
        <f t="shared" si="0"/>
        <v/>
      </c>
      <c r="N88" s="322" t="str">
        <f t="shared" si="1"/>
        <v/>
      </c>
      <c r="O88" s="311"/>
      <c r="Q88" s="299"/>
    </row>
    <row r="89" spans="1:17" x14ac:dyDescent="0.2">
      <c r="A89" s="299"/>
      <c r="C89" s="311"/>
      <c r="D89" s="981"/>
      <c r="E89" s="981"/>
      <c r="F89" s="311"/>
      <c r="G89" s="981"/>
      <c r="H89" s="981"/>
      <c r="I89" s="311"/>
      <c r="J89" s="319"/>
      <c r="K89" s="311"/>
      <c r="L89" s="320"/>
      <c r="M89" s="321" t="str">
        <f t="shared" si="0"/>
        <v/>
      </c>
      <c r="N89" s="322" t="str">
        <f t="shared" si="1"/>
        <v/>
      </c>
      <c r="O89" s="311"/>
      <c r="Q89" s="299"/>
    </row>
    <row r="90" spans="1:17" x14ac:dyDescent="0.2">
      <c r="A90" s="299"/>
      <c r="C90" s="311"/>
      <c r="D90" s="981"/>
      <c r="E90" s="981"/>
      <c r="F90" s="311"/>
      <c r="G90" s="981"/>
      <c r="H90" s="981"/>
      <c r="I90" s="311"/>
      <c r="J90" s="319"/>
      <c r="K90" s="311"/>
      <c r="L90" s="320"/>
      <c r="M90" s="321" t="str">
        <f t="shared" si="0"/>
        <v/>
      </c>
      <c r="N90" s="322" t="str">
        <f t="shared" si="1"/>
        <v/>
      </c>
      <c r="O90" s="311"/>
      <c r="Q90" s="299"/>
    </row>
    <row r="91" spans="1:17" x14ac:dyDescent="0.2">
      <c r="A91" s="299"/>
      <c r="C91" s="311"/>
      <c r="D91" s="981"/>
      <c r="E91" s="981"/>
      <c r="F91" s="311"/>
      <c r="G91" s="981"/>
      <c r="H91" s="981"/>
      <c r="I91" s="311"/>
      <c r="J91" s="319"/>
      <c r="K91" s="311"/>
      <c r="L91" s="320"/>
      <c r="M91" s="321" t="str">
        <f t="shared" si="0"/>
        <v/>
      </c>
      <c r="N91" s="322" t="str">
        <f t="shared" si="1"/>
        <v/>
      </c>
      <c r="O91" s="311"/>
      <c r="Q91" s="299"/>
    </row>
    <row r="92" spans="1:17" x14ac:dyDescent="0.2">
      <c r="A92" s="299"/>
      <c r="C92" s="311"/>
      <c r="D92" s="981"/>
      <c r="E92" s="981"/>
      <c r="F92" s="311"/>
      <c r="G92" s="981"/>
      <c r="H92" s="981"/>
      <c r="I92" s="311"/>
      <c r="J92" s="319"/>
      <c r="K92" s="311"/>
      <c r="L92" s="320"/>
      <c r="M92" s="321" t="str">
        <f t="shared" si="0"/>
        <v/>
      </c>
      <c r="N92" s="322" t="str">
        <f t="shared" si="1"/>
        <v/>
      </c>
      <c r="O92" s="311"/>
      <c r="Q92" s="299"/>
    </row>
    <row r="93" spans="1:17" x14ac:dyDescent="0.2">
      <c r="A93" s="299"/>
      <c r="C93" s="311"/>
      <c r="D93" s="981"/>
      <c r="E93" s="981"/>
      <c r="F93" s="311"/>
      <c r="G93" s="981"/>
      <c r="H93" s="981"/>
      <c r="I93" s="311"/>
      <c r="J93" s="319"/>
      <c r="K93" s="311"/>
      <c r="L93" s="320"/>
      <c r="M93" s="321" t="str">
        <f t="shared" si="0"/>
        <v/>
      </c>
      <c r="N93" s="322" t="str">
        <f t="shared" si="1"/>
        <v/>
      </c>
      <c r="O93" s="311"/>
      <c r="Q93" s="299"/>
    </row>
    <row r="94" spans="1:17" x14ac:dyDescent="0.2">
      <c r="A94" s="299"/>
      <c r="C94" s="311"/>
      <c r="D94" s="981"/>
      <c r="E94" s="981"/>
      <c r="F94" s="311"/>
      <c r="G94" s="981"/>
      <c r="H94" s="981"/>
      <c r="I94" s="311"/>
      <c r="J94" s="319"/>
      <c r="K94" s="311"/>
      <c r="L94" s="320"/>
      <c r="M94" s="321" t="str">
        <f t="shared" si="0"/>
        <v/>
      </c>
      <c r="N94" s="322" t="str">
        <f t="shared" si="1"/>
        <v/>
      </c>
      <c r="O94" s="311"/>
      <c r="Q94" s="299"/>
    </row>
    <row r="95" spans="1:17" x14ac:dyDescent="0.2">
      <c r="A95" s="299"/>
      <c r="C95" s="311"/>
      <c r="D95" s="981"/>
      <c r="E95" s="981"/>
      <c r="F95" s="311"/>
      <c r="G95" s="981"/>
      <c r="H95" s="981"/>
      <c r="I95" s="311"/>
      <c r="J95" s="319"/>
      <c r="K95" s="311"/>
      <c r="L95" s="320"/>
      <c r="M95" s="321" t="str">
        <f t="shared" si="0"/>
        <v/>
      </c>
      <c r="N95" s="322" t="str">
        <f t="shared" si="1"/>
        <v/>
      </c>
      <c r="O95" s="311"/>
      <c r="Q95" s="299"/>
    </row>
    <row r="96" spans="1:17" x14ac:dyDescent="0.2">
      <c r="A96" s="299"/>
      <c r="C96" s="311"/>
      <c r="D96" s="981"/>
      <c r="E96" s="981"/>
      <c r="F96" s="311"/>
      <c r="G96" s="981"/>
      <c r="H96" s="981"/>
      <c r="I96" s="311"/>
      <c r="J96" s="319"/>
      <c r="K96" s="311"/>
      <c r="L96" s="320"/>
      <c r="M96" s="321" t="str">
        <f t="shared" si="0"/>
        <v/>
      </c>
      <c r="N96" s="322" t="str">
        <f t="shared" si="1"/>
        <v/>
      </c>
      <c r="O96" s="311"/>
      <c r="Q96" s="299"/>
    </row>
    <row r="97" spans="1:17" x14ac:dyDescent="0.2">
      <c r="A97" s="299"/>
      <c r="C97" s="311"/>
      <c r="D97" s="981"/>
      <c r="E97" s="981"/>
      <c r="F97" s="311"/>
      <c r="G97" s="981"/>
      <c r="H97" s="981"/>
      <c r="I97" s="311"/>
      <c r="J97" s="319"/>
      <c r="K97" s="311"/>
      <c r="L97" s="320"/>
      <c r="M97" s="321" t="str">
        <f t="shared" si="0"/>
        <v/>
      </c>
      <c r="N97" s="322" t="str">
        <f t="shared" si="1"/>
        <v/>
      </c>
      <c r="O97" s="311"/>
      <c r="Q97" s="299"/>
    </row>
    <row r="98" spans="1:17" x14ac:dyDescent="0.2">
      <c r="A98" s="299"/>
      <c r="C98" s="311"/>
      <c r="D98" s="981"/>
      <c r="E98" s="981"/>
      <c r="F98" s="311"/>
      <c r="G98" s="981"/>
      <c r="H98" s="981"/>
      <c r="I98" s="311"/>
      <c r="J98" s="319"/>
      <c r="K98" s="311"/>
      <c r="L98" s="320"/>
      <c r="M98" s="321" t="str">
        <f t="shared" si="0"/>
        <v/>
      </c>
      <c r="N98" s="322" t="str">
        <f t="shared" si="1"/>
        <v/>
      </c>
      <c r="O98" s="311"/>
      <c r="Q98" s="299"/>
    </row>
    <row r="99" spans="1:17" x14ac:dyDescent="0.2">
      <c r="A99" s="299"/>
      <c r="C99" s="311"/>
      <c r="D99" s="981"/>
      <c r="E99" s="981"/>
      <c r="F99" s="311"/>
      <c r="G99" s="981"/>
      <c r="H99" s="981"/>
      <c r="I99" s="311"/>
      <c r="J99" s="319"/>
      <c r="K99" s="311"/>
      <c r="L99" s="320"/>
      <c r="M99" s="321" t="str">
        <f t="shared" si="0"/>
        <v/>
      </c>
      <c r="N99" s="322" t="str">
        <f t="shared" si="1"/>
        <v/>
      </c>
      <c r="O99" s="311"/>
      <c r="Q99" s="299"/>
    </row>
    <row r="100" spans="1:17" x14ac:dyDescent="0.2">
      <c r="A100" s="299"/>
      <c r="C100" s="311"/>
      <c r="D100" s="981"/>
      <c r="E100" s="981"/>
      <c r="F100" s="311"/>
      <c r="G100" s="981"/>
      <c r="H100" s="981"/>
      <c r="I100" s="311"/>
      <c r="J100" s="319"/>
      <c r="K100" s="311"/>
      <c r="L100" s="320"/>
      <c r="M100" s="321" t="str">
        <f t="shared" si="0"/>
        <v/>
      </c>
      <c r="N100" s="322" t="str">
        <f t="shared" si="1"/>
        <v/>
      </c>
      <c r="O100" s="311"/>
      <c r="Q100" s="299"/>
    </row>
    <row r="101" spans="1:17" x14ac:dyDescent="0.2">
      <c r="A101" s="299"/>
      <c r="C101" s="311"/>
      <c r="D101" s="981"/>
      <c r="E101" s="981"/>
      <c r="F101" s="311"/>
      <c r="G101" s="981"/>
      <c r="H101" s="981"/>
      <c r="I101" s="311"/>
      <c r="J101" s="319"/>
      <c r="K101" s="311"/>
      <c r="L101" s="320"/>
      <c r="M101" s="321" t="str">
        <f t="shared" si="0"/>
        <v/>
      </c>
      <c r="N101" s="322" t="str">
        <f t="shared" si="1"/>
        <v/>
      </c>
      <c r="O101" s="311"/>
      <c r="Q101" s="299"/>
    </row>
    <row r="102" spans="1:17" x14ac:dyDescent="0.2">
      <c r="A102" s="299"/>
      <c r="C102" s="311"/>
      <c r="D102" s="981"/>
      <c r="E102" s="981"/>
      <c r="F102" s="311"/>
      <c r="G102" s="981"/>
      <c r="H102" s="981"/>
      <c r="I102" s="311"/>
      <c r="J102" s="319"/>
      <c r="K102" s="311"/>
      <c r="L102" s="320"/>
      <c r="M102" s="321" t="str">
        <f t="shared" si="0"/>
        <v/>
      </c>
      <c r="N102" s="322" t="str">
        <f t="shared" si="1"/>
        <v/>
      </c>
      <c r="O102" s="311"/>
      <c r="Q102" s="299"/>
    </row>
    <row r="103" spans="1:17" x14ac:dyDescent="0.2">
      <c r="A103" s="299"/>
      <c r="C103" s="311"/>
      <c r="D103" s="981"/>
      <c r="E103" s="981"/>
      <c r="F103" s="311"/>
      <c r="G103" s="981"/>
      <c r="H103" s="981"/>
      <c r="I103" s="311"/>
      <c r="J103" s="319"/>
      <c r="K103" s="311"/>
      <c r="L103" s="320"/>
      <c r="M103" s="321" t="str">
        <f t="shared" si="0"/>
        <v/>
      </c>
      <c r="N103" s="322" t="str">
        <f t="shared" si="1"/>
        <v/>
      </c>
      <c r="O103" s="311"/>
      <c r="Q103" s="299"/>
    </row>
    <row r="104" spans="1:17" x14ac:dyDescent="0.2">
      <c r="A104" s="299"/>
      <c r="C104" s="311"/>
      <c r="D104" s="981"/>
      <c r="E104" s="981"/>
      <c r="F104" s="311"/>
      <c r="G104" s="981"/>
      <c r="H104" s="981"/>
      <c r="I104" s="311"/>
      <c r="J104" s="319"/>
      <c r="K104" s="311"/>
      <c r="L104" s="320"/>
      <c r="M104" s="321" t="str">
        <f t="shared" si="0"/>
        <v/>
      </c>
      <c r="N104" s="322" t="str">
        <f t="shared" si="1"/>
        <v/>
      </c>
      <c r="O104" s="311"/>
      <c r="Q104" s="299"/>
    </row>
    <row r="105" spans="1:17" x14ac:dyDescent="0.2">
      <c r="A105" s="299"/>
      <c r="C105" s="311"/>
      <c r="D105" s="981"/>
      <c r="E105" s="981"/>
      <c r="F105" s="311"/>
      <c r="G105" s="981"/>
      <c r="H105" s="981"/>
      <c r="I105" s="311"/>
      <c r="J105" s="319"/>
      <c r="K105" s="311"/>
      <c r="L105" s="320"/>
      <c r="M105" s="321" t="str">
        <f t="shared" si="0"/>
        <v/>
      </c>
      <c r="N105" s="322" t="str">
        <f t="shared" si="1"/>
        <v/>
      </c>
      <c r="O105" s="311"/>
      <c r="Q105" s="299"/>
    </row>
    <row r="106" spans="1:17" x14ac:dyDescent="0.2">
      <c r="A106" s="299"/>
      <c r="C106" s="311"/>
      <c r="D106" s="981"/>
      <c r="E106" s="981"/>
      <c r="F106" s="311"/>
      <c r="G106" s="981"/>
      <c r="H106" s="981"/>
      <c r="I106" s="311"/>
      <c r="J106" s="319"/>
      <c r="K106" s="311"/>
      <c r="L106" s="320"/>
      <c r="M106" s="321" t="str">
        <f t="shared" si="0"/>
        <v/>
      </c>
      <c r="N106" s="322" t="str">
        <f t="shared" si="1"/>
        <v/>
      </c>
      <c r="O106" s="311"/>
      <c r="Q106" s="299"/>
    </row>
    <row r="107" spans="1:17" x14ac:dyDescent="0.2">
      <c r="A107" s="299"/>
      <c r="C107" s="311"/>
      <c r="D107" s="981"/>
      <c r="E107" s="981"/>
      <c r="F107" s="311"/>
      <c r="G107" s="981"/>
      <c r="H107" s="981"/>
      <c r="I107" s="311"/>
      <c r="J107" s="319"/>
      <c r="K107" s="311"/>
      <c r="L107" s="320"/>
      <c r="M107" s="321" t="str">
        <f t="shared" si="0"/>
        <v/>
      </c>
      <c r="N107" s="322" t="str">
        <f t="shared" si="1"/>
        <v/>
      </c>
      <c r="O107" s="311"/>
      <c r="Q107" s="299"/>
    </row>
    <row r="108" spans="1:17" x14ac:dyDescent="0.2">
      <c r="A108" s="299"/>
      <c r="C108" s="311"/>
      <c r="D108" s="981"/>
      <c r="E108" s="981"/>
      <c r="F108" s="311"/>
      <c r="G108" s="981"/>
      <c r="H108" s="981"/>
      <c r="I108" s="311"/>
      <c r="J108" s="319"/>
      <c r="K108" s="311"/>
      <c r="L108" s="320"/>
      <c r="M108" s="321" t="str">
        <f t="shared" si="0"/>
        <v/>
      </c>
      <c r="N108" s="322" t="str">
        <f t="shared" si="1"/>
        <v/>
      </c>
      <c r="O108" s="311"/>
      <c r="Q108" s="299"/>
    </row>
    <row r="109" spans="1:17" x14ac:dyDescent="0.2">
      <c r="A109" s="299"/>
      <c r="C109" s="311"/>
      <c r="D109" s="981"/>
      <c r="E109" s="981"/>
      <c r="F109" s="311"/>
      <c r="G109" s="981"/>
      <c r="H109" s="981"/>
      <c r="I109" s="311"/>
      <c r="J109" s="319"/>
      <c r="K109" s="311"/>
      <c r="L109" s="320"/>
      <c r="M109" s="321" t="str">
        <f t="shared" si="0"/>
        <v/>
      </c>
      <c r="N109" s="322" t="str">
        <f t="shared" si="1"/>
        <v/>
      </c>
      <c r="O109" s="311"/>
      <c r="Q109" s="299"/>
    </row>
    <row r="110" spans="1:17" x14ac:dyDescent="0.2">
      <c r="A110" s="299"/>
      <c r="C110" s="311"/>
      <c r="D110" s="981"/>
      <c r="E110" s="981"/>
      <c r="F110" s="311"/>
      <c r="G110" s="981"/>
      <c r="H110" s="981"/>
      <c r="I110" s="311"/>
      <c r="J110" s="319"/>
      <c r="K110" s="311"/>
      <c r="L110" s="320"/>
      <c r="M110" s="321" t="str">
        <f t="shared" si="0"/>
        <v/>
      </c>
      <c r="N110" s="322" t="str">
        <f t="shared" si="1"/>
        <v/>
      </c>
      <c r="O110" s="311"/>
      <c r="Q110" s="299"/>
    </row>
    <row r="111" spans="1:17" x14ac:dyDescent="0.2">
      <c r="A111" s="299"/>
      <c r="C111" s="311"/>
      <c r="D111" s="981"/>
      <c r="E111" s="981"/>
      <c r="F111" s="311"/>
      <c r="G111" s="981"/>
      <c r="H111" s="981"/>
      <c r="I111" s="311"/>
      <c r="J111" s="319"/>
      <c r="K111" s="311"/>
      <c r="L111" s="320"/>
      <c r="M111" s="321" t="str">
        <f t="shared" si="0"/>
        <v/>
      </c>
      <c r="N111" s="322" t="str">
        <f t="shared" si="1"/>
        <v/>
      </c>
      <c r="O111" s="311"/>
      <c r="Q111" s="299"/>
    </row>
    <row r="112" spans="1:17" x14ac:dyDescent="0.2">
      <c r="A112" s="299"/>
      <c r="C112" s="311"/>
      <c r="D112" s="981"/>
      <c r="E112" s="981"/>
      <c r="F112" s="311"/>
      <c r="G112" s="981"/>
      <c r="H112" s="981"/>
      <c r="I112" s="311"/>
      <c r="J112" s="319"/>
      <c r="K112" s="311"/>
      <c r="L112" s="320"/>
      <c r="M112" s="321" t="str">
        <f t="shared" si="0"/>
        <v/>
      </c>
      <c r="N112" s="322" t="str">
        <f t="shared" si="1"/>
        <v/>
      </c>
      <c r="O112" s="311"/>
      <c r="Q112" s="299"/>
    </row>
    <row r="113" spans="1:17" x14ac:dyDescent="0.2">
      <c r="A113" s="299"/>
      <c r="C113" s="311"/>
      <c r="D113" s="981"/>
      <c r="E113" s="981"/>
      <c r="F113" s="311"/>
      <c r="G113" s="981"/>
      <c r="H113" s="981"/>
      <c r="I113" s="311"/>
      <c r="J113" s="319"/>
      <c r="K113" s="311"/>
      <c r="L113" s="320"/>
      <c r="M113" s="321" t="str">
        <f t="shared" si="0"/>
        <v/>
      </c>
      <c r="N113" s="322" t="str">
        <f t="shared" si="1"/>
        <v/>
      </c>
      <c r="O113" s="311"/>
      <c r="Q113" s="299"/>
    </row>
    <row r="114" spans="1:17" x14ac:dyDescent="0.2">
      <c r="A114" s="299"/>
      <c r="C114" s="311"/>
      <c r="D114" s="981"/>
      <c r="E114" s="981"/>
      <c r="F114" s="311"/>
      <c r="G114" s="981"/>
      <c r="H114" s="981"/>
      <c r="I114" s="311"/>
      <c r="J114" s="319"/>
      <c r="K114" s="311"/>
      <c r="L114" s="320"/>
      <c r="M114" s="321" t="str">
        <f t="shared" ref="M114:M177" si="2">IF(K114="","", INDEX(CNTR_EFListSelected,MATCH(K114,CORSIA_FuelsList,0)))</f>
        <v/>
      </c>
      <c r="N114" s="322" t="str">
        <f t="shared" si="1"/>
        <v/>
      </c>
      <c r="O114" s="311"/>
      <c r="Q114" s="299"/>
    </row>
    <row r="115" spans="1:17" x14ac:dyDescent="0.2">
      <c r="A115" s="299"/>
      <c r="C115" s="311"/>
      <c r="D115" s="981"/>
      <c r="E115" s="981"/>
      <c r="F115" s="311"/>
      <c r="G115" s="981"/>
      <c r="H115" s="981"/>
      <c r="I115" s="311"/>
      <c r="J115" s="319"/>
      <c r="K115" s="311"/>
      <c r="L115" s="320"/>
      <c r="M115" s="321" t="str">
        <f t="shared" si="2"/>
        <v/>
      </c>
      <c r="N115" s="322" t="str">
        <f t="shared" ref="N115:N178" si="3">IF(COUNT(L115:M115)=2,L115*M115,"")</f>
        <v/>
      </c>
      <c r="O115" s="311"/>
      <c r="Q115" s="299"/>
    </row>
    <row r="116" spans="1:17" x14ac:dyDescent="0.2">
      <c r="A116" s="299"/>
      <c r="C116" s="311"/>
      <c r="D116" s="981"/>
      <c r="E116" s="981"/>
      <c r="F116" s="311"/>
      <c r="G116" s="981"/>
      <c r="H116" s="981"/>
      <c r="I116" s="311"/>
      <c r="J116" s="319"/>
      <c r="K116" s="311"/>
      <c r="L116" s="320"/>
      <c r="M116" s="321" t="str">
        <f t="shared" si="2"/>
        <v/>
      </c>
      <c r="N116" s="322" t="str">
        <f t="shared" si="3"/>
        <v/>
      </c>
      <c r="O116" s="311"/>
      <c r="Q116" s="299"/>
    </row>
    <row r="117" spans="1:17" x14ac:dyDescent="0.2">
      <c r="A117" s="299"/>
      <c r="C117" s="311"/>
      <c r="D117" s="981"/>
      <c r="E117" s="981"/>
      <c r="F117" s="311"/>
      <c r="G117" s="981"/>
      <c r="H117" s="981"/>
      <c r="I117" s="311"/>
      <c r="J117" s="319"/>
      <c r="K117" s="311"/>
      <c r="L117" s="320"/>
      <c r="M117" s="321" t="str">
        <f t="shared" si="2"/>
        <v/>
      </c>
      <c r="N117" s="322" t="str">
        <f t="shared" si="3"/>
        <v/>
      </c>
      <c r="O117" s="311"/>
      <c r="Q117" s="299"/>
    </row>
    <row r="118" spans="1:17" x14ac:dyDescent="0.2">
      <c r="A118" s="299"/>
      <c r="C118" s="311"/>
      <c r="D118" s="981"/>
      <c r="E118" s="981"/>
      <c r="F118" s="311"/>
      <c r="G118" s="981"/>
      <c r="H118" s="981"/>
      <c r="I118" s="311"/>
      <c r="J118" s="319"/>
      <c r="K118" s="311"/>
      <c r="L118" s="320"/>
      <c r="M118" s="321" t="str">
        <f t="shared" si="2"/>
        <v/>
      </c>
      <c r="N118" s="322" t="str">
        <f t="shared" si="3"/>
        <v/>
      </c>
      <c r="O118" s="311"/>
      <c r="Q118" s="299"/>
    </row>
    <row r="119" spans="1:17" x14ac:dyDescent="0.2">
      <c r="A119" s="299"/>
      <c r="C119" s="311"/>
      <c r="D119" s="981"/>
      <c r="E119" s="981"/>
      <c r="F119" s="311"/>
      <c r="G119" s="981"/>
      <c r="H119" s="981"/>
      <c r="I119" s="311"/>
      <c r="J119" s="319"/>
      <c r="K119" s="311"/>
      <c r="L119" s="320"/>
      <c r="M119" s="321" t="str">
        <f t="shared" si="2"/>
        <v/>
      </c>
      <c r="N119" s="322" t="str">
        <f t="shared" si="3"/>
        <v/>
      </c>
      <c r="O119" s="311"/>
      <c r="Q119" s="299"/>
    </row>
    <row r="120" spans="1:17" x14ac:dyDescent="0.2">
      <c r="A120" s="299"/>
      <c r="C120" s="311"/>
      <c r="D120" s="981"/>
      <c r="E120" s="981"/>
      <c r="F120" s="311"/>
      <c r="G120" s="981"/>
      <c r="H120" s="981"/>
      <c r="I120" s="311"/>
      <c r="J120" s="319"/>
      <c r="K120" s="311"/>
      <c r="L120" s="320"/>
      <c r="M120" s="321" t="str">
        <f t="shared" si="2"/>
        <v/>
      </c>
      <c r="N120" s="322" t="str">
        <f t="shared" si="3"/>
        <v/>
      </c>
      <c r="O120" s="311"/>
      <c r="Q120" s="299"/>
    </row>
    <row r="121" spans="1:17" x14ac:dyDescent="0.2">
      <c r="A121" s="299"/>
      <c r="C121" s="311"/>
      <c r="D121" s="981"/>
      <c r="E121" s="981"/>
      <c r="F121" s="311"/>
      <c r="G121" s="981"/>
      <c r="H121" s="981"/>
      <c r="I121" s="311"/>
      <c r="J121" s="319"/>
      <c r="K121" s="311"/>
      <c r="L121" s="320"/>
      <c r="M121" s="321" t="str">
        <f t="shared" si="2"/>
        <v/>
      </c>
      <c r="N121" s="322" t="str">
        <f t="shared" si="3"/>
        <v/>
      </c>
      <c r="O121" s="311"/>
      <c r="Q121" s="299"/>
    </row>
    <row r="122" spans="1:17" x14ac:dyDescent="0.2">
      <c r="A122" s="299"/>
      <c r="C122" s="311"/>
      <c r="D122" s="981"/>
      <c r="E122" s="981"/>
      <c r="F122" s="311"/>
      <c r="G122" s="981"/>
      <c r="H122" s="981"/>
      <c r="I122" s="311"/>
      <c r="J122" s="319"/>
      <c r="K122" s="311"/>
      <c r="L122" s="320"/>
      <c r="M122" s="321" t="str">
        <f t="shared" si="2"/>
        <v/>
      </c>
      <c r="N122" s="322" t="str">
        <f t="shared" si="3"/>
        <v/>
      </c>
      <c r="O122" s="311"/>
      <c r="Q122" s="299"/>
    </row>
    <row r="123" spans="1:17" x14ac:dyDescent="0.2">
      <c r="A123" s="299"/>
      <c r="C123" s="311"/>
      <c r="D123" s="981"/>
      <c r="E123" s="981"/>
      <c r="F123" s="311"/>
      <c r="G123" s="981"/>
      <c r="H123" s="981"/>
      <c r="I123" s="311"/>
      <c r="J123" s="319"/>
      <c r="K123" s="311"/>
      <c r="L123" s="320"/>
      <c r="M123" s="321" t="str">
        <f t="shared" si="2"/>
        <v/>
      </c>
      <c r="N123" s="322" t="str">
        <f t="shared" si="3"/>
        <v/>
      </c>
      <c r="O123" s="311"/>
      <c r="Q123" s="299"/>
    </row>
    <row r="124" spans="1:17" x14ac:dyDescent="0.2">
      <c r="A124" s="299"/>
      <c r="C124" s="311"/>
      <c r="D124" s="981"/>
      <c r="E124" s="981"/>
      <c r="F124" s="311"/>
      <c r="G124" s="981"/>
      <c r="H124" s="981"/>
      <c r="I124" s="311"/>
      <c r="J124" s="319"/>
      <c r="K124" s="311"/>
      <c r="L124" s="320"/>
      <c r="M124" s="321" t="str">
        <f t="shared" si="2"/>
        <v/>
      </c>
      <c r="N124" s="322" t="str">
        <f t="shared" si="3"/>
        <v/>
      </c>
      <c r="O124" s="311"/>
      <c r="Q124" s="299"/>
    </row>
    <row r="125" spans="1:17" x14ac:dyDescent="0.2">
      <c r="A125" s="299"/>
      <c r="C125" s="311"/>
      <c r="D125" s="981"/>
      <c r="E125" s="981"/>
      <c r="F125" s="311"/>
      <c r="G125" s="981"/>
      <c r="H125" s="981"/>
      <c r="I125" s="311"/>
      <c r="J125" s="319"/>
      <c r="K125" s="311"/>
      <c r="L125" s="320"/>
      <c r="M125" s="321" t="str">
        <f t="shared" si="2"/>
        <v/>
      </c>
      <c r="N125" s="322" t="str">
        <f t="shared" si="3"/>
        <v/>
      </c>
      <c r="O125" s="311"/>
      <c r="Q125" s="299"/>
    </row>
    <row r="126" spans="1:17" x14ac:dyDescent="0.2">
      <c r="A126" s="299"/>
      <c r="C126" s="311"/>
      <c r="D126" s="981"/>
      <c r="E126" s="981"/>
      <c r="F126" s="311"/>
      <c r="G126" s="981"/>
      <c r="H126" s="981"/>
      <c r="I126" s="311"/>
      <c r="J126" s="319"/>
      <c r="K126" s="311"/>
      <c r="L126" s="320"/>
      <c r="M126" s="321" t="str">
        <f t="shared" si="2"/>
        <v/>
      </c>
      <c r="N126" s="322" t="str">
        <f t="shared" si="3"/>
        <v/>
      </c>
      <c r="O126" s="311"/>
      <c r="Q126" s="299"/>
    </row>
    <row r="127" spans="1:17" x14ac:dyDescent="0.2">
      <c r="A127" s="299"/>
      <c r="C127" s="311"/>
      <c r="D127" s="981"/>
      <c r="E127" s="981"/>
      <c r="F127" s="311"/>
      <c r="G127" s="981"/>
      <c r="H127" s="981"/>
      <c r="I127" s="311"/>
      <c r="J127" s="319"/>
      <c r="K127" s="311"/>
      <c r="L127" s="320"/>
      <c r="M127" s="321" t="str">
        <f t="shared" si="2"/>
        <v/>
      </c>
      <c r="N127" s="322" t="str">
        <f t="shared" si="3"/>
        <v/>
      </c>
      <c r="O127" s="311"/>
      <c r="Q127" s="299"/>
    </row>
    <row r="128" spans="1:17" x14ac:dyDescent="0.2">
      <c r="A128" s="299"/>
      <c r="C128" s="311"/>
      <c r="D128" s="981"/>
      <c r="E128" s="981"/>
      <c r="F128" s="311"/>
      <c r="G128" s="981"/>
      <c r="H128" s="981"/>
      <c r="I128" s="311"/>
      <c r="J128" s="319"/>
      <c r="K128" s="311"/>
      <c r="L128" s="320"/>
      <c r="M128" s="321" t="str">
        <f t="shared" si="2"/>
        <v/>
      </c>
      <c r="N128" s="322" t="str">
        <f t="shared" si="3"/>
        <v/>
      </c>
      <c r="O128" s="311"/>
      <c r="Q128" s="299"/>
    </row>
    <row r="129" spans="1:17" x14ac:dyDescent="0.2">
      <c r="A129" s="299"/>
      <c r="C129" s="311"/>
      <c r="D129" s="981"/>
      <c r="E129" s="981"/>
      <c r="F129" s="311"/>
      <c r="G129" s="981"/>
      <c r="H129" s="981"/>
      <c r="I129" s="311"/>
      <c r="J129" s="319"/>
      <c r="K129" s="311"/>
      <c r="L129" s="320"/>
      <c r="M129" s="321" t="str">
        <f t="shared" si="2"/>
        <v/>
      </c>
      <c r="N129" s="322" t="str">
        <f t="shared" si="3"/>
        <v/>
      </c>
      <c r="O129" s="311"/>
      <c r="Q129" s="299"/>
    </row>
    <row r="130" spans="1:17" x14ac:dyDescent="0.2">
      <c r="A130" s="299"/>
      <c r="C130" s="311"/>
      <c r="D130" s="981"/>
      <c r="E130" s="981"/>
      <c r="F130" s="311"/>
      <c r="G130" s="981"/>
      <c r="H130" s="981"/>
      <c r="I130" s="311"/>
      <c r="J130" s="319"/>
      <c r="K130" s="311"/>
      <c r="L130" s="320"/>
      <c r="M130" s="321" t="str">
        <f t="shared" si="2"/>
        <v/>
      </c>
      <c r="N130" s="322" t="str">
        <f t="shared" si="3"/>
        <v/>
      </c>
      <c r="O130" s="311"/>
      <c r="Q130" s="299"/>
    </row>
    <row r="131" spans="1:17" x14ac:dyDescent="0.2">
      <c r="A131" s="299"/>
      <c r="C131" s="311"/>
      <c r="D131" s="981"/>
      <c r="E131" s="981"/>
      <c r="F131" s="311"/>
      <c r="G131" s="981"/>
      <c r="H131" s="981"/>
      <c r="I131" s="311"/>
      <c r="J131" s="319"/>
      <c r="K131" s="311"/>
      <c r="L131" s="320"/>
      <c r="M131" s="321" t="str">
        <f t="shared" si="2"/>
        <v/>
      </c>
      <c r="N131" s="322" t="str">
        <f t="shared" si="3"/>
        <v/>
      </c>
      <c r="O131" s="311"/>
      <c r="Q131" s="299"/>
    </row>
    <row r="132" spans="1:17" x14ac:dyDescent="0.2">
      <c r="A132" s="299"/>
      <c r="C132" s="311"/>
      <c r="D132" s="981"/>
      <c r="E132" s="981"/>
      <c r="F132" s="311"/>
      <c r="G132" s="981"/>
      <c r="H132" s="981"/>
      <c r="I132" s="311"/>
      <c r="J132" s="319"/>
      <c r="K132" s="311"/>
      <c r="L132" s="320"/>
      <c r="M132" s="321" t="str">
        <f t="shared" si="2"/>
        <v/>
      </c>
      <c r="N132" s="322" t="str">
        <f t="shared" si="3"/>
        <v/>
      </c>
      <c r="O132" s="311"/>
      <c r="Q132" s="299"/>
    </row>
    <row r="133" spans="1:17" x14ac:dyDescent="0.2">
      <c r="A133" s="299"/>
      <c r="C133" s="311"/>
      <c r="D133" s="981"/>
      <c r="E133" s="981"/>
      <c r="F133" s="311"/>
      <c r="G133" s="981"/>
      <c r="H133" s="981"/>
      <c r="I133" s="311"/>
      <c r="J133" s="319"/>
      <c r="K133" s="311"/>
      <c r="L133" s="320"/>
      <c r="M133" s="321" t="str">
        <f t="shared" si="2"/>
        <v/>
      </c>
      <c r="N133" s="322" t="str">
        <f t="shared" si="3"/>
        <v/>
      </c>
      <c r="O133" s="311"/>
      <c r="Q133" s="299"/>
    </row>
    <row r="134" spans="1:17" x14ac:dyDescent="0.2">
      <c r="A134" s="299"/>
      <c r="C134" s="311"/>
      <c r="D134" s="981"/>
      <c r="E134" s="981"/>
      <c r="F134" s="311"/>
      <c r="G134" s="981"/>
      <c r="H134" s="981"/>
      <c r="I134" s="311"/>
      <c r="J134" s="319"/>
      <c r="K134" s="311"/>
      <c r="L134" s="320"/>
      <c r="M134" s="321" t="str">
        <f t="shared" si="2"/>
        <v/>
      </c>
      <c r="N134" s="322" t="str">
        <f t="shared" si="3"/>
        <v/>
      </c>
      <c r="O134" s="311"/>
      <c r="Q134" s="299"/>
    </row>
    <row r="135" spans="1:17" x14ac:dyDescent="0.2">
      <c r="A135" s="299"/>
      <c r="C135" s="311"/>
      <c r="D135" s="981"/>
      <c r="E135" s="981"/>
      <c r="F135" s="311"/>
      <c r="G135" s="981"/>
      <c r="H135" s="981"/>
      <c r="I135" s="311"/>
      <c r="J135" s="319"/>
      <c r="K135" s="311"/>
      <c r="L135" s="320"/>
      <c r="M135" s="321" t="str">
        <f t="shared" si="2"/>
        <v/>
      </c>
      <c r="N135" s="322" t="str">
        <f t="shared" si="3"/>
        <v/>
      </c>
      <c r="O135" s="311"/>
      <c r="Q135" s="299"/>
    </row>
    <row r="136" spans="1:17" x14ac:dyDescent="0.2">
      <c r="A136" s="299"/>
      <c r="C136" s="311"/>
      <c r="D136" s="981"/>
      <c r="E136" s="981"/>
      <c r="F136" s="311"/>
      <c r="G136" s="981"/>
      <c r="H136" s="981"/>
      <c r="I136" s="311"/>
      <c r="J136" s="319"/>
      <c r="K136" s="311"/>
      <c r="L136" s="320"/>
      <c r="M136" s="321" t="str">
        <f t="shared" si="2"/>
        <v/>
      </c>
      <c r="N136" s="322" t="str">
        <f t="shared" si="3"/>
        <v/>
      </c>
      <c r="O136" s="311"/>
      <c r="Q136" s="299"/>
    </row>
    <row r="137" spans="1:17" x14ac:dyDescent="0.2">
      <c r="A137" s="299"/>
      <c r="C137" s="311"/>
      <c r="D137" s="981"/>
      <c r="E137" s="981"/>
      <c r="F137" s="311"/>
      <c r="G137" s="981"/>
      <c r="H137" s="981"/>
      <c r="I137" s="311"/>
      <c r="J137" s="319"/>
      <c r="K137" s="311"/>
      <c r="L137" s="320"/>
      <c r="M137" s="321" t="str">
        <f t="shared" si="2"/>
        <v/>
      </c>
      <c r="N137" s="322" t="str">
        <f t="shared" si="3"/>
        <v/>
      </c>
      <c r="O137" s="311"/>
      <c r="Q137" s="299"/>
    </row>
    <row r="138" spans="1:17" x14ac:dyDescent="0.2">
      <c r="A138" s="299"/>
      <c r="C138" s="311"/>
      <c r="D138" s="981"/>
      <c r="E138" s="981"/>
      <c r="F138" s="311"/>
      <c r="G138" s="981"/>
      <c r="H138" s="981"/>
      <c r="I138" s="311"/>
      <c r="J138" s="319"/>
      <c r="K138" s="311"/>
      <c r="L138" s="320"/>
      <c r="M138" s="321" t="str">
        <f t="shared" si="2"/>
        <v/>
      </c>
      <c r="N138" s="322" t="str">
        <f t="shared" si="3"/>
        <v/>
      </c>
      <c r="O138" s="311"/>
      <c r="Q138" s="299"/>
    </row>
    <row r="139" spans="1:17" x14ac:dyDescent="0.2">
      <c r="A139" s="299"/>
      <c r="C139" s="311"/>
      <c r="D139" s="981"/>
      <c r="E139" s="981"/>
      <c r="F139" s="311"/>
      <c r="G139" s="981"/>
      <c r="H139" s="981"/>
      <c r="I139" s="311"/>
      <c r="J139" s="319"/>
      <c r="K139" s="311"/>
      <c r="L139" s="320"/>
      <c r="M139" s="321" t="str">
        <f t="shared" si="2"/>
        <v/>
      </c>
      <c r="N139" s="322" t="str">
        <f t="shared" si="3"/>
        <v/>
      </c>
      <c r="O139" s="311"/>
      <c r="Q139" s="299"/>
    </row>
    <row r="140" spans="1:17" x14ac:dyDescent="0.2">
      <c r="A140" s="299"/>
      <c r="C140" s="311"/>
      <c r="D140" s="981"/>
      <c r="E140" s="981"/>
      <c r="F140" s="311"/>
      <c r="G140" s="981"/>
      <c r="H140" s="981"/>
      <c r="I140" s="311"/>
      <c r="J140" s="319"/>
      <c r="K140" s="311"/>
      <c r="L140" s="320"/>
      <c r="M140" s="321" t="str">
        <f t="shared" si="2"/>
        <v/>
      </c>
      <c r="N140" s="322" t="str">
        <f t="shared" si="3"/>
        <v/>
      </c>
      <c r="O140" s="311"/>
      <c r="Q140" s="299"/>
    </row>
    <row r="141" spans="1:17" x14ac:dyDescent="0.2">
      <c r="A141" s="299"/>
      <c r="C141" s="311"/>
      <c r="D141" s="981"/>
      <c r="E141" s="981"/>
      <c r="F141" s="311"/>
      <c r="G141" s="981"/>
      <c r="H141" s="981"/>
      <c r="I141" s="311"/>
      <c r="J141" s="319"/>
      <c r="K141" s="311"/>
      <c r="L141" s="320"/>
      <c r="M141" s="321" t="str">
        <f t="shared" si="2"/>
        <v/>
      </c>
      <c r="N141" s="322" t="str">
        <f t="shared" si="3"/>
        <v/>
      </c>
      <c r="O141" s="311"/>
      <c r="Q141" s="299"/>
    </row>
    <row r="142" spans="1:17" x14ac:dyDescent="0.2">
      <c r="A142" s="299"/>
      <c r="C142" s="311"/>
      <c r="D142" s="981"/>
      <c r="E142" s="981"/>
      <c r="F142" s="311"/>
      <c r="G142" s="981"/>
      <c r="H142" s="981"/>
      <c r="I142" s="311"/>
      <c r="J142" s="319"/>
      <c r="K142" s="311"/>
      <c r="L142" s="320"/>
      <c r="M142" s="321" t="str">
        <f t="shared" si="2"/>
        <v/>
      </c>
      <c r="N142" s="322" t="str">
        <f t="shared" si="3"/>
        <v/>
      </c>
      <c r="O142" s="311"/>
      <c r="Q142" s="299"/>
    </row>
    <row r="143" spans="1:17" x14ac:dyDescent="0.2">
      <c r="A143" s="299"/>
      <c r="C143" s="311"/>
      <c r="D143" s="981"/>
      <c r="E143" s="981"/>
      <c r="F143" s="311"/>
      <c r="G143" s="981"/>
      <c r="H143" s="981"/>
      <c r="I143" s="311"/>
      <c r="J143" s="319"/>
      <c r="K143" s="311"/>
      <c r="L143" s="320"/>
      <c r="M143" s="321" t="str">
        <f t="shared" si="2"/>
        <v/>
      </c>
      <c r="N143" s="322" t="str">
        <f t="shared" si="3"/>
        <v/>
      </c>
      <c r="O143" s="311"/>
      <c r="Q143" s="299"/>
    </row>
    <row r="144" spans="1:17" x14ac:dyDescent="0.2">
      <c r="A144" s="299"/>
      <c r="C144" s="311"/>
      <c r="D144" s="981"/>
      <c r="E144" s="981"/>
      <c r="F144" s="311"/>
      <c r="G144" s="981"/>
      <c r="H144" s="981"/>
      <c r="I144" s="311"/>
      <c r="J144" s="319"/>
      <c r="K144" s="311"/>
      <c r="L144" s="320"/>
      <c r="M144" s="321" t="str">
        <f t="shared" si="2"/>
        <v/>
      </c>
      <c r="N144" s="322" t="str">
        <f t="shared" si="3"/>
        <v/>
      </c>
      <c r="O144" s="311"/>
      <c r="Q144" s="299"/>
    </row>
    <row r="145" spans="1:17" x14ac:dyDescent="0.2">
      <c r="A145" s="299"/>
      <c r="C145" s="311"/>
      <c r="D145" s="981"/>
      <c r="E145" s="981"/>
      <c r="F145" s="311"/>
      <c r="G145" s="981"/>
      <c r="H145" s="981"/>
      <c r="I145" s="311"/>
      <c r="J145" s="319"/>
      <c r="K145" s="311"/>
      <c r="L145" s="320"/>
      <c r="M145" s="321" t="str">
        <f t="shared" si="2"/>
        <v/>
      </c>
      <c r="N145" s="322" t="str">
        <f t="shared" si="3"/>
        <v/>
      </c>
      <c r="O145" s="311"/>
      <c r="Q145" s="299"/>
    </row>
    <row r="146" spans="1:17" x14ac:dyDescent="0.2">
      <c r="A146" s="299"/>
      <c r="C146" s="311"/>
      <c r="D146" s="981"/>
      <c r="E146" s="981"/>
      <c r="F146" s="311"/>
      <c r="G146" s="981"/>
      <c r="H146" s="981"/>
      <c r="I146" s="311"/>
      <c r="J146" s="319"/>
      <c r="K146" s="311"/>
      <c r="L146" s="320"/>
      <c r="M146" s="321" t="str">
        <f t="shared" si="2"/>
        <v/>
      </c>
      <c r="N146" s="322" t="str">
        <f t="shared" si="3"/>
        <v/>
      </c>
      <c r="O146" s="311"/>
      <c r="Q146" s="299"/>
    </row>
    <row r="147" spans="1:17" x14ac:dyDescent="0.2">
      <c r="A147" s="299"/>
      <c r="C147" s="311"/>
      <c r="D147" s="981"/>
      <c r="E147" s="981"/>
      <c r="F147" s="311"/>
      <c r="G147" s="981"/>
      <c r="H147" s="981"/>
      <c r="I147" s="311"/>
      <c r="J147" s="319"/>
      <c r="K147" s="311"/>
      <c r="L147" s="320"/>
      <c r="M147" s="321" t="str">
        <f t="shared" si="2"/>
        <v/>
      </c>
      <c r="N147" s="322" t="str">
        <f t="shared" si="3"/>
        <v/>
      </c>
      <c r="O147" s="311"/>
      <c r="Q147" s="299"/>
    </row>
    <row r="148" spans="1:17" x14ac:dyDescent="0.2">
      <c r="A148" s="299"/>
      <c r="C148" s="311"/>
      <c r="D148" s="981"/>
      <c r="E148" s="981"/>
      <c r="F148" s="311"/>
      <c r="G148" s="981"/>
      <c r="H148" s="981"/>
      <c r="I148" s="311"/>
      <c r="J148" s="319"/>
      <c r="K148" s="311"/>
      <c r="L148" s="320"/>
      <c r="M148" s="321" t="str">
        <f t="shared" si="2"/>
        <v/>
      </c>
      <c r="N148" s="322" t="str">
        <f t="shared" si="3"/>
        <v/>
      </c>
      <c r="O148" s="311"/>
      <c r="Q148" s="299"/>
    </row>
    <row r="149" spans="1:17" x14ac:dyDescent="0.2">
      <c r="A149" s="299"/>
      <c r="C149" s="311"/>
      <c r="D149" s="981"/>
      <c r="E149" s="981"/>
      <c r="F149" s="311"/>
      <c r="G149" s="981"/>
      <c r="H149" s="981"/>
      <c r="I149" s="311"/>
      <c r="J149" s="319"/>
      <c r="K149" s="311"/>
      <c r="L149" s="320"/>
      <c r="M149" s="321" t="str">
        <f t="shared" si="2"/>
        <v/>
      </c>
      <c r="N149" s="322" t="str">
        <f t="shared" si="3"/>
        <v/>
      </c>
      <c r="O149" s="311"/>
      <c r="Q149" s="299"/>
    </row>
    <row r="150" spans="1:17" x14ac:dyDescent="0.2">
      <c r="A150" s="299"/>
      <c r="C150" s="311"/>
      <c r="D150" s="981"/>
      <c r="E150" s="981"/>
      <c r="F150" s="311"/>
      <c r="G150" s="981"/>
      <c r="H150" s="981"/>
      <c r="I150" s="311"/>
      <c r="J150" s="319"/>
      <c r="K150" s="311"/>
      <c r="L150" s="320"/>
      <c r="M150" s="321" t="str">
        <f t="shared" si="2"/>
        <v/>
      </c>
      <c r="N150" s="322" t="str">
        <f t="shared" si="3"/>
        <v/>
      </c>
      <c r="O150" s="311"/>
      <c r="Q150" s="299"/>
    </row>
    <row r="151" spans="1:17" x14ac:dyDescent="0.2">
      <c r="A151" s="299"/>
      <c r="C151" s="311"/>
      <c r="D151" s="981"/>
      <c r="E151" s="981"/>
      <c r="F151" s="311"/>
      <c r="G151" s="981"/>
      <c r="H151" s="981"/>
      <c r="I151" s="311"/>
      <c r="J151" s="319"/>
      <c r="K151" s="311"/>
      <c r="L151" s="320"/>
      <c r="M151" s="321" t="str">
        <f t="shared" si="2"/>
        <v/>
      </c>
      <c r="N151" s="322" t="str">
        <f t="shared" si="3"/>
        <v/>
      </c>
      <c r="O151" s="311"/>
      <c r="Q151" s="299"/>
    </row>
    <row r="152" spans="1:17" x14ac:dyDescent="0.2">
      <c r="A152" s="299"/>
      <c r="C152" s="311"/>
      <c r="D152" s="981"/>
      <c r="E152" s="981"/>
      <c r="F152" s="311"/>
      <c r="G152" s="981"/>
      <c r="H152" s="981"/>
      <c r="I152" s="311"/>
      <c r="J152" s="319"/>
      <c r="K152" s="311"/>
      <c r="L152" s="320"/>
      <c r="M152" s="321" t="str">
        <f t="shared" si="2"/>
        <v/>
      </c>
      <c r="N152" s="322" t="str">
        <f t="shared" si="3"/>
        <v/>
      </c>
      <c r="O152" s="311"/>
      <c r="Q152" s="299"/>
    </row>
    <row r="153" spans="1:17" x14ac:dyDescent="0.2">
      <c r="A153" s="299"/>
      <c r="C153" s="311"/>
      <c r="D153" s="981"/>
      <c r="E153" s="981"/>
      <c r="F153" s="311"/>
      <c r="G153" s="981"/>
      <c r="H153" s="981"/>
      <c r="I153" s="311"/>
      <c r="J153" s="319"/>
      <c r="K153" s="311"/>
      <c r="L153" s="320"/>
      <c r="M153" s="321" t="str">
        <f t="shared" si="2"/>
        <v/>
      </c>
      <c r="N153" s="322" t="str">
        <f t="shared" si="3"/>
        <v/>
      </c>
      <c r="O153" s="311"/>
      <c r="Q153" s="299"/>
    </row>
    <row r="154" spans="1:17" x14ac:dyDescent="0.2">
      <c r="A154" s="299"/>
      <c r="C154" s="311"/>
      <c r="D154" s="981"/>
      <c r="E154" s="981"/>
      <c r="F154" s="311"/>
      <c r="G154" s="981"/>
      <c r="H154" s="981"/>
      <c r="I154" s="311"/>
      <c r="J154" s="319"/>
      <c r="K154" s="311"/>
      <c r="L154" s="320"/>
      <c r="M154" s="321" t="str">
        <f t="shared" si="2"/>
        <v/>
      </c>
      <c r="N154" s="322" t="str">
        <f t="shared" si="3"/>
        <v/>
      </c>
      <c r="O154" s="311"/>
      <c r="Q154" s="299"/>
    </row>
    <row r="155" spans="1:17" x14ac:dyDescent="0.2">
      <c r="A155" s="299"/>
      <c r="C155" s="311"/>
      <c r="D155" s="981"/>
      <c r="E155" s="981"/>
      <c r="F155" s="311"/>
      <c r="G155" s="981"/>
      <c r="H155" s="981"/>
      <c r="I155" s="311"/>
      <c r="J155" s="319"/>
      <c r="K155" s="311"/>
      <c r="L155" s="320"/>
      <c r="M155" s="321" t="str">
        <f t="shared" si="2"/>
        <v/>
      </c>
      <c r="N155" s="322" t="str">
        <f t="shared" si="3"/>
        <v/>
      </c>
      <c r="O155" s="311"/>
      <c r="Q155" s="299"/>
    </row>
    <row r="156" spans="1:17" x14ac:dyDescent="0.2">
      <c r="A156" s="299"/>
      <c r="C156" s="311"/>
      <c r="D156" s="981"/>
      <c r="E156" s="981"/>
      <c r="F156" s="311"/>
      <c r="G156" s="981"/>
      <c r="H156" s="981"/>
      <c r="I156" s="311"/>
      <c r="J156" s="319"/>
      <c r="K156" s="311"/>
      <c r="L156" s="320"/>
      <c r="M156" s="321" t="str">
        <f t="shared" si="2"/>
        <v/>
      </c>
      <c r="N156" s="322" t="str">
        <f t="shared" si="3"/>
        <v/>
      </c>
      <c r="O156" s="311"/>
      <c r="Q156" s="299"/>
    </row>
    <row r="157" spans="1:17" x14ac:dyDescent="0.2">
      <c r="A157" s="299"/>
      <c r="C157" s="311"/>
      <c r="D157" s="981"/>
      <c r="E157" s="981"/>
      <c r="F157" s="311"/>
      <c r="G157" s="981"/>
      <c r="H157" s="981"/>
      <c r="I157" s="311"/>
      <c r="J157" s="319"/>
      <c r="K157" s="311"/>
      <c r="L157" s="320"/>
      <c r="M157" s="321" t="str">
        <f t="shared" si="2"/>
        <v/>
      </c>
      <c r="N157" s="322" t="str">
        <f t="shared" si="3"/>
        <v/>
      </c>
      <c r="O157" s="311"/>
      <c r="Q157" s="299"/>
    </row>
    <row r="158" spans="1:17" x14ac:dyDescent="0.2">
      <c r="A158" s="299"/>
      <c r="C158" s="311"/>
      <c r="D158" s="981"/>
      <c r="E158" s="981"/>
      <c r="F158" s="311"/>
      <c r="G158" s="981"/>
      <c r="H158" s="981"/>
      <c r="I158" s="311"/>
      <c r="J158" s="319"/>
      <c r="K158" s="311"/>
      <c r="L158" s="320"/>
      <c r="M158" s="321" t="str">
        <f t="shared" si="2"/>
        <v/>
      </c>
      <c r="N158" s="322" t="str">
        <f t="shared" si="3"/>
        <v/>
      </c>
      <c r="O158" s="311"/>
      <c r="Q158" s="299"/>
    </row>
    <row r="159" spans="1:17" x14ac:dyDescent="0.2">
      <c r="A159" s="299"/>
      <c r="C159" s="311"/>
      <c r="D159" s="981"/>
      <c r="E159" s="981"/>
      <c r="F159" s="311"/>
      <c r="G159" s="981"/>
      <c r="H159" s="981"/>
      <c r="I159" s="311"/>
      <c r="J159" s="319"/>
      <c r="K159" s="311"/>
      <c r="L159" s="320"/>
      <c r="M159" s="321" t="str">
        <f t="shared" si="2"/>
        <v/>
      </c>
      <c r="N159" s="322" t="str">
        <f t="shared" si="3"/>
        <v/>
      </c>
      <c r="O159" s="311"/>
      <c r="Q159" s="299"/>
    </row>
    <row r="160" spans="1:17" x14ac:dyDescent="0.2">
      <c r="A160" s="299"/>
      <c r="C160" s="311"/>
      <c r="D160" s="981"/>
      <c r="E160" s="981"/>
      <c r="F160" s="311"/>
      <c r="G160" s="981"/>
      <c r="H160" s="981"/>
      <c r="I160" s="311"/>
      <c r="J160" s="319"/>
      <c r="K160" s="311"/>
      <c r="L160" s="320"/>
      <c r="M160" s="321" t="str">
        <f t="shared" si="2"/>
        <v/>
      </c>
      <c r="N160" s="322" t="str">
        <f t="shared" si="3"/>
        <v/>
      </c>
      <c r="O160" s="311"/>
      <c r="Q160" s="299"/>
    </row>
    <row r="161" spans="1:17" x14ac:dyDescent="0.2">
      <c r="A161" s="299"/>
      <c r="C161" s="311"/>
      <c r="D161" s="981"/>
      <c r="E161" s="981"/>
      <c r="F161" s="311"/>
      <c r="G161" s="981"/>
      <c r="H161" s="981"/>
      <c r="I161" s="311"/>
      <c r="J161" s="319"/>
      <c r="K161" s="311"/>
      <c r="L161" s="320"/>
      <c r="M161" s="321" t="str">
        <f t="shared" si="2"/>
        <v/>
      </c>
      <c r="N161" s="322" t="str">
        <f t="shared" si="3"/>
        <v/>
      </c>
      <c r="O161" s="311"/>
      <c r="Q161" s="299"/>
    </row>
    <row r="162" spans="1:17" x14ac:dyDescent="0.2">
      <c r="A162" s="299"/>
      <c r="C162" s="311"/>
      <c r="D162" s="981"/>
      <c r="E162" s="981"/>
      <c r="F162" s="311"/>
      <c r="G162" s="981"/>
      <c r="H162" s="981"/>
      <c r="I162" s="311"/>
      <c r="J162" s="319"/>
      <c r="K162" s="311"/>
      <c r="L162" s="320"/>
      <c r="M162" s="321" t="str">
        <f t="shared" si="2"/>
        <v/>
      </c>
      <c r="N162" s="322" t="str">
        <f t="shared" si="3"/>
        <v/>
      </c>
      <c r="O162" s="311"/>
      <c r="Q162" s="299"/>
    </row>
    <row r="163" spans="1:17" x14ac:dyDescent="0.2">
      <c r="A163" s="299"/>
      <c r="C163" s="311"/>
      <c r="D163" s="981"/>
      <c r="E163" s="981"/>
      <c r="F163" s="311"/>
      <c r="G163" s="981"/>
      <c r="H163" s="981"/>
      <c r="I163" s="311"/>
      <c r="J163" s="319"/>
      <c r="K163" s="311"/>
      <c r="L163" s="320"/>
      <c r="M163" s="321" t="str">
        <f t="shared" si="2"/>
        <v/>
      </c>
      <c r="N163" s="322" t="str">
        <f t="shared" si="3"/>
        <v/>
      </c>
      <c r="O163" s="311"/>
      <c r="Q163" s="299"/>
    </row>
    <row r="164" spans="1:17" x14ac:dyDescent="0.2">
      <c r="A164" s="299"/>
      <c r="C164" s="311"/>
      <c r="D164" s="981"/>
      <c r="E164" s="981"/>
      <c r="F164" s="311"/>
      <c r="G164" s="981"/>
      <c r="H164" s="981"/>
      <c r="I164" s="311"/>
      <c r="J164" s="319"/>
      <c r="K164" s="311"/>
      <c r="L164" s="320"/>
      <c r="M164" s="321" t="str">
        <f t="shared" si="2"/>
        <v/>
      </c>
      <c r="N164" s="322" t="str">
        <f t="shared" si="3"/>
        <v/>
      </c>
      <c r="O164" s="311"/>
      <c r="Q164" s="299"/>
    </row>
    <row r="165" spans="1:17" x14ac:dyDescent="0.2">
      <c r="A165" s="299"/>
      <c r="C165" s="311"/>
      <c r="D165" s="981"/>
      <c r="E165" s="981"/>
      <c r="F165" s="311"/>
      <c r="G165" s="981"/>
      <c r="H165" s="981"/>
      <c r="I165" s="311"/>
      <c r="J165" s="319"/>
      <c r="K165" s="311"/>
      <c r="L165" s="320"/>
      <c r="M165" s="321" t="str">
        <f t="shared" si="2"/>
        <v/>
      </c>
      <c r="N165" s="322" t="str">
        <f t="shared" si="3"/>
        <v/>
      </c>
      <c r="O165" s="311"/>
      <c r="Q165" s="299"/>
    </row>
    <row r="166" spans="1:17" x14ac:dyDescent="0.2">
      <c r="A166" s="299"/>
      <c r="C166" s="311"/>
      <c r="D166" s="981"/>
      <c r="E166" s="981"/>
      <c r="F166" s="311"/>
      <c r="G166" s="981"/>
      <c r="H166" s="981"/>
      <c r="I166" s="311"/>
      <c r="J166" s="319"/>
      <c r="K166" s="311"/>
      <c r="L166" s="320"/>
      <c r="M166" s="321" t="str">
        <f t="shared" si="2"/>
        <v/>
      </c>
      <c r="N166" s="322" t="str">
        <f t="shared" si="3"/>
        <v/>
      </c>
      <c r="O166" s="311"/>
      <c r="Q166" s="299"/>
    </row>
    <row r="167" spans="1:17" x14ac:dyDescent="0.2">
      <c r="A167" s="299"/>
      <c r="C167" s="311"/>
      <c r="D167" s="981"/>
      <c r="E167" s="981"/>
      <c r="F167" s="311"/>
      <c r="G167" s="981"/>
      <c r="H167" s="981"/>
      <c r="I167" s="311"/>
      <c r="J167" s="319"/>
      <c r="K167" s="311"/>
      <c r="L167" s="320"/>
      <c r="M167" s="321" t="str">
        <f t="shared" si="2"/>
        <v/>
      </c>
      <c r="N167" s="322" t="str">
        <f t="shared" si="3"/>
        <v/>
      </c>
      <c r="O167" s="311"/>
      <c r="Q167" s="299"/>
    </row>
    <row r="168" spans="1:17" x14ac:dyDescent="0.2">
      <c r="A168" s="299"/>
      <c r="C168" s="311"/>
      <c r="D168" s="981"/>
      <c r="E168" s="981"/>
      <c r="F168" s="311"/>
      <c r="G168" s="981"/>
      <c r="H168" s="981"/>
      <c r="I168" s="311"/>
      <c r="J168" s="319"/>
      <c r="K168" s="311"/>
      <c r="L168" s="320"/>
      <c r="M168" s="321" t="str">
        <f t="shared" si="2"/>
        <v/>
      </c>
      <c r="N168" s="322" t="str">
        <f t="shared" si="3"/>
        <v/>
      </c>
      <c r="O168" s="311"/>
      <c r="Q168" s="299"/>
    </row>
    <row r="169" spans="1:17" x14ac:dyDescent="0.2">
      <c r="A169" s="299"/>
      <c r="C169" s="311"/>
      <c r="D169" s="981"/>
      <c r="E169" s="981"/>
      <c r="F169" s="311"/>
      <c r="G169" s="981"/>
      <c r="H169" s="981"/>
      <c r="I169" s="311"/>
      <c r="J169" s="319"/>
      <c r="K169" s="311"/>
      <c r="L169" s="320"/>
      <c r="M169" s="321" t="str">
        <f t="shared" si="2"/>
        <v/>
      </c>
      <c r="N169" s="322" t="str">
        <f t="shared" si="3"/>
        <v/>
      </c>
      <c r="O169" s="311"/>
      <c r="Q169" s="299"/>
    </row>
    <row r="170" spans="1:17" x14ac:dyDescent="0.2">
      <c r="A170" s="299"/>
      <c r="C170" s="311"/>
      <c r="D170" s="981"/>
      <c r="E170" s="981"/>
      <c r="F170" s="311"/>
      <c r="G170" s="981"/>
      <c r="H170" s="981"/>
      <c r="I170" s="311"/>
      <c r="J170" s="319"/>
      <c r="K170" s="311"/>
      <c r="L170" s="320"/>
      <c r="M170" s="321" t="str">
        <f t="shared" si="2"/>
        <v/>
      </c>
      <c r="N170" s="322" t="str">
        <f t="shared" si="3"/>
        <v/>
      </c>
      <c r="O170" s="311"/>
      <c r="Q170" s="299"/>
    </row>
    <row r="171" spans="1:17" x14ac:dyDescent="0.2">
      <c r="A171" s="299"/>
      <c r="C171" s="311"/>
      <c r="D171" s="981"/>
      <c r="E171" s="981"/>
      <c r="F171" s="311"/>
      <c r="G171" s="981"/>
      <c r="H171" s="981"/>
      <c r="I171" s="311"/>
      <c r="J171" s="319"/>
      <c r="K171" s="311"/>
      <c r="L171" s="320"/>
      <c r="M171" s="321" t="str">
        <f t="shared" si="2"/>
        <v/>
      </c>
      <c r="N171" s="322" t="str">
        <f t="shared" si="3"/>
        <v/>
      </c>
      <c r="O171" s="311"/>
      <c r="Q171" s="299"/>
    </row>
    <row r="172" spans="1:17" x14ac:dyDescent="0.2">
      <c r="A172" s="299"/>
      <c r="C172" s="311"/>
      <c r="D172" s="981"/>
      <c r="E172" s="981"/>
      <c r="F172" s="311"/>
      <c r="G172" s="981"/>
      <c r="H172" s="981"/>
      <c r="I172" s="311"/>
      <c r="J172" s="319"/>
      <c r="K172" s="311"/>
      <c r="L172" s="320"/>
      <c r="M172" s="321" t="str">
        <f t="shared" si="2"/>
        <v/>
      </c>
      <c r="N172" s="322" t="str">
        <f t="shared" si="3"/>
        <v/>
      </c>
      <c r="O172" s="311"/>
      <c r="Q172" s="299"/>
    </row>
    <row r="173" spans="1:17" x14ac:dyDescent="0.2">
      <c r="A173" s="299"/>
      <c r="C173" s="311"/>
      <c r="D173" s="981"/>
      <c r="E173" s="981"/>
      <c r="F173" s="311"/>
      <c r="G173" s="981"/>
      <c r="H173" s="981"/>
      <c r="I173" s="311"/>
      <c r="J173" s="319"/>
      <c r="K173" s="311"/>
      <c r="L173" s="320"/>
      <c r="M173" s="321" t="str">
        <f t="shared" si="2"/>
        <v/>
      </c>
      <c r="N173" s="322" t="str">
        <f t="shared" si="3"/>
        <v/>
      </c>
      <c r="O173" s="311"/>
      <c r="Q173" s="299"/>
    </row>
    <row r="174" spans="1:17" x14ac:dyDescent="0.2">
      <c r="A174" s="299"/>
      <c r="C174" s="311"/>
      <c r="D174" s="981"/>
      <c r="E174" s="981"/>
      <c r="F174" s="311"/>
      <c r="G174" s="981"/>
      <c r="H174" s="981"/>
      <c r="I174" s="311"/>
      <c r="J174" s="319"/>
      <c r="K174" s="311"/>
      <c r="L174" s="320"/>
      <c r="M174" s="321" t="str">
        <f t="shared" si="2"/>
        <v/>
      </c>
      <c r="N174" s="322" t="str">
        <f t="shared" si="3"/>
        <v/>
      </c>
      <c r="O174" s="311"/>
      <c r="Q174" s="299"/>
    </row>
    <row r="175" spans="1:17" x14ac:dyDescent="0.2">
      <c r="A175" s="299"/>
      <c r="C175" s="311"/>
      <c r="D175" s="981"/>
      <c r="E175" s="981"/>
      <c r="F175" s="311"/>
      <c r="G175" s="981"/>
      <c r="H175" s="981"/>
      <c r="I175" s="311"/>
      <c r="J175" s="319"/>
      <c r="K175" s="311"/>
      <c r="L175" s="320"/>
      <c r="M175" s="321" t="str">
        <f t="shared" si="2"/>
        <v/>
      </c>
      <c r="N175" s="322" t="str">
        <f t="shared" si="3"/>
        <v/>
      </c>
      <c r="O175" s="311"/>
      <c r="Q175" s="299"/>
    </row>
    <row r="176" spans="1:17" x14ac:dyDescent="0.2">
      <c r="A176" s="299"/>
      <c r="C176" s="311"/>
      <c r="D176" s="981"/>
      <c r="E176" s="981"/>
      <c r="F176" s="311"/>
      <c r="G176" s="981"/>
      <c r="H176" s="981"/>
      <c r="I176" s="311"/>
      <c r="J176" s="319"/>
      <c r="K176" s="311"/>
      <c r="L176" s="320"/>
      <c r="M176" s="321" t="str">
        <f t="shared" si="2"/>
        <v/>
      </c>
      <c r="N176" s="322" t="str">
        <f t="shared" si="3"/>
        <v/>
      </c>
      <c r="O176" s="311"/>
      <c r="Q176" s="299"/>
    </row>
    <row r="177" spans="1:17" x14ac:dyDescent="0.2">
      <c r="A177" s="299"/>
      <c r="C177" s="311"/>
      <c r="D177" s="981"/>
      <c r="E177" s="981"/>
      <c r="F177" s="311"/>
      <c r="G177" s="981"/>
      <c r="H177" s="981"/>
      <c r="I177" s="311"/>
      <c r="J177" s="319"/>
      <c r="K177" s="311"/>
      <c r="L177" s="320"/>
      <c r="M177" s="321" t="str">
        <f t="shared" si="2"/>
        <v/>
      </c>
      <c r="N177" s="322" t="str">
        <f t="shared" si="3"/>
        <v/>
      </c>
      <c r="O177" s="311"/>
      <c r="Q177" s="299"/>
    </row>
    <row r="178" spans="1:17" x14ac:dyDescent="0.2">
      <c r="A178" s="299"/>
      <c r="C178" s="311"/>
      <c r="D178" s="981"/>
      <c r="E178" s="981"/>
      <c r="F178" s="311"/>
      <c r="G178" s="981"/>
      <c r="H178" s="981"/>
      <c r="I178" s="311"/>
      <c r="J178" s="319"/>
      <c r="K178" s="311"/>
      <c r="L178" s="320"/>
      <c r="M178" s="321" t="str">
        <f t="shared" ref="M178:M241" si="4">IF(K178="","", INDEX(CNTR_EFListSelected,MATCH(K178,CORSIA_FuelsList,0)))</f>
        <v/>
      </c>
      <c r="N178" s="322" t="str">
        <f t="shared" si="3"/>
        <v/>
      </c>
      <c r="O178" s="311"/>
      <c r="Q178" s="299"/>
    </row>
    <row r="179" spans="1:17" x14ac:dyDescent="0.2">
      <c r="A179" s="299"/>
      <c r="C179" s="311"/>
      <c r="D179" s="981"/>
      <c r="E179" s="981"/>
      <c r="F179" s="311"/>
      <c r="G179" s="981"/>
      <c r="H179" s="981"/>
      <c r="I179" s="311"/>
      <c r="J179" s="319"/>
      <c r="K179" s="311"/>
      <c r="L179" s="320"/>
      <c r="M179" s="321" t="str">
        <f t="shared" si="4"/>
        <v/>
      </c>
      <c r="N179" s="322" t="str">
        <f t="shared" ref="N179:N242" si="5">IF(COUNT(L179:M179)=2,L179*M179,"")</f>
        <v/>
      </c>
      <c r="O179" s="311"/>
      <c r="Q179" s="299"/>
    </row>
    <row r="180" spans="1:17" x14ac:dyDescent="0.2">
      <c r="A180" s="299"/>
      <c r="C180" s="311"/>
      <c r="D180" s="981"/>
      <c r="E180" s="981"/>
      <c r="F180" s="311"/>
      <c r="G180" s="981"/>
      <c r="H180" s="981"/>
      <c r="I180" s="311"/>
      <c r="J180" s="319"/>
      <c r="K180" s="311"/>
      <c r="L180" s="320"/>
      <c r="M180" s="321" t="str">
        <f t="shared" si="4"/>
        <v/>
      </c>
      <c r="N180" s="322" t="str">
        <f t="shared" si="5"/>
        <v/>
      </c>
      <c r="O180" s="311"/>
      <c r="Q180" s="299"/>
    </row>
    <row r="181" spans="1:17" x14ac:dyDescent="0.2">
      <c r="A181" s="299"/>
      <c r="C181" s="311"/>
      <c r="D181" s="981"/>
      <c r="E181" s="981"/>
      <c r="F181" s="311"/>
      <c r="G181" s="981"/>
      <c r="H181" s="981"/>
      <c r="I181" s="311"/>
      <c r="J181" s="319"/>
      <c r="K181" s="311"/>
      <c r="L181" s="320"/>
      <c r="M181" s="321" t="str">
        <f t="shared" si="4"/>
        <v/>
      </c>
      <c r="N181" s="322" t="str">
        <f t="shared" si="5"/>
        <v/>
      </c>
      <c r="O181" s="311"/>
      <c r="Q181" s="299"/>
    </row>
    <row r="182" spans="1:17" x14ac:dyDescent="0.2">
      <c r="A182" s="299"/>
      <c r="C182" s="311"/>
      <c r="D182" s="981"/>
      <c r="E182" s="981"/>
      <c r="F182" s="311"/>
      <c r="G182" s="981"/>
      <c r="H182" s="981"/>
      <c r="I182" s="311"/>
      <c r="J182" s="319"/>
      <c r="K182" s="311"/>
      <c r="L182" s="320"/>
      <c r="M182" s="321" t="str">
        <f t="shared" si="4"/>
        <v/>
      </c>
      <c r="N182" s="322" t="str">
        <f t="shared" si="5"/>
        <v/>
      </c>
      <c r="O182" s="311"/>
      <c r="Q182" s="299"/>
    </row>
    <row r="183" spans="1:17" x14ac:dyDescent="0.2">
      <c r="A183" s="299"/>
      <c r="C183" s="311"/>
      <c r="D183" s="981"/>
      <c r="E183" s="981"/>
      <c r="F183" s="311"/>
      <c r="G183" s="981"/>
      <c r="H183" s="981"/>
      <c r="I183" s="311"/>
      <c r="J183" s="319"/>
      <c r="K183" s="311"/>
      <c r="L183" s="320"/>
      <c r="M183" s="321" t="str">
        <f t="shared" si="4"/>
        <v/>
      </c>
      <c r="N183" s="322" t="str">
        <f t="shared" si="5"/>
        <v/>
      </c>
      <c r="O183" s="311"/>
      <c r="Q183" s="299"/>
    </row>
    <row r="184" spans="1:17" x14ac:dyDescent="0.2">
      <c r="A184" s="299"/>
      <c r="C184" s="311"/>
      <c r="D184" s="981"/>
      <c r="E184" s="981"/>
      <c r="F184" s="311"/>
      <c r="G184" s="981"/>
      <c r="H184" s="981"/>
      <c r="I184" s="311"/>
      <c r="J184" s="319"/>
      <c r="K184" s="311"/>
      <c r="L184" s="320"/>
      <c r="M184" s="321" t="str">
        <f t="shared" si="4"/>
        <v/>
      </c>
      <c r="N184" s="322" t="str">
        <f t="shared" si="5"/>
        <v/>
      </c>
      <c r="O184" s="311"/>
      <c r="Q184" s="299"/>
    </row>
    <row r="185" spans="1:17" x14ac:dyDescent="0.2">
      <c r="A185" s="299"/>
      <c r="C185" s="311"/>
      <c r="D185" s="981"/>
      <c r="E185" s="981"/>
      <c r="F185" s="311"/>
      <c r="G185" s="981"/>
      <c r="H185" s="981"/>
      <c r="I185" s="311"/>
      <c r="J185" s="319"/>
      <c r="K185" s="311"/>
      <c r="L185" s="320"/>
      <c r="M185" s="321" t="str">
        <f t="shared" si="4"/>
        <v/>
      </c>
      <c r="N185" s="322" t="str">
        <f t="shared" si="5"/>
        <v/>
      </c>
      <c r="O185" s="311"/>
      <c r="Q185" s="299"/>
    </row>
    <row r="186" spans="1:17" x14ac:dyDescent="0.2">
      <c r="A186" s="299"/>
      <c r="C186" s="311"/>
      <c r="D186" s="981"/>
      <c r="E186" s="981"/>
      <c r="F186" s="311"/>
      <c r="G186" s="981"/>
      <c r="H186" s="981"/>
      <c r="I186" s="311"/>
      <c r="J186" s="319"/>
      <c r="K186" s="311"/>
      <c r="L186" s="320"/>
      <c r="M186" s="321" t="str">
        <f t="shared" si="4"/>
        <v/>
      </c>
      <c r="N186" s="322" t="str">
        <f t="shared" si="5"/>
        <v/>
      </c>
      <c r="O186" s="311"/>
      <c r="Q186" s="299"/>
    </row>
    <row r="187" spans="1:17" x14ac:dyDescent="0.2">
      <c r="A187" s="299"/>
      <c r="C187" s="311"/>
      <c r="D187" s="981"/>
      <c r="E187" s="981"/>
      <c r="F187" s="311"/>
      <c r="G187" s="981"/>
      <c r="H187" s="981"/>
      <c r="I187" s="311"/>
      <c r="J187" s="319"/>
      <c r="K187" s="311"/>
      <c r="L187" s="320"/>
      <c r="M187" s="321" t="str">
        <f t="shared" si="4"/>
        <v/>
      </c>
      <c r="N187" s="322" t="str">
        <f t="shared" si="5"/>
        <v/>
      </c>
      <c r="O187" s="311"/>
      <c r="Q187" s="299"/>
    </row>
    <row r="188" spans="1:17" x14ac:dyDescent="0.2">
      <c r="A188" s="299"/>
      <c r="C188" s="311"/>
      <c r="D188" s="981"/>
      <c r="E188" s="981"/>
      <c r="F188" s="311"/>
      <c r="G188" s="981"/>
      <c r="H188" s="981"/>
      <c r="I188" s="311"/>
      <c r="J188" s="319"/>
      <c r="K188" s="311"/>
      <c r="L188" s="320"/>
      <c r="M188" s="321" t="str">
        <f t="shared" si="4"/>
        <v/>
      </c>
      <c r="N188" s="322" t="str">
        <f t="shared" si="5"/>
        <v/>
      </c>
      <c r="O188" s="311"/>
      <c r="Q188" s="299"/>
    </row>
    <row r="189" spans="1:17" x14ac:dyDescent="0.2">
      <c r="A189" s="299"/>
      <c r="C189" s="311"/>
      <c r="D189" s="981"/>
      <c r="E189" s="981"/>
      <c r="F189" s="311"/>
      <c r="G189" s="981"/>
      <c r="H189" s="981"/>
      <c r="I189" s="311"/>
      <c r="J189" s="319"/>
      <c r="K189" s="311"/>
      <c r="L189" s="320"/>
      <c r="M189" s="321" t="str">
        <f t="shared" si="4"/>
        <v/>
      </c>
      <c r="N189" s="322" t="str">
        <f t="shared" si="5"/>
        <v/>
      </c>
      <c r="O189" s="311"/>
      <c r="Q189" s="299"/>
    </row>
    <row r="190" spans="1:17" x14ac:dyDescent="0.2">
      <c r="A190" s="299"/>
      <c r="C190" s="311"/>
      <c r="D190" s="981"/>
      <c r="E190" s="981"/>
      <c r="F190" s="311"/>
      <c r="G190" s="981"/>
      <c r="H190" s="981"/>
      <c r="I190" s="311"/>
      <c r="J190" s="319"/>
      <c r="K190" s="311"/>
      <c r="L190" s="320"/>
      <c r="M190" s="321" t="str">
        <f t="shared" si="4"/>
        <v/>
      </c>
      <c r="N190" s="322" t="str">
        <f t="shared" si="5"/>
        <v/>
      </c>
      <c r="O190" s="311"/>
      <c r="Q190" s="299"/>
    </row>
    <row r="191" spans="1:17" x14ac:dyDescent="0.2">
      <c r="A191" s="299"/>
      <c r="C191" s="311"/>
      <c r="D191" s="981"/>
      <c r="E191" s="981"/>
      <c r="F191" s="311"/>
      <c r="G191" s="981"/>
      <c r="H191" s="981"/>
      <c r="I191" s="311"/>
      <c r="J191" s="319"/>
      <c r="K191" s="311"/>
      <c r="L191" s="320"/>
      <c r="M191" s="321" t="str">
        <f t="shared" si="4"/>
        <v/>
      </c>
      <c r="N191" s="322" t="str">
        <f t="shared" si="5"/>
        <v/>
      </c>
      <c r="O191" s="311"/>
      <c r="Q191" s="299"/>
    </row>
    <row r="192" spans="1:17" x14ac:dyDescent="0.2">
      <c r="A192" s="299"/>
      <c r="C192" s="311"/>
      <c r="D192" s="981"/>
      <c r="E192" s="981"/>
      <c r="F192" s="311"/>
      <c r="G192" s="981"/>
      <c r="H192" s="981"/>
      <c r="I192" s="311"/>
      <c r="J192" s="319"/>
      <c r="K192" s="311"/>
      <c r="L192" s="320"/>
      <c r="M192" s="321" t="str">
        <f t="shared" si="4"/>
        <v/>
      </c>
      <c r="N192" s="322" t="str">
        <f t="shared" si="5"/>
        <v/>
      </c>
      <c r="O192" s="311"/>
      <c r="Q192" s="299"/>
    </row>
    <row r="193" spans="1:17" x14ac:dyDescent="0.2">
      <c r="A193" s="299"/>
      <c r="C193" s="311"/>
      <c r="D193" s="981"/>
      <c r="E193" s="981"/>
      <c r="F193" s="311"/>
      <c r="G193" s="981"/>
      <c r="H193" s="981"/>
      <c r="I193" s="311"/>
      <c r="J193" s="319"/>
      <c r="K193" s="311"/>
      <c r="L193" s="320"/>
      <c r="M193" s="321" t="str">
        <f t="shared" si="4"/>
        <v/>
      </c>
      <c r="N193" s="322" t="str">
        <f t="shared" si="5"/>
        <v/>
      </c>
      <c r="O193" s="311"/>
      <c r="Q193" s="299"/>
    </row>
    <row r="194" spans="1:17" x14ac:dyDescent="0.2">
      <c r="A194" s="299"/>
      <c r="C194" s="311"/>
      <c r="D194" s="981"/>
      <c r="E194" s="981"/>
      <c r="F194" s="311"/>
      <c r="G194" s="981"/>
      <c r="H194" s="981"/>
      <c r="I194" s="311"/>
      <c r="J194" s="319"/>
      <c r="K194" s="311"/>
      <c r="L194" s="320"/>
      <c r="M194" s="321" t="str">
        <f t="shared" si="4"/>
        <v/>
      </c>
      <c r="N194" s="322" t="str">
        <f t="shared" si="5"/>
        <v/>
      </c>
      <c r="O194" s="311"/>
      <c r="Q194" s="299"/>
    </row>
    <row r="195" spans="1:17" x14ac:dyDescent="0.2">
      <c r="A195" s="299"/>
      <c r="C195" s="311"/>
      <c r="D195" s="981"/>
      <c r="E195" s="981"/>
      <c r="F195" s="311"/>
      <c r="G195" s="981"/>
      <c r="H195" s="981"/>
      <c r="I195" s="311"/>
      <c r="J195" s="319"/>
      <c r="K195" s="311"/>
      <c r="L195" s="320"/>
      <c r="M195" s="321" t="str">
        <f t="shared" si="4"/>
        <v/>
      </c>
      <c r="N195" s="322" t="str">
        <f t="shared" si="5"/>
        <v/>
      </c>
      <c r="O195" s="311"/>
      <c r="Q195" s="299"/>
    </row>
    <row r="196" spans="1:17" x14ac:dyDescent="0.2">
      <c r="A196" s="299"/>
      <c r="C196" s="311"/>
      <c r="D196" s="981"/>
      <c r="E196" s="981"/>
      <c r="F196" s="311"/>
      <c r="G196" s="981"/>
      <c r="H196" s="981"/>
      <c r="I196" s="311"/>
      <c r="J196" s="319"/>
      <c r="K196" s="311"/>
      <c r="L196" s="320"/>
      <c r="M196" s="321" t="str">
        <f t="shared" si="4"/>
        <v/>
      </c>
      <c r="N196" s="322" t="str">
        <f t="shared" si="5"/>
        <v/>
      </c>
      <c r="O196" s="311"/>
      <c r="Q196" s="299"/>
    </row>
    <row r="197" spans="1:17" x14ac:dyDescent="0.2">
      <c r="A197" s="299"/>
      <c r="C197" s="311"/>
      <c r="D197" s="981"/>
      <c r="E197" s="981"/>
      <c r="F197" s="311"/>
      <c r="G197" s="981"/>
      <c r="H197" s="981"/>
      <c r="I197" s="311"/>
      <c r="J197" s="319"/>
      <c r="K197" s="311"/>
      <c r="L197" s="320"/>
      <c r="M197" s="321" t="str">
        <f t="shared" si="4"/>
        <v/>
      </c>
      <c r="N197" s="322" t="str">
        <f t="shared" si="5"/>
        <v/>
      </c>
      <c r="O197" s="311"/>
      <c r="Q197" s="299"/>
    </row>
    <row r="198" spans="1:17" x14ac:dyDescent="0.2">
      <c r="A198" s="299"/>
      <c r="C198" s="311"/>
      <c r="D198" s="981"/>
      <c r="E198" s="981"/>
      <c r="F198" s="311"/>
      <c r="G198" s="981"/>
      <c r="H198" s="981"/>
      <c r="I198" s="311"/>
      <c r="J198" s="319"/>
      <c r="K198" s="311"/>
      <c r="L198" s="320"/>
      <c r="M198" s="321" t="str">
        <f t="shared" si="4"/>
        <v/>
      </c>
      <c r="N198" s="322" t="str">
        <f t="shared" si="5"/>
        <v/>
      </c>
      <c r="O198" s="311"/>
      <c r="Q198" s="299"/>
    </row>
    <row r="199" spans="1:17" x14ac:dyDescent="0.2">
      <c r="A199" s="299"/>
      <c r="C199" s="311"/>
      <c r="D199" s="981"/>
      <c r="E199" s="981"/>
      <c r="F199" s="311"/>
      <c r="G199" s="981"/>
      <c r="H199" s="981"/>
      <c r="I199" s="311"/>
      <c r="J199" s="319"/>
      <c r="K199" s="311"/>
      <c r="L199" s="320"/>
      <c r="M199" s="321" t="str">
        <f t="shared" si="4"/>
        <v/>
      </c>
      <c r="N199" s="322" t="str">
        <f t="shared" si="5"/>
        <v/>
      </c>
      <c r="O199" s="311"/>
      <c r="Q199" s="299"/>
    </row>
    <row r="200" spans="1:17" x14ac:dyDescent="0.2">
      <c r="A200" s="299"/>
      <c r="C200" s="311"/>
      <c r="D200" s="981"/>
      <c r="E200" s="981"/>
      <c r="F200" s="311"/>
      <c r="G200" s="981"/>
      <c r="H200" s="981"/>
      <c r="I200" s="311"/>
      <c r="J200" s="319"/>
      <c r="K200" s="311"/>
      <c r="L200" s="320"/>
      <c r="M200" s="321" t="str">
        <f t="shared" si="4"/>
        <v/>
      </c>
      <c r="N200" s="322" t="str">
        <f t="shared" si="5"/>
        <v/>
      </c>
      <c r="O200" s="311"/>
      <c r="Q200" s="299"/>
    </row>
    <row r="201" spans="1:17" x14ac:dyDescent="0.2">
      <c r="A201" s="299"/>
      <c r="C201" s="311"/>
      <c r="D201" s="981"/>
      <c r="E201" s="981"/>
      <c r="F201" s="311"/>
      <c r="G201" s="981"/>
      <c r="H201" s="981"/>
      <c r="I201" s="311"/>
      <c r="J201" s="319"/>
      <c r="K201" s="311"/>
      <c r="L201" s="320"/>
      <c r="M201" s="321" t="str">
        <f t="shared" si="4"/>
        <v/>
      </c>
      <c r="N201" s="322" t="str">
        <f t="shared" si="5"/>
        <v/>
      </c>
      <c r="O201" s="311"/>
      <c r="Q201" s="299"/>
    </row>
    <row r="202" spans="1:17" x14ac:dyDescent="0.2">
      <c r="A202" s="299"/>
      <c r="C202" s="311"/>
      <c r="D202" s="981"/>
      <c r="E202" s="981"/>
      <c r="F202" s="311"/>
      <c r="G202" s="981"/>
      <c r="H202" s="981"/>
      <c r="I202" s="311"/>
      <c r="J202" s="319"/>
      <c r="K202" s="311"/>
      <c r="L202" s="320"/>
      <c r="M202" s="321" t="str">
        <f t="shared" si="4"/>
        <v/>
      </c>
      <c r="N202" s="322" t="str">
        <f t="shared" si="5"/>
        <v/>
      </c>
      <c r="O202" s="311"/>
      <c r="Q202" s="299"/>
    </row>
    <row r="203" spans="1:17" x14ac:dyDescent="0.2">
      <c r="A203" s="299"/>
      <c r="C203" s="311"/>
      <c r="D203" s="981"/>
      <c r="E203" s="981"/>
      <c r="F203" s="311"/>
      <c r="G203" s="981"/>
      <c r="H203" s="981"/>
      <c r="I203" s="311"/>
      <c r="J203" s="319"/>
      <c r="K203" s="311"/>
      <c r="L203" s="320"/>
      <c r="M203" s="321" t="str">
        <f t="shared" si="4"/>
        <v/>
      </c>
      <c r="N203" s="322" t="str">
        <f t="shared" si="5"/>
        <v/>
      </c>
      <c r="O203" s="311"/>
      <c r="Q203" s="299"/>
    </row>
    <row r="204" spans="1:17" x14ac:dyDescent="0.2">
      <c r="A204" s="299"/>
      <c r="C204" s="311"/>
      <c r="D204" s="981"/>
      <c r="E204" s="981"/>
      <c r="F204" s="311"/>
      <c r="G204" s="981"/>
      <c r="H204" s="981"/>
      <c r="I204" s="311"/>
      <c r="J204" s="319"/>
      <c r="K204" s="311"/>
      <c r="L204" s="320"/>
      <c r="M204" s="321" t="str">
        <f t="shared" si="4"/>
        <v/>
      </c>
      <c r="N204" s="322" t="str">
        <f t="shared" si="5"/>
        <v/>
      </c>
      <c r="O204" s="311"/>
      <c r="Q204" s="299"/>
    </row>
    <row r="205" spans="1:17" x14ac:dyDescent="0.2">
      <c r="A205" s="299"/>
      <c r="C205" s="311"/>
      <c r="D205" s="981"/>
      <c r="E205" s="981"/>
      <c r="F205" s="311"/>
      <c r="G205" s="981"/>
      <c r="H205" s="981"/>
      <c r="I205" s="311"/>
      <c r="J205" s="319"/>
      <c r="K205" s="311"/>
      <c r="L205" s="320"/>
      <c r="M205" s="321" t="str">
        <f t="shared" si="4"/>
        <v/>
      </c>
      <c r="N205" s="322" t="str">
        <f t="shared" si="5"/>
        <v/>
      </c>
      <c r="O205" s="311"/>
      <c r="Q205" s="299"/>
    </row>
    <row r="206" spans="1:17" x14ac:dyDescent="0.2">
      <c r="A206" s="299"/>
      <c r="C206" s="311"/>
      <c r="D206" s="981"/>
      <c r="E206" s="981"/>
      <c r="F206" s="311"/>
      <c r="G206" s="981"/>
      <c r="H206" s="981"/>
      <c r="I206" s="311"/>
      <c r="J206" s="319"/>
      <c r="K206" s="311"/>
      <c r="L206" s="320"/>
      <c r="M206" s="321" t="str">
        <f t="shared" si="4"/>
        <v/>
      </c>
      <c r="N206" s="322" t="str">
        <f t="shared" si="5"/>
        <v/>
      </c>
      <c r="O206" s="311"/>
      <c r="Q206" s="299"/>
    </row>
    <row r="207" spans="1:17" x14ac:dyDescent="0.2">
      <c r="A207" s="299"/>
      <c r="C207" s="311"/>
      <c r="D207" s="981"/>
      <c r="E207" s="981"/>
      <c r="F207" s="311"/>
      <c r="G207" s="981"/>
      <c r="H207" s="981"/>
      <c r="I207" s="311"/>
      <c r="J207" s="319"/>
      <c r="K207" s="311"/>
      <c r="L207" s="320"/>
      <c r="M207" s="321" t="str">
        <f t="shared" si="4"/>
        <v/>
      </c>
      <c r="N207" s="322" t="str">
        <f t="shared" si="5"/>
        <v/>
      </c>
      <c r="O207" s="311"/>
      <c r="Q207" s="299"/>
    </row>
    <row r="208" spans="1:17" x14ac:dyDescent="0.2">
      <c r="A208" s="299"/>
      <c r="C208" s="311"/>
      <c r="D208" s="981"/>
      <c r="E208" s="981"/>
      <c r="F208" s="311"/>
      <c r="G208" s="981"/>
      <c r="H208" s="981"/>
      <c r="I208" s="311"/>
      <c r="J208" s="319"/>
      <c r="K208" s="311"/>
      <c r="L208" s="320"/>
      <c r="M208" s="321" t="str">
        <f t="shared" si="4"/>
        <v/>
      </c>
      <c r="N208" s="322" t="str">
        <f t="shared" si="5"/>
        <v/>
      </c>
      <c r="O208" s="311"/>
      <c r="Q208" s="299"/>
    </row>
    <row r="209" spans="1:17" x14ac:dyDescent="0.2">
      <c r="A209" s="299"/>
      <c r="C209" s="311"/>
      <c r="D209" s="981"/>
      <c r="E209" s="981"/>
      <c r="F209" s="311"/>
      <c r="G209" s="981"/>
      <c r="H209" s="981"/>
      <c r="I209" s="311"/>
      <c r="J209" s="319"/>
      <c r="K209" s="311"/>
      <c r="L209" s="320"/>
      <c r="M209" s="321" t="str">
        <f t="shared" si="4"/>
        <v/>
      </c>
      <c r="N209" s="322" t="str">
        <f t="shared" si="5"/>
        <v/>
      </c>
      <c r="O209" s="311"/>
      <c r="Q209" s="299"/>
    </row>
    <row r="210" spans="1:17" x14ac:dyDescent="0.2">
      <c r="A210" s="299"/>
      <c r="C210" s="311"/>
      <c r="D210" s="981"/>
      <c r="E210" s="981"/>
      <c r="F210" s="311"/>
      <c r="G210" s="981"/>
      <c r="H210" s="981"/>
      <c r="I210" s="311"/>
      <c r="J210" s="319"/>
      <c r="K210" s="311"/>
      <c r="L210" s="320"/>
      <c r="M210" s="321" t="str">
        <f t="shared" si="4"/>
        <v/>
      </c>
      <c r="N210" s="322" t="str">
        <f t="shared" si="5"/>
        <v/>
      </c>
      <c r="O210" s="311"/>
      <c r="Q210" s="299"/>
    </row>
    <row r="211" spans="1:17" x14ac:dyDescent="0.2">
      <c r="A211" s="299"/>
      <c r="C211" s="311"/>
      <c r="D211" s="981"/>
      <c r="E211" s="981"/>
      <c r="F211" s="311"/>
      <c r="G211" s="981"/>
      <c r="H211" s="981"/>
      <c r="I211" s="311"/>
      <c r="J211" s="319"/>
      <c r="K211" s="311"/>
      <c r="L211" s="320"/>
      <c r="M211" s="321" t="str">
        <f t="shared" si="4"/>
        <v/>
      </c>
      <c r="N211" s="322" t="str">
        <f t="shared" si="5"/>
        <v/>
      </c>
      <c r="O211" s="311"/>
      <c r="Q211" s="299"/>
    </row>
    <row r="212" spans="1:17" x14ac:dyDescent="0.2">
      <c r="A212" s="299"/>
      <c r="C212" s="311"/>
      <c r="D212" s="981"/>
      <c r="E212" s="981"/>
      <c r="F212" s="311"/>
      <c r="G212" s="981"/>
      <c r="H212" s="981"/>
      <c r="I212" s="311"/>
      <c r="J212" s="319"/>
      <c r="K212" s="311"/>
      <c r="L212" s="320"/>
      <c r="M212" s="321" t="str">
        <f t="shared" si="4"/>
        <v/>
      </c>
      <c r="N212" s="322" t="str">
        <f t="shared" si="5"/>
        <v/>
      </c>
      <c r="O212" s="311"/>
      <c r="Q212" s="299"/>
    </row>
    <row r="213" spans="1:17" x14ac:dyDescent="0.2">
      <c r="A213" s="299"/>
      <c r="C213" s="311"/>
      <c r="D213" s="981"/>
      <c r="E213" s="981"/>
      <c r="F213" s="311"/>
      <c r="G213" s="981"/>
      <c r="H213" s="981"/>
      <c r="I213" s="311"/>
      <c r="J213" s="319"/>
      <c r="K213" s="311"/>
      <c r="L213" s="320"/>
      <c r="M213" s="321" t="str">
        <f t="shared" si="4"/>
        <v/>
      </c>
      <c r="N213" s="322" t="str">
        <f t="shared" si="5"/>
        <v/>
      </c>
      <c r="O213" s="311"/>
      <c r="Q213" s="299"/>
    </row>
    <row r="214" spans="1:17" x14ac:dyDescent="0.2">
      <c r="A214" s="299"/>
      <c r="C214" s="311"/>
      <c r="D214" s="981"/>
      <c r="E214" s="981"/>
      <c r="F214" s="311"/>
      <c r="G214" s="981"/>
      <c r="H214" s="981"/>
      <c r="I214" s="311"/>
      <c r="J214" s="319"/>
      <c r="K214" s="311"/>
      <c r="L214" s="320"/>
      <c r="M214" s="321" t="str">
        <f t="shared" si="4"/>
        <v/>
      </c>
      <c r="N214" s="322" t="str">
        <f t="shared" si="5"/>
        <v/>
      </c>
      <c r="O214" s="311"/>
      <c r="Q214" s="299"/>
    </row>
    <row r="215" spans="1:17" x14ac:dyDescent="0.2">
      <c r="A215" s="299"/>
      <c r="C215" s="311"/>
      <c r="D215" s="981"/>
      <c r="E215" s="981"/>
      <c r="F215" s="311"/>
      <c r="G215" s="981"/>
      <c r="H215" s="981"/>
      <c r="I215" s="311"/>
      <c r="J215" s="319"/>
      <c r="K215" s="311"/>
      <c r="L215" s="320"/>
      <c r="M215" s="321" t="str">
        <f t="shared" si="4"/>
        <v/>
      </c>
      <c r="N215" s="322" t="str">
        <f t="shared" si="5"/>
        <v/>
      </c>
      <c r="O215" s="311"/>
      <c r="Q215" s="299"/>
    </row>
    <row r="216" spans="1:17" x14ac:dyDescent="0.2">
      <c r="A216" s="299"/>
      <c r="C216" s="311"/>
      <c r="D216" s="981"/>
      <c r="E216" s="981"/>
      <c r="F216" s="311"/>
      <c r="G216" s="981"/>
      <c r="H216" s="981"/>
      <c r="I216" s="311"/>
      <c r="J216" s="319"/>
      <c r="K216" s="311"/>
      <c r="L216" s="320"/>
      <c r="M216" s="321" t="str">
        <f t="shared" si="4"/>
        <v/>
      </c>
      <c r="N216" s="322" t="str">
        <f t="shared" si="5"/>
        <v/>
      </c>
      <c r="O216" s="311"/>
      <c r="Q216" s="299"/>
    </row>
    <row r="217" spans="1:17" x14ac:dyDescent="0.2">
      <c r="A217" s="299"/>
      <c r="C217" s="311"/>
      <c r="D217" s="981"/>
      <c r="E217" s="981"/>
      <c r="F217" s="311"/>
      <c r="G217" s="981"/>
      <c r="H217" s="981"/>
      <c r="I217" s="311"/>
      <c r="J217" s="319"/>
      <c r="K217" s="311"/>
      <c r="L217" s="320"/>
      <c r="M217" s="321" t="str">
        <f t="shared" si="4"/>
        <v/>
      </c>
      <c r="N217" s="322" t="str">
        <f t="shared" si="5"/>
        <v/>
      </c>
      <c r="O217" s="311"/>
      <c r="Q217" s="299"/>
    </row>
    <row r="218" spans="1:17" x14ac:dyDescent="0.2">
      <c r="A218" s="299"/>
      <c r="C218" s="311"/>
      <c r="D218" s="981"/>
      <c r="E218" s="981"/>
      <c r="F218" s="311"/>
      <c r="G218" s="981"/>
      <c r="H218" s="981"/>
      <c r="I218" s="311"/>
      <c r="J218" s="319"/>
      <c r="K218" s="311"/>
      <c r="L218" s="320"/>
      <c r="M218" s="321" t="str">
        <f t="shared" si="4"/>
        <v/>
      </c>
      <c r="N218" s="322" t="str">
        <f t="shared" si="5"/>
        <v/>
      </c>
      <c r="O218" s="311"/>
      <c r="Q218" s="299"/>
    </row>
    <row r="219" spans="1:17" x14ac:dyDescent="0.2">
      <c r="A219" s="299"/>
      <c r="C219" s="311"/>
      <c r="D219" s="981"/>
      <c r="E219" s="981"/>
      <c r="F219" s="311"/>
      <c r="G219" s="981"/>
      <c r="H219" s="981"/>
      <c r="I219" s="311"/>
      <c r="J219" s="319"/>
      <c r="K219" s="311"/>
      <c r="L219" s="320"/>
      <c r="M219" s="321" t="str">
        <f t="shared" si="4"/>
        <v/>
      </c>
      <c r="N219" s="322" t="str">
        <f t="shared" si="5"/>
        <v/>
      </c>
      <c r="O219" s="311"/>
      <c r="Q219" s="299"/>
    </row>
    <row r="220" spans="1:17" x14ac:dyDescent="0.2">
      <c r="A220" s="299"/>
      <c r="C220" s="311"/>
      <c r="D220" s="981"/>
      <c r="E220" s="981"/>
      <c r="F220" s="311"/>
      <c r="G220" s="981"/>
      <c r="H220" s="981"/>
      <c r="I220" s="311"/>
      <c r="J220" s="319"/>
      <c r="K220" s="311"/>
      <c r="L220" s="320"/>
      <c r="M220" s="321" t="str">
        <f t="shared" si="4"/>
        <v/>
      </c>
      <c r="N220" s="322" t="str">
        <f t="shared" si="5"/>
        <v/>
      </c>
      <c r="O220" s="311"/>
      <c r="Q220" s="299"/>
    </row>
    <row r="221" spans="1:17" x14ac:dyDescent="0.2">
      <c r="A221" s="299"/>
      <c r="C221" s="311"/>
      <c r="D221" s="981"/>
      <c r="E221" s="981"/>
      <c r="F221" s="311"/>
      <c r="G221" s="981"/>
      <c r="H221" s="981"/>
      <c r="I221" s="311"/>
      <c r="J221" s="319"/>
      <c r="K221" s="311"/>
      <c r="L221" s="320"/>
      <c r="M221" s="321" t="str">
        <f t="shared" si="4"/>
        <v/>
      </c>
      <c r="N221" s="322" t="str">
        <f t="shared" si="5"/>
        <v/>
      </c>
      <c r="O221" s="311"/>
      <c r="Q221" s="299"/>
    </row>
    <row r="222" spans="1:17" x14ac:dyDescent="0.2">
      <c r="A222" s="299"/>
      <c r="C222" s="311"/>
      <c r="D222" s="981"/>
      <c r="E222" s="981"/>
      <c r="F222" s="311"/>
      <c r="G222" s="981"/>
      <c r="H222" s="981"/>
      <c r="I222" s="311"/>
      <c r="J222" s="319"/>
      <c r="K222" s="311"/>
      <c r="L222" s="320"/>
      <c r="M222" s="321" t="str">
        <f t="shared" si="4"/>
        <v/>
      </c>
      <c r="N222" s="322" t="str">
        <f t="shared" si="5"/>
        <v/>
      </c>
      <c r="O222" s="311"/>
      <c r="Q222" s="299"/>
    </row>
    <row r="223" spans="1:17" x14ac:dyDescent="0.2">
      <c r="A223" s="299"/>
      <c r="C223" s="311"/>
      <c r="D223" s="981"/>
      <c r="E223" s="981"/>
      <c r="F223" s="311"/>
      <c r="G223" s="981"/>
      <c r="H223" s="981"/>
      <c r="I223" s="311"/>
      <c r="J223" s="319"/>
      <c r="K223" s="311"/>
      <c r="L223" s="320"/>
      <c r="M223" s="321" t="str">
        <f t="shared" si="4"/>
        <v/>
      </c>
      <c r="N223" s="322" t="str">
        <f t="shared" si="5"/>
        <v/>
      </c>
      <c r="O223" s="311"/>
      <c r="Q223" s="299"/>
    </row>
    <row r="224" spans="1:17" x14ac:dyDescent="0.2">
      <c r="A224" s="299"/>
      <c r="C224" s="311"/>
      <c r="D224" s="981"/>
      <c r="E224" s="981"/>
      <c r="F224" s="311"/>
      <c r="G224" s="981"/>
      <c r="H224" s="981"/>
      <c r="I224" s="311"/>
      <c r="J224" s="319"/>
      <c r="K224" s="311"/>
      <c r="L224" s="320"/>
      <c r="M224" s="321" t="str">
        <f t="shared" si="4"/>
        <v/>
      </c>
      <c r="N224" s="322" t="str">
        <f t="shared" si="5"/>
        <v/>
      </c>
      <c r="O224" s="311"/>
      <c r="Q224" s="299"/>
    </row>
    <row r="225" spans="1:17" x14ac:dyDescent="0.2">
      <c r="A225" s="299"/>
      <c r="C225" s="311"/>
      <c r="D225" s="981"/>
      <c r="E225" s="981"/>
      <c r="F225" s="311"/>
      <c r="G225" s="981"/>
      <c r="H225" s="981"/>
      <c r="I225" s="311"/>
      <c r="J225" s="319"/>
      <c r="K225" s="311"/>
      <c r="L225" s="320"/>
      <c r="M225" s="321" t="str">
        <f t="shared" si="4"/>
        <v/>
      </c>
      <c r="N225" s="322" t="str">
        <f t="shared" si="5"/>
        <v/>
      </c>
      <c r="O225" s="311"/>
      <c r="Q225" s="299"/>
    </row>
    <row r="226" spans="1:17" x14ac:dyDescent="0.2">
      <c r="A226" s="299"/>
      <c r="C226" s="311"/>
      <c r="D226" s="981"/>
      <c r="E226" s="981"/>
      <c r="F226" s="311"/>
      <c r="G226" s="981"/>
      <c r="H226" s="981"/>
      <c r="I226" s="311"/>
      <c r="J226" s="319"/>
      <c r="K226" s="311"/>
      <c r="L226" s="320"/>
      <c r="M226" s="321" t="str">
        <f t="shared" si="4"/>
        <v/>
      </c>
      <c r="N226" s="322" t="str">
        <f t="shared" si="5"/>
        <v/>
      </c>
      <c r="O226" s="311"/>
      <c r="Q226" s="299"/>
    </row>
    <row r="227" spans="1:17" x14ac:dyDescent="0.2">
      <c r="A227" s="299"/>
      <c r="C227" s="311"/>
      <c r="D227" s="981"/>
      <c r="E227" s="981"/>
      <c r="F227" s="311"/>
      <c r="G227" s="981"/>
      <c r="H227" s="981"/>
      <c r="I227" s="311"/>
      <c r="J227" s="319"/>
      <c r="K227" s="311"/>
      <c r="L227" s="320"/>
      <c r="M227" s="321" t="str">
        <f t="shared" si="4"/>
        <v/>
      </c>
      <c r="N227" s="322" t="str">
        <f t="shared" si="5"/>
        <v/>
      </c>
      <c r="O227" s="311"/>
      <c r="Q227" s="299"/>
    </row>
    <row r="228" spans="1:17" x14ac:dyDescent="0.2">
      <c r="A228" s="299"/>
      <c r="C228" s="311"/>
      <c r="D228" s="981"/>
      <c r="E228" s="981"/>
      <c r="F228" s="311"/>
      <c r="G228" s="981"/>
      <c r="H228" s="981"/>
      <c r="I228" s="311"/>
      <c r="J228" s="319"/>
      <c r="K228" s="311"/>
      <c r="L228" s="320"/>
      <c r="M228" s="321" t="str">
        <f t="shared" si="4"/>
        <v/>
      </c>
      <c r="N228" s="322" t="str">
        <f t="shared" si="5"/>
        <v/>
      </c>
      <c r="O228" s="311"/>
      <c r="Q228" s="299"/>
    </row>
    <row r="229" spans="1:17" x14ac:dyDescent="0.2">
      <c r="A229" s="299"/>
      <c r="C229" s="311"/>
      <c r="D229" s="981"/>
      <c r="E229" s="981"/>
      <c r="F229" s="311"/>
      <c r="G229" s="981"/>
      <c r="H229" s="981"/>
      <c r="I229" s="311"/>
      <c r="J229" s="319"/>
      <c r="K229" s="311"/>
      <c r="L229" s="320"/>
      <c r="M229" s="321" t="str">
        <f t="shared" si="4"/>
        <v/>
      </c>
      <c r="N229" s="322" t="str">
        <f t="shared" si="5"/>
        <v/>
      </c>
      <c r="O229" s="311"/>
      <c r="Q229" s="299"/>
    </row>
    <row r="230" spans="1:17" x14ac:dyDescent="0.2">
      <c r="A230" s="299"/>
      <c r="C230" s="311"/>
      <c r="D230" s="981"/>
      <c r="E230" s="981"/>
      <c r="F230" s="311"/>
      <c r="G230" s="981"/>
      <c r="H230" s="981"/>
      <c r="I230" s="311"/>
      <c r="J230" s="319"/>
      <c r="K230" s="311"/>
      <c r="L230" s="320"/>
      <c r="M230" s="321" t="str">
        <f t="shared" si="4"/>
        <v/>
      </c>
      <c r="N230" s="322" t="str">
        <f t="shared" si="5"/>
        <v/>
      </c>
      <c r="O230" s="311"/>
      <c r="Q230" s="299"/>
    </row>
    <row r="231" spans="1:17" x14ac:dyDescent="0.2">
      <c r="A231" s="299"/>
      <c r="C231" s="311"/>
      <c r="D231" s="981"/>
      <c r="E231" s="981"/>
      <c r="F231" s="311"/>
      <c r="G231" s="981"/>
      <c r="H231" s="981"/>
      <c r="I231" s="311"/>
      <c r="J231" s="319"/>
      <c r="K231" s="311"/>
      <c r="L231" s="320"/>
      <c r="M231" s="321" t="str">
        <f t="shared" si="4"/>
        <v/>
      </c>
      <c r="N231" s="322" t="str">
        <f t="shared" si="5"/>
        <v/>
      </c>
      <c r="O231" s="311"/>
      <c r="Q231" s="299"/>
    </row>
    <row r="232" spans="1:17" x14ac:dyDescent="0.2">
      <c r="A232" s="299"/>
      <c r="C232" s="311"/>
      <c r="D232" s="981"/>
      <c r="E232" s="981"/>
      <c r="F232" s="311"/>
      <c r="G232" s="981"/>
      <c r="H232" s="981"/>
      <c r="I232" s="311"/>
      <c r="J232" s="319"/>
      <c r="K232" s="311"/>
      <c r="L232" s="320"/>
      <c r="M232" s="321" t="str">
        <f t="shared" si="4"/>
        <v/>
      </c>
      <c r="N232" s="322" t="str">
        <f t="shared" si="5"/>
        <v/>
      </c>
      <c r="O232" s="311"/>
      <c r="Q232" s="299"/>
    </row>
    <row r="233" spans="1:17" x14ac:dyDescent="0.2">
      <c r="A233" s="299"/>
      <c r="C233" s="311"/>
      <c r="D233" s="981"/>
      <c r="E233" s="981"/>
      <c r="F233" s="311"/>
      <c r="G233" s="981"/>
      <c r="H233" s="981"/>
      <c r="I233" s="311"/>
      <c r="J233" s="319"/>
      <c r="K233" s="311"/>
      <c r="L233" s="320"/>
      <c r="M233" s="321" t="str">
        <f t="shared" si="4"/>
        <v/>
      </c>
      <c r="N233" s="322" t="str">
        <f t="shared" si="5"/>
        <v/>
      </c>
      <c r="O233" s="311"/>
      <c r="Q233" s="299"/>
    </row>
    <row r="234" spans="1:17" x14ac:dyDescent="0.2">
      <c r="A234" s="299"/>
      <c r="C234" s="311"/>
      <c r="D234" s="981"/>
      <c r="E234" s="981"/>
      <c r="F234" s="311"/>
      <c r="G234" s="981"/>
      <c r="H234" s="981"/>
      <c r="I234" s="311"/>
      <c r="J234" s="319"/>
      <c r="K234" s="311"/>
      <c r="L234" s="320"/>
      <c r="M234" s="321" t="str">
        <f t="shared" si="4"/>
        <v/>
      </c>
      <c r="N234" s="322" t="str">
        <f t="shared" si="5"/>
        <v/>
      </c>
      <c r="O234" s="311"/>
      <c r="Q234" s="299"/>
    </row>
    <row r="235" spans="1:17" x14ac:dyDescent="0.2">
      <c r="A235" s="299"/>
      <c r="C235" s="311"/>
      <c r="D235" s="981"/>
      <c r="E235" s="981"/>
      <c r="F235" s="311"/>
      <c r="G235" s="981"/>
      <c r="H235" s="981"/>
      <c r="I235" s="311"/>
      <c r="J235" s="319"/>
      <c r="K235" s="311"/>
      <c r="L235" s="320"/>
      <c r="M235" s="321" t="str">
        <f t="shared" si="4"/>
        <v/>
      </c>
      <c r="N235" s="322" t="str">
        <f t="shared" si="5"/>
        <v/>
      </c>
      <c r="O235" s="311"/>
      <c r="Q235" s="299"/>
    </row>
    <row r="236" spans="1:17" x14ac:dyDescent="0.2">
      <c r="A236" s="299"/>
      <c r="C236" s="311"/>
      <c r="D236" s="981"/>
      <c r="E236" s="981"/>
      <c r="F236" s="311"/>
      <c r="G236" s="981"/>
      <c r="H236" s="981"/>
      <c r="I236" s="311"/>
      <c r="J236" s="319"/>
      <c r="K236" s="311"/>
      <c r="L236" s="320"/>
      <c r="M236" s="321" t="str">
        <f t="shared" si="4"/>
        <v/>
      </c>
      <c r="N236" s="322" t="str">
        <f t="shared" si="5"/>
        <v/>
      </c>
      <c r="O236" s="311"/>
      <c r="Q236" s="299"/>
    </row>
    <row r="237" spans="1:17" x14ac:dyDescent="0.2">
      <c r="A237" s="299"/>
      <c r="C237" s="311"/>
      <c r="D237" s="981"/>
      <c r="E237" s="981"/>
      <c r="F237" s="311"/>
      <c r="G237" s="981"/>
      <c r="H237" s="981"/>
      <c r="I237" s="311"/>
      <c r="J237" s="319"/>
      <c r="K237" s="311"/>
      <c r="L237" s="320"/>
      <c r="M237" s="321" t="str">
        <f t="shared" si="4"/>
        <v/>
      </c>
      <c r="N237" s="322" t="str">
        <f t="shared" si="5"/>
        <v/>
      </c>
      <c r="O237" s="311"/>
      <c r="Q237" s="299"/>
    </row>
    <row r="238" spans="1:17" x14ac:dyDescent="0.2">
      <c r="A238" s="299"/>
      <c r="C238" s="311"/>
      <c r="D238" s="981"/>
      <c r="E238" s="981"/>
      <c r="F238" s="311"/>
      <c r="G238" s="981"/>
      <c r="H238" s="981"/>
      <c r="I238" s="311"/>
      <c r="J238" s="319"/>
      <c r="K238" s="311"/>
      <c r="L238" s="320"/>
      <c r="M238" s="321" t="str">
        <f t="shared" si="4"/>
        <v/>
      </c>
      <c r="N238" s="322" t="str">
        <f t="shared" si="5"/>
        <v/>
      </c>
      <c r="O238" s="311"/>
      <c r="Q238" s="299"/>
    </row>
    <row r="239" spans="1:17" x14ac:dyDescent="0.2">
      <c r="A239" s="299"/>
      <c r="C239" s="311"/>
      <c r="D239" s="981"/>
      <c r="E239" s="981"/>
      <c r="F239" s="311"/>
      <c r="G239" s="981"/>
      <c r="H239" s="981"/>
      <c r="I239" s="311"/>
      <c r="J239" s="319"/>
      <c r="K239" s="311"/>
      <c r="L239" s="320"/>
      <c r="M239" s="321" t="str">
        <f t="shared" si="4"/>
        <v/>
      </c>
      <c r="N239" s="322" t="str">
        <f t="shared" si="5"/>
        <v/>
      </c>
      <c r="O239" s="311"/>
      <c r="Q239" s="299"/>
    </row>
    <row r="240" spans="1:17" x14ac:dyDescent="0.2">
      <c r="A240" s="299"/>
      <c r="C240" s="311"/>
      <c r="D240" s="981"/>
      <c r="E240" s="981"/>
      <c r="F240" s="311"/>
      <c r="G240" s="981"/>
      <c r="H240" s="981"/>
      <c r="I240" s="311"/>
      <c r="J240" s="319"/>
      <c r="K240" s="311"/>
      <c r="L240" s="320"/>
      <c r="M240" s="321" t="str">
        <f t="shared" si="4"/>
        <v/>
      </c>
      <c r="N240" s="322" t="str">
        <f t="shared" si="5"/>
        <v/>
      </c>
      <c r="O240" s="311"/>
      <c r="Q240" s="299"/>
    </row>
    <row r="241" spans="1:17" x14ac:dyDescent="0.2">
      <c r="A241" s="299"/>
      <c r="C241" s="311"/>
      <c r="D241" s="981"/>
      <c r="E241" s="981"/>
      <c r="F241" s="311"/>
      <c r="G241" s="981"/>
      <c r="H241" s="981"/>
      <c r="I241" s="311"/>
      <c r="J241" s="319"/>
      <c r="K241" s="311"/>
      <c r="L241" s="320"/>
      <c r="M241" s="321" t="str">
        <f t="shared" si="4"/>
        <v/>
      </c>
      <c r="N241" s="322" t="str">
        <f t="shared" si="5"/>
        <v/>
      </c>
      <c r="O241" s="311"/>
      <c r="Q241" s="299"/>
    </row>
    <row r="242" spans="1:17" x14ac:dyDescent="0.2">
      <c r="A242" s="299"/>
      <c r="C242" s="311"/>
      <c r="D242" s="981"/>
      <c r="E242" s="981"/>
      <c r="F242" s="311"/>
      <c r="G242" s="981"/>
      <c r="H242" s="981"/>
      <c r="I242" s="311"/>
      <c r="J242" s="319"/>
      <c r="K242" s="311"/>
      <c r="L242" s="320"/>
      <c r="M242" s="321" t="str">
        <f t="shared" ref="M242:M305" si="6">IF(K242="","", INDEX(CNTR_EFListSelected,MATCH(K242,CORSIA_FuelsList,0)))</f>
        <v/>
      </c>
      <c r="N242" s="322" t="str">
        <f t="shared" si="5"/>
        <v/>
      </c>
      <c r="O242" s="311"/>
      <c r="Q242" s="299"/>
    </row>
    <row r="243" spans="1:17" x14ac:dyDescent="0.2">
      <c r="A243" s="299"/>
      <c r="C243" s="311"/>
      <c r="D243" s="981"/>
      <c r="E243" s="981"/>
      <c r="F243" s="311"/>
      <c r="G243" s="981"/>
      <c r="H243" s="981"/>
      <c r="I243" s="311"/>
      <c r="J243" s="319"/>
      <c r="K243" s="311"/>
      <c r="L243" s="320"/>
      <c r="M243" s="321" t="str">
        <f t="shared" si="6"/>
        <v/>
      </c>
      <c r="N243" s="322" t="str">
        <f t="shared" ref="N243:N306" si="7">IF(COUNT(L243:M243)=2,L243*M243,"")</f>
        <v/>
      </c>
      <c r="O243" s="311"/>
      <c r="Q243" s="299"/>
    </row>
    <row r="244" spans="1:17" x14ac:dyDescent="0.2">
      <c r="A244" s="299"/>
      <c r="C244" s="311"/>
      <c r="D244" s="981"/>
      <c r="E244" s="981"/>
      <c r="F244" s="311"/>
      <c r="G244" s="981"/>
      <c r="H244" s="981"/>
      <c r="I244" s="311"/>
      <c r="J244" s="319"/>
      <c r="K244" s="311"/>
      <c r="L244" s="320"/>
      <c r="M244" s="321" t="str">
        <f t="shared" si="6"/>
        <v/>
      </c>
      <c r="N244" s="322" t="str">
        <f t="shared" si="7"/>
        <v/>
      </c>
      <c r="O244" s="311"/>
      <c r="Q244" s="299"/>
    </row>
    <row r="245" spans="1:17" x14ac:dyDescent="0.2">
      <c r="A245" s="299"/>
      <c r="C245" s="311"/>
      <c r="D245" s="981"/>
      <c r="E245" s="981"/>
      <c r="F245" s="311"/>
      <c r="G245" s="981"/>
      <c r="H245" s="981"/>
      <c r="I245" s="311"/>
      <c r="J245" s="319"/>
      <c r="K245" s="311"/>
      <c r="L245" s="320"/>
      <c r="M245" s="321" t="str">
        <f t="shared" si="6"/>
        <v/>
      </c>
      <c r="N245" s="322" t="str">
        <f t="shared" si="7"/>
        <v/>
      </c>
      <c r="O245" s="311"/>
      <c r="Q245" s="299"/>
    </row>
    <row r="246" spans="1:17" x14ac:dyDescent="0.2">
      <c r="A246" s="299"/>
      <c r="C246" s="311"/>
      <c r="D246" s="981"/>
      <c r="E246" s="981"/>
      <c r="F246" s="311"/>
      <c r="G246" s="981"/>
      <c r="H246" s="981"/>
      <c r="I246" s="311"/>
      <c r="J246" s="319"/>
      <c r="K246" s="311"/>
      <c r="L246" s="320"/>
      <c r="M246" s="321" t="str">
        <f t="shared" si="6"/>
        <v/>
      </c>
      <c r="N246" s="322" t="str">
        <f t="shared" si="7"/>
        <v/>
      </c>
      <c r="O246" s="311"/>
      <c r="Q246" s="299"/>
    </row>
    <row r="247" spans="1:17" x14ac:dyDescent="0.2">
      <c r="A247" s="299"/>
      <c r="C247" s="311"/>
      <c r="D247" s="981"/>
      <c r="E247" s="981"/>
      <c r="F247" s="311"/>
      <c r="G247" s="981"/>
      <c r="H247" s="981"/>
      <c r="I247" s="311"/>
      <c r="J247" s="319"/>
      <c r="K247" s="311"/>
      <c r="L247" s="320"/>
      <c r="M247" s="321" t="str">
        <f t="shared" si="6"/>
        <v/>
      </c>
      <c r="N247" s="322" t="str">
        <f t="shared" si="7"/>
        <v/>
      </c>
      <c r="O247" s="311"/>
      <c r="Q247" s="299"/>
    </row>
    <row r="248" spans="1:17" x14ac:dyDescent="0.2">
      <c r="A248" s="299"/>
      <c r="C248" s="311"/>
      <c r="D248" s="981"/>
      <c r="E248" s="981"/>
      <c r="F248" s="311"/>
      <c r="G248" s="981"/>
      <c r="H248" s="981"/>
      <c r="I248" s="311"/>
      <c r="J248" s="319"/>
      <c r="K248" s="311"/>
      <c r="L248" s="320"/>
      <c r="M248" s="321" t="str">
        <f t="shared" si="6"/>
        <v/>
      </c>
      <c r="N248" s="322" t="str">
        <f t="shared" si="7"/>
        <v/>
      </c>
      <c r="O248" s="311"/>
      <c r="Q248" s="299"/>
    </row>
    <row r="249" spans="1:17" x14ac:dyDescent="0.2">
      <c r="A249" s="299"/>
      <c r="C249" s="311"/>
      <c r="D249" s="981"/>
      <c r="E249" s="981"/>
      <c r="F249" s="311"/>
      <c r="G249" s="981"/>
      <c r="H249" s="981"/>
      <c r="I249" s="311"/>
      <c r="J249" s="319"/>
      <c r="K249" s="311"/>
      <c r="L249" s="320"/>
      <c r="M249" s="321" t="str">
        <f t="shared" si="6"/>
        <v/>
      </c>
      <c r="N249" s="322" t="str">
        <f t="shared" si="7"/>
        <v/>
      </c>
      <c r="O249" s="311"/>
      <c r="Q249" s="299"/>
    </row>
    <row r="250" spans="1:17" x14ac:dyDescent="0.2">
      <c r="A250" s="299"/>
      <c r="C250" s="311"/>
      <c r="D250" s="981"/>
      <c r="E250" s="981"/>
      <c r="F250" s="311"/>
      <c r="G250" s="981"/>
      <c r="H250" s="981"/>
      <c r="I250" s="311"/>
      <c r="J250" s="319"/>
      <c r="K250" s="311"/>
      <c r="L250" s="320"/>
      <c r="M250" s="321" t="str">
        <f t="shared" si="6"/>
        <v/>
      </c>
      <c r="N250" s="322" t="str">
        <f t="shared" si="7"/>
        <v/>
      </c>
      <c r="O250" s="311"/>
      <c r="Q250" s="299"/>
    </row>
    <row r="251" spans="1:17" x14ac:dyDescent="0.2">
      <c r="A251" s="299"/>
      <c r="C251" s="311"/>
      <c r="D251" s="981"/>
      <c r="E251" s="981"/>
      <c r="F251" s="311"/>
      <c r="G251" s="981"/>
      <c r="H251" s="981"/>
      <c r="I251" s="311"/>
      <c r="J251" s="319"/>
      <c r="K251" s="311"/>
      <c r="L251" s="320"/>
      <c r="M251" s="321" t="str">
        <f t="shared" si="6"/>
        <v/>
      </c>
      <c r="N251" s="322" t="str">
        <f t="shared" si="7"/>
        <v/>
      </c>
      <c r="O251" s="311"/>
      <c r="Q251" s="299"/>
    </row>
    <row r="252" spans="1:17" x14ac:dyDescent="0.2">
      <c r="A252" s="299"/>
      <c r="C252" s="311"/>
      <c r="D252" s="981"/>
      <c r="E252" s="981"/>
      <c r="F252" s="311"/>
      <c r="G252" s="981"/>
      <c r="H252" s="981"/>
      <c r="I252" s="311"/>
      <c r="J252" s="319"/>
      <c r="K252" s="311"/>
      <c r="L252" s="320"/>
      <c r="M252" s="321" t="str">
        <f t="shared" si="6"/>
        <v/>
      </c>
      <c r="N252" s="322" t="str">
        <f t="shared" si="7"/>
        <v/>
      </c>
      <c r="O252" s="311"/>
      <c r="Q252" s="299"/>
    </row>
    <row r="253" spans="1:17" x14ac:dyDescent="0.2">
      <c r="A253" s="299"/>
      <c r="C253" s="311"/>
      <c r="D253" s="981"/>
      <c r="E253" s="981"/>
      <c r="F253" s="311"/>
      <c r="G253" s="981"/>
      <c r="H253" s="981"/>
      <c r="I253" s="311"/>
      <c r="J253" s="319"/>
      <c r="K253" s="311"/>
      <c r="L253" s="320"/>
      <c r="M253" s="321" t="str">
        <f t="shared" si="6"/>
        <v/>
      </c>
      <c r="N253" s="322" t="str">
        <f t="shared" si="7"/>
        <v/>
      </c>
      <c r="O253" s="311"/>
      <c r="Q253" s="299"/>
    </row>
    <row r="254" spans="1:17" x14ac:dyDescent="0.2">
      <c r="A254" s="299"/>
      <c r="C254" s="311"/>
      <c r="D254" s="981"/>
      <c r="E254" s="981"/>
      <c r="F254" s="311"/>
      <c r="G254" s="981"/>
      <c r="H254" s="981"/>
      <c r="I254" s="311"/>
      <c r="J254" s="319"/>
      <c r="K254" s="311"/>
      <c r="L254" s="320"/>
      <c r="M254" s="321" t="str">
        <f t="shared" si="6"/>
        <v/>
      </c>
      <c r="N254" s="322" t="str">
        <f t="shared" si="7"/>
        <v/>
      </c>
      <c r="O254" s="311"/>
      <c r="Q254" s="299"/>
    </row>
    <row r="255" spans="1:17" x14ac:dyDescent="0.2">
      <c r="A255" s="299"/>
      <c r="C255" s="311"/>
      <c r="D255" s="981"/>
      <c r="E255" s="981"/>
      <c r="F255" s="311"/>
      <c r="G255" s="981"/>
      <c r="H255" s="981"/>
      <c r="I255" s="311"/>
      <c r="J255" s="319"/>
      <c r="K255" s="311"/>
      <c r="L255" s="320"/>
      <c r="M255" s="321" t="str">
        <f t="shared" si="6"/>
        <v/>
      </c>
      <c r="N255" s="322" t="str">
        <f t="shared" si="7"/>
        <v/>
      </c>
      <c r="O255" s="311"/>
      <c r="Q255" s="299"/>
    </row>
    <row r="256" spans="1:17" x14ac:dyDescent="0.2">
      <c r="A256" s="299"/>
      <c r="C256" s="311"/>
      <c r="D256" s="981"/>
      <c r="E256" s="981"/>
      <c r="F256" s="311"/>
      <c r="G256" s="981"/>
      <c r="H256" s="981"/>
      <c r="I256" s="311"/>
      <c r="J256" s="319"/>
      <c r="K256" s="311"/>
      <c r="L256" s="320"/>
      <c r="M256" s="321" t="str">
        <f t="shared" si="6"/>
        <v/>
      </c>
      <c r="N256" s="322" t="str">
        <f t="shared" si="7"/>
        <v/>
      </c>
      <c r="O256" s="311"/>
      <c r="Q256" s="299"/>
    </row>
    <row r="257" spans="1:17" x14ac:dyDescent="0.2">
      <c r="A257" s="299"/>
      <c r="C257" s="311"/>
      <c r="D257" s="981"/>
      <c r="E257" s="981"/>
      <c r="F257" s="311"/>
      <c r="G257" s="981"/>
      <c r="H257" s="981"/>
      <c r="I257" s="311"/>
      <c r="J257" s="319"/>
      <c r="K257" s="311"/>
      <c r="L257" s="320"/>
      <c r="M257" s="321" t="str">
        <f t="shared" si="6"/>
        <v/>
      </c>
      <c r="N257" s="322" t="str">
        <f t="shared" si="7"/>
        <v/>
      </c>
      <c r="O257" s="311"/>
      <c r="Q257" s="299"/>
    </row>
    <row r="258" spans="1:17" x14ac:dyDescent="0.2">
      <c r="A258" s="299"/>
      <c r="C258" s="311"/>
      <c r="D258" s="981"/>
      <c r="E258" s="981"/>
      <c r="F258" s="311"/>
      <c r="G258" s="981"/>
      <c r="H258" s="981"/>
      <c r="I258" s="311"/>
      <c r="J258" s="319"/>
      <c r="K258" s="311"/>
      <c r="L258" s="320"/>
      <c r="M258" s="321" t="str">
        <f t="shared" si="6"/>
        <v/>
      </c>
      <c r="N258" s="322" t="str">
        <f t="shared" si="7"/>
        <v/>
      </c>
      <c r="O258" s="311"/>
      <c r="Q258" s="299"/>
    </row>
    <row r="259" spans="1:17" x14ac:dyDescent="0.2">
      <c r="A259" s="299"/>
      <c r="C259" s="311"/>
      <c r="D259" s="981"/>
      <c r="E259" s="981"/>
      <c r="F259" s="311"/>
      <c r="G259" s="981"/>
      <c r="H259" s="981"/>
      <c r="I259" s="311"/>
      <c r="J259" s="319"/>
      <c r="K259" s="311"/>
      <c r="L259" s="320"/>
      <c r="M259" s="321" t="str">
        <f t="shared" si="6"/>
        <v/>
      </c>
      <c r="N259" s="322" t="str">
        <f t="shared" si="7"/>
        <v/>
      </c>
      <c r="O259" s="311"/>
      <c r="Q259" s="299"/>
    </row>
    <row r="260" spans="1:17" x14ac:dyDescent="0.2">
      <c r="A260" s="299"/>
      <c r="C260" s="311"/>
      <c r="D260" s="981"/>
      <c r="E260" s="981"/>
      <c r="F260" s="311"/>
      <c r="G260" s="981"/>
      <c r="H260" s="981"/>
      <c r="I260" s="311"/>
      <c r="J260" s="319"/>
      <c r="K260" s="311"/>
      <c r="L260" s="320"/>
      <c r="M260" s="321" t="str">
        <f t="shared" si="6"/>
        <v/>
      </c>
      <c r="N260" s="322" t="str">
        <f t="shared" si="7"/>
        <v/>
      </c>
      <c r="O260" s="311"/>
      <c r="Q260" s="299"/>
    </row>
    <row r="261" spans="1:17" x14ac:dyDescent="0.2">
      <c r="A261" s="299"/>
      <c r="C261" s="311"/>
      <c r="D261" s="981"/>
      <c r="E261" s="981"/>
      <c r="F261" s="311"/>
      <c r="G261" s="981"/>
      <c r="H261" s="981"/>
      <c r="I261" s="311"/>
      <c r="J261" s="319"/>
      <c r="K261" s="311"/>
      <c r="L261" s="320"/>
      <c r="M261" s="321" t="str">
        <f t="shared" si="6"/>
        <v/>
      </c>
      <c r="N261" s="322" t="str">
        <f t="shared" si="7"/>
        <v/>
      </c>
      <c r="O261" s="311"/>
      <c r="Q261" s="299"/>
    </row>
    <row r="262" spans="1:17" x14ac:dyDescent="0.2">
      <c r="A262" s="299"/>
      <c r="C262" s="311"/>
      <c r="D262" s="981"/>
      <c r="E262" s="981"/>
      <c r="F262" s="311"/>
      <c r="G262" s="981"/>
      <c r="H262" s="981"/>
      <c r="I262" s="311"/>
      <c r="J262" s="319"/>
      <c r="K262" s="311"/>
      <c r="L262" s="320"/>
      <c r="M262" s="321" t="str">
        <f t="shared" si="6"/>
        <v/>
      </c>
      <c r="N262" s="322" t="str">
        <f t="shared" si="7"/>
        <v/>
      </c>
      <c r="O262" s="311"/>
      <c r="Q262" s="299"/>
    </row>
    <row r="263" spans="1:17" x14ac:dyDescent="0.2">
      <c r="A263" s="299"/>
      <c r="C263" s="311"/>
      <c r="D263" s="981"/>
      <c r="E263" s="981"/>
      <c r="F263" s="311"/>
      <c r="G263" s="981"/>
      <c r="H263" s="981"/>
      <c r="I263" s="311"/>
      <c r="J263" s="319"/>
      <c r="K263" s="311"/>
      <c r="L263" s="320"/>
      <c r="M263" s="321" t="str">
        <f t="shared" si="6"/>
        <v/>
      </c>
      <c r="N263" s="322" t="str">
        <f t="shared" si="7"/>
        <v/>
      </c>
      <c r="O263" s="311"/>
      <c r="Q263" s="299"/>
    </row>
    <row r="264" spans="1:17" x14ac:dyDescent="0.2">
      <c r="A264" s="299"/>
      <c r="C264" s="311"/>
      <c r="D264" s="981"/>
      <c r="E264" s="981"/>
      <c r="F264" s="311"/>
      <c r="G264" s="981"/>
      <c r="H264" s="981"/>
      <c r="I264" s="311"/>
      <c r="J264" s="319"/>
      <c r="K264" s="311"/>
      <c r="L264" s="320"/>
      <c r="M264" s="321" t="str">
        <f t="shared" si="6"/>
        <v/>
      </c>
      <c r="N264" s="322" t="str">
        <f t="shared" si="7"/>
        <v/>
      </c>
      <c r="O264" s="311"/>
      <c r="Q264" s="299"/>
    </row>
    <row r="265" spans="1:17" x14ac:dyDescent="0.2">
      <c r="A265" s="299"/>
      <c r="C265" s="311"/>
      <c r="D265" s="981"/>
      <c r="E265" s="981"/>
      <c r="F265" s="311"/>
      <c r="G265" s="981"/>
      <c r="H265" s="981"/>
      <c r="I265" s="311"/>
      <c r="J265" s="319"/>
      <c r="K265" s="311"/>
      <c r="L265" s="320"/>
      <c r="M265" s="321" t="str">
        <f t="shared" si="6"/>
        <v/>
      </c>
      <c r="N265" s="322" t="str">
        <f t="shared" si="7"/>
        <v/>
      </c>
      <c r="O265" s="311"/>
      <c r="Q265" s="299"/>
    </row>
    <row r="266" spans="1:17" x14ac:dyDescent="0.2">
      <c r="A266" s="299"/>
      <c r="C266" s="311"/>
      <c r="D266" s="981"/>
      <c r="E266" s="981"/>
      <c r="F266" s="311"/>
      <c r="G266" s="981"/>
      <c r="H266" s="981"/>
      <c r="I266" s="311"/>
      <c r="J266" s="319"/>
      <c r="K266" s="311"/>
      <c r="L266" s="320"/>
      <c r="M266" s="321" t="str">
        <f t="shared" si="6"/>
        <v/>
      </c>
      <c r="N266" s="322" t="str">
        <f t="shared" si="7"/>
        <v/>
      </c>
      <c r="O266" s="311"/>
      <c r="Q266" s="299"/>
    </row>
    <row r="267" spans="1:17" x14ac:dyDescent="0.2">
      <c r="A267" s="299"/>
      <c r="C267" s="311"/>
      <c r="D267" s="981"/>
      <c r="E267" s="981"/>
      <c r="F267" s="311"/>
      <c r="G267" s="981"/>
      <c r="H267" s="981"/>
      <c r="I267" s="311"/>
      <c r="J267" s="319"/>
      <c r="K267" s="311"/>
      <c r="L267" s="320"/>
      <c r="M267" s="321" t="str">
        <f t="shared" si="6"/>
        <v/>
      </c>
      <c r="N267" s="322" t="str">
        <f t="shared" si="7"/>
        <v/>
      </c>
      <c r="O267" s="311"/>
      <c r="Q267" s="299"/>
    </row>
    <row r="268" spans="1:17" x14ac:dyDescent="0.2">
      <c r="A268" s="299"/>
      <c r="C268" s="311"/>
      <c r="D268" s="981"/>
      <c r="E268" s="981"/>
      <c r="F268" s="311"/>
      <c r="G268" s="981"/>
      <c r="H268" s="981"/>
      <c r="I268" s="311"/>
      <c r="J268" s="319"/>
      <c r="K268" s="311"/>
      <c r="L268" s="320"/>
      <c r="M268" s="321" t="str">
        <f t="shared" si="6"/>
        <v/>
      </c>
      <c r="N268" s="322" t="str">
        <f t="shared" si="7"/>
        <v/>
      </c>
      <c r="O268" s="311"/>
      <c r="Q268" s="299"/>
    </row>
    <row r="269" spans="1:17" x14ac:dyDescent="0.2">
      <c r="A269" s="299"/>
      <c r="C269" s="311"/>
      <c r="D269" s="981"/>
      <c r="E269" s="981"/>
      <c r="F269" s="311"/>
      <c r="G269" s="981"/>
      <c r="H269" s="981"/>
      <c r="I269" s="311"/>
      <c r="J269" s="319"/>
      <c r="K269" s="311"/>
      <c r="L269" s="320"/>
      <c r="M269" s="321" t="str">
        <f t="shared" si="6"/>
        <v/>
      </c>
      <c r="N269" s="322" t="str">
        <f t="shared" si="7"/>
        <v/>
      </c>
      <c r="O269" s="311"/>
      <c r="Q269" s="299"/>
    </row>
    <row r="270" spans="1:17" x14ac:dyDescent="0.2">
      <c r="A270" s="299"/>
      <c r="C270" s="311"/>
      <c r="D270" s="981"/>
      <c r="E270" s="981"/>
      <c r="F270" s="311"/>
      <c r="G270" s="981"/>
      <c r="H270" s="981"/>
      <c r="I270" s="311"/>
      <c r="J270" s="319"/>
      <c r="K270" s="311"/>
      <c r="L270" s="320"/>
      <c r="M270" s="321" t="str">
        <f t="shared" si="6"/>
        <v/>
      </c>
      <c r="N270" s="322" t="str">
        <f t="shared" si="7"/>
        <v/>
      </c>
      <c r="O270" s="311"/>
      <c r="Q270" s="299"/>
    </row>
    <row r="271" spans="1:17" x14ac:dyDescent="0.2">
      <c r="A271" s="299"/>
      <c r="C271" s="311"/>
      <c r="D271" s="981"/>
      <c r="E271" s="981"/>
      <c r="F271" s="311"/>
      <c r="G271" s="981"/>
      <c r="H271" s="981"/>
      <c r="I271" s="311"/>
      <c r="J271" s="319"/>
      <c r="K271" s="311"/>
      <c r="L271" s="320"/>
      <c r="M271" s="321" t="str">
        <f t="shared" si="6"/>
        <v/>
      </c>
      <c r="N271" s="322" t="str">
        <f t="shared" si="7"/>
        <v/>
      </c>
      <c r="O271" s="311"/>
      <c r="Q271" s="299"/>
    </row>
    <row r="272" spans="1:17" x14ac:dyDescent="0.2">
      <c r="A272" s="299"/>
      <c r="C272" s="311"/>
      <c r="D272" s="981"/>
      <c r="E272" s="981"/>
      <c r="F272" s="311"/>
      <c r="G272" s="981"/>
      <c r="H272" s="981"/>
      <c r="I272" s="311"/>
      <c r="J272" s="319"/>
      <c r="K272" s="311"/>
      <c r="L272" s="320"/>
      <c r="M272" s="321" t="str">
        <f t="shared" si="6"/>
        <v/>
      </c>
      <c r="N272" s="322" t="str">
        <f t="shared" si="7"/>
        <v/>
      </c>
      <c r="O272" s="311"/>
      <c r="Q272" s="299"/>
    </row>
    <row r="273" spans="1:17" x14ac:dyDescent="0.2">
      <c r="A273" s="299"/>
      <c r="C273" s="311"/>
      <c r="D273" s="981"/>
      <c r="E273" s="981"/>
      <c r="F273" s="311"/>
      <c r="G273" s="981"/>
      <c r="H273" s="981"/>
      <c r="I273" s="311"/>
      <c r="J273" s="319"/>
      <c r="K273" s="311"/>
      <c r="L273" s="320"/>
      <c r="M273" s="321" t="str">
        <f t="shared" si="6"/>
        <v/>
      </c>
      <c r="N273" s="322" t="str">
        <f t="shared" si="7"/>
        <v/>
      </c>
      <c r="O273" s="311"/>
      <c r="Q273" s="299"/>
    </row>
    <row r="274" spans="1:17" x14ac:dyDescent="0.2">
      <c r="A274" s="299"/>
      <c r="C274" s="311"/>
      <c r="D274" s="981"/>
      <c r="E274" s="981"/>
      <c r="F274" s="311"/>
      <c r="G274" s="981"/>
      <c r="H274" s="981"/>
      <c r="I274" s="311"/>
      <c r="J274" s="319"/>
      <c r="K274" s="311"/>
      <c r="L274" s="320"/>
      <c r="M274" s="321" t="str">
        <f t="shared" si="6"/>
        <v/>
      </c>
      <c r="N274" s="322" t="str">
        <f t="shared" si="7"/>
        <v/>
      </c>
      <c r="O274" s="311"/>
      <c r="Q274" s="299"/>
    </row>
    <row r="275" spans="1:17" x14ac:dyDescent="0.2">
      <c r="A275" s="299"/>
      <c r="C275" s="311"/>
      <c r="D275" s="981"/>
      <c r="E275" s="981"/>
      <c r="F275" s="311"/>
      <c r="G275" s="981"/>
      <c r="H275" s="981"/>
      <c r="I275" s="311"/>
      <c r="J275" s="319"/>
      <c r="K275" s="311"/>
      <c r="L275" s="320"/>
      <c r="M275" s="321" t="str">
        <f t="shared" si="6"/>
        <v/>
      </c>
      <c r="N275" s="322" t="str">
        <f t="shared" si="7"/>
        <v/>
      </c>
      <c r="O275" s="311"/>
      <c r="Q275" s="299"/>
    </row>
    <row r="276" spans="1:17" x14ac:dyDescent="0.2">
      <c r="A276" s="299"/>
      <c r="C276" s="311"/>
      <c r="D276" s="981"/>
      <c r="E276" s="981"/>
      <c r="F276" s="311"/>
      <c r="G276" s="981"/>
      <c r="H276" s="981"/>
      <c r="I276" s="311"/>
      <c r="J276" s="319"/>
      <c r="K276" s="311"/>
      <c r="L276" s="320"/>
      <c r="M276" s="321" t="str">
        <f t="shared" si="6"/>
        <v/>
      </c>
      <c r="N276" s="322" t="str">
        <f t="shared" si="7"/>
        <v/>
      </c>
      <c r="O276" s="311"/>
      <c r="Q276" s="299"/>
    </row>
    <row r="277" spans="1:17" x14ac:dyDescent="0.2">
      <c r="A277" s="299"/>
      <c r="C277" s="311"/>
      <c r="D277" s="981"/>
      <c r="E277" s="981"/>
      <c r="F277" s="311"/>
      <c r="G277" s="981"/>
      <c r="H277" s="981"/>
      <c r="I277" s="311"/>
      <c r="J277" s="319"/>
      <c r="K277" s="311"/>
      <c r="L277" s="320"/>
      <c r="M277" s="321" t="str">
        <f t="shared" si="6"/>
        <v/>
      </c>
      <c r="N277" s="322" t="str">
        <f t="shared" si="7"/>
        <v/>
      </c>
      <c r="O277" s="311"/>
      <c r="Q277" s="299"/>
    </row>
    <row r="278" spans="1:17" x14ac:dyDescent="0.2">
      <c r="A278" s="299"/>
      <c r="C278" s="311"/>
      <c r="D278" s="981"/>
      <c r="E278" s="981"/>
      <c r="F278" s="311"/>
      <c r="G278" s="981"/>
      <c r="H278" s="981"/>
      <c r="I278" s="311"/>
      <c r="J278" s="319"/>
      <c r="K278" s="311"/>
      <c r="L278" s="320"/>
      <c r="M278" s="321" t="str">
        <f t="shared" si="6"/>
        <v/>
      </c>
      <c r="N278" s="322" t="str">
        <f t="shared" si="7"/>
        <v/>
      </c>
      <c r="O278" s="311"/>
      <c r="Q278" s="299"/>
    </row>
    <row r="279" spans="1:17" x14ac:dyDescent="0.2">
      <c r="A279" s="299"/>
      <c r="C279" s="311"/>
      <c r="D279" s="981"/>
      <c r="E279" s="981"/>
      <c r="F279" s="311"/>
      <c r="G279" s="981"/>
      <c r="H279" s="981"/>
      <c r="I279" s="311"/>
      <c r="J279" s="319"/>
      <c r="K279" s="311"/>
      <c r="L279" s="320"/>
      <c r="M279" s="321" t="str">
        <f t="shared" si="6"/>
        <v/>
      </c>
      <c r="N279" s="322" t="str">
        <f t="shared" si="7"/>
        <v/>
      </c>
      <c r="O279" s="311"/>
      <c r="Q279" s="299"/>
    </row>
    <row r="280" spans="1:17" x14ac:dyDescent="0.2">
      <c r="A280" s="299"/>
      <c r="C280" s="311"/>
      <c r="D280" s="981"/>
      <c r="E280" s="981"/>
      <c r="F280" s="311"/>
      <c r="G280" s="981"/>
      <c r="H280" s="981"/>
      <c r="I280" s="311"/>
      <c r="J280" s="319"/>
      <c r="K280" s="311"/>
      <c r="L280" s="320"/>
      <c r="M280" s="321" t="str">
        <f t="shared" si="6"/>
        <v/>
      </c>
      <c r="N280" s="322" t="str">
        <f t="shared" si="7"/>
        <v/>
      </c>
      <c r="O280" s="311"/>
      <c r="Q280" s="299"/>
    </row>
    <row r="281" spans="1:17" x14ac:dyDescent="0.2">
      <c r="A281" s="299"/>
      <c r="C281" s="311"/>
      <c r="D281" s="981"/>
      <c r="E281" s="981"/>
      <c r="F281" s="311"/>
      <c r="G281" s="981"/>
      <c r="H281" s="981"/>
      <c r="I281" s="311"/>
      <c r="J281" s="319"/>
      <c r="K281" s="311"/>
      <c r="L281" s="320"/>
      <c r="M281" s="321" t="str">
        <f t="shared" si="6"/>
        <v/>
      </c>
      <c r="N281" s="322" t="str">
        <f t="shared" si="7"/>
        <v/>
      </c>
      <c r="O281" s="311"/>
      <c r="Q281" s="299"/>
    </row>
    <row r="282" spans="1:17" x14ac:dyDescent="0.2">
      <c r="A282" s="299"/>
      <c r="C282" s="311"/>
      <c r="D282" s="981"/>
      <c r="E282" s="981"/>
      <c r="F282" s="311"/>
      <c r="G282" s="981"/>
      <c r="H282" s="981"/>
      <c r="I282" s="311"/>
      <c r="J282" s="319"/>
      <c r="K282" s="311"/>
      <c r="L282" s="320"/>
      <c r="M282" s="321" t="str">
        <f t="shared" si="6"/>
        <v/>
      </c>
      <c r="N282" s="322" t="str">
        <f t="shared" si="7"/>
        <v/>
      </c>
      <c r="O282" s="311"/>
      <c r="Q282" s="299"/>
    </row>
    <row r="283" spans="1:17" x14ac:dyDescent="0.2">
      <c r="A283" s="299"/>
      <c r="C283" s="311"/>
      <c r="D283" s="981"/>
      <c r="E283" s="981"/>
      <c r="F283" s="311"/>
      <c r="G283" s="981"/>
      <c r="H283" s="981"/>
      <c r="I283" s="311"/>
      <c r="J283" s="319"/>
      <c r="K283" s="311"/>
      <c r="L283" s="320"/>
      <c r="M283" s="321" t="str">
        <f t="shared" si="6"/>
        <v/>
      </c>
      <c r="N283" s="322" t="str">
        <f t="shared" si="7"/>
        <v/>
      </c>
      <c r="O283" s="311"/>
      <c r="Q283" s="299"/>
    </row>
    <row r="284" spans="1:17" x14ac:dyDescent="0.2">
      <c r="A284" s="299"/>
      <c r="C284" s="311"/>
      <c r="D284" s="981"/>
      <c r="E284" s="981"/>
      <c r="F284" s="311"/>
      <c r="G284" s="981"/>
      <c r="H284" s="981"/>
      <c r="I284" s="311"/>
      <c r="J284" s="319"/>
      <c r="K284" s="311"/>
      <c r="L284" s="320"/>
      <c r="M284" s="321" t="str">
        <f t="shared" si="6"/>
        <v/>
      </c>
      <c r="N284" s="322" t="str">
        <f t="shared" si="7"/>
        <v/>
      </c>
      <c r="O284" s="311"/>
      <c r="Q284" s="299"/>
    </row>
    <row r="285" spans="1:17" x14ac:dyDescent="0.2">
      <c r="A285" s="299"/>
      <c r="C285" s="311"/>
      <c r="D285" s="981"/>
      <c r="E285" s="981"/>
      <c r="F285" s="311"/>
      <c r="G285" s="981"/>
      <c r="H285" s="981"/>
      <c r="I285" s="311"/>
      <c r="J285" s="319"/>
      <c r="K285" s="311"/>
      <c r="L285" s="320"/>
      <c r="M285" s="321" t="str">
        <f t="shared" si="6"/>
        <v/>
      </c>
      <c r="N285" s="322" t="str">
        <f t="shared" si="7"/>
        <v/>
      </c>
      <c r="O285" s="311"/>
      <c r="Q285" s="299"/>
    </row>
    <row r="286" spans="1:17" x14ac:dyDescent="0.2">
      <c r="A286" s="299"/>
      <c r="C286" s="311"/>
      <c r="D286" s="981"/>
      <c r="E286" s="981"/>
      <c r="F286" s="311"/>
      <c r="G286" s="981"/>
      <c r="H286" s="981"/>
      <c r="I286" s="311"/>
      <c r="J286" s="319"/>
      <c r="K286" s="311"/>
      <c r="L286" s="320"/>
      <c r="M286" s="321" t="str">
        <f t="shared" si="6"/>
        <v/>
      </c>
      <c r="N286" s="322" t="str">
        <f t="shared" si="7"/>
        <v/>
      </c>
      <c r="O286" s="311"/>
      <c r="Q286" s="299"/>
    </row>
    <row r="287" spans="1:17" x14ac:dyDescent="0.2">
      <c r="A287" s="299"/>
      <c r="C287" s="311"/>
      <c r="D287" s="981"/>
      <c r="E287" s="981"/>
      <c r="F287" s="311"/>
      <c r="G287" s="981"/>
      <c r="H287" s="981"/>
      <c r="I287" s="311"/>
      <c r="J287" s="319"/>
      <c r="K287" s="311"/>
      <c r="L287" s="320"/>
      <c r="M287" s="321" t="str">
        <f t="shared" si="6"/>
        <v/>
      </c>
      <c r="N287" s="322" t="str">
        <f t="shared" si="7"/>
        <v/>
      </c>
      <c r="O287" s="311"/>
      <c r="Q287" s="299"/>
    </row>
    <row r="288" spans="1:17" x14ac:dyDescent="0.2">
      <c r="A288" s="299"/>
      <c r="C288" s="311"/>
      <c r="D288" s="981"/>
      <c r="E288" s="981"/>
      <c r="F288" s="311"/>
      <c r="G288" s="981"/>
      <c r="H288" s="981"/>
      <c r="I288" s="311"/>
      <c r="J288" s="319"/>
      <c r="K288" s="311"/>
      <c r="L288" s="320"/>
      <c r="M288" s="321" t="str">
        <f t="shared" si="6"/>
        <v/>
      </c>
      <c r="N288" s="322" t="str">
        <f t="shared" si="7"/>
        <v/>
      </c>
      <c r="O288" s="311"/>
      <c r="Q288" s="299"/>
    </row>
    <row r="289" spans="1:17" x14ac:dyDescent="0.2">
      <c r="A289" s="299"/>
      <c r="C289" s="311"/>
      <c r="D289" s="981"/>
      <c r="E289" s="981"/>
      <c r="F289" s="311"/>
      <c r="G289" s="981"/>
      <c r="H289" s="981"/>
      <c r="I289" s="311"/>
      <c r="J289" s="319"/>
      <c r="K289" s="311"/>
      <c r="L289" s="320"/>
      <c r="M289" s="321" t="str">
        <f t="shared" si="6"/>
        <v/>
      </c>
      <c r="N289" s="322" t="str">
        <f t="shared" si="7"/>
        <v/>
      </c>
      <c r="O289" s="311"/>
      <c r="Q289" s="299"/>
    </row>
    <row r="290" spans="1:17" x14ac:dyDescent="0.2">
      <c r="A290" s="299"/>
      <c r="C290" s="311"/>
      <c r="D290" s="981"/>
      <c r="E290" s="981"/>
      <c r="F290" s="311"/>
      <c r="G290" s="981"/>
      <c r="H290" s="981"/>
      <c r="I290" s="311"/>
      <c r="J290" s="319"/>
      <c r="K290" s="311"/>
      <c r="L290" s="320"/>
      <c r="M290" s="321" t="str">
        <f t="shared" si="6"/>
        <v/>
      </c>
      <c r="N290" s="322" t="str">
        <f t="shared" si="7"/>
        <v/>
      </c>
      <c r="O290" s="311"/>
      <c r="Q290" s="299"/>
    </row>
    <row r="291" spans="1:17" x14ac:dyDescent="0.2">
      <c r="A291" s="299"/>
      <c r="C291" s="311"/>
      <c r="D291" s="981"/>
      <c r="E291" s="981"/>
      <c r="F291" s="311"/>
      <c r="G291" s="981"/>
      <c r="H291" s="981"/>
      <c r="I291" s="311"/>
      <c r="J291" s="319"/>
      <c r="K291" s="311"/>
      <c r="L291" s="320"/>
      <c r="M291" s="321" t="str">
        <f t="shared" si="6"/>
        <v/>
      </c>
      <c r="N291" s="322" t="str">
        <f t="shared" si="7"/>
        <v/>
      </c>
      <c r="O291" s="311"/>
      <c r="Q291" s="299"/>
    </row>
    <row r="292" spans="1:17" x14ac:dyDescent="0.2">
      <c r="A292" s="299"/>
      <c r="C292" s="311"/>
      <c r="D292" s="981"/>
      <c r="E292" s="981"/>
      <c r="F292" s="311"/>
      <c r="G292" s="981"/>
      <c r="H292" s="981"/>
      <c r="I292" s="311"/>
      <c r="J292" s="319"/>
      <c r="K292" s="311"/>
      <c r="L292" s="320"/>
      <c r="M292" s="321" t="str">
        <f t="shared" si="6"/>
        <v/>
      </c>
      <c r="N292" s="322" t="str">
        <f t="shared" si="7"/>
        <v/>
      </c>
      <c r="O292" s="311"/>
      <c r="Q292" s="299"/>
    </row>
    <row r="293" spans="1:17" x14ac:dyDescent="0.2">
      <c r="A293" s="299"/>
      <c r="C293" s="311"/>
      <c r="D293" s="981"/>
      <c r="E293" s="981"/>
      <c r="F293" s="311"/>
      <c r="G293" s="981"/>
      <c r="H293" s="981"/>
      <c r="I293" s="311"/>
      <c r="J293" s="319"/>
      <c r="K293" s="311"/>
      <c r="L293" s="320"/>
      <c r="M293" s="321" t="str">
        <f t="shared" si="6"/>
        <v/>
      </c>
      <c r="N293" s="322" t="str">
        <f t="shared" si="7"/>
        <v/>
      </c>
      <c r="O293" s="311"/>
      <c r="Q293" s="299"/>
    </row>
    <row r="294" spans="1:17" x14ac:dyDescent="0.2">
      <c r="A294" s="299"/>
      <c r="C294" s="311"/>
      <c r="D294" s="981"/>
      <c r="E294" s="981"/>
      <c r="F294" s="311"/>
      <c r="G294" s="981"/>
      <c r="H294" s="981"/>
      <c r="I294" s="311"/>
      <c r="J294" s="319"/>
      <c r="K294" s="311"/>
      <c r="L294" s="320"/>
      <c r="M294" s="321" t="str">
        <f t="shared" si="6"/>
        <v/>
      </c>
      <c r="N294" s="322" t="str">
        <f t="shared" si="7"/>
        <v/>
      </c>
      <c r="O294" s="311"/>
      <c r="Q294" s="299"/>
    </row>
    <row r="295" spans="1:17" x14ac:dyDescent="0.2">
      <c r="A295" s="299"/>
      <c r="C295" s="311"/>
      <c r="D295" s="981"/>
      <c r="E295" s="981"/>
      <c r="F295" s="311"/>
      <c r="G295" s="981"/>
      <c r="H295" s="981"/>
      <c r="I295" s="311"/>
      <c r="J295" s="319"/>
      <c r="K295" s="311"/>
      <c r="L295" s="320"/>
      <c r="M295" s="321" t="str">
        <f t="shared" si="6"/>
        <v/>
      </c>
      <c r="N295" s="322" t="str">
        <f t="shared" si="7"/>
        <v/>
      </c>
      <c r="O295" s="311"/>
      <c r="Q295" s="299"/>
    </row>
    <row r="296" spans="1:17" x14ac:dyDescent="0.2">
      <c r="A296" s="299"/>
      <c r="C296" s="311"/>
      <c r="D296" s="981"/>
      <c r="E296" s="981"/>
      <c r="F296" s="311"/>
      <c r="G296" s="981"/>
      <c r="H296" s="981"/>
      <c r="I296" s="311"/>
      <c r="J296" s="319"/>
      <c r="K296" s="311"/>
      <c r="L296" s="320"/>
      <c r="M296" s="321" t="str">
        <f t="shared" si="6"/>
        <v/>
      </c>
      <c r="N296" s="322" t="str">
        <f t="shared" si="7"/>
        <v/>
      </c>
      <c r="O296" s="311"/>
      <c r="Q296" s="299"/>
    </row>
    <row r="297" spans="1:17" x14ac:dyDescent="0.2">
      <c r="A297" s="299"/>
      <c r="C297" s="311"/>
      <c r="D297" s="981"/>
      <c r="E297" s="981"/>
      <c r="F297" s="311"/>
      <c r="G297" s="981"/>
      <c r="H297" s="981"/>
      <c r="I297" s="311"/>
      <c r="J297" s="319"/>
      <c r="K297" s="311"/>
      <c r="L297" s="320"/>
      <c r="M297" s="321" t="str">
        <f t="shared" si="6"/>
        <v/>
      </c>
      <c r="N297" s="322" t="str">
        <f t="shared" si="7"/>
        <v/>
      </c>
      <c r="O297" s="311"/>
      <c r="Q297" s="299"/>
    </row>
    <row r="298" spans="1:17" x14ac:dyDescent="0.2">
      <c r="A298" s="299"/>
      <c r="C298" s="311"/>
      <c r="D298" s="981"/>
      <c r="E298" s="981"/>
      <c r="F298" s="311"/>
      <c r="G298" s="981"/>
      <c r="H298" s="981"/>
      <c r="I298" s="311"/>
      <c r="J298" s="319"/>
      <c r="K298" s="311"/>
      <c r="L298" s="320"/>
      <c r="M298" s="321" t="str">
        <f t="shared" si="6"/>
        <v/>
      </c>
      <c r="N298" s="322" t="str">
        <f t="shared" si="7"/>
        <v/>
      </c>
      <c r="O298" s="311"/>
      <c r="Q298" s="299"/>
    </row>
    <row r="299" spans="1:17" x14ac:dyDescent="0.2">
      <c r="A299" s="299"/>
      <c r="C299" s="311"/>
      <c r="D299" s="981"/>
      <c r="E299" s="981"/>
      <c r="F299" s="311"/>
      <c r="G299" s="981"/>
      <c r="H299" s="981"/>
      <c r="I299" s="311"/>
      <c r="J299" s="319"/>
      <c r="K299" s="311"/>
      <c r="L299" s="320"/>
      <c r="M299" s="321" t="str">
        <f t="shared" si="6"/>
        <v/>
      </c>
      <c r="N299" s="322" t="str">
        <f t="shared" si="7"/>
        <v/>
      </c>
      <c r="O299" s="311"/>
      <c r="Q299" s="299"/>
    </row>
    <row r="300" spans="1:17" x14ac:dyDescent="0.2">
      <c r="A300" s="299"/>
      <c r="C300" s="311"/>
      <c r="D300" s="981"/>
      <c r="E300" s="981"/>
      <c r="F300" s="311"/>
      <c r="G300" s="981"/>
      <c r="H300" s="981"/>
      <c r="I300" s="311"/>
      <c r="J300" s="319"/>
      <c r="K300" s="311"/>
      <c r="L300" s="320"/>
      <c r="M300" s="321" t="str">
        <f t="shared" si="6"/>
        <v/>
      </c>
      <c r="N300" s="322" t="str">
        <f t="shared" si="7"/>
        <v/>
      </c>
      <c r="O300" s="311"/>
      <c r="Q300" s="299"/>
    </row>
    <row r="301" spans="1:17" x14ac:dyDescent="0.2">
      <c r="A301" s="299"/>
      <c r="C301" s="311"/>
      <c r="D301" s="981"/>
      <c r="E301" s="981"/>
      <c r="F301" s="311"/>
      <c r="G301" s="981"/>
      <c r="H301" s="981"/>
      <c r="I301" s="311"/>
      <c r="J301" s="319"/>
      <c r="K301" s="311"/>
      <c r="L301" s="320"/>
      <c r="M301" s="321" t="str">
        <f t="shared" si="6"/>
        <v/>
      </c>
      <c r="N301" s="322" t="str">
        <f t="shared" si="7"/>
        <v/>
      </c>
      <c r="O301" s="311"/>
      <c r="Q301" s="299"/>
    </row>
    <row r="302" spans="1:17" x14ac:dyDescent="0.2">
      <c r="A302" s="299"/>
      <c r="C302" s="311"/>
      <c r="D302" s="981"/>
      <c r="E302" s="981"/>
      <c r="F302" s="311"/>
      <c r="G302" s="981"/>
      <c r="H302" s="981"/>
      <c r="I302" s="311"/>
      <c r="J302" s="319"/>
      <c r="K302" s="311"/>
      <c r="L302" s="320"/>
      <c r="M302" s="321" t="str">
        <f t="shared" si="6"/>
        <v/>
      </c>
      <c r="N302" s="322" t="str">
        <f t="shared" si="7"/>
        <v/>
      </c>
      <c r="O302" s="311"/>
      <c r="Q302" s="299"/>
    </row>
    <row r="303" spans="1:17" x14ac:dyDescent="0.2">
      <c r="A303" s="299"/>
      <c r="C303" s="311"/>
      <c r="D303" s="981"/>
      <c r="E303" s="981"/>
      <c r="F303" s="311"/>
      <c r="G303" s="981"/>
      <c r="H303" s="981"/>
      <c r="I303" s="311"/>
      <c r="J303" s="319"/>
      <c r="K303" s="311"/>
      <c r="L303" s="320"/>
      <c r="M303" s="321" t="str">
        <f t="shared" si="6"/>
        <v/>
      </c>
      <c r="N303" s="322" t="str">
        <f t="shared" si="7"/>
        <v/>
      </c>
      <c r="O303" s="311"/>
      <c r="Q303" s="299"/>
    </row>
    <row r="304" spans="1:17" x14ac:dyDescent="0.2">
      <c r="A304" s="299"/>
      <c r="C304" s="311"/>
      <c r="D304" s="981"/>
      <c r="E304" s="981"/>
      <c r="F304" s="311"/>
      <c r="G304" s="981"/>
      <c r="H304" s="981"/>
      <c r="I304" s="311"/>
      <c r="J304" s="319"/>
      <c r="K304" s="311"/>
      <c r="L304" s="320"/>
      <c r="M304" s="321" t="str">
        <f t="shared" si="6"/>
        <v/>
      </c>
      <c r="N304" s="322" t="str">
        <f t="shared" si="7"/>
        <v/>
      </c>
      <c r="O304" s="311"/>
      <c r="Q304" s="299"/>
    </row>
    <row r="305" spans="1:17" x14ac:dyDescent="0.2">
      <c r="A305" s="299"/>
      <c r="C305" s="311"/>
      <c r="D305" s="981"/>
      <c r="E305" s="981"/>
      <c r="F305" s="311"/>
      <c r="G305" s="981"/>
      <c r="H305" s="981"/>
      <c r="I305" s="311"/>
      <c r="J305" s="319"/>
      <c r="K305" s="311"/>
      <c r="L305" s="320"/>
      <c r="M305" s="321" t="str">
        <f t="shared" si="6"/>
        <v/>
      </c>
      <c r="N305" s="322" t="str">
        <f t="shared" si="7"/>
        <v/>
      </c>
      <c r="O305" s="311"/>
      <c r="Q305" s="299"/>
    </row>
    <row r="306" spans="1:17" x14ac:dyDescent="0.2">
      <c r="A306" s="299"/>
      <c r="C306" s="311"/>
      <c r="D306" s="981"/>
      <c r="E306" s="981"/>
      <c r="F306" s="311"/>
      <c r="G306" s="981"/>
      <c r="H306" s="981"/>
      <c r="I306" s="311"/>
      <c r="J306" s="319"/>
      <c r="K306" s="311"/>
      <c r="L306" s="320"/>
      <c r="M306" s="321" t="str">
        <f t="shared" ref="M306:M348" si="8">IF(K306="","", INDEX(CNTR_EFListSelected,MATCH(K306,CORSIA_FuelsList,0)))</f>
        <v/>
      </c>
      <c r="N306" s="322" t="str">
        <f t="shared" si="7"/>
        <v/>
      </c>
      <c r="O306" s="311"/>
      <c r="Q306" s="299"/>
    </row>
    <row r="307" spans="1:17" x14ac:dyDescent="0.2">
      <c r="A307" s="299"/>
      <c r="C307" s="311"/>
      <c r="D307" s="981"/>
      <c r="E307" s="981"/>
      <c r="F307" s="311"/>
      <c r="G307" s="981"/>
      <c r="H307" s="981"/>
      <c r="I307" s="311"/>
      <c r="J307" s="319"/>
      <c r="K307" s="311"/>
      <c r="L307" s="320"/>
      <c r="M307" s="321" t="str">
        <f t="shared" si="8"/>
        <v/>
      </c>
      <c r="N307" s="322" t="str">
        <f t="shared" ref="N307:N348" si="9">IF(COUNT(L307:M307)=2,L307*M307,"")</f>
        <v/>
      </c>
      <c r="O307" s="311"/>
      <c r="Q307" s="299"/>
    </row>
    <row r="308" spans="1:17" x14ac:dyDescent="0.2">
      <c r="A308" s="299"/>
      <c r="C308" s="311"/>
      <c r="D308" s="981"/>
      <c r="E308" s="981"/>
      <c r="F308" s="311"/>
      <c r="G308" s="981"/>
      <c r="H308" s="981"/>
      <c r="I308" s="311"/>
      <c r="J308" s="319"/>
      <c r="K308" s="311"/>
      <c r="L308" s="320"/>
      <c r="M308" s="321" t="str">
        <f t="shared" si="8"/>
        <v/>
      </c>
      <c r="N308" s="322" t="str">
        <f t="shared" si="9"/>
        <v/>
      </c>
      <c r="O308" s="311"/>
      <c r="Q308" s="299"/>
    </row>
    <row r="309" spans="1:17" x14ac:dyDescent="0.2">
      <c r="A309" s="299"/>
      <c r="C309" s="311"/>
      <c r="D309" s="981"/>
      <c r="E309" s="981"/>
      <c r="F309" s="311"/>
      <c r="G309" s="981"/>
      <c r="H309" s="981"/>
      <c r="I309" s="311"/>
      <c r="J309" s="319"/>
      <c r="K309" s="311"/>
      <c r="L309" s="320"/>
      <c r="M309" s="321" t="str">
        <f t="shared" si="8"/>
        <v/>
      </c>
      <c r="N309" s="322" t="str">
        <f t="shared" si="9"/>
        <v/>
      </c>
      <c r="O309" s="311"/>
      <c r="Q309" s="299"/>
    </row>
    <row r="310" spans="1:17" x14ac:dyDescent="0.2">
      <c r="A310" s="299"/>
      <c r="C310" s="311"/>
      <c r="D310" s="981"/>
      <c r="E310" s="981"/>
      <c r="F310" s="311"/>
      <c r="G310" s="981"/>
      <c r="H310" s="981"/>
      <c r="I310" s="311"/>
      <c r="J310" s="319"/>
      <c r="K310" s="311"/>
      <c r="L310" s="320"/>
      <c r="M310" s="321" t="str">
        <f t="shared" si="8"/>
        <v/>
      </c>
      <c r="N310" s="322" t="str">
        <f t="shared" si="9"/>
        <v/>
      </c>
      <c r="O310" s="311"/>
      <c r="Q310" s="299"/>
    </row>
    <row r="311" spans="1:17" x14ac:dyDescent="0.2">
      <c r="A311" s="299"/>
      <c r="C311" s="311"/>
      <c r="D311" s="981"/>
      <c r="E311" s="981"/>
      <c r="F311" s="311"/>
      <c r="G311" s="981"/>
      <c r="H311" s="981"/>
      <c r="I311" s="311"/>
      <c r="J311" s="319"/>
      <c r="K311" s="311"/>
      <c r="L311" s="320"/>
      <c r="M311" s="321" t="str">
        <f t="shared" si="8"/>
        <v/>
      </c>
      <c r="N311" s="322" t="str">
        <f t="shared" si="9"/>
        <v/>
      </c>
      <c r="O311" s="311"/>
      <c r="Q311" s="299"/>
    </row>
    <row r="312" spans="1:17" x14ac:dyDescent="0.2">
      <c r="A312" s="299"/>
      <c r="C312" s="311"/>
      <c r="D312" s="981"/>
      <c r="E312" s="981"/>
      <c r="F312" s="311"/>
      <c r="G312" s="981"/>
      <c r="H312" s="981"/>
      <c r="I312" s="311"/>
      <c r="J312" s="319"/>
      <c r="K312" s="311"/>
      <c r="L312" s="320"/>
      <c r="M312" s="321" t="str">
        <f t="shared" si="8"/>
        <v/>
      </c>
      <c r="N312" s="322" t="str">
        <f t="shared" si="9"/>
        <v/>
      </c>
      <c r="O312" s="311"/>
      <c r="Q312" s="299"/>
    </row>
    <row r="313" spans="1:17" x14ac:dyDescent="0.2">
      <c r="A313" s="299"/>
      <c r="C313" s="311"/>
      <c r="D313" s="981"/>
      <c r="E313" s="981"/>
      <c r="F313" s="311"/>
      <c r="G313" s="981"/>
      <c r="H313" s="981"/>
      <c r="I313" s="311"/>
      <c r="J313" s="319"/>
      <c r="K313" s="311"/>
      <c r="L313" s="320"/>
      <c r="M313" s="321" t="str">
        <f t="shared" si="8"/>
        <v/>
      </c>
      <c r="N313" s="322" t="str">
        <f t="shared" si="9"/>
        <v/>
      </c>
      <c r="O313" s="311"/>
      <c r="Q313" s="299"/>
    </row>
    <row r="314" spans="1:17" x14ac:dyDescent="0.2">
      <c r="A314" s="299"/>
      <c r="C314" s="311"/>
      <c r="D314" s="981"/>
      <c r="E314" s="981"/>
      <c r="F314" s="311"/>
      <c r="G314" s="981"/>
      <c r="H314" s="981"/>
      <c r="I314" s="311"/>
      <c r="J314" s="319"/>
      <c r="K314" s="311"/>
      <c r="L314" s="320"/>
      <c r="M314" s="321" t="str">
        <f t="shared" si="8"/>
        <v/>
      </c>
      <c r="N314" s="322" t="str">
        <f t="shared" si="9"/>
        <v/>
      </c>
      <c r="O314" s="311"/>
      <c r="Q314" s="299"/>
    </row>
    <row r="315" spans="1:17" x14ac:dyDescent="0.2">
      <c r="A315" s="299"/>
      <c r="C315" s="311"/>
      <c r="D315" s="981"/>
      <c r="E315" s="981"/>
      <c r="F315" s="311"/>
      <c r="G315" s="981"/>
      <c r="H315" s="981"/>
      <c r="I315" s="311"/>
      <c r="J315" s="319"/>
      <c r="K315" s="311"/>
      <c r="L315" s="320"/>
      <c r="M315" s="321" t="str">
        <f t="shared" si="8"/>
        <v/>
      </c>
      <c r="N315" s="322" t="str">
        <f t="shared" si="9"/>
        <v/>
      </c>
      <c r="O315" s="311"/>
      <c r="Q315" s="299"/>
    </row>
    <row r="316" spans="1:17" x14ac:dyDescent="0.2">
      <c r="A316" s="299"/>
      <c r="C316" s="311"/>
      <c r="D316" s="981"/>
      <c r="E316" s="981"/>
      <c r="F316" s="311"/>
      <c r="G316" s="981"/>
      <c r="H316" s="981"/>
      <c r="I316" s="311"/>
      <c r="J316" s="319"/>
      <c r="K316" s="311"/>
      <c r="L316" s="320"/>
      <c r="M316" s="321" t="str">
        <f t="shared" si="8"/>
        <v/>
      </c>
      <c r="N316" s="322" t="str">
        <f t="shared" si="9"/>
        <v/>
      </c>
      <c r="O316" s="311"/>
      <c r="Q316" s="299"/>
    </row>
    <row r="317" spans="1:17" x14ac:dyDescent="0.2">
      <c r="A317" s="299"/>
      <c r="C317" s="311"/>
      <c r="D317" s="981"/>
      <c r="E317" s="981"/>
      <c r="F317" s="311"/>
      <c r="G317" s="981"/>
      <c r="H317" s="981"/>
      <c r="I317" s="311"/>
      <c r="J317" s="319"/>
      <c r="K317" s="311"/>
      <c r="L317" s="320"/>
      <c r="M317" s="321" t="str">
        <f t="shared" si="8"/>
        <v/>
      </c>
      <c r="N317" s="322" t="str">
        <f t="shared" si="9"/>
        <v/>
      </c>
      <c r="O317" s="311"/>
      <c r="Q317" s="299"/>
    </row>
    <row r="318" spans="1:17" x14ac:dyDescent="0.2">
      <c r="A318" s="299"/>
      <c r="C318" s="311"/>
      <c r="D318" s="981"/>
      <c r="E318" s="981"/>
      <c r="F318" s="311"/>
      <c r="G318" s="981"/>
      <c r="H318" s="981"/>
      <c r="I318" s="311"/>
      <c r="J318" s="319"/>
      <c r="K318" s="311"/>
      <c r="L318" s="320"/>
      <c r="M318" s="321" t="str">
        <f t="shared" si="8"/>
        <v/>
      </c>
      <c r="N318" s="322" t="str">
        <f t="shared" si="9"/>
        <v/>
      </c>
      <c r="O318" s="311"/>
      <c r="Q318" s="299"/>
    </row>
    <row r="319" spans="1:17" x14ac:dyDescent="0.2">
      <c r="A319" s="299"/>
      <c r="C319" s="311"/>
      <c r="D319" s="981"/>
      <c r="E319" s="981"/>
      <c r="F319" s="311"/>
      <c r="G319" s="981"/>
      <c r="H319" s="981"/>
      <c r="I319" s="311"/>
      <c r="J319" s="319"/>
      <c r="K319" s="311"/>
      <c r="L319" s="320"/>
      <c r="M319" s="321" t="str">
        <f t="shared" si="8"/>
        <v/>
      </c>
      <c r="N319" s="322" t="str">
        <f t="shared" si="9"/>
        <v/>
      </c>
      <c r="O319" s="311"/>
      <c r="Q319" s="299"/>
    </row>
    <row r="320" spans="1:17" x14ac:dyDescent="0.2">
      <c r="A320" s="299"/>
      <c r="C320" s="311"/>
      <c r="D320" s="981"/>
      <c r="E320" s="981"/>
      <c r="F320" s="311"/>
      <c r="G320" s="981"/>
      <c r="H320" s="981"/>
      <c r="I320" s="311"/>
      <c r="J320" s="319"/>
      <c r="K320" s="311"/>
      <c r="L320" s="320"/>
      <c r="M320" s="321" t="str">
        <f t="shared" si="8"/>
        <v/>
      </c>
      <c r="N320" s="322" t="str">
        <f t="shared" si="9"/>
        <v/>
      </c>
      <c r="O320" s="311"/>
      <c r="Q320" s="299"/>
    </row>
    <row r="321" spans="1:17" x14ac:dyDescent="0.2">
      <c r="A321" s="299"/>
      <c r="C321" s="311"/>
      <c r="D321" s="981"/>
      <c r="E321" s="981"/>
      <c r="F321" s="311"/>
      <c r="G321" s="981"/>
      <c r="H321" s="981"/>
      <c r="I321" s="311"/>
      <c r="J321" s="319"/>
      <c r="K321" s="311"/>
      <c r="L321" s="320"/>
      <c r="M321" s="321" t="str">
        <f t="shared" si="8"/>
        <v/>
      </c>
      <c r="N321" s="322" t="str">
        <f t="shared" si="9"/>
        <v/>
      </c>
      <c r="O321" s="311"/>
      <c r="Q321" s="299"/>
    </row>
    <row r="322" spans="1:17" x14ac:dyDescent="0.2">
      <c r="A322" s="299"/>
      <c r="C322" s="311"/>
      <c r="D322" s="981"/>
      <c r="E322" s="981"/>
      <c r="F322" s="311"/>
      <c r="G322" s="981"/>
      <c r="H322" s="981"/>
      <c r="I322" s="311"/>
      <c r="J322" s="319"/>
      <c r="K322" s="311"/>
      <c r="L322" s="320"/>
      <c r="M322" s="321" t="str">
        <f t="shared" si="8"/>
        <v/>
      </c>
      <c r="N322" s="322" t="str">
        <f t="shared" si="9"/>
        <v/>
      </c>
      <c r="O322" s="311"/>
      <c r="Q322" s="299"/>
    </row>
    <row r="323" spans="1:17" x14ac:dyDescent="0.2">
      <c r="A323" s="299"/>
      <c r="C323" s="311"/>
      <c r="D323" s="981"/>
      <c r="E323" s="981"/>
      <c r="F323" s="311"/>
      <c r="G323" s="981"/>
      <c r="H323" s="981"/>
      <c r="I323" s="311"/>
      <c r="J323" s="319"/>
      <c r="K323" s="311"/>
      <c r="L323" s="320"/>
      <c r="M323" s="321" t="str">
        <f t="shared" si="8"/>
        <v/>
      </c>
      <c r="N323" s="322" t="str">
        <f t="shared" si="9"/>
        <v/>
      </c>
      <c r="O323" s="311"/>
      <c r="Q323" s="299"/>
    </row>
    <row r="324" spans="1:17" x14ac:dyDescent="0.2">
      <c r="A324" s="299"/>
      <c r="C324" s="311"/>
      <c r="D324" s="981"/>
      <c r="E324" s="981"/>
      <c r="F324" s="311"/>
      <c r="G324" s="981"/>
      <c r="H324" s="981"/>
      <c r="I324" s="311"/>
      <c r="J324" s="319"/>
      <c r="K324" s="311"/>
      <c r="L324" s="320"/>
      <c r="M324" s="321" t="str">
        <f t="shared" si="8"/>
        <v/>
      </c>
      <c r="N324" s="322" t="str">
        <f t="shared" si="9"/>
        <v/>
      </c>
      <c r="O324" s="311"/>
      <c r="Q324" s="299"/>
    </row>
    <row r="325" spans="1:17" x14ac:dyDescent="0.2">
      <c r="A325" s="299"/>
      <c r="C325" s="311"/>
      <c r="D325" s="981"/>
      <c r="E325" s="981"/>
      <c r="F325" s="311"/>
      <c r="G325" s="981"/>
      <c r="H325" s="981"/>
      <c r="I325" s="311"/>
      <c r="J325" s="319"/>
      <c r="K325" s="311"/>
      <c r="L325" s="320"/>
      <c r="M325" s="321" t="str">
        <f t="shared" si="8"/>
        <v/>
      </c>
      <c r="N325" s="322" t="str">
        <f t="shared" si="9"/>
        <v/>
      </c>
      <c r="O325" s="311"/>
      <c r="Q325" s="299"/>
    </row>
    <row r="326" spans="1:17" x14ac:dyDescent="0.2">
      <c r="A326" s="299"/>
      <c r="C326" s="311"/>
      <c r="D326" s="981"/>
      <c r="E326" s="981"/>
      <c r="F326" s="311"/>
      <c r="G326" s="981"/>
      <c r="H326" s="981"/>
      <c r="I326" s="311"/>
      <c r="J326" s="319"/>
      <c r="K326" s="311"/>
      <c r="L326" s="320"/>
      <c r="M326" s="321" t="str">
        <f t="shared" si="8"/>
        <v/>
      </c>
      <c r="N326" s="322" t="str">
        <f t="shared" si="9"/>
        <v/>
      </c>
      <c r="O326" s="311"/>
      <c r="Q326" s="299"/>
    </row>
    <row r="327" spans="1:17" x14ac:dyDescent="0.2">
      <c r="A327" s="299"/>
      <c r="C327" s="311"/>
      <c r="D327" s="981"/>
      <c r="E327" s="981"/>
      <c r="F327" s="311"/>
      <c r="G327" s="981"/>
      <c r="H327" s="981"/>
      <c r="I327" s="311"/>
      <c r="J327" s="319"/>
      <c r="K327" s="311"/>
      <c r="L327" s="320"/>
      <c r="M327" s="321" t="str">
        <f t="shared" si="8"/>
        <v/>
      </c>
      <c r="N327" s="322" t="str">
        <f t="shared" si="9"/>
        <v/>
      </c>
      <c r="O327" s="311"/>
      <c r="Q327" s="299"/>
    </row>
    <row r="328" spans="1:17" x14ac:dyDescent="0.2">
      <c r="A328" s="299"/>
      <c r="C328" s="311"/>
      <c r="D328" s="981"/>
      <c r="E328" s="981"/>
      <c r="F328" s="311"/>
      <c r="G328" s="981"/>
      <c r="H328" s="981"/>
      <c r="I328" s="311"/>
      <c r="J328" s="319"/>
      <c r="K328" s="311"/>
      <c r="L328" s="320"/>
      <c r="M328" s="321" t="str">
        <f t="shared" si="8"/>
        <v/>
      </c>
      <c r="N328" s="322" t="str">
        <f t="shared" si="9"/>
        <v/>
      </c>
      <c r="O328" s="311"/>
      <c r="Q328" s="299"/>
    </row>
    <row r="329" spans="1:17" x14ac:dyDescent="0.2">
      <c r="A329" s="299"/>
      <c r="C329" s="311"/>
      <c r="D329" s="981"/>
      <c r="E329" s="981"/>
      <c r="F329" s="311"/>
      <c r="G329" s="981"/>
      <c r="H329" s="981"/>
      <c r="I329" s="311"/>
      <c r="J329" s="319"/>
      <c r="K329" s="311"/>
      <c r="L329" s="320"/>
      <c r="M329" s="321" t="str">
        <f t="shared" si="8"/>
        <v/>
      </c>
      <c r="N329" s="322" t="str">
        <f t="shared" si="9"/>
        <v/>
      </c>
      <c r="O329" s="311"/>
      <c r="Q329" s="299"/>
    </row>
    <row r="330" spans="1:17" x14ac:dyDescent="0.2">
      <c r="A330" s="299"/>
      <c r="C330" s="311"/>
      <c r="D330" s="981"/>
      <c r="E330" s="981"/>
      <c r="F330" s="311"/>
      <c r="G330" s="981"/>
      <c r="H330" s="981"/>
      <c r="I330" s="311"/>
      <c r="J330" s="319"/>
      <c r="K330" s="311"/>
      <c r="L330" s="320"/>
      <c r="M330" s="321" t="str">
        <f t="shared" si="8"/>
        <v/>
      </c>
      <c r="N330" s="322" t="str">
        <f t="shared" si="9"/>
        <v/>
      </c>
      <c r="O330" s="311"/>
      <c r="Q330" s="299"/>
    </row>
    <row r="331" spans="1:17" x14ac:dyDescent="0.2">
      <c r="A331" s="299"/>
      <c r="C331" s="311"/>
      <c r="D331" s="981"/>
      <c r="E331" s="981"/>
      <c r="F331" s="311"/>
      <c r="G331" s="981"/>
      <c r="H331" s="981"/>
      <c r="I331" s="311"/>
      <c r="J331" s="319"/>
      <c r="K331" s="311"/>
      <c r="L331" s="320"/>
      <c r="M331" s="321" t="str">
        <f t="shared" si="8"/>
        <v/>
      </c>
      <c r="N331" s="322" t="str">
        <f t="shared" si="9"/>
        <v/>
      </c>
      <c r="O331" s="311"/>
      <c r="Q331" s="299"/>
    </row>
    <row r="332" spans="1:17" x14ac:dyDescent="0.2">
      <c r="A332" s="299"/>
      <c r="C332" s="311"/>
      <c r="D332" s="981"/>
      <c r="E332" s="981"/>
      <c r="F332" s="311"/>
      <c r="G332" s="981"/>
      <c r="H332" s="981"/>
      <c r="I332" s="311"/>
      <c r="J332" s="319"/>
      <c r="K332" s="311"/>
      <c r="L332" s="320"/>
      <c r="M332" s="321" t="str">
        <f t="shared" si="8"/>
        <v/>
      </c>
      <c r="N332" s="322" t="str">
        <f t="shared" si="9"/>
        <v/>
      </c>
      <c r="O332" s="311"/>
      <c r="Q332" s="299"/>
    </row>
    <row r="333" spans="1:17" x14ac:dyDescent="0.2">
      <c r="A333" s="299"/>
      <c r="C333" s="311"/>
      <c r="D333" s="981"/>
      <c r="E333" s="981"/>
      <c r="F333" s="311"/>
      <c r="G333" s="981"/>
      <c r="H333" s="981"/>
      <c r="I333" s="311"/>
      <c r="J333" s="319"/>
      <c r="K333" s="311"/>
      <c r="L333" s="320"/>
      <c r="M333" s="321" t="str">
        <f t="shared" si="8"/>
        <v/>
      </c>
      <c r="N333" s="322" t="str">
        <f t="shared" si="9"/>
        <v/>
      </c>
      <c r="O333" s="311"/>
      <c r="Q333" s="299"/>
    </row>
    <row r="334" spans="1:17" x14ac:dyDescent="0.2">
      <c r="A334" s="299"/>
      <c r="C334" s="311"/>
      <c r="D334" s="981"/>
      <c r="E334" s="981"/>
      <c r="F334" s="311"/>
      <c r="G334" s="981"/>
      <c r="H334" s="981"/>
      <c r="I334" s="311"/>
      <c r="J334" s="319"/>
      <c r="K334" s="311"/>
      <c r="L334" s="320"/>
      <c r="M334" s="321" t="str">
        <f t="shared" si="8"/>
        <v/>
      </c>
      <c r="N334" s="322" t="str">
        <f t="shared" si="9"/>
        <v/>
      </c>
      <c r="O334" s="311"/>
      <c r="Q334" s="299"/>
    </row>
    <row r="335" spans="1:17" x14ac:dyDescent="0.2">
      <c r="A335" s="299"/>
      <c r="C335" s="311"/>
      <c r="D335" s="981"/>
      <c r="E335" s="981"/>
      <c r="F335" s="311"/>
      <c r="G335" s="981"/>
      <c r="H335" s="981"/>
      <c r="I335" s="311"/>
      <c r="J335" s="319"/>
      <c r="K335" s="311"/>
      <c r="L335" s="320"/>
      <c r="M335" s="321" t="str">
        <f t="shared" si="8"/>
        <v/>
      </c>
      <c r="N335" s="322" t="str">
        <f t="shared" si="9"/>
        <v/>
      </c>
      <c r="O335" s="311"/>
      <c r="Q335" s="299"/>
    </row>
    <row r="336" spans="1:17" x14ac:dyDescent="0.2">
      <c r="A336" s="299"/>
      <c r="C336" s="311"/>
      <c r="D336" s="981"/>
      <c r="E336" s="981"/>
      <c r="F336" s="311"/>
      <c r="G336" s="981"/>
      <c r="H336" s="981"/>
      <c r="I336" s="311"/>
      <c r="J336" s="319"/>
      <c r="K336" s="311"/>
      <c r="L336" s="320"/>
      <c r="M336" s="321" t="str">
        <f t="shared" si="8"/>
        <v/>
      </c>
      <c r="N336" s="322" t="str">
        <f t="shared" si="9"/>
        <v/>
      </c>
      <c r="O336" s="311"/>
      <c r="Q336" s="299"/>
    </row>
    <row r="337" spans="1:17" x14ac:dyDescent="0.2">
      <c r="A337" s="299"/>
      <c r="C337" s="311"/>
      <c r="D337" s="981"/>
      <c r="E337" s="981"/>
      <c r="F337" s="311"/>
      <c r="G337" s="981"/>
      <c r="H337" s="981"/>
      <c r="I337" s="311"/>
      <c r="J337" s="319"/>
      <c r="K337" s="311"/>
      <c r="L337" s="320"/>
      <c r="M337" s="321" t="str">
        <f t="shared" si="8"/>
        <v/>
      </c>
      <c r="N337" s="322" t="str">
        <f t="shared" si="9"/>
        <v/>
      </c>
      <c r="O337" s="311"/>
      <c r="Q337" s="299"/>
    </row>
    <row r="338" spans="1:17" x14ac:dyDescent="0.2">
      <c r="A338" s="299"/>
      <c r="C338" s="311"/>
      <c r="D338" s="981"/>
      <c r="E338" s="981"/>
      <c r="F338" s="311"/>
      <c r="G338" s="981"/>
      <c r="H338" s="981"/>
      <c r="I338" s="311"/>
      <c r="J338" s="319"/>
      <c r="K338" s="311"/>
      <c r="L338" s="320"/>
      <c r="M338" s="321" t="str">
        <f t="shared" si="8"/>
        <v/>
      </c>
      <c r="N338" s="322" t="str">
        <f t="shared" si="9"/>
        <v/>
      </c>
      <c r="O338" s="311"/>
      <c r="Q338" s="299"/>
    </row>
    <row r="339" spans="1:17" x14ac:dyDescent="0.2">
      <c r="A339" s="299"/>
      <c r="C339" s="311"/>
      <c r="D339" s="981"/>
      <c r="E339" s="981"/>
      <c r="F339" s="311"/>
      <c r="G339" s="981"/>
      <c r="H339" s="981"/>
      <c r="I339" s="311"/>
      <c r="J339" s="319"/>
      <c r="K339" s="311"/>
      <c r="L339" s="320"/>
      <c r="M339" s="321" t="str">
        <f t="shared" si="8"/>
        <v/>
      </c>
      <c r="N339" s="322" t="str">
        <f t="shared" si="9"/>
        <v/>
      </c>
      <c r="O339" s="311"/>
      <c r="Q339" s="299"/>
    </row>
    <row r="340" spans="1:17" x14ac:dyDescent="0.2">
      <c r="A340" s="299"/>
      <c r="C340" s="311"/>
      <c r="D340" s="981"/>
      <c r="E340" s="981"/>
      <c r="F340" s="311"/>
      <c r="G340" s="981"/>
      <c r="H340" s="981"/>
      <c r="I340" s="311"/>
      <c r="J340" s="319"/>
      <c r="K340" s="311"/>
      <c r="L340" s="320"/>
      <c r="M340" s="321" t="str">
        <f t="shared" si="8"/>
        <v/>
      </c>
      <c r="N340" s="322" t="str">
        <f t="shared" si="9"/>
        <v/>
      </c>
      <c r="O340" s="311"/>
      <c r="Q340" s="299"/>
    </row>
    <row r="341" spans="1:17" x14ac:dyDescent="0.2">
      <c r="A341" s="299"/>
      <c r="C341" s="311"/>
      <c r="D341" s="981"/>
      <c r="E341" s="981"/>
      <c r="F341" s="311"/>
      <c r="G341" s="981"/>
      <c r="H341" s="981"/>
      <c r="I341" s="311"/>
      <c r="J341" s="319"/>
      <c r="K341" s="311"/>
      <c r="L341" s="320"/>
      <c r="M341" s="321" t="str">
        <f t="shared" si="8"/>
        <v/>
      </c>
      <c r="N341" s="322" t="str">
        <f t="shared" si="9"/>
        <v/>
      </c>
      <c r="O341" s="311"/>
      <c r="Q341" s="299"/>
    </row>
    <row r="342" spans="1:17" x14ac:dyDescent="0.2">
      <c r="A342" s="299"/>
      <c r="C342" s="311"/>
      <c r="D342" s="981"/>
      <c r="E342" s="981"/>
      <c r="F342" s="311"/>
      <c r="G342" s="981"/>
      <c r="H342" s="981"/>
      <c r="I342" s="311"/>
      <c r="J342" s="319"/>
      <c r="K342" s="311"/>
      <c r="L342" s="320"/>
      <c r="M342" s="321" t="str">
        <f t="shared" si="8"/>
        <v/>
      </c>
      <c r="N342" s="322" t="str">
        <f t="shared" si="9"/>
        <v/>
      </c>
      <c r="O342" s="311"/>
      <c r="Q342" s="299"/>
    </row>
    <row r="343" spans="1:17" x14ac:dyDescent="0.2">
      <c r="A343" s="299"/>
      <c r="C343" s="311"/>
      <c r="D343" s="981"/>
      <c r="E343" s="981"/>
      <c r="F343" s="311"/>
      <c r="G343" s="981"/>
      <c r="H343" s="981"/>
      <c r="I343" s="311"/>
      <c r="J343" s="319"/>
      <c r="K343" s="311"/>
      <c r="L343" s="320"/>
      <c r="M343" s="321" t="str">
        <f t="shared" si="8"/>
        <v/>
      </c>
      <c r="N343" s="322" t="str">
        <f t="shared" si="9"/>
        <v/>
      </c>
      <c r="O343" s="311"/>
      <c r="Q343" s="299"/>
    </row>
    <row r="344" spans="1:17" x14ac:dyDescent="0.2">
      <c r="A344" s="299"/>
      <c r="C344" s="311"/>
      <c r="D344" s="981"/>
      <c r="E344" s="981"/>
      <c r="F344" s="311"/>
      <c r="G344" s="981"/>
      <c r="H344" s="981"/>
      <c r="I344" s="311"/>
      <c r="J344" s="319"/>
      <c r="K344" s="311"/>
      <c r="L344" s="320"/>
      <c r="M344" s="321" t="str">
        <f t="shared" si="8"/>
        <v/>
      </c>
      <c r="N344" s="322" t="str">
        <f t="shared" si="9"/>
        <v/>
      </c>
      <c r="O344" s="311"/>
      <c r="Q344" s="299"/>
    </row>
    <row r="345" spans="1:17" x14ac:dyDescent="0.2">
      <c r="A345" s="299"/>
      <c r="C345" s="311"/>
      <c r="D345" s="981"/>
      <c r="E345" s="981"/>
      <c r="F345" s="311"/>
      <c r="G345" s="981"/>
      <c r="H345" s="981"/>
      <c r="I345" s="311"/>
      <c r="J345" s="319"/>
      <c r="K345" s="311"/>
      <c r="L345" s="320"/>
      <c r="M345" s="321" t="str">
        <f t="shared" si="8"/>
        <v/>
      </c>
      <c r="N345" s="322" t="str">
        <f t="shared" si="9"/>
        <v/>
      </c>
      <c r="O345" s="311"/>
      <c r="Q345" s="299"/>
    </row>
    <row r="346" spans="1:17" x14ac:dyDescent="0.2">
      <c r="A346" s="299"/>
      <c r="C346" s="311"/>
      <c r="D346" s="981"/>
      <c r="E346" s="981"/>
      <c r="F346" s="311"/>
      <c r="G346" s="981"/>
      <c r="H346" s="981"/>
      <c r="I346" s="311"/>
      <c r="J346" s="319"/>
      <c r="K346" s="311"/>
      <c r="L346" s="320"/>
      <c r="M346" s="321" t="str">
        <f t="shared" si="8"/>
        <v/>
      </c>
      <c r="N346" s="322" t="str">
        <f t="shared" si="9"/>
        <v/>
      </c>
      <c r="O346" s="311"/>
      <c r="Q346" s="299"/>
    </row>
    <row r="347" spans="1:17" x14ac:dyDescent="0.2">
      <c r="A347" s="299"/>
      <c r="C347" s="311"/>
      <c r="D347" s="981"/>
      <c r="E347" s="981"/>
      <c r="F347" s="311"/>
      <c r="G347" s="981"/>
      <c r="H347" s="981"/>
      <c r="I347" s="311"/>
      <c r="J347" s="319"/>
      <c r="K347" s="311"/>
      <c r="L347" s="320"/>
      <c r="M347" s="321" t="str">
        <f t="shared" si="8"/>
        <v/>
      </c>
      <c r="N347" s="322" t="str">
        <f t="shared" si="9"/>
        <v/>
      </c>
      <c r="O347" s="311"/>
      <c r="Q347" s="299"/>
    </row>
    <row r="348" spans="1:17" x14ac:dyDescent="0.2">
      <c r="A348" s="299"/>
      <c r="C348" s="311"/>
      <c r="D348" s="981"/>
      <c r="E348" s="981"/>
      <c r="F348" s="311"/>
      <c r="G348" s="981"/>
      <c r="H348" s="981"/>
      <c r="I348" s="311"/>
      <c r="J348" s="319"/>
      <c r="K348" s="311"/>
      <c r="L348" s="320"/>
      <c r="M348" s="321" t="str">
        <f t="shared" si="8"/>
        <v/>
      </c>
      <c r="N348" s="322" t="str">
        <f t="shared" si="9"/>
        <v/>
      </c>
      <c r="O348" s="311"/>
      <c r="Q348" s="299"/>
    </row>
    <row r="349" spans="1:17" x14ac:dyDescent="0.2">
      <c r="A349" s="299"/>
      <c r="C349" s="323" t="s">
        <v>37</v>
      </c>
      <c r="D349" s="982" t="s">
        <v>37</v>
      </c>
      <c r="E349" s="982"/>
      <c r="F349" s="323" t="s">
        <v>37</v>
      </c>
      <c r="G349" s="982" t="s">
        <v>37</v>
      </c>
      <c r="H349" s="982"/>
      <c r="I349" s="323" t="s">
        <v>37</v>
      </c>
      <c r="J349" s="323" t="s">
        <v>37</v>
      </c>
      <c r="K349" s="323" t="s">
        <v>37</v>
      </c>
      <c r="L349" s="323" t="s">
        <v>37</v>
      </c>
      <c r="M349" s="323" t="s">
        <v>37</v>
      </c>
      <c r="N349" s="323" t="s">
        <v>37</v>
      </c>
      <c r="O349" s="323" t="s">
        <v>37</v>
      </c>
      <c r="Q349" s="299"/>
    </row>
    <row r="350" spans="1:17" x14ac:dyDescent="0.2">
      <c r="A350" s="299"/>
      <c r="Q350" s="299"/>
    </row>
    <row r="351" spans="1:17" ht="25.5" customHeight="1" x14ac:dyDescent="0.2">
      <c r="A351" s="299"/>
      <c r="C351" s="980" t="str">
        <f>Translations!$B$1156</f>
        <v>Please continue by adding further rows as needed (above the "end" markers). This must be done by copying an empty row and inserting it thereafter. A simple "insert row" command will NOT be sufficent.</v>
      </c>
      <c r="D351" s="980"/>
      <c r="E351" s="980"/>
      <c r="F351" s="980"/>
      <c r="G351" s="980"/>
      <c r="H351" s="980"/>
      <c r="I351" s="980"/>
      <c r="J351" s="980"/>
      <c r="K351" s="980"/>
      <c r="L351" s="980"/>
      <c r="M351" s="980"/>
      <c r="N351" s="980"/>
      <c r="O351" s="980"/>
      <c r="Q351" s="299"/>
    </row>
    <row r="352" spans="1:17" x14ac:dyDescent="0.2">
      <c r="A352" s="299"/>
      <c r="Q352" s="299"/>
    </row>
    <row r="353" spans="1:17" x14ac:dyDescent="0.2">
      <c r="A353" s="299"/>
      <c r="B353" s="299"/>
      <c r="C353" s="299"/>
      <c r="D353" s="299"/>
      <c r="E353" s="299"/>
      <c r="F353" s="299"/>
      <c r="G353" s="299"/>
      <c r="H353" s="299"/>
      <c r="I353" s="299"/>
      <c r="J353" s="299"/>
      <c r="K353" s="299"/>
      <c r="L353" s="299"/>
      <c r="M353" s="299"/>
      <c r="N353" s="299"/>
      <c r="O353" s="299"/>
      <c r="P353" s="299"/>
      <c r="Q353" s="299"/>
    </row>
  </sheetData>
  <sheetProtection formatCells="0" formatColumns="0" formatRows="0" insertColumns="0" insertRows="0"/>
  <mergeCells count="676">
    <mergeCell ref="C9:O9"/>
    <mergeCell ref="C10:O10"/>
    <mergeCell ref="C11:O11"/>
    <mergeCell ref="C14:M14"/>
    <mergeCell ref="C15:L15"/>
    <mergeCell ref="M15:N15"/>
    <mergeCell ref="C2:O3"/>
    <mergeCell ref="C4:O4"/>
    <mergeCell ref="C5:M5"/>
    <mergeCell ref="N5:O5"/>
    <mergeCell ref="C6:O6"/>
    <mergeCell ref="C8:O8"/>
    <mergeCell ref="C19:L19"/>
    <mergeCell ref="M19:N19"/>
    <mergeCell ref="C20:O20"/>
    <mergeCell ref="C24:G24"/>
    <mergeCell ref="H24:N24"/>
    <mergeCell ref="C25:G25"/>
    <mergeCell ref="H25:N25"/>
    <mergeCell ref="C16:L16"/>
    <mergeCell ref="M16:N16"/>
    <mergeCell ref="C17:L17"/>
    <mergeCell ref="M17:N17"/>
    <mergeCell ref="C18:L18"/>
    <mergeCell ref="M18:N18"/>
    <mergeCell ref="C32:C33"/>
    <mergeCell ref="D32:D33"/>
    <mergeCell ref="E32:F33"/>
    <mergeCell ref="E34:F34"/>
    <mergeCell ref="G34:I34"/>
    <mergeCell ref="J34:K34"/>
    <mergeCell ref="C26:G26"/>
    <mergeCell ref="H26:N26"/>
    <mergeCell ref="C27:G27"/>
    <mergeCell ref="H27:N27"/>
    <mergeCell ref="C30:O30"/>
    <mergeCell ref="C31:F31"/>
    <mergeCell ref="G31:I33"/>
    <mergeCell ref="J31:K33"/>
    <mergeCell ref="L31:M33"/>
    <mergeCell ref="N31:N33"/>
    <mergeCell ref="E37:F37"/>
    <mergeCell ref="G37:I37"/>
    <mergeCell ref="J37:K37"/>
    <mergeCell ref="L37:M37"/>
    <mergeCell ref="E38:F38"/>
    <mergeCell ref="G38:I38"/>
    <mergeCell ref="J38:K38"/>
    <mergeCell ref="L38:M38"/>
    <mergeCell ref="L34:M34"/>
    <mergeCell ref="E35:F35"/>
    <mergeCell ref="G35:I35"/>
    <mergeCell ref="J35:K35"/>
    <mergeCell ref="L35:M35"/>
    <mergeCell ref="E36:F36"/>
    <mergeCell ref="G36:I36"/>
    <mergeCell ref="J36:K36"/>
    <mergeCell ref="L36:M36"/>
    <mergeCell ref="M45:M49"/>
    <mergeCell ref="N45:N49"/>
    <mergeCell ref="O45:O49"/>
    <mergeCell ref="C47:C49"/>
    <mergeCell ref="D47:E49"/>
    <mergeCell ref="F47:F49"/>
    <mergeCell ref="G47:H49"/>
    <mergeCell ref="C39:K39"/>
    <mergeCell ref="L39:M39"/>
    <mergeCell ref="C43:O43"/>
    <mergeCell ref="C44:O44"/>
    <mergeCell ref="C45:E46"/>
    <mergeCell ref="F45:H46"/>
    <mergeCell ref="I45:I49"/>
    <mergeCell ref="J45:J49"/>
    <mergeCell ref="K45:K49"/>
    <mergeCell ref="L45:L49"/>
    <mergeCell ref="D53:E53"/>
    <mergeCell ref="G53:H53"/>
    <mergeCell ref="D54:E54"/>
    <mergeCell ref="G54:H54"/>
    <mergeCell ref="D55:E55"/>
    <mergeCell ref="G55:H55"/>
    <mergeCell ref="D50:E50"/>
    <mergeCell ref="G50:H50"/>
    <mergeCell ref="D51:E51"/>
    <mergeCell ref="G51:H51"/>
    <mergeCell ref="D52:E52"/>
    <mergeCell ref="G52:H52"/>
    <mergeCell ref="D59:E59"/>
    <mergeCell ref="G59:H59"/>
    <mergeCell ref="D60:E60"/>
    <mergeCell ref="G60:H60"/>
    <mergeCell ref="D61:E61"/>
    <mergeCell ref="G61:H61"/>
    <mergeCell ref="D56:E56"/>
    <mergeCell ref="G56:H56"/>
    <mergeCell ref="D57:E57"/>
    <mergeCell ref="G57:H57"/>
    <mergeCell ref="D58:E58"/>
    <mergeCell ref="G58:H58"/>
    <mergeCell ref="D65:E65"/>
    <mergeCell ref="G65:H65"/>
    <mergeCell ref="D66:E66"/>
    <mergeCell ref="G66:H66"/>
    <mergeCell ref="D67:E67"/>
    <mergeCell ref="G67:H67"/>
    <mergeCell ref="D62:E62"/>
    <mergeCell ref="G62:H62"/>
    <mergeCell ref="D63:E63"/>
    <mergeCell ref="G63:H63"/>
    <mergeCell ref="D64:E64"/>
    <mergeCell ref="G64:H64"/>
    <mergeCell ref="D71:E71"/>
    <mergeCell ref="G71:H71"/>
    <mergeCell ref="D72:E72"/>
    <mergeCell ref="G72:H72"/>
    <mergeCell ref="D73:E73"/>
    <mergeCell ref="G73:H73"/>
    <mergeCell ref="D68:E68"/>
    <mergeCell ref="G68:H68"/>
    <mergeCell ref="D69:E69"/>
    <mergeCell ref="G69:H69"/>
    <mergeCell ref="D70:E70"/>
    <mergeCell ref="G70:H70"/>
    <mergeCell ref="D77:E77"/>
    <mergeCell ref="G77:H77"/>
    <mergeCell ref="D78:E78"/>
    <mergeCell ref="G78:H78"/>
    <mergeCell ref="D79:E79"/>
    <mergeCell ref="G79:H79"/>
    <mergeCell ref="D74:E74"/>
    <mergeCell ref="G74:H74"/>
    <mergeCell ref="D75:E75"/>
    <mergeCell ref="G75:H75"/>
    <mergeCell ref="D76:E76"/>
    <mergeCell ref="G76:H76"/>
    <mergeCell ref="D83:E83"/>
    <mergeCell ref="G83:H83"/>
    <mergeCell ref="D84:E84"/>
    <mergeCell ref="G84:H84"/>
    <mergeCell ref="D85:E85"/>
    <mergeCell ref="G85:H85"/>
    <mergeCell ref="D80:E80"/>
    <mergeCell ref="G80:H80"/>
    <mergeCell ref="D81:E81"/>
    <mergeCell ref="G81:H81"/>
    <mergeCell ref="D82:E82"/>
    <mergeCell ref="G82:H82"/>
    <mergeCell ref="D89:E89"/>
    <mergeCell ref="G89:H89"/>
    <mergeCell ref="D90:E90"/>
    <mergeCell ref="G90:H90"/>
    <mergeCell ref="D91:E91"/>
    <mergeCell ref="G91:H91"/>
    <mergeCell ref="D86:E86"/>
    <mergeCell ref="G86:H86"/>
    <mergeCell ref="D87:E87"/>
    <mergeCell ref="G87:H87"/>
    <mergeCell ref="D88:E88"/>
    <mergeCell ref="G88:H88"/>
    <mergeCell ref="D95:E95"/>
    <mergeCell ref="G95:H95"/>
    <mergeCell ref="D96:E96"/>
    <mergeCell ref="G96:H96"/>
    <mergeCell ref="D97:E97"/>
    <mergeCell ref="G97:H97"/>
    <mergeCell ref="D92:E92"/>
    <mergeCell ref="G92:H92"/>
    <mergeCell ref="D93:E93"/>
    <mergeCell ref="G93:H93"/>
    <mergeCell ref="D94:E94"/>
    <mergeCell ref="G94:H94"/>
    <mergeCell ref="D101:E101"/>
    <mergeCell ref="G101:H101"/>
    <mergeCell ref="D102:E102"/>
    <mergeCell ref="G102:H102"/>
    <mergeCell ref="D103:E103"/>
    <mergeCell ref="G103:H103"/>
    <mergeCell ref="D98:E98"/>
    <mergeCell ref="G98:H98"/>
    <mergeCell ref="D99:E99"/>
    <mergeCell ref="G99:H99"/>
    <mergeCell ref="D100:E100"/>
    <mergeCell ref="G100:H100"/>
    <mergeCell ref="D107:E107"/>
    <mergeCell ref="G107:H107"/>
    <mergeCell ref="D108:E108"/>
    <mergeCell ref="G108:H108"/>
    <mergeCell ref="D109:E109"/>
    <mergeCell ref="G109:H109"/>
    <mergeCell ref="D104:E104"/>
    <mergeCell ref="G104:H104"/>
    <mergeCell ref="D105:E105"/>
    <mergeCell ref="G105:H105"/>
    <mergeCell ref="D106:E106"/>
    <mergeCell ref="G106:H106"/>
    <mergeCell ref="D113:E113"/>
    <mergeCell ref="G113:H113"/>
    <mergeCell ref="D114:E114"/>
    <mergeCell ref="G114:H114"/>
    <mergeCell ref="D115:E115"/>
    <mergeCell ref="G115:H115"/>
    <mergeCell ref="D110:E110"/>
    <mergeCell ref="G110:H110"/>
    <mergeCell ref="D111:E111"/>
    <mergeCell ref="G111:H111"/>
    <mergeCell ref="D112:E112"/>
    <mergeCell ref="G112:H112"/>
    <mergeCell ref="D119:E119"/>
    <mergeCell ref="G119:H119"/>
    <mergeCell ref="D120:E120"/>
    <mergeCell ref="G120:H120"/>
    <mergeCell ref="D121:E121"/>
    <mergeCell ref="G121:H121"/>
    <mergeCell ref="D116:E116"/>
    <mergeCell ref="G116:H116"/>
    <mergeCell ref="D117:E117"/>
    <mergeCell ref="G117:H117"/>
    <mergeCell ref="D118:E118"/>
    <mergeCell ref="G118:H118"/>
    <mergeCell ref="D125:E125"/>
    <mergeCell ref="G125:H125"/>
    <mergeCell ref="D126:E126"/>
    <mergeCell ref="G126:H126"/>
    <mergeCell ref="D127:E127"/>
    <mergeCell ref="G127:H127"/>
    <mergeCell ref="D122:E122"/>
    <mergeCell ref="G122:H122"/>
    <mergeCell ref="D123:E123"/>
    <mergeCell ref="G123:H123"/>
    <mergeCell ref="D124:E124"/>
    <mergeCell ref="G124:H124"/>
    <mergeCell ref="D131:E131"/>
    <mergeCell ref="G131:H131"/>
    <mergeCell ref="D132:E132"/>
    <mergeCell ref="G132:H132"/>
    <mergeCell ref="D133:E133"/>
    <mergeCell ref="G133:H133"/>
    <mergeCell ref="D128:E128"/>
    <mergeCell ref="G128:H128"/>
    <mergeCell ref="D129:E129"/>
    <mergeCell ref="G129:H129"/>
    <mergeCell ref="D130:E130"/>
    <mergeCell ref="G130:H130"/>
    <mergeCell ref="D137:E137"/>
    <mergeCell ref="G137:H137"/>
    <mergeCell ref="D138:E138"/>
    <mergeCell ref="G138:H138"/>
    <mergeCell ref="D139:E139"/>
    <mergeCell ref="G139:H139"/>
    <mergeCell ref="D134:E134"/>
    <mergeCell ref="G134:H134"/>
    <mergeCell ref="D135:E135"/>
    <mergeCell ref="G135:H135"/>
    <mergeCell ref="D136:E136"/>
    <mergeCell ref="G136:H136"/>
    <mergeCell ref="D143:E143"/>
    <mergeCell ref="G143:H143"/>
    <mergeCell ref="D144:E144"/>
    <mergeCell ref="G144:H144"/>
    <mergeCell ref="D145:E145"/>
    <mergeCell ref="G145:H145"/>
    <mergeCell ref="D140:E140"/>
    <mergeCell ref="G140:H140"/>
    <mergeCell ref="D141:E141"/>
    <mergeCell ref="G141:H141"/>
    <mergeCell ref="D142:E142"/>
    <mergeCell ref="G142:H142"/>
    <mergeCell ref="D149:E149"/>
    <mergeCell ref="G149:H149"/>
    <mergeCell ref="D150:E150"/>
    <mergeCell ref="G150:H150"/>
    <mergeCell ref="D151:E151"/>
    <mergeCell ref="G151:H151"/>
    <mergeCell ref="D146:E146"/>
    <mergeCell ref="G146:H146"/>
    <mergeCell ref="D147:E147"/>
    <mergeCell ref="G147:H147"/>
    <mergeCell ref="D148:E148"/>
    <mergeCell ref="G148:H148"/>
    <mergeCell ref="D155:E155"/>
    <mergeCell ref="G155:H155"/>
    <mergeCell ref="D156:E156"/>
    <mergeCell ref="G156:H156"/>
    <mergeCell ref="D157:E157"/>
    <mergeCell ref="G157:H157"/>
    <mergeCell ref="D152:E152"/>
    <mergeCell ref="G152:H152"/>
    <mergeCell ref="D153:E153"/>
    <mergeCell ref="G153:H153"/>
    <mergeCell ref="D154:E154"/>
    <mergeCell ref="G154:H154"/>
    <mergeCell ref="D161:E161"/>
    <mergeCell ref="G161:H161"/>
    <mergeCell ref="D162:E162"/>
    <mergeCell ref="G162:H162"/>
    <mergeCell ref="D163:E163"/>
    <mergeCell ref="G163:H163"/>
    <mergeCell ref="D158:E158"/>
    <mergeCell ref="G158:H158"/>
    <mergeCell ref="D159:E159"/>
    <mergeCell ref="G159:H159"/>
    <mergeCell ref="D160:E160"/>
    <mergeCell ref="G160:H160"/>
    <mergeCell ref="D167:E167"/>
    <mergeCell ref="G167:H167"/>
    <mergeCell ref="D168:E168"/>
    <mergeCell ref="G168:H168"/>
    <mergeCell ref="D169:E169"/>
    <mergeCell ref="G169:H169"/>
    <mergeCell ref="D164:E164"/>
    <mergeCell ref="G164:H164"/>
    <mergeCell ref="D165:E165"/>
    <mergeCell ref="G165:H165"/>
    <mergeCell ref="D166:E166"/>
    <mergeCell ref="G166:H166"/>
    <mergeCell ref="D173:E173"/>
    <mergeCell ref="G173:H173"/>
    <mergeCell ref="D174:E174"/>
    <mergeCell ref="G174:H174"/>
    <mergeCell ref="D175:E175"/>
    <mergeCell ref="G175:H175"/>
    <mergeCell ref="D170:E170"/>
    <mergeCell ref="G170:H170"/>
    <mergeCell ref="D171:E171"/>
    <mergeCell ref="G171:H171"/>
    <mergeCell ref="D172:E172"/>
    <mergeCell ref="G172:H172"/>
    <mergeCell ref="D179:E179"/>
    <mergeCell ref="G179:H179"/>
    <mergeCell ref="D180:E180"/>
    <mergeCell ref="G180:H180"/>
    <mergeCell ref="D181:E181"/>
    <mergeCell ref="G181:H181"/>
    <mergeCell ref="D176:E176"/>
    <mergeCell ref="G176:H176"/>
    <mergeCell ref="D177:E177"/>
    <mergeCell ref="G177:H177"/>
    <mergeCell ref="D178:E178"/>
    <mergeCell ref="G178:H178"/>
    <mergeCell ref="D185:E185"/>
    <mergeCell ref="G185:H185"/>
    <mergeCell ref="D186:E186"/>
    <mergeCell ref="G186:H186"/>
    <mergeCell ref="D187:E187"/>
    <mergeCell ref="G187:H187"/>
    <mergeCell ref="D182:E182"/>
    <mergeCell ref="G182:H182"/>
    <mergeCell ref="D183:E183"/>
    <mergeCell ref="G183:H183"/>
    <mergeCell ref="D184:E184"/>
    <mergeCell ref="G184:H184"/>
    <mergeCell ref="D191:E191"/>
    <mergeCell ref="G191:H191"/>
    <mergeCell ref="D192:E192"/>
    <mergeCell ref="G192:H192"/>
    <mergeCell ref="D193:E193"/>
    <mergeCell ref="G193:H193"/>
    <mergeCell ref="D188:E188"/>
    <mergeCell ref="G188:H188"/>
    <mergeCell ref="D189:E189"/>
    <mergeCell ref="G189:H189"/>
    <mergeCell ref="D190:E190"/>
    <mergeCell ref="G190:H190"/>
    <mergeCell ref="D197:E197"/>
    <mergeCell ref="G197:H197"/>
    <mergeCell ref="D198:E198"/>
    <mergeCell ref="G198:H198"/>
    <mergeCell ref="D199:E199"/>
    <mergeCell ref="G199:H199"/>
    <mergeCell ref="D194:E194"/>
    <mergeCell ref="G194:H194"/>
    <mergeCell ref="D195:E195"/>
    <mergeCell ref="G195:H195"/>
    <mergeCell ref="D196:E196"/>
    <mergeCell ref="G196:H196"/>
    <mergeCell ref="D203:E203"/>
    <mergeCell ref="G203:H203"/>
    <mergeCell ref="D204:E204"/>
    <mergeCell ref="G204:H204"/>
    <mergeCell ref="D205:E205"/>
    <mergeCell ref="G205:H205"/>
    <mergeCell ref="D200:E200"/>
    <mergeCell ref="G200:H200"/>
    <mergeCell ref="D201:E201"/>
    <mergeCell ref="G201:H201"/>
    <mergeCell ref="D202:E202"/>
    <mergeCell ref="G202:H202"/>
    <mergeCell ref="D209:E209"/>
    <mergeCell ref="G209:H209"/>
    <mergeCell ref="D210:E210"/>
    <mergeCell ref="G210:H210"/>
    <mergeCell ref="D211:E211"/>
    <mergeCell ref="G211:H211"/>
    <mergeCell ref="D206:E206"/>
    <mergeCell ref="G206:H206"/>
    <mergeCell ref="D207:E207"/>
    <mergeCell ref="G207:H207"/>
    <mergeCell ref="D208:E208"/>
    <mergeCell ref="G208:H208"/>
    <mergeCell ref="D215:E215"/>
    <mergeCell ref="G215:H215"/>
    <mergeCell ref="D216:E216"/>
    <mergeCell ref="G216:H216"/>
    <mergeCell ref="D217:E217"/>
    <mergeCell ref="G217:H217"/>
    <mergeCell ref="D212:E212"/>
    <mergeCell ref="G212:H212"/>
    <mergeCell ref="D213:E213"/>
    <mergeCell ref="G213:H213"/>
    <mergeCell ref="D214:E214"/>
    <mergeCell ref="G214:H214"/>
    <mergeCell ref="D221:E221"/>
    <mergeCell ref="G221:H221"/>
    <mergeCell ref="D222:E222"/>
    <mergeCell ref="G222:H222"/>
    <mergeCell ref="D223:E223"/>
    <mergeCell ref="G223:H223"/>
    <mergeCell ref="D218:E218"/>
    <mergeCell ref="G218:H218"/>
    <mergeCell ref="D219:E219"/>
    <mergeCell ref="G219:H219"/>
    <mergeCell ref="D220:E220"/>
    <mergeCell ref="G220:H220"/>
    <mergeCell ref="D227:E227"/>
    <mergeCell ref="G227:H227"/>
    <mergeCell ref="D228:E228"/>
    <mergeCell ref="G228:H228"/>
    <mergeCell ref="D229:E229"/>
    <mergeCell ref="G229:H229"/>
    <mergeCell ref="D224:E224"/>
    <mergeCell ref="G224:H224"/>
    <mergeCell ref="D225:E225"/>
    <mergeCell ref="G225:H225"/>
    <mergeCell ref="D226:E226"/>
    <mergeCell ref="G226:H226"/>
    <mergeCell ref="D233:E233"/>
    <mergeCell ref="G233:H233"/>
    <mergeCell ref="D234:E234"/>
    <mergeCell ref="G234:H234"/>
    <mergeCell ref="D235:E235"/>
    <mergeCell ref="G235:H235"/>
    <mergeCell ref="D230:E230"/>
    <mergeCell ref="G230:H230"/>
    <mergeCell ref="D231:E231"/>
    <mergeCell ref="G231:H231"/>
    <mergeCell ref="D232:E232"/>
    <mergeCell ref="G232:H232"/>
    <mergeCell ref="D239:E239"/>
    <mergeCell ref="G239:H239"/>
    <mergeCell ref="D240:E240"/>
    <mergeCell ref="G240:H240"/>
    <mergeCell ref="D241:E241"/>
    <mergeCell ref="G241:H241"/>
    <mergeCell ref="D236:E236"/>
    <mergeCell ref="G236:H236"/>
    <mergeCell ref="D237:E237"/>
    <mergeCell ref="G237:H237"/>
    <mergeCell ref="D238:E238"/>
    <mergeCell ref="G238:H238"/>
    <mergeCell ref="D245:E245"/>
    <mergeCell ref="G245:H245"/>
    <mergeCell ref="D246:E246"/>
    <mergeCell ref="G246:H246"/>
    <mergeCell ref="D247:E247"/>
    <mergeCell ref="G247:H247"/>
    <mergeCell ref="D242:E242"/>
    <mergeCell ref="G242:H242"/>
    <mergeCell ref="D243:E243"/>
    <mergeCell ref="G243:H243"/>
    <mergeCell ref="D244:E244"/>
    <mergeCell ref="G244:H244"/>
    <mergeCell ref="D251:E251"/>
    <mergeCell ref="G251:H251"/>
    <mergeCell ref="D252:E252"/>
    <mergeCell ref="G252:H252"/>
    <mergeCell ref="D253:E253"/>
    <mergeCell ref="G253:H253"/>
    <mergeCell ref="D248:E248"/>
    <mergeCell ref="G248:H248"/>
    <mergeCell ref="D249:E249"/>
    <mergeCell ref="G249:H249"/>
    <mergeCell ref="D250:E250"/>
    <mergeCell ref="G250:H250"/>
    <mergeCell ref="D257:E257"/>
    <mergeCell ref="G257:H257"/>
    <mergeCell ref="D258:E258"/>
    <mergeCell ref="G258:H258"/>
    <mergeCell ref="D259:E259"/>
    <mergeCell ref="G259:H259"/>
    <mergeCell ref="D254:E254"/>
    <mergeCell ref="G254:H254"/>
    <mergeCell ref="D255:E255"/>
    <mergeCell ref="G255:H255"/>
    <mergeCell ref="D256:E256"/>
    <mergeCell ref="G256:H256"/>
    <mergeCell ref="D263:E263"/>
    <mergeCell ref="G263:H263"/>
    <mergeCell ref="D264:E264"/>
    <mergeCell ref="G264:H264"/>
    <mergeCell ref="D265:E265"/>
    <mergeCell ref="G265:H265"/>
    <mergeCell ref="D260:E260"/>
    <mergeCell ref="G260:H260"/>
    <mergeCell ref="D261:E261"/>
    <mergeCell ref="G261:H261"/>
    <mergeCell ref="D262:E262"/>
    <mergeCell ref="G262:H262"/>
    <mergeCell ref="D269:E269"/>
    <mergeCell ref="G269:H269"/>
    <mergeCell ref="D270:E270"/>
    <mergeCell ref="G270:H270"/>
    <mergeCell ref="D271:E271"/>
    <mergeCell ref="G271:H271"/>
    <mergeCell ref="D266:E266"/>
    <mergeCell ref="G266:H266"/>
    <mergeCell ref="D267:E267"/>
    <mergeCell ref="G267:H267"/>
    <mergeCell ref="D268:E268"/>
    <mergeCell ref="G268:H268"/>
    <mergeCell ref="D275:E275"/>
    <mergeCell ref="G275:H275"/>
    <mergeCell ref="D276:E276"/>
    <mergeCell ref="G276:H276"/>
    <mergeCell ref="D277:E277"/>
    <mergeCell ref="G277:H277"/>
    <mergeCell ref="D272:E272"/>
    <mergeCell ref="G272:H272"/>
    <mergeCell ref="D273:E273"/>
    <mergeCell ref="G273:H273"/>
    <mergeCell ref="D274:E274"/>
    <mergeCell ref="G274:H274"/>
    <mergeCell ref="D281:E281"/>
    <mergeCell ref="G281:H281"/>
    <mergeCell ref="D282:E282"/>
    <mergeCell ref="G282:H282"/>
    <mergeCell ref="D283:E283"/>
    <mergeCell ref="G283:H283"/>
    <mergeCell ref="D278:E278"/>
    <mergeCell ref="G278:H278"/>
    <mergeCell ref="D279:E279"/>
    <mergeCell ref="G279:H279"/>
    <mergeCell ref="D280:E280"/>
    <mergeCell ref="G280:H280"/>
    <mergeCell ref="D287:E287"/>
    <mergeCell ref="G287:H287"/>
    <mergeCell ref="D288:E288"/>
    <mergeCell ref="G288:H288"/>
    <mergeCell ref="D289:E289"/>
    <mergeCell ref="G289:H289"/>
    <mergeCell ref="D284:E284"/>
    <mergeCell ref="G284:H284"/>
    <mergeCell ref="D285:E285"/>
    <mergeCell ref="G285:H285"/>
    <mergeCell ref="D286:E286"/>
    <mergeCell ref="G286:H286"/>
    <mergeCell ref="D293:E293"/>
    <mergeCell ref="G293:H293"/>
    <mergeCell ref="D294:E294"/>
    <mergeCell ref="G294:H294"/>
    <mergeCell ref="D295:E295"/>
    <mergeCell ref="G295:H295"/>
    <mergeCell ref="D290:E290"/>
    <mergeCell ref="G290:H290"/>
    <mergeCell ref="D291:E291"/>
    <mergeCell ref="G291:H291"/>
    <mergeCell ref="D292:E292"/>
    <mergeCell ref="G292:H292"/>
    <mergeCell ref="D299:E299"/>
    <mergeCell ref="G299:H299"/>
    <mergeCell ref="D300:E300"/>
    <mergeCell ref="G300:H300"/>
    <mergeCell ref="D301:E301"/>
    <mergeCell ref="G301:H301"/>
    <mergeCell ref="D296:E296"/>
    <mergeCell ref="G296:H296"/>
    <mergeCell ref="D297:E297"/>
    <mergeCell ref="G297:H297"/>
    <mergeCell ref="D298:E298"/>
    <mergeCell ref="G298:H298"/>
    <mergeCell ref="D305:E305"/>
    <mergeCell ref="G305:H305"/>
    <mergeCell ref="D306:E306"/>
    <mergeCell ref="G306:H306"/>
    <mergeCell ref="D307:E307"/>
    <mergeCell ref="G307:H307"/>
    <mergeCell ref="D302:E302"/>
    <mergeCell ref="G302:H302"/>
    <mergeCell ref="D303:E303"/>
    <mergeCell ref="G303:H303"/>
    <mergeCell ref="D304:E304"/>
    <mergeCell ref="G304:H304"/>
    <mergeCell ref="D311:E311"/>
    <mergeCell ref="G311:H311"/>
    <mergeCell ref="D312:E312"/>
    <mergeCell ref="G312:H312"/>
    <mergeCell ref="D313:E313"/>
    <mergeCell ref="G313:H313"/>
    <mergeCell ref="D308:E308"/>
    <mergeCell ref="G308:H308"/>
    <mergeCell ref="D309:E309"/>
    <mergeCell ref="G309:H309"/>
    <mergeCell ref="D310:E310"/>
    <mergeCell ref="G310:H310"/>
    <mergeCell ref="D317:E317"/>
    <mergeCell ref="G317:H317"/>
    <mergeCell ref="D318:E318"/>
    <mergeCell ref="G318:H318"/>
    <mergeCell ref="D319:E319"/>
    <mergeCell ref="G319:H319"/>
    <mergeCell ref="D314:E314"/>
    <mergeCell ref="G314:H314"/>
    <mergeCell ref="D315:E315"/>
    <mergeCell ref="G315:H315"/>
    <mergeCell ref="D316:E316"/>
    <mergeCell ref="G316:H316"/>
    <mergeCell ref="D323:E323"/>
    <mergeCell ref="G323:H323"/>
    <mergeCell ref="D324:E324"/>
    <mergeCell ref="G324:H324"/>
    <mergeCell ref="D325:E325"/>
    <mergeCell ref="G325:H325"/>
    <mergeCell ref="D320:E320"/>
    <mergeCell ref="G320:H320"/>
    <mergeCell ref="D321:E321"/>
    <mergeCell ref="G321:H321"/>
    <mergeCell ref="D322:E322"/>
    <mergeCell ref="G322:H322"/>
    <mergeCell ref="D329:E329"/>
    <mergeCell ref="G329:H329"/>
    <mergeCell ref="D330:E330"/>
    <mergeCell ref="G330:H330"/>
    <mergeCell ref="D331:E331"/>
    <mergeCell ref="G331:H331"/>
    <mergeCell ref="D326:E326"/>
    <mergeCell ref="G326:H326"/>
    <mergeCell ref="D327:E327"/>
    <mergeCell ref="G327:H327"/>
    <mergeCell ref="D328:E328"/>
    <mergeCell ref="G328:H328"/>
    <mergeCell ref="D335:E335"/>
    <mergeCell ref="G335:H335"/>
    <mergeCell ref="D336:E336"/>
    <mergeCell ref="G336:H336"/>
    <mergeCell ref="D337:E337"/>
    <mergeCell ref="G337:H337"/>
    <mergeCell ref="D332:E332"/>
    <mergeCell ref="G332:H332"/>
    <mergeCell ref="D333:E333"/>
    <mergeCell ref="G333:H333"/>
    <mergeCell ref="D334:E334"/>
    <mergeCell ref="G334:H334"/>
    <mergeCell ref="D341:E341"/>
    <mergeCell ref="G341:H341"/>
    <mergeCell ref="D342:E342"/>
    <mergeCell ref="G342:H342"/>
    <mergeCell ref="D343:E343"/>
    <mergeCell ref="G343:H343"/>
    <mergeCell ref="D338:E338"/>
    <mergeCell ref="G338:H338"/>
    <mergeCell ref="D339:E339"/>
    <mergeCell ref="G339:H339"/>
    <mergeCell ref="D340:E340"/>
    <mergeCell ref="G340:H340"/>
    <mergeCell ref="C351:O351"/>
    <mergeCell ref="D347:E347"/>
    <mergeCell ref="G347:H347"/>
    <mergeCell ref="D348:E348"/>
    <mergeCell ref="G348:H348"/>
    <mergeCell ref="D349:E349"/>
    <mergeCell ref="G349:H349"/>
    <mergeCell ref="D344:E344"/>
    <mergeCell ref="G344:H344"/>
    <mergeCell ref="D345:E345"/>
    <mergeCell ref="G345:H345"/>
    <mergeCell ref="D346:E346"/>
    <mergeCell ref="G346:H346"/>
  </mergeCells>
  <conditionalFormatting sqref="A353:Q1048576 A1:Q350">
    <cfRule type="expression" dxfId="233" priority="8">
      <formula>CONTR_CORSIAapplied=FALSE</formula>
    </cfRule>
  </conditionalFormatting>
  <conditionalFormatting sqref="Q353:Q1048576">
    <cfRule type="expression" dxfId="232" priority="7">
      <formula>CONTR_CORSIAapplied=FALSE</formula>
    </cfRule>
  </conditionalFormatting>
  <conditionalFormatting sqref="B29:P40">
    <cfRule type="expression" dxfId="231" priority="6">
      <formula>AND(CNTR_ReportingYear&lt;2021,CNTR_ReportingYear&lt;&gt;"")</formula>
    </cfRule>
  </conditionalFormatting>
  <conditionalFormatting sqref="A352:Q352 A351:B351 P351:Q351">
    <cfRule type="expression" dxfId="230" priority="5">
      <formula>CONTR_CORSIAapplied=FALSE</formula>
    </cfRule>
  </conditionalFormatting>
  <conditionalFormatting sqref="Q351:Q352">
    <cfRule type="expression" dxfId="229" priority="4">
      <formula>CONTR_CORSIAapplied=FALSE</formula>
    </cfRule>
  </conditionalFormatting>
  <conditionalFormatting sqref="M16:N16">
    <cfRule type="expression" dxfId="228" priority="3">
      <formula>AND(CNTR_ReportingYear&lt;2021,CNTR_ReportingYear&lt;&gt;"")</formula>
    </cfRule>
  </conditionalFormatting>
  <conditionalFormatting sqref="M18:N18">
    <cfRule type="expression" dxfId="227" priority="2">
      <formula>AND(CNTR_ReportingYear&lt;2021,CNTR_ReportingYear&lt;&gt;"")</formula>
    </cfRule>
  </conditionalFormatting>
  <conditionalFormatting sqref="O50:O348">
    <cfRule type="expression" dxfId="226" priority="1">
      <formula>AND(CNTR_ReportingYear&lt;2021,CNTR_ReportingYear&lt;&gt;"")</formula>
    </cfRule>
  </conditionalFormatting>
  <dataValidations count="5">
    <dataValidation type="list" allowBlank="1" showInputMessage="1" showErrorMessage="1" sqref="D50:E348 G50:H348" xr:uid="{5FCABBF8-9AE7-4A04-8BA5-F365CF7F9886}">
      <formula1>ICAO_MSList</formula1>
    </dataValidation>
    <dataValidation type="list" allowBlank="1" showInputMessage="1" showErrorMessage="1" sqref="D349:E349 G349:H349" xr:uid="{32A665A0-7046-4633-BF51-264634984006}">
      <formula1>worldcountries</formula1>
    </dataValidation>
    <dataValidation type="list" allowBlank="1" showInputMessage="1" showErrorMessage="1" sqref="I50:I348 O50:O348" xr:uid="{55B9C76E-2355-440B-911C-063E92C140B9}">
      <formula1>TrueFalse</formula1>
    </dataValidation>
    <dataValidation type="list" allowBlank="1" showInputMessage="1" showErrorMessage="1" sqref="N5:O5" xr:uid="{E4055FE2-6449-4FB3-ADAC-E93C3DF0AA45}">
      <formula1>EF_SystemSelection</formula1>
    </dataValidation>
    <dataValidation type="list" allowBlank="1" showInputMessage="1" showErrorMessage="1" sqref="C34:C38 K50:K348" xr:uid="{E56963B7-5D79-4B94-BE5A-E15E28DC82CA}">
      <formula1>CORSIA_FuelsList</formula1>
    </dataValidation>
  </dataValidations>
  <hyperlinks>
    <hyperlink ref="C44" r:id="rId1" display="https://www.icao.int/environmental-protection/CORSIA/Pages/state-pairs.aspx" xr:uid="{3DDF6C33-C9A8-45D1-8D9A-9861372BA15F}"/>
  </hyperlinks>
  <pageMargins left="0.70866141732283472" right="0.70866141732283472" top="0.78740157480314965" bottom="0.78740157480314965" header="0.31496062992125984" footer="0.31496062992125984"/>
  <pageSetup paperSize="9" scale="61" fitToHeight="10" orientation="portrait" r:id="rId2"/>
  <headerFooter>
    <oddFooter>&amp;L&amp;F&amp;C&amp;A&amp;R&amp;P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310</vt:i4>
      </vt:variant>
    </vt:vector>
  </HeadingPairs>
  <TitlesOfParts>
    <vt:vector size="324" baseType="lpstr">
      <vt:lpstr>Contents</vt:lpstr>
      <vt:lpstr>Information and Guidelines</vt:lpstr>
      <vt:lpstr>Identification and description</vt:lpstr>
      <vt:lpstr>Emissions overview</vt:lpstr>
      <vt:lpstr>Emissions Data</vt:lpstr>
      <vt:lpstr>Aircraft Data</vt:lpstr>
      <vt:lpstr>Specific further information</vt:lpstr>
      <vt:lpstr>Annex</vt:lpstr>
      <vt:lpstr>CORSIA emissions</vt:lpstr>
      <vt:lpstr>Annex_2023</vt:lpstr>
      <vt:lpstr>Translations</vt:lpstr>
      <vt:lpstr>EUwideConstants</vt:lpstr>
      <vt:lpstr>MSParameters</vt:lpstr>
      <vt:lpstr>VersionDocumentation</vt:lpstr>
      <vt:lpstr>aviationauthorities</vt:lpstr>
      <vt:lpstr>BooleanValues</vt:lpstr>
      <vt:lpstr>CNTR_EFListSelected</vt:lpstr>
      <vt:lpstr>CNTR_EFSystemselected</vt:lpstr>
      <vt:lpstr>CNTR_ReportingYear</vt:lpstr>
      <vt:lpstr>CommissionApprovedTools</vt:lpstr>
      <vt:lpstr>CompetentAuthorities</vt:lpstr>
      <vt:lpstr>CONTR_CORSIAapplied</vt:lpstr>
      <vt:lpstr>CONTR_onlyCORSIA</vt:lpstr>
      <vt:lpstr>CORSIA_EFList</vt:lpstr>
      <vt:lpstr>CORSIA_FuelsList</vt:lpstr>
      <vt:lpstr>DensMethod</vt:lpstr>
      <vt:lpstr>DepartingStateSwitzerland</vt:lpstr>
      <vt:lpstr>'Aircraft Data'!Druckbereich</vt:lpstr>
      <vt:lpstr>Annex!Druckbereich</vt:lpstr>
      <vt:lpstr>Annex_2023!Druckbereich</vt:lpstr>
      <vt:lpstr>Contents!Druckbereich</vt:lpstr>
      <vt:lpstr>'CORSIA emissions'!Druckbereich</vt:lpstr>
      <vt:lpstr>'Emissions Data'!Druckbereich</vt:lpstr>
      <vt:lpstr>'Emissions overview'!Druckbereich</vt:lpstr>
      <vt:lpstr>'Identification and description'!Druckbereich</vt:lpstr>
      <vt:lpstr>'Information and Guidelines'!Druckbereich</vt:lpstr>
      <vt:lpstr>'Specific further information'!Druckbereich</vt:lpstr>
      <vt:lpstr>VersionDocumentation!Druckbereich</vt:lpstr>
      <vt:lpstr>EF_SystemSelection</vt:lpstr>
      <vt:lpstr>EU_EF_forCORSIAFuelList</vt:lpstr>
      <vt:lpstr>EUconst_Eligible</vt:lpstr>
      <vt:lpstr>EUconst_ErrMsgNumerOfFlights</vt:lpstr>
      <vt:lpstr>Euconst_MPReferenceDateTypes</vt:lpstr>
      <vt:lpstr>Euconst_NA</vt:lpstr>
      <vt:lpstr>EUconst_NotEligible</vt:lpstr>
      <vt:lpstr>EUETS_FuelsList</vt:lpstr>
      <vt:lpstr>flighttypes</vt:lpstr>
      <vt:lpstr>freightandmail</vt:lpstr>
      <vt:lpstr>Frequency</vt:lpstr>
      <vt:lpstr>ICAO_MSList</vt:lpstr>
      <vt:lpstr>IND_COL_AircraftEndDate</vt:lpstr>
      <vt:lpstr>IND_COL_AircraftFuelUsedAvGas</vt:lpstr>
      <vt:lpstr>IND_COL_AircraftFuelUsedJetA</vt:lpstr>
      <vt:lpstr>IND_COL_AircraftFuelUsedJetA1</vt:lpstr>
      <vt:lpstr>IND_COL_AircraftFuelUsedJetB</vt:lpstr>
      <vt:lpstr>IND_COL_AircraftFuelUsedOther</vt:lpstr>
      <vt:lpstr>IND_COL_AircraftOwner</vt:lpstr>
      <vt:lpstr>IND_COL_AircraftRegistrytionNumbers</vt:lpstr>
      <vt:lpstr>IND_COL_AircraftStartingDate</vt:lpstr>
      <vt:lpstr>IND_COL_AircraftSubType</vt:lpstr>
      <vt:lpstr>IND_COL_AircraftType</vt:lpstr>
      <vt:lpstr>IND_COL_AircraftUsedForCHETS</vt:lpstr>
      <vt:lpstr>IND_COL_AircraftUsedForCORSIA</vt:lpstr>
      <vt:lpstr>IND_COL_AircraftUsedForEUETS</vt:lpstr>
      <vt:lpstr>IND_COL_CORSIA_CERTused</vt:lpstr>
      <vt:lpstr>IND_COL_CORSIA_UnusedColumnE</vt:lpstr>
      <vt:lpstr>IND_COL_CORSIA_UnusedColumnH</vt:lpstr>
      <vt:lpstr>IND_COL_CORSIAairportFROM</vt:lpstr>
      <vt:lpstr>IND_COL_CORSIAairportTO</vt:lpstr>
      <vt:lpstr>IND_COL_CORSIAcountryFROM</vt:lpstr>
      <vt:lpstr>IND_COL_CORSIAcountryTO</vt:lpstr>
      <vt:lpstr>IND_COL_CORSIAemissionsTCO2</vt:lpstr>
      <vt:lpstr>IND_COL_CORSIAfuelEmissionFactor</vt:lpstr>
      <vt:lpstr>IND_COL_CORSIAfuelTonnesConsumed</vt:lpstr>
      <vt:lpstr>IND_COL_CORSIAfuelType</vt:lpstr>
      <vt:lpstr>IND_COL_CORSIANumberOfFlights</vt:lpstr>
      <vt:lpstr>IND_COL_CORSIAoffsettingRequirement</vt:lpstr>
      <vt:lpstr>INDICATOR_5b1ETS_AlternativeFuelsDescription</vt:lpstr>
      <vt:lpstr>INDICATOR_5b1ETS_AlternativeFuelsDescriptionFeedstock</vt:lpstr>
      <vt:lpstr>INDICATOR_5b1ETS_AlternativeFuelsDescriptionLCEmissions</vt:lpstr>
      <vt:lpstr>INDICATOR_5b1ETS_AlternativeFuelsDescriptionName</vt:lpstr>
      <vt:lpstr>INDICATOR_5b1ETS_AlternativeFuelsDescriptionNumber</vt:lpstr>
      <vt:lpstr>INDICATOR_5b1ETS_AlternativeFuelsDescriptionProcess</vt:lpstr>
      <vt:lpstr>INDICATOR_5b1ETS_AlternativeFuelsDescriptionType</vt:lpstr>
      <vt:lpstr>INDICATOR_5bETS_FuelsDefinition</vt:lpstr>
      <vt:lpstr>INDICATOR_5bETS_FuelsDefinitionBioContent</vt:lpstr>
      <vt:lpstr>INDICATOR_5bETS_FuelsDefinitionBioContentNonSust</vt:lpstr>
      <vt:lpstr>INDICATOR_5bETS_FuelsDefinitionName</vt:lpstr>
      <vt:lpstr>INDICATOR_5bETS_FuelsDefinitionNCV</vt:lpstr>
      <vt:lpstr>INDICATOR_5bETS_FuelsDefinitionNumber</vt:lpstr>
      <vt:lpstr>INDICATOR_5bETS_FuelsDefinitionPrelimEF</vt:lpstr>
      <vt:lpstr>INDICATOR_5cETS_FuelsEmissionsCO2Bio</vt:lpstr>
      <vt:lpstr>INDICATOR_5cETS_FuelsEmissionsCO2BioNonSust</vt:lpstr>
      <vt:lpstr>INDICATOR_5cETS_FuelsEmissionsCO2Em</vt:lpstr>
      <vt:lpstr>INDICATOR_5cETS_FuelsEmissionsEF</vt:lpstr>
      <vt:lpstr>INDICATOR_5cETS_FuelsEmissionsFuelConsumption</vt:lpstr>
      <vt:lpstr>INDICATOR_5cETS_FuelsEmissionsName</vt:lpstr>
      <vt:lpstr>INDICATOR_5cETS_FuelsEmissionsNumber</vt:lpstr>
      <vt:lpstr>INDICATOR_5cETS_FuelsEmissionsTable</vt:lpstr>
      <vt:lpstr>INDICATOR_5dCHETS_FuelsEmissionsCO2Bio</vt:lpstr>
      <vt:lpstr>INDICATOR_5dCHETS_FuelsEmissionsCO2BioNonSust</vt:lpstr>
      <vt:lpstr>INDICATOR_5dCHETS_FuelsEmissionsCO2Em</vt:lpstr>
      <vt:lpstr>INDICATOR_5dCHETS_FuelsEmissionsEF</vt:lpstr>
      <vt:lpstr>INDICATOR_5dCHETS_FuelsEmissionsFuelConsumption</vt:lpstr>
      <vt:lpstr>INDICATOR_5dCHETS_FuelsEmissionsName</vt:lpstr>
      <vt:lpstr>INDICATOR_5dCHETS_FuelsEmissionsTable</vt:lpstr>
      <vt:lpstr>INDICATOR_8aEUETS_Summary</vt:lpstr>
      <vt:lpstr>INDICATOR_8bbCHETS_DomesticFlightsTable</vt:lpstr>
      <vt:lpstr>INDICATOR_8bbCHETS_EmissionsAlternative1</vt:lpstr>
      <vt:lpstr>INDICATOR_8bbCHETS_EmissionsAvGas</vt:lpstr>
      <vt:lpstr>INDICATOR_8bbCHETS_EmissionsJetA_A1</vt:lpstr>
      <vt:lpstr>INDICATOR_8bbCHETS_EmissionsJetB</vt:lpstr>
      <vt:lpstr>INDICATOR_8bbCHETS_EmissionsTotalCH</vt:lpstr>
      <vt:lpstr>INDICATOR_8bbCHETS_NumberFlights</vt:lpstr>
      <vt:lpstr>INDICATOR_8bcCHETS_EmissionsAlternative1</vt:lpstr>
      <vt:lpstr>INDICATOR_8bcCHETS_EmissionsAvGas</vt:lpstr>
      <vt:lpstr>INDICATOR_8bcCHETS_EmissionsJetA_A1</vt:lpstr>
      <vt:lpstr>INDICATOR_8bcCHETS_EmissionsJetB</vt:lpstr>
      <vt:lpstr>INDICATOR_8bcCHETS_EmissionsTotalPerPair</vt:lpstr>
      <vt:lpstr>INDICATOR_8bcCHETS_MSFlightsTable</vt:lpstr>
      <vt:lpstr>INDICATOR_8bcCHETS_NumberFlights</vt:lpstr>
      <vt:lpstr>INDICATOR_8bcCHETS_StateArrival</vt:lpstr>
      <vt:lpstr>INDICATOR_8bCHETS_Summary</vt:lpstr>
      <vt:lpstr>INDICATOR_8bETS_EmissionsAlternative1</vt:lpstr>
      <vt:lpstr>INDICATOR_8bETS_EmissionsAvGas</vt:lpstr>
      <vt:lpstr>INDICATOR_8bETS_EmissionsJetA_A1</vt:lpstr>
      <vt:lpstr>INDICATOR_8bETS_EmissionsJetB</vt:lpstr>
      <vt:lpstr>INDICATOR_8bETS_EmissionsTotalPerMS</vt:lpstr>
      <vt:lpstr>INDICATOR_8bETS_MS</vt:lpstr>
      <vt:lpstr>INDICATOR_8bETS_MSFlightsTable</vt:lpstr>
      <vt:lpstr>INDICATOR_8bETS_NumberFlights</vt:lpstr>
      <vt:lpstr>INDICATOR_8cETS_EEAFlightsTable</vt:lpstr>
      <vt:lpstr>INDICATOR_8cETS_EmissionsAlternative1</vt:lpstr>
      <vt:lpstr>INDICATOR_8cETS_EmissionsAvGas</vt:lpstr>
      <vt:lpstr>INDICATOR_8cETS_EmissionsJetA_A1</vt:lpstr>
      <vt:lpstr>INDICATOR_8cETS_EmissionsJetB</vt:lpstr>
      <vt:lpstr>INDICATOR_8cETS_EmissionsTotalPerPair</vt:lpstr>
      <vt:lpstr>INDICATOR_8cETS_NumberFlights</vt:lpstr>
      <vt:lpstr>INDICATOR_8cETS_StateArrival</vt:lpstr>
      <vt:lpstr>INDICATOR_8cETS_StateDeparture</vt:lpstr>
      <vt:lpstr>INDICATOR_AdminCA</vt:lpstr>
      <vt:lpstr>INDICATOR_AdminMS</vt:lpstr>
      <vt:lpstr>INDICATOR_AircraftData</vt:lpstr>
      <vt:lpstr>INDICATOR_AircraftData_CORSIAuse</vt:lpstr>
      <vt:lpstr>INDICATOR_AircraftData_EUETSuse</vt:lpstr>
      <vt:lpstr>INDICATOR_AircraftData_FleetEndDate</vt:lpstr>
      <vt:lpstr>INDICATOR_AircraftData_FleetStartingDate</vt:lpstr>
      <vt:lpstr>INDICATOR_AircraftData_Owner</vt:lpstr>
      <vt:lpstr>INDICATOR_AircraftData_RegistrationNumber</vt:lpstr>
      <vt:lpstr>INDICATOR_AircraftData_SubType</vt:lpstr>
      <vt:lpstr>INDICATOR_AircraftData_Type</vt:lpstr>
      <vt:lpstr>INDICATOR_AircraftData_UsedAvGas</vt:lpstr>
      <vt:lpstr>INDICATOR_AircraftData_UsedJetA</vt:lpstr>
      <vt:lpstr>INDICATOR_AircraftData_UsedJetA1</vt:lpstr>
      <vt:lpstr>INDICATOR_AircraftData_UsedJetB</vt:lpstr>
      <vt:lpstr>INDICATOR_AircraftData_UsedOtherFuel</vt:lpstr>
      <vt:lpstr>INDICATOR_Annex23EUETS_AerodromeArrival</vt:lpstr>
      <vt:lpstr>INDICATOR_Annex23EUETS_AerodromeDeparture</vt:lpstr>
      <vt:lpstr>INDICATOR_Annex23EUETS_EmissionsPerPair</vt:lpstr>
      <vt:lpstr>INDICATOR_Annex23EUETS_ExcludedEmissions</vt:lpstr>
      <vt:lpstr>INDICATOR_Annex23EUETS_FlightsPerPair</vt:lpstr>
      <vt:lpstr>INDICATOR_Annex23EUETS_TotalEmissions</vt:lpstr>
      <vt:lpstr>INDICATOR_Annex23EUETS_TotalFlights</vt:lpstr>
      <vt:lpstr>INDICATOR_Annex23EUETS_TotalforAllocation</vt:lpstr>
      <vt:lpstr>INDICATOR_AnnexEUETS_AerodromeArrival</vt:lpstr>
      <vt:lpstr>INDICATOR_AnnexEUETS_AerodromeDeparture</vt:lpstr>
      <vt:lpstr>INDICATOR_AnnexEUETS_EmissionsPerPair</vt:lpstr>
      <vt:lpstr>INDICATOR_AnnexEUETS_FlightsPerPair</vt:lpstr>
      <vt:lpstr>INDICATOR_AnnexEUETS_TotalEmissions</vt:lpstr>
      <vt:lpstr>INDICATOR_AnnexEUETS_TotalFlights</vt:lpstr>
      <vt:lpstr>INDICATOR_AnnexEUETStable</vt:lpstr>
      <vt:lpstr>INDICATOR_AOAddressCity</vt:lpstr>
      <vt:lpstr>INDICATOR_AOAddressCountry</vt:lpstr>
      <vt:lpstr>INDICATOR_AOAddressEmail</vt:lpstr>
      <vt:lpstr>INDICATOR_AOAddressLine1</vt:lpstr>
      <vt:lpstr>INDICATOR_AOAddressLine2</vt:lpstr>
      <vt:lpstr>INDICATOR_AOAddressStateProvince</vt:lpstr>
      <vt:lpstr>INDICATOR_AOAddressTelephone</vt:lpstr>
      <vt:lpstr>INDICATOR_AOAddressZIP</vt:lpstr>
      <vt:lpstr>INDICATOR_AOC</vt:lpstr>
      <vt:lpstr>INDICATOR_AOCissueingAuthority</vt:lpstr>
      <vt:lpstr>INDICATOR_AOContactPersonEmail</vt:lpstr>
      <vt:lpstr>INDICATOR_AOContactPersonFirstName</vt:lpstr>
      <vt:lpstr>INDICATOR_AOContactPersonJobTitle</vt:lpstr>
      <vt:lpstr>INDICATOR_AOContactPersonOrganisation</vt:lpstr>
      <vt:lpstr>INDICATOR_AOContactPersonSurname</vt:lpstr>
      <vt:lpstr>INDICATOR_AOContactPersonTelephone</vt:lpstr>
      <vt:lpstr>INDICATOR_AOContactPersonTitle</vt:lpstr>
      <vt:lpstr>INDICATOR_AOCorrespondenceAddressLine1</vt:lpstr>
      <vt:lpstr>INDICATOR_AOCorrespondenceAddressLine2</vt:lpstr>
      <vt:lpstr>INDICATOR_AOCorrespondenceCity</vt:lpstr>
      <vt:lpstr>INDICATOR_AOCorrespondenceCountry</vt:lpstr>
      <vt:lpstr>INDICATOR_AOCorrespondenceEmail</vt:lpstr>
      <vt:lpstr>INDICATOR_AOCorrespondenceFirstName</vt:lpstr>
      <vt:lpstr>INDICATOR_AOCorrespondenceStateProvince</vt:lpstr>
      <vt:lpstr>INDICATOR_AOCorrespondenceSurname</vt:lpstr>
      <vt:lpstr>INDICATOR_AOCorrespondenceTelephone</vt:lpstr>
      <vt:lpstr>INDICATOR_AOCorrespondenceTitle</vt:lpstr>
      <vt:lpstr>INDICATOR_AOCorrespondenceZIP</vt:lpstr>
      <vt:lpstr>INDICATOR_AOLegalReprAddressLine1</vt:lpstr>
      <vt:lpstr>INDICATOR_AOLegalReprAddressLine2</vt:lpstr>
      <vt:lpstr>INDICATOR_AOLegalReprCity</vt:lpstr>
      <vt:lpstr>INDICATOR_AOLegalReprCountry</vt:lpstr>
      <vt:lpstr>INDICATOR_AOLegalReprEmail</vt:lpstr>
      <vt:lpstr>INDICATOR_AOLegalReprFirstName</vt:lpstr>
      <vt:lpstr>INDICATOR_AOLegalReprStateProvince</vt:lpstr>
      <vt:lpstr>INDICATOR_AOLegalReprSurname</vt:lpstr>
      <vt:lpstr>INDICATOR_AOLegalReprTelephone</vt:lpstr>
      <vt:lpstr>INDICATOR_AOLegalReprTitle</vt:lpstr>
      <vt:lpstr>INDICATOR_AOLegalReprZIP</vt:lpstr>
      <vt:lpstr>INDICATOR_AOname</vt:lpstr>
      <vt:lpstr>INDICATOR_AOnameEClist</vt:lpstr>
      <vt:lpstr>INDICATOR_AOuniquID</vt:lpstr>
      <vt:lpstr>INDICATOR_Art28a6Used</vt:lpstr>
      <vt:lpstr>INDICATOR_CHETS_TotalEmissions</vt:lpstr>
      <vt:lpstr>INDICATOR_CHETS_TotalFlights</vt:lpstr>
      <vt:lpstr>INDICATOR_CHETS_TotalNonSustainableBiomassEmissions</vt:lpstr>
      <vt:lpstr>INDICATOR_CHETS_TotalSustainableBiomassEmissions</vt:lpstr>
      <vt:lpstr>INDICATOR_Comments</vt:lpstr>
      <vt:lpstr>INDICATOR_CORSIA_EligibleFuels</vt:lpstr>
      <vt:lpstr>INDICATOR_CORSIA_EligibleFuels_Feedstock</vt:lpstr>
      <vt:lpstr>INDICATOR_CORSIA_EligibleFuels_LCEmissions</vt:lpstr>
      <vt:lpstr>INDICATOR_CORSIA_EligibleFuels_MassNeat</vt:lpstr>
      <vt:lpstr>INDICATOR_CORSIA_EligibleFuels_ReductionsClaimed</vt:lpstr>
      <vt:lpstr>INDICATOR_CORSIA_EligibleFuels_Type</vt:lpstr>
      <vt:lpstr>INDICATOR_CORSIA_EligibleFuelsTable</vt:lpstr>
      <vt:lpstr>INDICATOR_CORSIA_EmissionsTable</vt:lpstr>
      <vt:lpstr>INDICATOR_CORSIA_totalCO2</vt:lpstr>
      <vt:lpstr>INDICATOR_CORSIA_totalCO2withOffsetting</vt:lpstr>
      <vt:lpstr>INDICATOR_CORSIA_totalFlights</vt:lpstr>
      <vt:lpstr>INDICATOR_CORSIA_totalFlightsWithOffsetting</vt:lpstr>
      <vt:lpstr>INDICATOR_CORSIA_totalTonnesAvGas</vt:lpstr>
      <vt:lpstr>INDICATOR_CORSIA_totalTonnesEligibleFuelsClaimed</vt:lpstr>
      <vt:lpstr>INDICATOR_CORSIA_totalTonnesJetA</vt:lpstr>
      <vt:lpstr>INDICATOR_CORSIA_totalTonnesJetA1</vt:lpstr>
      <vt:lpstr>INDICATOR_CORSIA_totalTonnesJetB</vt:lpstr>
      <vt:lpstr>INDICATOR_CORSIAapplied</vt:lpstr>
      <vt:lpstr>INDICATOR_CORSIAotherState</vt:lpstr>
      <vt:lpstr>INDICATOR_CORSIAReportToState</vt:lpstr>
      <vt:lpstr>INDICATOR_DataGapsEmissions</vt:lpstr>
      <vt:lpstr>INDICATOR_DataGapsPercentCORSIA</vt:lpstr>
      <vt:lpstr>INDICATOR_DataGapsPercentETS</vt:lpstr>
      <vt:lpstr>INDICATOR_DataGapsReason</vt:lpstr>
      <vt:lpstr>INDICATOR_DataGapsReference</vt:lpstr>
      <vt:lpstr>INDICATOR_DataGapsReplacementMethod</vt:lpstr>
      <vt:lpstr>INDICATOR_DataGapsTable</vt:lpstr>
      <vt:lpstr>INDICATOR_DataGapsType</vt:lpstr>
      <vt:lpstr>INDICATOR_ETS_EmissionsFullScope</vt:lpstr>
      <vt:lpstr>INDICATOR_ETS_FlightsPerPeriod</vt:lpstr>
      <vt:lpstr>INDICATOR_ETS_SETEligibility</vt:lpstr>
      <vt:lpstr>INDICATOR_ETS_TotalEmissions</vt:lpstr>
      <vt:lpstr>INDICATOR_ETS_TotalFlights</vt:lpstr>
      <vt:lpstr>INDICATOR_ETS_TotalNonSustainableBiomassEmissions</vt:lpstr>
      <vt:lpstr>INDICATOR_ETS_TotalSustainableBiomassEmissions</vt:lpstr>
      <vt:lpstr>INDICATOR_EUETS_TotalFlights</vt:lpstr>
      <vt:lpstr>INDICATOR_EUETSAnnexConfidential</vt:lpstr>
      <vt:lpstr>INDICATOR_ICAOcallSign</vt:lpstr>
      <vt:lpstr>INDICATOR_LanguageFilling</vt:lpstr>
      <vt:lpstr>INDICATOR_MPApprovalDate</vt:lpstr>
      <vt:lpstr>INDICATOR_MPDeviations</vt:lpstr>
      <vt:lpstr>INDICATOR_MPDeviationsDescription</vt:lpstr>
      <vt:lpstr>INDICATOR_MPVersion</vt:lpstr>
      <vt:lpstr>INDICATOR_NoETSobligation</vt:lpstr>
      <vt:lpstr>INDICATOR_OperatingLicense</vt:lpstr>
      <vt:lpstr>INDICATOR_OperatingLicenseAuthority</vt:lpstr>
      <vt:lpstr>INDICATOR_ReferenceFileName</vt:lpstr>
      <vt:lpstr>INDICATOR_RegistrationMarkings</vt:lpstr>
      <vt:lpstr>INDICATOR_ReportingYear</vt:lpstr>
      <vt:lpstr>INDICATOR_ReportVersion</vt:lpstr>
      <vt:lpstr>INDICATOR_TemplateLanguage</vt:lpstr>
      <vt:lpstr>INDICATOR_TemplateProvidedBy</vt:lpstr>
      <vt:lpstr>INDICATOR_TemplatePublicationDate</vt:lpstr>
      <vt:lpstr>INDICATOR_ToolUsedForAllCORSIAemissions</vt:lpstr>
      <vt:lpstr>INDICATOR_ToolUsedForEmissionsWithoutOffsetting</vt:lpstr>
      <vt:lpstr>INDICATOR_UsedSimplifiedApproachETS</vt:lpstr>
      <vt:lpstr>INDICATOR_VerifierAccredMS</vt:lpstr>
      <vt:lpstr>INDICATOR_VerifierAccredNumber</vt:lpstr>
      <vt:lpstr>INDICATOR_VerifierAdressLine1</vt:lpstr>
      <vt:lpstr>INDICATOR_VerifierAdressLine2</vt:lpstr>
      <vt:lpstr>INDICATOR_VerifierCity</vt:lpstr>
      <vt:lpstr>INDICATOR_VerifierCompany</vt:lpstr>
      <vt:lpstr>INDICATOR_VerifierContactEmail</vt:lpstr>
      <vt:lpstr>INDICATOR_VerifierContactFirstName</vt:lpstr>
      <vt:lpstr>INDICATOR_VerifierContactSurname</vt:lpstr>
      <vt:lpstr>INDICATOR_VerifierContactTelephone</vt:lpstr>
      <vt:lpstr>INDICATOR_VerifierContactTitle</vt:lpstr>
      <vt:lpstr>INDICATOR_VerifierCountry</vt:lpstr>
      <vt:lpstr>INDICATOR_VerifierStateProvince</vt:lpstr>
      <vt:lpstr>INDICATOR_VerifierZIP</vt:lpstr>
      <vt:lpstr>INDICATOR_WhichOtherTool</vt:lpstr>
      <vt:lpstr>INDICATOR_WhichToolUsed</vt:lpstr>
      <vt:lpstr>indRange</vt:lpstr>
      <vt:lpstr>JUMP_2</vt:lpstr>
      <vt:lpstr>JUMP_3</vt:lpstr>
      <vt:lpstr>JUMP_5</vt:lpstr>
      <vt:lpstr>JUMP_6</vt:lpstr>
      <vt:lpstr>JUMP_7</vt:lpstr>
      <vt:lpstr>Jump_8b</vt:lpstr>
      <vt:lpstr>Legalstatus</vt:lpstr>
      <vt:lpstr>ManSys</vt:lpstr>
      <vt:lpstr>MeasMethod</vt:lpstr>
      <vt:lpstr>memberstates</vt:lpstr>
      <vt:lpstr>MemberStatesWithSwiss</vt:lpstr>
      <vt:lpstr>MSLanguages</vt:lpstr>
      <vt:lpstr>MSversiontracking</vt:lpstr>
      <vt:lpstr>NewUpdate</vt:lpstr>
      <vt:lpstr>notapplicable</vt:lpstr>
      <vt:lpstr>operationscope</vt:lpstr>
      <vt:lpstr>operationsscope</vt:lpstr>
      <vt:lpstr>opstatus</vt:lpstr>
      <vt:lpstr>parameters</vt:lpstr>
      <vt:lpstr>passengermass</vt:lpstr>
      <vt:lpstr>ReportingYears</vt:lpstr>
      <vt:lpstr>SelectPrimaryInfoSource</vt:lpstr>
      <vt:lpstr>SourceClass</vt:lpstr>
      <vt:lpstr>TankDataSource</vt:lpstr>
      <vt:lpstr>Title</vt:lpstr>
      <vt:lpstr>TrueFalse</vt:lpstr>
      <vt:lpstr>UncertThreshold</vt:lpstr>
      <vt:lpstr>UncertTierResult</vt:lpstr>
      <vt:lpstr>UncertValue</vt:lpstr>
      <vt:lpstr>UpliftDataSource</vt:lpstr>
      <vt:lpstr>worldcountries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Schuler Roland BAFU</cp:lastModifiedBy>
  <cp:lastPrinted>2023-12-15T09:43:24Z</cp:lastPrinted>
  <dcterms:created xsi:type="dcterms:W3CDTF">2023-01-17T07:50:47Z</dcterms:created>
  <dcterms:modified xsi:type="dcterms:W3CDTF">2024-02-05T19:25:55Z</dcterms:modified>
</cp:coreProperties>
</file>