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\\sharepoint.admin.ch@SSL\DavWWWRoot\sites\810-BAFU\boden\Freigegebene Dokumente\Mandat chemischer Bodenschutz\02 Projekte\005 Experten Tool VBBo\04 Unterlagen\Tools Neu Hg\01_202006\mit PW\"/>
    </mc:Choice>
  </mc:AlternateContent>
  <xr:revisionPtr revIDLastSave="0" documentId="13_ncr:1_{1CA5FB7A-574E-4CDA-995F-1067D2F86B7F}" xr6:coauthVersionLast="44" xr6:coauthVersionMax="44" xr10:uidLastSave="{00000000-0000-0000-0000-000000000000}"/>
  <workbookProtection workbookAlgorithmName="SHA-512" workbookHashValue="oMTna9UO9B+GGirsxbFWwoqFsh6tS1eUnl2R3yfCYxCusdOfTwHlPURnS4avPH8GpefyRBpe7MgcdEseOq6hwQ==" workbookSaltValue="TUntvXTPAPJcT3hBtc6Mvg==" workbookSpinCount="100000" lockStructure="1"/>
  <bookViews>
    <workbookView xWindow="-35715" yWindow="-615" windowWidth="28800" windowHeight="15435" tabRatio="807" xr2:uid="{00000000-000D-0000-FFFF-FFFF00000000}"/>
  </bookViews>
  <sheets>
    <sheet name="Info" sheetId="58" r:id="rId1"/>
    <sheet name="Arsen" sheetId="49" r:id="rId2"/>
    <sheet name="Blei" sheetId="51" r:id="rId3"/>
    <sheet name="Cadmium" sheetId="2" r:id="rId4"/>
    <sheet name="Chrom" sheetId="56" r:id="rId5"/>
    <sheet name="Nickel" sheetId="57" r:id="rId6"/>
    <sheet name="PAK" sheetId="52" r:id="rId7"/>
    <sheet name="Benzo(a)pyren" sheetId="55" r:id="rId8"/>
    <sheet name="PCB" sheetId="53" r:id="rId9"/>
    <sheet name="Dioxine+Furane" sheetId="5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57" l="1"/>
  <c r="B9" i="57"/>
  <c r="C9" i="57" s="1"/>
  <c r="A10" i="57"/>
  <c r="B10" i="57"/>
  <c r="C10" i="57" s="1"/>
  <c r="A11" i="57"/>
  <c r="B11" i="57"/>
  <c r="C11" i="57"/>
  <c r="K11" i="57" s="1"/>
  <c r="I11" i="57"/>
  <c r="J11" i="57"/>
  <c r="A13" i="57"/>
  <c r="B13" i="57"/>
  <c r="C13" i="57"/>
  <c r="I13" i="57" s="1"/>
  <c r="K13" i="57"/>
  <c r="A14" i="57"/>
  <c r="B14" i="57"/>
  <c r="C14" i="57"/>
  <c r="I14" i="57" s="1"/>
  <c r="J14" i="57"/>
  <c r="K14" i="57"/>
  <c r="A15" i="57"/>
  <c r="B15" i="57"/>
  <c r="C15" i="57" s="1"/>
  <c r="A17" i="57"/>
  <c r="B17" i="57"/>
  <c r="C17" i="57" s="1"/>
  <c r="A18" i="57"/>
  <c r="B18" i="57"/>
  <c r="C18" i="57"/>
  <c r="I18" i="57" s="1"/>
  <c r="K18" i="57"/>
  <c r="A19" i="57"/>
  <c r="B19" i="57"/>
  <c r="C19" i="57"/>
  <c r="I19" i="57" s="1"/>
  <c r="J19" i="57"/>
  <c r="K19" i="57"/>
  <c r="A21" i="57"/>
  <c r="B21" i="57"/>
  <c r="C21" i="57" s="1"/>
  <c r="A22" i="57"/>
  <c r="B22" i="57"/>
  <c r="C22" i="57" s="1"/>
  <c r="A23" i="57"/>
  <c r="B23" i="57"/>
  <c r="C23" i="57"/>
  <c r="I23" i="57" s="1"/>
  <c r="K23" i="57"/>
  <c r="A9" i="56"/>
  <c r="B9" i="56"/>
  <c r="C9" i="56"/>
  <c r="I9" i="56" s="1"/>
  <c r="J9" i="56"/>
  <c r="K9" i="56"/>
  <c r="A10" i="56"/>
  <c r="B10" i="56"/>
  <c r="C10" i="56" s="1"/>
  <c r="A11" i="56"/>
  <c r="B11" i="56"/>
  <c r="C11" i="56" s="1"/>
  <c r="A13" i="56"/>
  <c r="B13" i="56"/>
  <c r="C13" i="56"/>
  <c r="I13" i="56" s="1"/>
  <c r="K13" i="56"/>
  <c r="A14" i="56"/>
  <c r="B14" i="56"/>
  <c r="C14" i="56"/>
  <c r="I14" i="56" s="1"/>
  <c r="J14" i="56"/>
  <c r="K14" i="56"/>
  <c r="A15" i="56"/>
  <c r="B15" i="56"/>
  <c r="C15" i="56" s="1"/>
  <c r="A17" i="56"/>
  <c r="B17" i="56"/>
  <c r="C17" i="56" s="1"/>
  <c r="A18" i="56"/>
  <c r="B18" i="56"/>
  <c r="C18" i="56"/>
  <c r="I18" i="56" s="1"/>
  <c r="K18" i="56"/>
  <c r="A19" i="56"/>
  <c r="B19" i="56"/>
  <c r="C19" i="56"/>
  <c r="I19" i="56" s="1"/>
  <c r="J19" i="56"/>
  <c r="K19" i="56"/>
  <c r="A21" i="56"/>
  <c r="B21" i="56"/>
  <c r="C21" i="56" s="1"/>
  <c r="A22" i="56"/>
  <c r="B22" i="56"/>
  <c r="C22" i="56" s="1"/>
  <c r="A23" i="56"/>
  <c r="B23" i="56"/>
  <c r="C23" i="56"/>
  <c r="I23" i="56" s="1"/>
  <c r="K23" i="56"/>
  <c r="A9" i="55"/>
  <c r="B9" i="55"/>
  <c r="C9" i="55"/>
  <c r="I9" i="55" s="1"/>
  <c r="J9" i="55"/>
  <c r="K9" i="55"/>
  <c r="A10" i="55"/>
  <c r="B10" i="55"/>
  <c r="C10" i="55" s="1"/>
  <c r="A11" i="55"/>
  <c r="B11" i="55"/>
  <c r="C11" i="55" s="1"/>
  <c r="A13" i="55"/>
  <c r="B13" i="55"/>
  <c r="C13" i="55"/>
  <c r="I13" i="55" s="1"/>
  <c r="K13" i="55"/>
  <c r="A14" i="55"/>
  <c r="B14" i="55"/>
  <c r="C14" i="55"/>
  <c r="I14" i="55" s="1"/>
  <c r="J14" i="55"/>
  <c r="K14" i="55"/>
  <c r="A15" i="55"/>
  <c r="B15" i="55"/>
  <c r="C15" i="55" s="1"/>
  <c r="A17" i="55"/>
  <c r="B17" i="55"/>
  <c r="C17" i="55" s="1"/>
  <c r="A18" i="55"/>
  <c r="B18" i="55"/>
  <c r="C18" i="55"/>
  <c r="I18" i="55" s="1"/>
  <c r="K18" i="55"/>
  <c r="A19" i="55"/>
  <c r="B19" i="55"/>
  <c r="C19" i="55"/>
  <c r="I19" i="55" s="1"/>
  <c r="J19" i="55"/>
  <c r="K19" i="55"/>
  <c r="A21" i="55"/>
  <c r="B21" i="55"/>
  <c r="C21" i="55" s="1"/>
  <c r="A22" i="55"/>
  <c r="B22" i="55"/>
  <c r="C22" i="55" s="1"/>
  <c r="A23" i="55"/>
  <c r="B23" i="55"/>
  <c r="C23" i="55"/>
  <c r="I23" i="55" s="1"/>
  <c r="K23" i="55"/>
  <c r="B9" i="54"/>
  <c r="B23" i="54" s="1"/>
  <c r="C23" i="54" s="1"/>
  <c r="B9" i="53"/>
  <c r="B23" i="53" s="1"/>
  <c r="C23" i="53" s="1"/>
  <c r="B9" i="52"/>
  <c r="B23" i="52" s="1"/>
  <c r="C23" i="52" s="1"/>
  <c r="B9" i="51"/>
  <c r="B23" i="51" s="1"/>
  <c r="C23" i="51" s="1"/>
  <c r="B9" i="2"/>
  <c r="B23" i="2" s="1"/>
  <c r="C23" i="2" s="1"/>
  <c r="B19" i="54"/>
  <c r="C19" i="54" s="1"/>
  <c r="B15" i="54"/>
  <c r="C15" i="54" s="1"/>
  <c r="B14" i="54"/>
  <c r="C14" i="54" s="1"/>
  <c r="C9" i="54"/>
  <c r="K9" i="54" s="1"/>
  <c r="B19" i="53"/>
  <c r="C19" i="53" s="1"/>
  <c r="B14" i="53"/>
  <c r="C14" i="53" s="1"/>
  <c r="B10" i="53"/>
  <c r="C10" i="53" s="1"/>
  <c r="C9" i="53"/>
  <c r="K9" i="53" s="1"/>
  <c r="I9" i="53"/>
  <c r="B19" i="52"/>
  <c r="C19" i="52" s="1"/>
  <c r="B15" i="52"/>
  <c r="C15" i="52" s="1"/>
  <c r="B14" i="52"/>
  <c r="C14" i="52" s="1"/>
  <c r="C9" i="52"/>
  <c r="K9" i="52" s="1"/>
  <c r="B19" i="51"/>
  <c r="C19" i="51" s="1"/>
  <c r="B14" i="51"/>
  <c r="C14" i="51" s="1"/>
  <c r="B10" i="51"/>
  <c r="C10" i="51" s="1"/>
  <c r="C9" i="51"/>
  <c r="K9" i="51" s="1"/>
  <c r="I9" i="51"/>
  <c r="B19" i="2"/>
  <c r="C19" i="2" s="1"/>
  <c r="B14" i="2"/>
  <c r="C14" i="2" s="1"/>
  <c r="B10" i="2"/>
  <c r="C10" i="2" s="1"/>
  <c r="C9" i="2"/>
  <c r="K9" i="2" s="1"/>
  <c r="I9" i="2"/>
  <c r="A9" i="54"/>
  <c r="A10" i="54"/>
  <c r="A11" i="54"/>
  <c r="A13" i="54"/>
  <c r="A14" i="54"/>
  <c r="A15" i="54"/>
  <c r="A17" i="54"/>
  <c r="A18" i="54"/>
  <c r="A19" i="54"/>
  <c r="A21" i="54"/>
  <c r="A22" i="54"/>
  <c r="A23" i="54"/>
  <c r="A9" i="53"/>
  <c r="A10" i="53"/>
  <c r="A11" i="53"/>
  <c r="A13" i="53"/>
  <c r="A14" i="53"/>
  <c r="A15" i="53"/>
  <c r="A17" i="53"/>
  <c r="A18" i="53"/>
  <c r="A19" i="53"/>
  <c r="A21" i="53"/>
  <c r="A22" i="53"/>
  <c r="A23" i="53"/>
  <c r="A9" i="52"/>
  <c r="A10" i="52"/>
  <c r="A11" i="52"/>
  <c r="A13" i="52"/>
  <c r="A14" i="52"/>
  <c r="A15" i="52"/>
  <c r="A17" i="52"/>
  <c r="A18" i="52"/>
  <c r="A19" i="52"/>
  <c r="A21" i="52"/>
  <c r="A22" i="52"/>
  <c r="A23" i="52"/>
  <c r="A9" i="51"/>
  <c r="A10" i="51"/>
  <c r="A11" i="51"/>
  <c r="A13" i="51"/>
  <c r="A14" i="51"/>
  <c r="A15" i="51"/>
  <c r="A17" i="51"/>
  <c r="A18" i="51"/>
  <c r="A19" i="51"/>
  <c r="A21" i="51"/>
  <c r="A22" i="51"/>
  <c r="A23" i="51"/>
  <c r="A9" i="49"/>
  <c r="B9" i="49"/>
  <c r="B11" i="49" s="1"/>
  <c r="C11" i="49" s="1"/>
  <c r="A10" i="49"/>
  <c r="A11" i="49"/>
  <c r="A13" i="49"/>
  <c r="B13" i="49"/>
  <c r="C13" i="49" s="1"/>
  <c r="A14" i="49"/>
  <c r="B14" i="49"/>
  <c r="C14" i="49" s="1"/>
  <c r="A15" i="49"/>
  <c r="A17" i="49"/>
  <c r="A18" i="49"/>
  <c r="B18" i="49"/>
  <c r="C18" i="49" s="1"/>
  <c r="A19" i="49"/>
  <c r="B19" i="49"/>
  <c r="C19" i="49" s="1"/>
  <c r="A21" i="49"/>
  <c r="A22" i="49"/>
  <c r="A23" i="49"/>
  <c r="B23" i="49"/>
  <c r="C23" i="49" s="1"/>
  <c r="A23" i="2"/>
  <c r="A22" i="2"/>
  <c r="A21" i="2"/>
  <c r="A19" i="2"/>
  <c r="A18" i="2"/>
  <c r="A17" i="2"/>
  <c r="A15" i="2"/>
  <c r="A14" i="2"/>
  <c r="A13" i="2"/>
  <c r="A10" i="2"/>
  <c r="A11" i="2"/>
  <c r="A9" i="2"/>
  <c r="I13" i="49" l="1"/>
  <c r="J13" i="49"/>
  <c r="K13" i="49"/>
  <c r="I19" i="53"/>
  <c r="J19" i="53"/>
  <c r="K19" i="53"/>
  <c r="K23" i="52"/>
  <c r="J23" i="52"/>
  <c r="I23" i="52"/>
  <c r="I21" i="56"/>
  <c r="J21" i="56"/>
  <c r="K21" i="56"/>
  <c r="J11" i="56"/>
  <c r="K11" i="56"/>
  <c r="I11" i="56"/>
  <c r="I14" i="52"/>
  <c r="J14" i="52"/>
  <c r="K14" i="52"/>
  <c r="K23" i="53"/>
  <c r="J23" i="53"/>
  <c r="I23" i="53"/>
  <c r="I21" i="55"/>
  <c r="J21" i="55"/>
  <c r="K21" i="55"/>
  <c r="J11" i="55"/>
  <c r="K11" i="55"/>
  <c r="I11" i="55"/>
  <c r="I14" i="54"/>
  <c r="J14" i="54"/>
  <c r="K14" i="54"/>
  <c r="K19" i="52"/>
  <c r="J19" i="52"/>
  <c r="I19" i="52"/>
  <c r="K15" i="54"/>
  <c r="J15" i="54"/>
  <c r="I15" i="54"/>
  <c r="I10" i="55"/>
  <c r="J10" i="55"/>
  <c r="K10" i="55"/>
  <c r="J17" i="56"/>
  <c r="K17" i="56"/>
  <c r="I17" i="56"/>
  <c r="I18" i="49"/>
  <c r="J18" i="49"/>
  <c r="K18" i="49"/>
  <c r="K15" i="52"/>
  <c r="J15" i="52"/>
  <c r="I15" i="52"/>
  <c r="K23" i="54"/>
  <c r="J23" i="54"/>
  <c r="I23" i="54"/>
  <c r="I10" i="56"/>
  <c r="J10" i="56"/>
  <c r="K10" i="56"/>
  <c r="J11" i="49"/>
  <c r="I11" i="49"/>
  <c r="K11" i="49"/>
  <c r="K10" i="2"/>
  <c r="J10" i="2"/>
  <c r="I10" i="2"/>
  <c r="K19" i="54"/>
  <c r="J19" i="54"/>
  <c r="I19" i="54"/>
  <c r="J17" i="55"/>
  <c r="K17" i="55"/>
  <c r="I17" i="55"/>
  <c r="I15" i="57"/>
  <c r="J15" i="57"/>
  <c r="K15" i="57"/>
  <c r="I10" i="57"/>
  <c r="J10" i="57"/>
  <c r="K10" i="57"/>
  <c r="I23" i="49"/>
  <c r="J23" i="49"/>
  <c r="K23" i="49"/>
  <c r="J17" i="57"/>
  <c r="K17" i="57"/>
  <c r="I17" i="57"/>
  <c r="K14" i="2"/>
  <c r="J14" i="2"/>
  <c r="I14" i="2"/>
  <c r="K10" i="51"/>
  <c r="J10" i="51"/>
  <c r="I10" i="51"/>
  <c r="K23" i="2"/>
  <c r="J23" i="2"/>
  <c r="I23" i="2"/>
  <c r="I15" i="56"/>
  <c r="J15" i="56"/>
  <c r="K15" i="56"/>
  <c r="J22" i="57"/>
  <c r="K22" i="57"/>
  <c r="I22" i="57"/>
  <c r="J14" i="49"/>
  <c r="K14" i="49"/>
  <c r="I14" i="49"/>
  <c r="I19" i="2"/>
  <c r="J19" i="2"/>
  <c r="K19" i="2"/>
  <c r="K14" i="51"/>
  <c r="J14" i="51"/>
  <c r="I14" i="51"/>
  <c r="K10" i="53"/>
  <c r="J10" i="53"/>
  <c r="I10" i="53"/>
  <c r="I15" i="55"/>
  <c r="J15" i="55"/>
  <c r="K15" i="55"/>
  <c r="J22" i="56"/>
  <c r="K22" i="56"/>
  <c r="I22" i="56"/>
  <c r="I9" i="57"/>
  <c r="J9" i="57"/>
  <c r="K9" i="57"/>
  <c r="J19" i="49"/>
  <c r="K19" i="49"/>
  <c r="I19" i="49"/>
  <c r="I19" i="51"/>
  <c r="J19" i="51"/>
  <c r="K19" i="51"/>
  <c r="K14" i="53"/>
  <c r="J14" i="53"/>
  <c r="I14" i="53"/>
  <c r="K23" i="51"/>
  <c r="J23" i="51"/>
  <c r="I23" i="51"/>
  <c r="J22" i="55"/>
  <c r="K22" i="55"/>
  <c r="I22" i="55"/>
  <c r="I21" i="57"/>
  <c r="J21" i="57"/>
  <c r="K21" i="57"/>
  <c r="C9" i="49"/>
  <c r="J9" i="2"/>
  <c r="B17" i="2"/>
  <c r="C17" i="2" s="1"/>
  <c r="J9" i="51"/>
  <c r="B17" i="51"/>
  <c r="C17" i="51" s="1"/>
  <c r="B11" i="52"/>
  <c r="C11" i="52" s="1"/>
  <c r="J9" i="53"/>
  <c r="B17" i="53"/>
  <c r="C17" i="53" s="1"/>
  <c r="B11" i="54"/>
  <c r="C11" i="54" s="1"/>
  <c r="B22" i="2"/>
  <c r="C22" i="2" s="1"/>
  <c r="B22" i="51"/>
  <c r="C22" i="51" s="1"/>
  <c r="B22" i="52"/>
  <c r="C22" i="52" s="1"/>
  <c r="B22" i="53"/>
  <c r="C22" i="53" s="1"/>
  <c r="B22" i="54"/>
  <c r="C22" i="54" s="1"/>
  <c r="J23" i="55"/>
  <c r="J18" i="55"/>
  <c r="J13" i="55"/>
  <c r="J23" i="56"/>
  <c r="J18" i="56"/>
  <c r="J13" i="56"/>
  <c r="J23" i="57"/>
  <c r="J18" i="57"/>
  <c r="J13" i="57"/>
  <c r="B13" i="2"/>
  <c r="C13" i="2" s="1"/>
  <c r="B13" i="51"/>
  <c r="C13" i="51" s="1"/>
  <c r="B18" i="52"/>
  <c r="C18" i="52" s="1"/>
  <c r="B13" i="53"/>
  <c r="C13" i="53" s="1"/>
  <c r="B18" i="54"/>
  <c r="C18" i="54" s="1"/>
  <c r="B21" i="49"/>
  <c r="C21" i="49" s="1"/>
  <c r="B15" i="49"/>
  <c r="C15" i="49" s="1"/>
  <c r="B10" i="49"/>
  <c r="C10" i="49" s="1"/>
  <c r="B15" i="2"/>
  <c r="C15" i="2" s="1"/>
  <c r="B15" i="51"/>
  <c r="C15" i="51" s="1"/>
  <c r="I9" i="52"/>
  <c r="B10" i="52"/>
  <c r="C10" i="52" s="1"/>
  <c r="B15" i="53"/>
  <c r="C15" i="53" s="1"/>
  <c r="I9" i="54"/>
  <c r="B10" i="54"/>
  <c r="C10" i="54" s="1"/>
  <c r="B21" i="2"/>
  <c r="C21" i="2" s="1"/>
  <c r="B21" i="51"/>
  <c r="C21" i="51" s="1"/>
  <c r="B21" i="52"/>
  <c r="C21" i="52" s="1"/>
  <c r="B21" i="53"/>
  <c r="C21" i="53" s="1"/>
  <c r="B21" i="54"/>
  <c r="C21" i="54" s="1"/>
  <c r="B11" i="2"/>
  <c r="C11" i="2" s="1"/>
  <c r="B11" i="51"/>
  <c r="C11" i="51" s="1"/>
  <c r="J9" i="52"/>
  <c r="B17" i="52"/>
  <c r="C17" i="52" s="1"/>
  <c r="B11" i="53"/>
  <c r="C11" i="53" s="1"/>
  <c r="J9" i="54"/>
  <c r="B17" i="54"/>
  <c r="C17" i="54" s="1"/>
  <c r="B22" i="49"/>
  <c r="C22" i="49" s="1"/>
  <c r="B17" i="49"/>
  <c r="C17" i="49" s="1"/>
  <c r="B18" i="2"/>
  <c r="C18" i="2" s="1"/>
  <c r="B18" i="51"/>
  <c r="C18" i="51" s="1"/>
  <c r="B13" i="52"/>
  <c r="C13" i="52" s="1"/>
  <c r="B18" i="53"/>
  <c r="C18" i="53" s="1"/>
  <c r="B13" i="54"/>
  <c r="C13" i="54" s="1"/>
  <c r="K13" i="52" l="1"/>
  <c r="J13" i="52"/>
  <c r="I13" i="52"/>
  <c r="I10" i="52"/>
  <c r="K10" i="52"/>
  <c r="J10" i="52"/>
  <c r="K18" i="51"/>
  <c r="J18" i="51"/>
  <c r="I18" i="51"/>
  <c r="K17" i="52"/>
  <c r="J17" i="52"/>
  <c r="I17" i="52"/>
  <c r="K21" i="52"/>
  <c r="I21" i="52"/>
  <c r="J21" i="52"/>
  <c r="J18" i="54"/>
  <c r="I18" i="54"/>
  <c r="K18" i="54"/>
  <c r="K22" i="53"/>
  <c r="J22" i="53"/>
  <c r="I22" i="53"/>
  <c r="K11" i="52"/>
  <c r="J11" i="52"/>
  <c r="I11" i="52"/>
  <c r="K11" i="53"/>
  <c r="J11" i="53"/>
  <c r="I11" i="53"/>
  <c r="K22" i="52"/>
  <c r="J22" i="52"/>
  <c r="I22" i="52"/>
  <c r="K18" i="2"/>
  <c r="J18" i="2"/>
  <c r="I18" i="2"/>
  <c r="K11" i="51"/>
  <c r="J11" i="51"/>
  <c r="I11" i="51"/>
  <c r="J18" i="52"/>
  <c r="I18" i="52"/>
  <c r="K18" i="52"/>
  <c r="K22" i="51"/>
  <c r="J22" i="51"/>
  <c r="I22" i="51"/>
  <c r="K22" i="54"/>
  <c r="J22" i="54"/>
  <c r="I22" i="54"/>
  <c r="J13" i="53"/>
  <c r="I13" i="53"/>
  <c r="K13" i="53"/>
  <c r="I17" i="49"/>
  <c r="J17" i="49"/>
  <c r="K17" i="49"/>
  <c r="I21" i="2"/>
  <c r="K21" i="2"/>
  <c r="J21" i="2"/>
  <c r="J13" i="51"/>
  <c r="I13" i="51"/>
  <c r="K13" i="51"/>
  <c r="I21" i="49"/>
  <c r="J21" i="49"/>
  <c r="K21" i="49"/>
  <c r="I15" i="51"/>
  <c r="K15" i="51"/>
  <c r="J15" i="51"/>
  <c r="I22" i="49"/>
  <c r="J22" i="49"/>
  <c r="K22" i="49"/>
  <c r="K10" i="54"/>
  <c r="J10" i="54"/>
  <c r="I10" i="54"/>
  <c r="I15" i="2"/>
  <c r="K15" i="2"/>
  <c r="J15" i="2"/>
  <c r="K22" i="2"/>
  <c r="J22" i="2"/>
  <c r="I22" i="2"/>
  <c r="K17" i="2"/>
  <c r="J17" i="2"/>
  <c r="I17" i="2"/>
  <c r="K13" i="54"/>
  <c r="J13" i="54"/>
  <c r="I13" i="54"/>
  <c r="K11" i="2"/>
  <c r="J11" i="2"/>
  <c r="I11" i="2"/>
  <c r="K10" i="49"/>
  <c r="I10" i="49"/>
  <c r="J10" i="49"/>
  <c r="J13" i="2"/>
  <c r="I13" i="2"/>
  <c r="K13" i="2"/>
  <c r="K11" i="54"/>
  <c r="J11" i="54"/>
  <c r="I11" i="54"/>
  <c r="K21" i="53"/>
  <c r="I21" i="53"/>
  <c r="J21" i="53"/>
  <c r="K21" i="51"/>
  <c r="J21" i="51"/>
  <c r="I21" i="51"/>
  <c r="K17" i="51"/>
  <c r="J17" i="51"/>
  <c r="I17" i="51"/>
  <c r="K17" i="54"/>
  <c r="J17" i="54"/>
  <c r="I17" i="54"/>
  <c r="K18" i="53"/>
  <c r="J18" i="53"/>
  <c r="I18" i="53"/>
  <c r="K21" i="54"/>
  <c r="I21" i="54"/>
  <c r="J21" i="54"/>
  <c r="K15" i="53"/>
  <c r="J15" i="53"/>
  <c r="I15" i="53"/>
  <c r="I15" i="49"/>
  <c r="J15" i="49"/>
  <c r="K15" i="49"/>
  <c r="K17" i="53"/>
  <c r="J17" i="53"/>
  <c r="I17" i="53"/>
  <c r="J9" i="49"/>
  <c r="K9" i="49"/>
  <c r="I9" i="49"/>
</calcChain>
</file>

<file path=xl/sharedStrings.xml><?xml version="1.0" encoding="utf-8"?>
<sst xmlns="http://schemas.openxmlformats.org/spreadsheetml/2006/main" count="696" uniqueCount="44">
  <si>
    <t>Schadstoff</t>
  </si>
  <si>
    <t>Belastung und Bodeneigenschaften</t>
  </si>
  <si>
    <t>keine Gefährdung, Gefährdungspunkte &lt;3</t>
  </si>
  <si>
    <t>mässige Gefährdung, Gefährdungspunkte 3-&lt;5</t>
  </si>
  <si>
    <t>Bel.-Fakt.</t>
  </si>
  <si>
    <t>Gefährdungspunkte</t>
  </si>
  <si>
    <t>Konz. im Boden [mg/kg]</t>
  </si>
  <si>
    <t>Prüfwert [mg/kg]:</t>
  </si>
  <si>
    <t>Sanierungswert [mg/kg]:</t>
  </si>
  <si>
    <t>Cadmium</t>
  </si>
  <si>
    <t>Punkte Alters-faktor</t>
  </si>
  <si>
    <t>Nutz.-häufigk./ Woche</t>
  </si>
  <si>
    <t xml:space="preserve"> Alters-faktor</t>
  </si>
  <si>
    <t>Häufigkeits-faktor</t>
  </si>
  <si>
    <t>Vegetations-bedeckung &gt;90% (+0Punkte)</t>
  </si>
  <si>
    <t>Vegetations-bedeckung 75-90% (+1Punkt)</t>
  </si>
  <si>
    <t>Vegetations-bedeckung &lt;75% (+2Punkte)</t>
  </si>
  <si>
    <t>Bodenbelastung [mg/kg]</t>
  </si>
  <si>
    <t>grosse Gefährdung, Gefährdungspunkte ≥5</t>
  </si>
  <si>
    <t>Arsen</t>
  </si>
  <si>
    <t>Blei</t>
  </si>
  <si>
    <t>PAK</t>
  </si>
  <si>
    <t>PCB</t>
  </si>
  <si>
    <t>Lebens-jahr</t>
  </si>
  <si>
    <t>bis 3.</t>
  </si>
  <si>
    <t>4. bis 6.</t>
  </si>
  <si>
    <t>7. bis 11.</t>
  </si>
  <si>
    <t>ab 12.</t>
  </si>
  <si>
    <t>1-2 Mal/Woche</t>
  </si>
  <si>
    <t>&gt;2 Mal/Woche</t>
  </si>
  <si>
    <t>&lt;1 Mal/Woche</t>
  </si>
  <si>
    <t>Dioxine+Furane</t>
  </si>
  <si>
    <t>Chrom</t>
  </si>
  <si>
    <t>Nickel</t>
  </si>
  <si>
    <t>Entwicklung:</t>
  </si>
  <si>
    <t>Benzo(a)pyren</t>
  </si>
  <si>
    <t xml:space="preserve">Expertensystem für Nutzungen mit möglicher direkter Bodenaufnahme: </t>
  </si>
  <si>
    <t>Kinderspielplätze</t>
  </si>
  <si>
    <t>Bodenbelast. [ng I-TEQ/kg]</t>
  </si>
  <si>
    <t>Prüfwert [ng I-TEQ/kg]:</t>
  </si>
  <si>
    <t>Sanierungswert [ng I-TEQ/kg]:</t>
  </si>
  <si>
    <t>Konz. im Boden [ng/kg]</t>
  </si>
  <si>
    <t>Expertensystem für Nutzung mit möglicher direkter Bodenaufnahme</t>
  </si>
  <si>
    <t>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</si>
</sst>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8"/>
      <color indexed="55"/>
      <name val="Arial"/>
      <family val="2"/>
    </font>
    <font>
      <sz val="8"/>
      <color indexed="55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b/>
      <i/>
      <sz val="20"/>
      <name val="Arial"/>
      <family val="2"/>
    </font>
    <font>
      <b/>
      <i/>
      <sz val="20"/>
      <color indexed="55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9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0" fontId="1" fillId="5" borderId="0" xfId="0" applyFont="1" applyFill="1"/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Font="1" applyBorder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6" borderId="0" xfId="0" applyFont="1" applyFill="1" applyAlignment="1">
      <alignment horizontal="right"/>
    </xf>
    <xf numFmtId="0" fontId="1" fillId="6" borderId="0" xfId="0" applyFont="1" applyFill="1"/>
    <xf numFmtId="0" fontId="1" fillId="7" borderId="0" xfId="0" applyFont="1" applyFill="1"/>
    <xf numFmtId="164" fontId="1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right"/>
    </xf>
    <xf numFmtId="164" fontId="1" fillId="7" borderId="0" xfId="0" applyNumberFormat="1" applyFont="1" applyFill="1"/>
    <xf numFmtId="2" fontId="5" fillId="7" borderId="0" xfId="0" applyNumberFormat="1" applyFont="1" applyFill="1" applyAlignment="1">
      <alignment horizontal="left"/>
    </xf>
    <xf numFmtId="0" fontId="4" fillId="7" borderId="0" xfId="0" applyFont="1" applyFill="1"/>
    <xf numFmtId="164" fontId="1" fillId="5" borderId="0" xfId="0" applyNumberFormat="1" applyFont="1" applyFill="1"/>
    <xf numFmtId="2" fontId="1" fillId="5" borderId="0" xfId="0" applyNumberFormat="1" applyFont="1" applyFill="1" applyAlignment="1">
      <alignment horizontal="center"/>
    </xf>
    <xf numFmtId="0" fontId="2" fillId="6" borderId="1" xfId="0" applyFont="1" applyFill="1" applyBorder="1" applyAlignment="1">
      <alignment horizontal="right" wrapText="1"/>
    </xf>
    <xf numFmtId="0" fontId="2" fillId="6" borderId="1" xfId="0" applyFont="1" applyFill="1" applyBorder="1" applyAlignment="1">
      <alignment horizontal="center" wrapText="1"/>
    </xf>
    <xf numFmtId="2" fontId="2" fillId="6" borderId="1" xfId="0" applyNumberFormat="1" applyFont="1" applyFill="1" applyBorder="1" applyAlignment="1">
      <alignment horizontal="center" wrapText="1"/>
    </xf>
    <xf numFmtId="164" fontId="6" fillId="5" borderId="0" xfId="0" applyNumberFormat="1" applyFont="1" applyFill="1" applyAlignment="1"/>
    <xf numFmtId="1" fontId="2" fillId="5" borderId="0" xfId="0" applyNumberFormat="1" applyFont="1" applyFill="1" applyAlignment="1">
      <alignment horizontal="right"/>
    </xf>
    <xf numFmtId="0" fontId="4" fillId="5" borderId="0" xfId="0" applyFont="1" applyFill="1"/>
    <xf numFmtId="0" fontId="3" fillId="5" borderId="0" xfId="0" applyFont="1" applyFill="1" applyAlignment="1">
      <alignment horizontal="left"/>
    </xf>
    <xf numFmtId="164" fontId="2" fillId="5" borderId="0" xfId="0" applyNumberFormat="1" applyFont="1" applyFill="1" applyAlignment="1">
      <alignment horizontal="right"/>
    </xf>
    <xf numFmtId="0" fontId="7" fillId="5" borderId="1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/>
    </xf>
    <xf numFmtId="164" fontId="7" fillId="5" borderId="1" xfId="0" applyNumberFormat="1" applyFont="1" applyFill="1" applyBorder="1" applyAlignment="1">
      <alignment horizontal="center" wrapText="1"/>
    </xf>
    <xf numFmtId="164" fontId="8" fillId="5" borderId="0" xfId="0" applyNumberFormat="1" applyFont="1" applyFill="1" applyAlignment="1">
      <alignment horizontal="center"/>
    </xf>
    <xf numFmtId="164" fontId="9" fillId="8" borderId="1" xfId="0" applyNumberFormat="1" applyFont="1" applyFill="1" applyBorder="1" applyAlignment="1">
      <alignment horizontal="center" wrapText="1"/>
    </xf>
    <xf numFmtId="164" fontId="10" fillId="8" borderId="0" xfId="0" applyNumberFormat="1" applyFont="1" applyFill="1" applyAlignment="1">
      <alignment horizontal="center"/>
    </xf>
    <xf numFmtId="0" fontId="9" fillId="8" borderId="1" xfId="0" applyFont="1" applyFill="1" applyBorder="1" applyAlignment="1">
      <alignment horizontal="center" wrapText="1"/>
    </xf>
    <xf numFmtId="0" fontId="10" fillId="8" borderId="0" xfId="0" applyFont="1" applyFill="1" applyAlignment="1">
      <alignment horizontal="center"/>
    </xf>
    <xf numFmtId="164" fontId="4" fillId="9" borderId="0" xfId="0" applyNumberFormat="1" applyFont="1" applyFill="1" applyAlignment="1" applyProtection="1">
      <protection locked="0"/>
    </xf>
    <xf numFmtId="2" fontId="4" fillId="9" borderId="0" xfId="0" applyNumberFormat="1" applyFont="1" applyFill="1" applyAlignment="1" applyProtection="1">
      <protection locked="0"/>
    </xf>
    <xf numFmtId="164" fontId="2" fillId="6" borderId="1" xfId="0" applyNumberFormat="1" applyFont="1" applyFill="1" applyBorder="1" applyAlignment="1">
      <alignment horizontal="center" wrapText="1"/>
    </xf>
    <xf numFmtId="0" fontId="11" fillId="5" borderId="0" xfId="0" applyFont="1" applyFill="1"/>
    <xf numFmtId="0" fontId="2" fillId="0" borderId="0" xfId="0" applyFont="1"/>
    <xf numFmtId="0" fontId="12" fillId="0" borderId="0" xfId="0" applyFont="1"/>
    <xf numFmtId="0" fontId="12" fillId="0" borderId="0" xfId="0" applyFont="1" applyFill="1"/>
    <xf numFmtId="2" fontId="12" fillId="0" borderId="0" xfId="0" applyNumberFormat="1" applyFont="1" applyAlignment="1">
      <alignment horizontal="center"/>
    </xf>
    <xf numFmtId="2" fontId="12" fillId="0" borderId="0" xfId="0" applyNumberFormat="1" applyFont="1" applyBorder="1" applyAlignment="1">
      <alignment horizontal="center"/>
    </xf>
    <xf numFmtId="0" fontId="14" fillId="0" borderId="0" xfId="0" applyFont="1"/>
    <xf numFmtId="164" fontId="14" fillId="0" borderId="0" xfId="0" applyNumberFormat="1" applyFont="1"/>
    <xf numFmtId="0" fontId="14" fillId="0" borderId="0" xfId="0" applyFont="1" applyBorder="1"/>
    <xf numFmtId="0" fontId="12" fillId="6" borderId="0" xfId="0" applyFont="1" applyFill="1"/>
    <xf numFmtId="164" fontId="12" fillId="6" borderId="0" xfId="0" applyNumberFormat="1" applyFont="1" applyFill="1" applyAlignment="1">
      <alignment horizontal="right"/>
    </xf>
    <xf numFmtId="0" fontId="13" fillId="6" borderId="0" xfId="0" applyFont="1" applyFill="1"/>
    <xf numFmtId="164" fontId="12" fillId="6" borderId="0" xfId="0" applyNumberFormat="1" applyFont="1" applyFill="1"/>
    <xf numFmtId="0" fontId="12" fillId="6" borderId="0" xfId="0" applyFont="1" applyFill="1" applyAlignment="1">
      <alignment horizontal="right"/>
    </xf>
    <xf numFmtId="0" fontId="13" fillId="6" borderId="0" xfId="0" applyFont="1" applyFill="1" applyAlignment="1">
      <alignment horizontal="right"/>
    </xf>
    <xf numFmtId="0" fontId="14" fillId="6" borderId="0" xfId="0" applyFont="1" applyFill="1"/>
    <xf numFmtId="164" fontId="14" fillId="6" borderId="0" xfId="0" applyNumberFormat="1" applyFont="1" applyFill="1" applyAlignment="1">
      <alignment horizontal="right"/>
    </xf>
    <xf numFmtId="164" fontId="14" fillId="6" borderId="0" xfId="0" applyNumberFormat="1" applyFont="1" applyFill="1"/>
    <xf numFmtId="2" fontId="14" fillId="6" borderId="0" xfId="0" applyNumberFormat="1" applyFont="1" applyFill="1" applyAlignment="1">
      <alignment horizontal="center"/>
    </xf>
    <xf numFmtId="2" fontId="14" fillId="6" borderId="0" xfId="0" applyNumberFormat="1" applyFont="1" applyFill="1" applyBorder="1" applyAlignment="1">
      <alignment horizontal="center"/>
    </xf>
    <xf numFmtId="0" fontId="12" fillId="6" borderId="0" xfId="1" applyFont="1" applyFill="1"/>
    <xf numFmtId="164" fontId="12" fillId="6" borderId="0" xfId="1" applyNumberFormat="1" applyFont="1" applyFill="1" applyAlignment="1">
      <alignment horizontal="right"/>
    </xf>
    <xf numFmtId="0" fontId="13" fillId="6" borderId="0" xfId="1" applyFont="1" applyFill="1"/>
    <xf numFmtId="164" fontId="12" fillId="6" borderId="0" xfId="1" applyNumberFormat="1" applyFont="1" applyFill="1"/>
    <xf numFmtId="0" fontId="12" fillId="6" borderId="0" xfId="1" applyFont="1" applyFill="1" applyAlignment="1">
      <alignment horizontal="right"/>
    </xf>
    <xf numFmtId="0" fontId="13" fillId="6" borderId="0" xfId="1" applyFont="1" applyFill="1" applyAlignment="1">
      <alignment horizontal="right"/>
    </xf>
    <xf numFmtId="2" fontId="12" fillId="6" borderId="0" xfId="1" applyNumberFormat="1" applyFont="1" applyFill="1" applyAlignment="1">
      <alignment horizontal="center"/>
    </xf>
    <xf numFmtId="0" fontId="12" fillId="0" borderId="0" xfId="1" applyFont="1"/>
    <xf numFmtId="0" fontId="15" fillId="0" borderId="0" xfId="1"/>
    <xf numFmtId="0" fontId="14" fillId="6" borderId="0" xfId="1" applyFont="1" applyFill="1"/>
    <xf numFmtId="0" fontId="2" fillId="6" borderId="0" xfId="1" applyFont="1" applyFill="1" applyAlignment="1">
      <alignment horizontal="left"/>
    </xf>
    <xf numFmtId="0" fontId="8" fillId="6" borderId="0" xfId="1" applyFont="1" applyFill="1"/>
    <xf numFmtId="164" fontId="1" fillId="6" borderId="0" xfId="1" applyNumberFormat="1" applyFont="1" applyFill="1"/>
    <xf numFmtId="0" fontId="1" fillId="6" borderId="0" xfId="1" applyFont="1" applyFill="1"/>
    <xf numFmtId="0" fontId="1" fillId="6" borderId="0" xfId="1" applyFont="1" applyFill="1" applyAlignment="1">
      <alignment horizontal="right"/>
    </xf>
    <xf numFmtId="0" fontId="8" fillId="6" borderId="0" xfId="1" applyFont="1" applyFill="1" applyAlignment="1">
      <alignment horizontal="right"/>
    </xf>
    <xf numFmtId="164" fontId="1" fillId="6" borderId="0" xfId="1" applyNumberFormat="1" applyFont="1" applyFill="1" applyAlignment="1">
      <alignment horizontal="right"/>
    </xf>
    <xf numFmtId="0" fontId="1" fillId="0" borderId="0" xfId="1" applyFont="1"/>
    <xf numFmtId="0" fontId="16" fillId="5" borderId="0" xfId="1" applyFont="1" applyFill="1" applyAlignment="1">
      <alignment horizontal="right"/>
    </xf>
    <xf numFmtId="14" fontId="16" fillId="5" borderId="0" xfId="1" applyNumberFormat="1" applyFont="1" applyFill="1" applyAlignment="1">
      <alignment horizontal="right"/>
    </xf>
    <xf numFmtId="0" fontId="8" fillId="5" borderId="0" xfId="1" applyFont="1" applyFill="1"/>
    <xf numFmtId="164" fontId="1" fillId="5" borderId="0" xfId="1" applyNumberFormat="1" applyFont="1" applyFill="1"/>
    <xf numFmtId="0" fontId="1" fillId="5" borderId="0" xfId="1" applyFont="1" applyFill="1"/>
    <xf numFmtId="0" fontId="1" fillId="5" borderId="0" xfId="1" applyFont="1" applyFill="1" applyAlignment="1">
      <alignment horizontal="right"/>
    </xf>
    <xf numFmtId="0" fontId="8" fillId="5" borderId="0" xfId="1" applyFont="1" applyFill="1" applyAlignment="1">
      <alignment horizontal="right"/>
    </xf>
    <xf numFmtId="164" fontId="1" fillId="5" borderId="0" xfId="1" applyNumberFormat="1" applyFont="1" applyFill="1" applyAlignment="1">
      <alignment horizontal="right"/>
    </xf>
    <xf numFmtId="0" fontId="15" fillId="10" borderId="0" xfId="1" applyFill="1"/>
    <xf numFmtId="1" fontId="2" fillId="5" borderId="0" xfId="1" applyNumberFormat="1" applyFont="1" applyFill="1" applyAlignment="1">
      <alignment horizontal="right"/>
    </xf>
    <xf numFmtId="0" fontId="11" fillId="5" borderId="0" xfId="1" applyFont="1" applyFill="1"/>
    <xf numFmtId="2" fontId="1" fillId="5" borderId="0" xfId="1" applyNumberFormat="1" applyFont="1" applyFill="1" applyAlignment="1">
      <alignment horizontal="center"/>
    </xf>
    <xf numFmtId="0" fontId="16" fillId="10" borderId="0" xfId="1" applyFont="1" applyFill="1" applyAlignment="1" applyProtection="1">
      <alignment horizontal="center" wrapText="1"/>
      <protection locked="0"/>
    </xf>
    <xf numFmtId="0" fontId="16" fillId="5" borderId="0" xfId="1" applyFont="1" applyFill="1" applyAlignment="1">
      <alignment horizontal="right" vertical="top"/>
    </xf>
    <xf numFmtId="14" fontId="16" fillId="5" borderId="0" xfId="1" applyNumberFormat="1" applyFont="1" applyFill="1" applyAlignment="1">
      <alignment horizontal="right" vertical="top"/>
    </xf>
    <xf numFmtId="0" fontId="16" fillId="10" borderId="0" xfId="1" applyFont="1" applyFill="1" applyAlignment="1" applyProtection="1">
      <alignment horizontal="center" wrapText="1"/>
      <protection locked="0"/>
    </xf>
    <xf numFmtId="0" fontId="1" fillId="10" borderId="0" xfId="1" applyFont="1" applyFill="1" applyAlignment="1">
      <alignment horizontal="left" wrapText="1"/>
    </xf>
    <xf numFmtId="0" fontId="1" fillId="10" borderId="0" xfId="1" applyFont="1" applyFill="1" applyAlignment="1">
      <alignment wrapText="1"/>
    </xf>
  </cellXfs>
  <cellStyles count="2">
    <cellStyle name="Standard" xfId="0" builtinId="0"/>
    <cellStyle name="Standard 2" xfId="1" xr:uid="{4D35A265-56FD-4E3C-A090-E89018989C1A}"/>
  </cellStyles>
  <dxfs count="45"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50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5F5F5"/>
      <rgbColor rgb="00EBEBEB"/>
      <rgbColor rgb="00E1E1E1"/>
      <rgbColor rgb="00D7D7D7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2</xdr:row>
      <xdr:rowOff>95251</xdr:rowOff>
    </xdr:from>
    <xdr:to>
      <xdr:col>13</xdr:col>
      <xdr:colOff>469427</xdr:colOff>
      <xdr:row>4</xdr:row>
      <xdr:rowOff>144075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33303CB-9F50-47F4-A387-504388AA7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8850" y="676276"/>
          <a:ext cx="1612427" cy="4012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5298" name="Text Box 2">
          <a:extLst>
            <a:ext uri="{FF2B5EF4-FFF2-40B4-BE49-F238E27FC236}">
              <a16:creationId xmlns:a16="http://schemas.microsoft.com/office/drawing/2014/main" id="{3465D715-7BE5-4D60-8353-D52BB63B556E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steigendes Alter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5299" name="Line 3">
          <a:extLst>
            <a:ext uri="{FF2B5EF4-FFF2-40B4-BE49-F238E27FC236}">
              <a16:creationId xmlns:a16="http://schemas.microsoft.com/office/drawing/2014/main" id="{62B38474-D068-4375-8EC9-EA1BCF0CAFBD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5300" name="Picture 4" descr="sw D">
          <a:extLst>
            <a:ext uri="{FF2B5EF4-FFF2-40B4-BE49-F238E27FC236}">
              <a16:creationId xmlns:a16="http://schemas.microsoft.com/office/drawing/2014/main" id="{195305F4-0A73-4BC4-A979-159696A37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D4F95D4-A1BA-4B33-BE02-6E9A82DB4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5650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0182" name="Text Box 6">
          <a:extLst>
            <a:ext uri="{FF2B5EF4-FFF2-40B4-BE49-F238E27FC236}">
              <a16:creationId xmlns:a16="http://schemas.microsoft.com/office/drawing/2014/main" id="{B03C2361-8B40-49E5-91DE-FE4DB416AFCF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steigendes Alter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0183" name="Line 7">
          <a:extLst>
            <a:ext uri="{FF2B5EF4-FFF2-40B4-BE49-F238E27FC236}">
              <a16:creationId xmlns:a16="http://schemas.microsoft.com/office/drawing/2014/main" id="{F7BA9916-E3AB-46C5-AC60-83C99712364F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0184" name="Picture 8" descr="sw D">
          <a:extLst>
            <a:ext uri="{FF2B5EF4-FFF2-40B4-BE49-F238E27FC236}">
              <a16:creationId xmlns:a16="http://schemas.microsoft.com/office/drawing/2014/main" id="{CA87742F-A3BA-4057-87AB-A5D87D6C0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52E698F8-AA2A-428C-A272-F016C34C7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2226" name="Text Box 2">
          <a:extLst>
            <a:ext uri="{FF2B5EF4-FFF2-40B4-BE49-F238E27FC236}">
              <a16:creationId xmlns:a16="http://schemas.microsoft.com/office/drawing/2014/main" id="{F6E17FF7-FDF1-4257-B1DC-E9A281848154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steigendes Alter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2227" name="Line 3">
          <a:extLst>
            <a:ext uri="{FF2B5EF4-FFF2-40B4-BE49-F238E27FC236}">
              <a16:creationId xmlns:a16="http://schemas.microsoft.com/office/drawing/2014/main" id="{285C93DB-28B7-4BB7-94BD-F9AA1B88DF8A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2228" name="Picture 4" descr="sw D">
          <a:extLst>
            <a:ext uri="{FF2B5EF4-FFF2-40B4-BE49-F238E27FC236}">
              <a16:creationId xmlns:a16="http://schemas.microsoft.com/office/drawing/2014/main" id="{EE960C80-D696-4509-979E-BE84BDCAB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83959E7-E395-46E9-A900-D6625EE60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2DF11D55-E5F9-430F-A896-7CCB9317C148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steigendes Alter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130" name="Line 10">
          <a:extLst>
            <a:ext uri="{FF2B5EF4-FFF2-40B4-BE49-F238E27FC236}">
              <a16:creationId xmlns:a16="http://schemas.microsoft.com/office/drawing/2014/main" id="{CB9DD58A-6865-494F-A125-1C0FE82766B2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131" name="Picture 11" descr="sw D">
          <a:extLst>
            <a:ext uri="{FF2B5EF4-FFF2-40B4-BE49-F238E27FC236}">
              <a16:creationId xmlns:a16="http://schemas.microsoft.com/office/drawing/2014/main" id="{91395E7E-400D-428C-8C46-FF834FB5D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C580C34-590B-4C74-B66C-AEFC8B390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7346" name="Text Box 2">
          <a:extLst>
            <a:ext uri="{FF2B5EF4-FFF2-40B4-BE49-F238E27FC236}">
              <a16:creationId xmlns:a16="http://schemas.microsoft.com/office/drawing/2014/main" id="{DD1851D6-0243-43AB-8908-08D6055B9633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steigendes Alter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7347" name="Line 3">
          <a:extLst>
            <a:ext uri="{FF2B5EF4-FFF2-40B4-BE49-F238E27FC236}">
              <a16:creationId xmlns:a16="http://schemas.microsoft.com/office/drawing/2014/main" id="{6A9713A0-A253-4498-99CF-C023324BE938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7348" name="Picture 4" descr="sw D">
          <a:extLst>
            <a:ext uri="{FF2B5EF4-FFF2-40B4-BE49-F238E27FC236}">
              <a16:creationId xmlns:a16="http://schemas.microsoft.com/office/drawing/2014/main" id="{E79219D2-C1E6-4CD1-B113-E60B1B532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9EE23E8C-8E25-4BA0-9CEB-75706FD18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8370" name="Text Box 2">
          <a:extLst>
            <a:ext uri="{FF2B5EF4-FFF2-40B4-BE49-F238E27FC236}">
              <a16:creationId xmlns:a16="http://schemas.microsoft.com/office/drawing/2014/main" id="{560CFABE-1FEF-4A52-8DA4-C057EF5C9315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steigendes Alter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8371" name="Line 3">
          <a:extLst>
            <a:ext uri="{FF2B5EF4-FFF2-40B4-BE49-F238E27FC236}">
              <a16:creationId xmlns:a16="http://schemas.microsoft.com/office/drawing/2014/main" id="{14769D41-B8A8-4A68-B9A5-C53E197BF1E6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8372" name="Picture 4" descr="sw D">
          <a:extLst>
            <a:ext uri="{FF2B5EF4-FFF2-40B4-BE49-F238E27FC236}">
              <a16:creationId xmlns:a16="http://schemas.microsoft.com/office/drawing/2014/main" id="{32B166FF-E5D9-4CAC-ACF9-D3394669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0BC31F1-E55A-47F7-B424-E99E207F4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3250" name="Text Box 2">
          <a:extLst>
            <a:ext uri="{FF2B5EF4-FFF2-40B4-BE49-F238E27FC236}">
              <a16:creationId xmlns:a16="http://schemas.microsoft.com/office/drawing/2014/main" id="{44BCF40F-D353-4EFE-9677-8608C0A6CB0F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steigendes Alter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3251" name="Line 3">
          <a:extLst>
            <a:ext uri="{FF2B5EF4-FFF2-40B4-BE49-F238E27FC236}">
              <a16:creationId xmlns:a16="http://schemas.microsoft.com/office/drawing/2014/main" id="{F86A19C7-7F9B-474F-9C71-88A9D977DEF3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3252" name="Picture 4" descr="sw D">
          <a:extLst>
            <a:ext uri="{FF2B5EF4-FFF2-40B4-BE49-F238E27FC236}">
              <a16:creationId xmlns:a16="http://schemas.microsoft.com/office/drawing/2014/main" id="{2EC36BDE-3B0B-4E28-8967-25EBA43AC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571499</xdr:colOff>
      <xdr:row>2</xdr:row>
      <xdr:rowOff>257174</xdr:rowOff>
    </xdr:from>
    <xdr:to>
      <xdr:col>5</xdr:col>
      <xdr:colOff>189365</xdr:colOff>
      <xdr:row>5</xdr:row>
      <xdr:rowOff>74249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D0A2CCA-CB52-48B2-BBC0-AB55513B6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4" y="838199"/>
          <a:ext cx="1446666" cy="36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6322" name="Text Box 2">
          <a:extLst>
            <a:ext uri="{FF2B5EF4-FFF2-40B4-BE49-F238E27FC236}">
              <a16:creationId xmlns:a16="http://schemas.microsoft.com/office/drawing/2014/main" id="{D52F274E-3F08-4772-9F13-3023F8BEB95E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steigendes Alter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6323" name="Line 3">
          <a:extLst>
            <a:ext uri="{FF2B5EF4-FFF2-40B4-BE49-F238E27FC236}">
              <a16:creationId xmlns:a16="http://schemas.microsoft.com/office/drawing/2014/main" id="{08CE67BA-E1D3-466C-876C-FB0143A214D5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6324" name="Picture 4" descr="sw D">
          <a:extLst>
            <a:ext uri="{FF2B5EF4-FFF2-40B4-BE49-F238E27FC236}">
              <a16:creationId xmlns:a16="http://schemas.microsoft.com/office/drawing/2014/main" id="{60ED0B4B-738D-4C66-8847-CD599E8F8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2351A4E-3A6D-4641-A87A-B6DE52B64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85725</xdr:rowOff>
    </xdr:from>
    <xdr:to>
      <xdr:col>0</xdr:col>
      <xdr:colOff>457200</xdr:colOff>
      <xdr:row>22</xdr:row>
      <xdr:rowOff>0</xdr:rowOff>
    </xdr:to>
    <xdr:sp macro="" textlink="">
      <xdr:nvSpPr>
        <xdr:cNvPr id="54274" name="Text Box 2">
          <a:extLst>
            <a:ext uri="{FF2B5EF4-FFF2-40B4-BE49-F238E27FC236}">
              <a16:creationId xmlns:a16="http://schemas.microsoft.com/office/drawing/2014/main" id="{A9E9C310-F900-45D8-80E6-4FE4EAB62FA2}"/>
            </a:ext>
          </a:extLst>
        </xdr:cNvPr>
        <xdr:cNvSpPr txBox="1">
          <a:spLocks noChangeArrowheads="1"/>
        </xdr:cNvSpPr>
      </xdr:nvSpPr>
      <xdr:spPr bwMode="auto">
        <a:xfrm>
          <a:off x="85725" y="1666875"/>
          <a:ext cx="371475" cy="382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36000" tIns="46800" rIns="72000" bIns="226800" anchor="t" upright="1"/>
        <a:lstStyle/>
        <a:p>
          <a:pPr algn="l" rtl="0">
            <a:defRPr sz="1000"/>
          </a:pPr>
          <a:r>
            <a:rPr lang="de-CH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steigendes Alter</a:t>
          </a:r>
        </a:p>
      </xdr:txBody>
    </xdr:sp>
    <xdr:clientData/>
  </xdr:twoCellAnchor>
  <xdr:twoCellAnchor>
    <xdr:from>
      <xdr:col>0</xdr:col>
      <xdr:colOff>266700</xdr:colOff>
      <xdr:row>7</xdr:row>
      <xdr:rowOff>114300</xdr:rowOff>
    </xdr:from>
    <xdr:to>
      <xdr:col>0</xdr:col>
      <xdr:colOff>266700</xdr:colOff>
      <xdr:row>14</xdr:row>
      <xdr:rowOff>38100</xdr:rowOff>
    </xdr:to>
    <xdr:sp macro="" textlink="">
      <xdr:nvSpPr>
        <xdr:cNvPr id="54275" name="Line 3">
          <a:extLst>
            <a:ext uri="{FF2B5EF4-FFF2-40B4-BE49-F238E27FC236}">
              <a16:creationId xmlns:a16="http://schemas.microsoft.com/office/drawing/2014/main" id="{E7CC0771-10B7-4FCE-9C4A-4E23FB0308BB}"/>
            </a:ext>
          </a:extLst>
        </xdr:cNvPr>
        <xdr:cNvSpPr>
          <a:spLocks noChangeShapeType="1"/>
        </xdr:cNvSpPr>
      </xdr:nvSpPr>
      <xdr:spPr bwMode="auto">
        <a:xfrm>
          <a:off x="266700" y="1695450"/>
          <a:ext cx="0" cy="1800225"/>
        </a:xfrm>
        <a:prstGeom prst="line">
          <a:avLst/>
        </a:prstGeom>
        <a:noFill/>
        <a:ln w="762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24</xdr:row>
      <xdr:rowOff>38100</xdr:rowOff>
    </xdr:from>
    <xdr:to>
      <xdr:col>0</xdr:col>
      <xdr:colOff>1285875</xdr:colOff>
      <xdr:row>24</xdr:row>
      <xdr:rowOff>133350</xdr:rowOff>
    </xdr:to>
    <xdr:pic>
      <xdr:nvPicPr>
        <xdr:cNvPr id="54276" name="Picture 4" descr="sw D">
          <a:extLst>
            <a:ext uri="{FF2B5EF4-FFF2-40B4-BE49-F238E27FC236}">
              <a16:creationId xmlns:a16="http://schemas.microsoft.com/office/drawing/2014/main" id="{C2381FC4-1ED2-4462-B948-448E5D997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819775"/>
          <a:ext cx="12477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5</xdr:col>
      <xdr:colOff>189366</xdr:colOff>
      <xdr:row>5</xdr:row>
      <xdr:rowOff>74250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26DBA984-DD8C-4096-98BF-84B67D9BB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838200"/>
          <a:ext cx="1446666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893A-84BA-49CB-A331-8BE052B713AD}">
  <dimension ref="A1:O16"/>
  <sheetViews>
    <sheetView tabSelected="1" workbookViewId="0">
      <selection activeCell="C69" sqref="C69"/>
    </sheetView>
  </sheetViews>
  <sheetFormatPr baseColWidth="10" defaultRowHeight="12.75"/>
  <cols>
    <col min="1" max="1" width="27.7109375" style="70" customWidth="1"/>
    <col min="2" max="16384" width="11.42578125" style="70"/>
  </cols>
  <sheetData>
    <row r="1" spans="1:15" ht="25.5">
      <c r="A1" s="62" t="s">
        <v>42</v>
      </c>
      <c r="B1" s="63"/>
      <c r="C1" s="64"/>
      <c r="D1" s="65"/>
      <c r="E1" s="64"/>
      <c r="F1" s="62"/>
      <c r="G1" s="64"/>
      <c r="H1" s="66"/>
      <c r="I1" s="67"/>
      <c r="J1" s="67"/>
      <c r="K1" s="67"/>
      <c r="L1" s="62"/>
      <c r="M1" s="68"/>
      <c r="N1" s="68"/>
      <c r="O1" s="69"/>
    </row>
    <row r="2" spans="1:15" ht="20.25">
      <c r="A2" s="71" t="s">
        <v>37</v>
      </c>
      <c r="B2" s="72"/>
      <c r="C2" s="73"/>
      <c r="D2" s="74"/>
      <c r="E2" s="73"/>
      <c r="F2" s="75"/>
      <c r="G2" s="73"/>
      <c r="H2" s="76"/>
      <c r="I2" s="77"/>
      <c r="J2" s="77"/>
      <c r="K2" s="77"/>
      <c r="L2" s="75"/>
      <c r="M2" s="76"/>
      <c r="N2" s="78"/>
      <c r="O2" s="79"/>
    </row>
    <row r="3" spans="1:15" ht="15">
      <c r="A3" s="80"/>
      <c r="B3" s="81"/>
      <c r="C3" s="82"/>
      <c r="D3" s="83"/>
      <c r="E3" s="82"/>
      <c r="F3" s="84"/>
      <c r="G3" s="82"/>
      <c r="H3" s="85"/>
      <c r="I3" s="86"/>
      <c r="J3" s="86"/>
      <c r="K3" s="86"/>
      <c r="L3" s="84"/>
      <c r="M3" s="85"/>
      <c r="N3" s="87"/>
      <c r="O3" s="79"/>
    </row>
    <row r="4" spans="1:15">
      <c r="A4" s="88"/>
      <c r="B4" s="88"/>
      <c r="C4" s="82"/>
      <c r="D4" s="83"/>
      <c r="E4" s="82"/>
      <c r="F4" s="84"/>
      <c r="G4" s="82"/>
      <c r="H4" s="85"/>
      <c r="I4" s="86"/>
      <c r="J4" s="86"/>
      <c r="K4" s="86"/>
      <c r="L4" s="84"/>
      <c r="M4" s="85"/>
      <c r="N4" s="87"/>
      <c r="O4" s="79"/>
    </row>
    <row r="5" spans="1:15" ht="15">
      <c r="A5" s="84"/>
      <c r="B5" s="89"/>
      <c r="C5" s="82"/>
      <c r="D5" s="83"/>
      <c r="E5" s="82"/>
      <c r="F5" s="84"/>
      <c r="G5" s="90"/>
      <c r="H5" s="85"/>
      <c r="I5" s="86"/>
      <c r="J5" s="86"/>
      <c r="K5" s="86"/>
      <c r="L5" s="84"/>
      <c r="M5" s="91"/>
      <c r="N5" s="87"/>
      <c r="O5" s="79"/>
    </row>
    <row r="6" spans="1:15" ht="28.5" customHeight="1">
      <c r="A6" s="92"/>
      <c r="B6" s="92"/>
      <c r="C6" s="92"/>
      <c r="D6" s="92"/>
      <c r="E6" s="82"/>
      <c r="F6" s="84"/>
      <c r="G6" s="82"/>
      <c r="H6" s="85"/>
      <c r="I6" s="86"/>
      <c r="J6" s="86"/>
      <c r="K6" s="86"/>
      <c r="L6" s="93" t="s">
        <v>43</v>
      </c>
      <c r="M6" s="94">
        <v>43986</v>
      </c>
      <c r="N6" s="87"/>
      <c r="O6" s="79"/>
    </row>
    <row r="7" spans="1:15" ht="15">
      <c r="A7" s="95"/>
      <c r="B7" s="95"/>
      <c r="C7" s="95"/>
      <c r="D7" s="95"/>
      <c r="E7" s="82"/>
      <c r="F7" s="84"/>
      <c r="G7" s="82"/>
      <c r="H7" s="85"/>
      <c r="I7" s="86"/>
      <c r="J7" s="86"/>
      <c r="K7" s="86"/>
      <c r="L7" s="93"/>
      <c r="M7" s="94"/>
      <c r="N7" s="87"/>
      <c r="O7" s="79"/>
    </row>
    <row r="8" spans="1:15" ht="27" customHeight="1">
      <c r="A8" s="96"/>
      <c r="B8" s="96"/>
      <c r="C8" s="96"/>
      <c r="D8" s="96"/>
      <c r="E8" s="96"/>
      <c r="F8" s="96"/>
      <c r="G8" s="96"/>
      <c r="H8" s="96"/>
      <c r="I8" s="97"/>
      <c r="J8" s="97"/>
      <c r="K8" s="97"/>
      <c r="L8" s="88"/>
      <c r="M8" s="88"/>
      <c r="N8" s="88"/>
    </row>
    <row r="15" spans="1:15" ht="27" customHeight="1"/>
    <row r="16" spans="1:15" ht="23.25" customHeight="1"/>
  </sheetData>
  <sheetProtection algorithmName="SHA-512" hashValue="T6QNQWehbpjNbF8BiBrJA6qooxM9rGjT7oAkMr8CsqeEdgx3JEj0f0B/8JKmzUVEobg7WgLfcAD0Lb8dQcvQtA==" saltValue="VRe4jyNqA+aC4UXoIhussg==" spinCount="100000" sheet="1" objects="1" scenarios="1"/>
  <mergeCells count="2">
    <mergeCell ref="A6:D6"/>
    <mergeCell ref="A8:H8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>
    <tabColor indexed="22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D4" sqref="D4"/>
    </sheetView>
  </sheetViews>
  <sheetFormatPr baseColWidth="10" defaultColWidth="11.42578125" defaultRowHeight="11.25"/>
  <cols>
    <col min="1" max="1" width="30.5703125" style="1" customWidth="1"/>
    <col min="2" max="2" width="10.28515625" style="12" customWidth="1"/>
    <col min="3" max="3" width="8.5703125" style="1" customWidth="1"/>
    <col min="4" max="4" width="9.140625" style="2" customWidth="1"/>
    <col min="5" max="5" width="9.7109375" style="1" customWidth="1"/>
    <col min="6" max="6" width="11" style="8" customWidth="1"/>
    <col min="7" max="7" width="9.7109375" style="1" customWidth="1"/>
    <col min="8" max="8" width="9" style="1" customWidth="1"/>
    <col min="9" max="9" width="11.85546875" style="10" customWidth="1"/>
    <col min="10" max="10" width="11.5703125" style="10" customWidth="1"/>
    <col min="11" max="11" width="12" style="11" customWidth="1"/>
    <col min="12" max="12" width="3.5703125" style="9" customWidth="1"/>
    <col min="13" max="13" width="13.5703125" style="2" customWidth="1"/>
    <col min="14" max="14" width="14" style="2" customWidth="1"/>
    <col min="15" max="16384" width="11.42578125" style="1"/>
  </cols>
  <sheetData>
    <row r="1" spans="1:50" s="44" customFormat="1" ht="25.5">
      <c r="A1" s="51" t="s">
        <v>36</v>
      </c>
      <c r="B1" s="52"/>
      <c r="C1" s="53"/>
      <c r="D1" s="54"/>
      <c r="E1" s="53"/>
      <c r="F1" s="51"/>
      <c r="G1" s="53"/>
      <c r="H1" s="55"/>
      <c r="I1" s="56"/>
      <c r="J1" s="56"/>
      <c r="K1" s="56"/>
      <c r="M1" s="46"/>
      <c r="N1" s="46"/>
      <c r="O1" s="47"/>
      <c r="Q1" s="45"/>
      <c r="R1" s="46"/>
      <c r="S1" s="46"/>
      <c r="T1" s="47"/>
      <c r="V1" s="45"/>
      <c r="W1" s="46"/>
      <c r="X1" s="46"/>
      <c r="Y1" s="47"/>
      <c r="AA1" s="45"/>
      <c r="AB1" s="46"/>
      <c r="AC1" s="46"/>
      <c r="AD1" s="47"/>
      <c r="AF1" s="45"/>
      <c r="AG1" s="46"/>
      <c r="AH1" s="46"/>
      <c r="AI1" s="47"/>
      <c r="AK1" s="45"/>
      <c r="AL1" s="46"/>
      <c r="AM1" s="46"/>
      <c r="AN1" s="47"/>
      <c r="AP1" s="45"/>
      <c r="AQ1" s="46"/>
      <c r="AR1" s="46"/>
      <c r="AS1" s="47"/>
      <c r="AU1" s="45"/>
      <c r="AV1" s="46"/>
      <c r="AW1" s="46"/>
      <c r="AX1" s="47"/>
    </row>
    <row r="2" spans="1:50" s="48" customFormat="1" ht="20.25">
      <c r="A2" s="57" t="s">
        <v>37</v>
      </c>
      <c r="B2" s="58"/>
      <c r="C2" s="57"/>
      <c r="D2" s="59"/>
      <c r="E2" s="57"/>
      <c r="F2" s="57"/>
      <c r="G2" s="57"/>
      <c r="H2" s="57"/>
      <c r="I2" s="60"/>
      <c r="J2" s="60"/>
      <c r="K2" s="61"/>
      <c r="L2" s="50"/>
      <c r="M2" s="49"/>
      <c r="N2" s="49"/>
    </row>
    <row r="3" spans="1:50" ht="20.25">
      <c r="A3" s="6" t="s">
        <v>0</v>
      </c>
      <c r="B3" s="29" t="s">
        <v>31</v>
      </c>
      <c r="C3" s="6"/>
      <c r="D3" s="21"/>
      <c r="E3" s="6"/>
      <c r="F3" s="6"/>
      <c r="G3" s="6"/>
      <c r="H3" s="6"/>
      <c r="I3" s="17"/>
      <c r="J3" s="16" t="s">
        <v>2</v>
      </c>
      <c r="K3" s="5"/>
      <c r="M3" s="7"/>
      <c r="N3" s="7"/>
    </row>
    <row r="4" spans="1:50">
      <c r="A4" s="6" t="s">
        <v>39</v>
      </c>
      <c r="B4" s="27">
        <v>20</v>
      </c>
      <c r="C4" s="6"/>
      <c r="E4" s="6"/>
      <c r="F4" s="6"/>
      <c r="G4" s="6"/>
      <c r="H4" s="6"/>
      <c r="I4" s="17"/>
      <c r="J4" s="16" t="s">
        <v>3</v>
      </c>
      <c r="K4" s="4"/>
      <c r="M4" s="1"/>
    </row>
    <row r="5" spans="1:50">
      <c r="A5" s="6" t="s">
        <v>40</v>
      </c>
      <c r="B5" s="27">
        <v>100</v>
      </c>
      <c r="C5" s="6"/>
      <c r="E5" s="6"/>
      <c r="F5" s="6"/>
      <c r="H5" s="6"/>
      <c r="I5" s="22"/>
      <c r="J5" s="16" t="s">
        <v>18</v>
      </c>
      <c r="K5" s="3"/>
    </row>
    <row r="6" spans="1:50" ht="15.75">
      <c r="A6" s="28" t="s">
        <v>38</v>
      </c>
      <c r="B6" s="39">
        <v>20</v>
      </c>
      <c r="C6" s="26"/>
      <c r="D6" s="42"/>
      <c r="E6" s="26"/>
      <c r="F6" s="26"/>
      <c r="G6" s="26"/>
      <c r="H6" s="26"/>
      <c r="I6" s="26"/>
      <c r="J6" s="26"/>
      <c r="K6" s="26"/>
    </row>
    <row r="7" spans="1:50" ht="20.25" customHeight="1" thickBot="1">
      <c r="A7" s="15"/>
      <c r="B7" s="20" t="s">
        <v>1</v>
      </c>
      <c r="C7" s="15"/>
      <c r="D7" s="18"/>
      <c r="E7" s="15"/>
      <c r="F7" s="15"/>
      <c r="G7" s="15"/>
      <c r="H7" s="15"/>
      <c r="I7" s="19" t="s">
        <v>5</v>
      </c>
      <c r="J7" s="15"/>
      <c r="K7" s="15"/>
    </row>
    <row r="8" spans="1:50" ht="45" customHeight="1" thickTop="1">
      <c r="A8" s="23" t="s">
        <v>0</v>
      </c>
      <c r="B8" s="33" t="s">
        <v>41</v>
      </c>
      <c r="C8" s="31" t="s">
        <v>4</v>
      </c>
      <c r="D8" s="35" t="s">
        <v>23</v>
      </c>
      <c r="E8" s="31" t="s">
        <v>12</v>
      </c>
      <c r="F8" s="37" t="s">
        <v>11</v>
      </c>
      <c r="G8" s="31" t="s">
        <v>13</v>
      </c>
      <c r="H8" s="24"/>
      <c r="I8" s="25" t="s">
        <v>14</v>
      </c>
      <c r="J8" s="25" t="s">
        <v>15</v>
      </c>
      <c r="K8" s="25" t="s">
        <v>16</v>
      </c>
      <c r="M8" s="1"/>
      <c r="N8" s="1"/>
    </row>
    <row r="9" spans="1:50">
      <c r="A9" s="13" t="str">
        <f>$B$3</f>
        <v>Dioxine+Furane</v>
      </c>
      <c r="B9" s="34">
        <f>$B$6</f>
        <v>20</v>
      </c>
      <c r="C9" s="32">
        <f>5*(B9-$B$4)/($B$5-$B$4)</f>
        <v>0</v>
      </c>
      <c r="D9" s="36" t="s">
        <v>24</v>
      </c>
      <c r="E9" s="32">
        <v>2</v>
      </c>
      <c r="F9" s="38" t="s">
        <v>29</v>
      </c>
      <c r="G9" s="32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Dioxine+Furane</v>
      </c>
      <c r="B10" s="34">
        <f>$B$9</f>
        <v>20</v>
      </c>
      <c r="C10" s="32">
        <f>5*(B10-$B$4)/($B$5-$B$4)</f>
        <v>0</v>
      </c>
      <c r="D10" s="36" t="s">
        <v>24</v>
      </c>
      <c r="E10" s="32">
        <v>2</v>
      </c>
      <c r="F10" s="38" t="s">
        <v>28</v>
      </c>
      <c r="G10" s="32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2" thickBot="1">
      <c r="A11" s="13" t="str">
        <f>$B$3</f>
        <v>Dioxine+Furane</v>
      </c>
      <c r="B11" s="34">
        <f>$B$9</f>
        <v>20</v>
      </c>
      <c r="C11" s="32">
        <f>5*(B11-$B$4)/($B$5-$B$4)</f>
        <v>0</v>
      </c>
      <c r="D11" s="36" t="s">
        <v>24</v>
      </c>
      <c r="E11" s="32">
        <v>2</v>
      </c>
      <c r="F11" s="38" t="s">
        <v>30</v>
      </c>
      <c r="G11" s="32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45.75" thickTop="1">
      <c r="A12" s="23" t="s">
        <v>0</v>
      </c>
      <c r="B12" s="33" t="s">
        <v>41</v>
      </c>
      <c r="C12" s="31" t="s">
        <v>4</v>
      </c>
      <c r="D12" s="35" t="s">
        <v>23</v>
      </c>
      <c r="E12" s="31" t="s">
        <v>10</v>
      </c>
      <c r="F12" s="37" t="s">
        <v>11</v>
      </c>
      <c r="G12" s="31" t="s">
        <v>13</v>
      </c>
      <c r="H12" s="24"/>
      <c r="I12" s="41" t="s">
        <v>14</v>
      </c>
      <c r="J12" s="41" t="s">
        <v>15</v>
      </c>
      <c r="K12" s="41" t="s">
        <v>16</v>
      </c>
      <c r="M12" s="1"/>
      <c r="N12" s="1"/>
    </row>
    <row r="13" spans="1:50">
      <c r="A13" s="13" t="str">
        <f>$B$3</f>
        <v>Dioxine+Furane</v>
      </c>
      <c r="B13" s="34">
        <f>$B$9</f>
        <v>20</v>
      </c>
      <c r="C13" s="32">
        <f>5*(B13-$B$4)/($B$5-$B$4)</f>
        <v>0</v>
      </c>
      <c r="D13" s="36" t="s">
        <v>25</v>
      </c>
      <c r="E13" s="32">
        <v>1</v>
      </c>
      <c r="F13" s="38" t="s">
        <v>29</v>
      </c>
      <c r="G13" s="32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Dioxine+Furane</v>
      </c>
      <c r="B14" s="34">
        <f>$B$9</f>
        <v>20</v>
      </c>
      <c r="C14" s="32">
        <f>5*(B14-$B$4)/($B$5-$B$4)</f>
        <v>0</v>
      </c>
      <c r="D14" s="36" t="s">
        <v>25</v>
      </c>
      <c r="E14" s="32">
        <v>1</v>
      </c>
      <c r="F14" s="38" t="s">
        <v>28</v>
      </c>
      <c r="G14" s="32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2" thickBot="1">
      <c r="A15" s="13" t="str">
        <f>$B$3</f>
        <v>Dioxine+Furane</v>
      </c>
      <c r="B15" s="34">
        <f>$B$9</f>
        <v>20</v>
      </c>
      <c r="C15" s="32">
        <f>5*(B15-$B$4)/($B$5-$B$4)</f>
        <v>0</v>
      </c>
      <c r="D15" s="36" t="s">
        <v>25</v>
      </c>
      <c r="E15" s="32">
        <v>1</v>
      </c>
      <c r="F15" s="38" t="s">
        <v>30</v>
      </c>
      <c r="G15" s="32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45.75" thickTop="1">
      <c r="A16" s="23" t="s">
        <v>0</v>
      </c>
      <c r="B16" s="33" t="s">
        <v>41</v>
      </c>
      <c r="C16" s="31" t="s">
        <v>4</v>
      </c>
      <c r="D16" s="35" t="s">
        <v>23</v>
      </c>
      <c r="E16" s="31" t="s">
        <v>10</v>
      </c>
      <c r="F16" s="37" t="s">
        <v>11</v>
      </c>
      <c r="G16" s="31" t="s">
        <v>13</v>
      </c>
      <c r="H16" s="24"/>
      <c r="I16" s="41" t="s">
        <v>14</v>
      </c>
      <c r="J16" s="41" t="s">
        <v>15</v>
      </c>
      <c r="K16" s="41" t="s">
        <v>16</v>
      </c>
      <c r="M16" s="1"/>
      <c r="N16" s="1"/>
    </row>
    <row r="17" spans="1:14">
      <c r="A17" s="13" t="str">
        <f>$B$3</f>
        <v>Dioxine+Furane</v>
      </c>
      <c r="B17" s="34">
        <f>$B$9</f>
        <v>20</v>
      </c>
      <c r="C17" s="32">
        <f>5*(B17-$B$4)/($B$5-$B$4)</f>
        <v>0</v>
      </c>
      <c r="D17" s="36" t="s">
        <v>26</v>
      </c>
      <c r="E17" s="32">
        <v>0</v>
      </c>
      <c r="F17" s="38" t="s">
        <v>29</v>
      </c>
      <c r="G17" s="32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Dioxine+Furane</v>
      </c>
      <c r="B18" s="34">
        <f>$B$9</f>
        <v>20</v>
      </c>
      <c r="C18" s="32">
        <f>5*(B18-$B$4)/($B$5-$B$4)</f>
        <v>0</v>
      </c>
      <c r="D18" s="36" t="s">
        <v>26</v>
      </c>
      <c r="E18" s="32">
        <v>0</v>
      </c>
      <c r="F18" s="38" t="s">
        <v>28</v>
      </c>
      <c r="G18" s="32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2" thickBot="1">
      <c r="A19" s="13" t="str">
        <f>$B$3</f>
        <v>Dioxine+Furane</v>
      </c>
      <c r="B19" s="34">
        <f>$B$9</f>
        <v>20</v>
      </c>
      <c r="C19" s="32">
        <f>5*(B19-$B$4)/($B$5-$B$4)</f>
        <v>0</v>
      </c>
      <c r="D19" s="36" t="s">
        <v>26</v>
      </c>
      <c r="E19" s="32">
        <v>0</v>
      </c>
      <c r="F19" s="38" t="s">
        <v>30</v>
      </c>
      <c r="G19" s="32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45.75" thickTop="1">
      <c r="A20" s="23" t="s">
        <v>0</v>
      </c>
      <c r="B20" s="33" t="s">
        <v>41</v>
      </c>
      <c r="C20" s="31" t="s">
        <v>4</v>
      </c>
      <c r="D20" s="35" t="s">
        <v>23</v>
      </c>
      <c r="E20" s="31" t="s">
        <v>10</v>
      </c>
      <c r="F20" s="37" t="s">
        <v>11</v>
      </c>
      <c r="G20" s="31" t="s">
        <v>13</v>
      </c>
      <c r="H20" s="24"/>
      <c r="I20" s="41" t="s">
        <v>14</v>
      </c>
      <c r="J20" s="41" t="s">
        <v>15</v>
      </c>
      <c r="K20" s="41" t="s">
        <v>16</v>
      </c>
      <c r="M20" s="1"/>
      <c r="N20" s="1"/>
    </row>
    <row r="21" spans="1:14">
      <c r="A21" s="13" t="str">
        <f>$B$3</f>
        <v>Dioxine+Furane</v>
      </c>
      <c r="B21" s="34">
        <f>$B$9</f>
        <v>20</v>
      </c>
      <c r="C21" s="32">
        <f>5*(B21-$B$4)/($B$5-$B$4)</f>
        <v>0</v>
      </c>
      <c r="D21" s="36" t="s">
        <v>27</v>
      </c>
      <c r="E21" s="32">
        <v>0</v>
      </c>
      <c r="F21" s="38" t="s">
        <v>29</v>
      </c>
      <c r="G21" s="32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Dioxine+Furane</v>
      </c>
      <c r="B22" s="34">
        <f>$B$9</f>
        <v>20</v>
      </c>
      <c r="C22" s="32">
        <f>5*(B22-$B$4)/($B$5-$B$4)</f>
        <v>0</v>
      </c>
      <c r="D22" s="36" t="s">
        <v>27</v>
      </c>
      <c r="E22" s="32">
        <v>0</v>
      </c>
      <c r="F22" s="38" t="s">
        <v>28</v>
      </c>
      <c r="G22" s="32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Dioxine+Furane</v>
      </c>
      <c r="B23" s="34">
        <f>$B$9</f>
        <v>20</v>
      </c>
      <c r="C23" s="32">
        <f>5*(B23-$B$4)/($B$5-$B$4)</f>
        <v>0</v>
      </c>
      <c r="D23" s="36" t="s">
        <v>27</v>
      </c>
      <c r="E23" s="32">
        <v>0</v>
      </c>
      <c r="F23" s="38" t="s">
        <v>30</v>
      </c>
      <c r="G23" s="32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>
      <c r="A24" s="43" t="s">
        <v>34</v>
      </c>
    </row>
  </sheetData>
  <sheetProtection algorithmName="SHA-512" hashValue="AyWR6omyUXAlanooDoH2cYW7LgRhhQmBYVsJg+Z/r4yQsOObiksQnaRVNzaYCXDKET7WOgoLC48LU0wnuETqyA==" saltValue="bk2hNhVecXkqXVkB/N9+Xg==" spinCount="100000" sheet="1" objects="1" scenarios="1"/>
  <phoneticPr fontId="1" type="noConversion"/>
  <conditionalFormatting sqref="I9:K11 I17:K19 I13:K15">
    <cfRule type="cellIs" dxfId="4" priority="1" stopIfTrue="1" operator="greaterThanOrEqual">
      <formula>5</formula>
    </cfRule>
    <cfRule type="cellIs" dxfId="3" priority="2" stopIfTrue="1" operator="between">
      <formula>3</formula>
      <formula>4.9999</formula>
    </cfRule>
    <cfRule type="cellIs" dxfId="2" priority="3" stopIfTrue="1" operator="lessThan">
      <formula>3</formula>
    </cfRule>
  </conditionalFormatting>
  <conditionalFormatting sqref="I21:K23">
    <cfRule type="cellIs" dxfId="1" priority="4" stopIfTrue="1" operator="greaterThanOrEqual">
      <formula>3</formula>
    </cfRule>
    <cfRule type="cellIs" dxfId="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 xr:uid="{00000000-0002-0000-0900-000000000000}">
      <formula1>20</formula1>
      <formula2>100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tabColor indexed="9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B6" sqref="B6"/>
    </sheetView>
  </sheetViews>
  <sheetFormatPr baseColWidth="10" defaultColWidth="11.42578125" defaultRowHeight="11.25"/>
  <cols>
    <col min="1" max="1" width="27.28515625" style="1" customWidth="1"/>
    <col min="2" max="2" width="10.28515625" style="12" customWidth="1"/>
    <col min="3" max="3" width="8.5703125" style="1" customWidth="1"/>
    <col min="4" max="4" width="9.140625" style="2" customWidth="1"/>
    <col min="5" max="5" width="9.7109375" style="1" customWidth="1"/>
    <col min="6" max="6" width="11" style="8" customWidth="1"/>
    <col min="7" max="7" width="9.7109375" style="1" customWidth="1"/>
    <col min="8" max="8" width="9" style="1" customWidth="1"/>
    <col min="9" max="9" width="11.85546875" style="10" customWidth="1"/>
    <col min="10" max="10" width="11.5703125" style="10" customWidth="1"/>
    <col min="11" max="11" width="12" style="11" customWidth="1"/>
    <col min="12" max="12" width="3.5703125" style="9" customWidth="1"/>
    <col min="13" max="13" width="13.5703125" style="2" customWidth="1"/>
    <col min="14" max="14" width="14" style="2" customWidth="1"/>
    <col min="15" max="16384" width="11.42578125" style="1"/>
  </cols>
  <sheetData>
    <row r="1" spans="1:50" s="44" customFormat="1" ht="25.5">
      <c r="A1" s="51" t="s">
        <v>36</v>
      </c>
      <c r="B1" s="52"/>
      <c r="C1" s="53"/>
      <c r="D1" s="54"/>
      <c r="E1" s="53"/>
      <c r="F1" s="51"/>
      <c r="G1" s="53"/>
      <c r="H1" s="55"/>
      <c r="I1" s="56"/>
      <c r="J1" s="56"/>
      <c r="K1" s="56"/>
      <c r="M1" s="46"/>
      <c r="N1" s="46"/>
      <c r="O1" s="47"/>
      <c r="Q1" s="45"/>
      <c r="R1" s="46"/>
      <c r="S1" s="46"/>
      <c r="T1" s="47"/>
      <c r="V1" s="45"/>
      <c r="W1" s="46"/>
      <c r="X1" s="46"/>
      <c r="Y1" s="47"/>
      <c r="AA1" s="45"/>
      <c r="AB1" s="46"/>
      <c r="AC1" s="46"/>
      <c r="AD1" s="47"/>
      <c r="AF1" s="45"/>
      <c r="AG1" s="46"/>
      <c r="AH1" s="46"/>
      <c r="AI1" s="47"/>
      <c r="AK1" s="45"/>
      <c r="AL1" s="46"/>
      <c r="AM1" s="46"/>
      <c r="AN1" s="47"/>
      <c r="AP1" s="45"/>
      <c r="AQ1" s="46"/>
      <c r="AR1" s="46"/>
      <c r="AS1" s="47"/>
      <c r="AU1" s="45"/>
      <c r="AV1" s="46"/>
      <c r="AW1" s="46"/>
      <c r="AX1" s="47"/>
    </row>
    <row r="2" spans="1:50" s="48" customFormat="1" ht="20.25">
      <c r="A2" s="57" t="s">
        <v>37</v>
      </c>
      <c r="B2" s="58"/>
      <c r="C2" s="57"/>
      <c r="D2" s="59"/>
      <c r="E2" s="57"/>
      <c r="F2" s="57"/>
      <c r="G2" s="57"/>
      <c r="H2" s="57"/>
      <c r="I2" s="60"/>
      <c r="J2" s="60"/>
      <c r="K2" s="61"/>
      <c r="L2" s="50"/>
      <c r="M2" s="49"/>
      <c r="N2" s="49"/>
    </row>
    <row r="3" spans="1:50" ht="20.25">
      <c r="A3" s="6" t="s">
        <v>0</v>
      </c>
      <c r="B3" s="29" t="s">
        <v>19</v>
      </c>
      <c r="C3" s="6"/>
      <c r="D3" s="21"/>
      <c r="E3" s="6"/>
      <c r="F3" s="6"/>
      <c r="G3" s="6"/>
      <c r="H3" s="6"/>
      <c r="I3" s="17"/>
      <c r="J3" s="16" t="s">
        <v>2</v>
      </c>
      <c r="K3" s="5"/>
      <c r="M3" s="7"/>
      <c r="N3" s="7"/>
    </row>
    <row r="4" spans="1:50">
      <c r="A4" s="6" t="s">
        <v>7</v>
      </c>
      <c r="B4" s="27">
        <v>20</v>
      </c>
      <c r="C4" s="6"/>
      <c r="E4" s="6"/>
      <c r="F4" s="6"/>
      <c r="G4" s="6"/>
      <c r="H4" s="6"/>
      <c r="I4" s="17"/>
      <c r="J4" s="16" t="s">
        <v>3</v>
      </c>
      <c r="K4" s="4"/>
      <c r="M4" s="1"/>
    </row>
    <row r="5" spans="1:50">
      <c r="A5" s="6" t="s">
        <v>8</v>
      </c>
      <c r="B5" s="27">
        <v>50</v>
      </c>
      <c r="C5" s="6"/>
      <c r="E5" s="6"/>
      <c r="F5" s="6"/>
      <c r="H5" s="6"/>
      <c r="I5" s="22"/>
      <c r="J5" s="16" t="s">
        <v>18</v>
      </c>
      <c r="K5" s="3"/>
    </row>
    <row r="6" spans="1:50" ht="15.75">
      <c r="A6" s="28" t="s">
        <v>17</v>
      </c>
      <c r="B6" s="39">
        <v>20</v>
      </c>
      <c r="C6" s="26"/>
      <c r="D6" s="42"/>
      <c r="E6" s="26"/>
      <c r="F6" s="26"/>
      <c r="G6" s="26"/>
      <c r="H6" s="26"/>
      <c r="I6" s="26"/>
      <c r="J6" s="26"/>
      <c r="K6" s="26"/>
    </row>
    <row r="7" spans="1:50" ht="20.25" customHeight="1" thickBot="1">
      <c r="A7" s="15"/>
      <c r="B7" s="20" t="s">
        <v>1</v>
      </c>
      <c r="C7" s="15"/>
      <c r="D7" s="18"/>
      <c r="E7" s="15"/>
      <c r="F7" s="15"/>
      <c r="G7" s="15"/>
      <c r="H7" s="15"/>
      <c r="I7" s="19" t="s">
        <v>5</v>
      </c>
      <c r="J7" s="15"/>
      <c r="K7" s="15"/>
    </row>
    <row r="8" spans="1:50" ht="45" customHeight="1" thickTop="1">
      <c r="A8" s="23" t="s">
        <v>0</v>
      </c>
      <c r="B8" s="33" t="s">
        <v>6</v>
      </c>
      <c r="C8" s="31" t="s">
        <v>4</v>
      </c>
      <c r="D8" s="35" t="s">
        <v>23</v>
      </c>
      <c r="E8" s="31" t="s">
        <v>12</v>
      </c>
      <c r="F8" s="37" t="s">
        <v>11</v>
      </c>
      <c r="G8" s="31" t="s">
        <v>13</v>
      </c>
      <c r="H8" s="24"/>
      <c r="I8" s="25" t="s">
        <v>14</v>
      </c>
      <c r="J8" s="25" t="s">
        <v>15</v>
      </c>
      <c r="K8" s="25" t="s">
        <v>16</v>
      </c>
      <c r="M8" s="1"/>
      <c r="N8" s="1"/>
    </row>
    <row r="9" spans="1:50">
      <c r="A9" s="13" t="str">
        <f>$B$3</f>
        <v>Arsen</v>
      </c>
      <c r="B9" s="34">
        <f>$B$6</f>
        <v>20</v>
      </c>
      <c r="C9" s="32">
        <f>5*(B9-$B$4)/($B$5-$B$4)</f>
        <v>0</v>
      </c>
      <c r="D9" s="36" t="s">
        <v>24</v>
      </c>
      <c r="E9" s="32">
        <v>2</v>
      </c>
      <c r="F9" s="38" t="s">
        <v>29</v>
      </c>
      <c r="G9" s="32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Arsen</v>
      </c>
      <c r="B10" s="34">
        <f>$B$9</f>
        <v>20</v>
      </c>
      <c r="C10" s="32">
        <f>5*(B10-$B$4)/($B$5-$B$4)</f>
        <v>0</v>
      </c>
      <c r="D10" s="36" t="s">
        <v>24</v>
      </c>
      <c r="E10" s="32">
        <v>2</v>
      </c>
      <c r="F10" s="38" t="s">
        <v>28</v>
      </c>
      <c r="G10" s="32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2" thickBot="1">
      <c r="A11" s="13" t="str">
        <f>$B$3</f>
        <v>Arsen</v>
      </c>
      <c r="B11" s="34">
        <f>$B$9</f>
        <v>20</v>
      </c>
      <c r="C11" s="32">
        <f>5*(B11-$B$4)/($B$5-$B$4)</f>
        <v>0</v>
      </c>
      <c r="D11" s="36" t="s">
        <v>24</v>
      </c>
      <c r="E11" s="32">
        <v>2</v>
      </c>
      <c r="F11" s="38" t="s">
        <v>30</v>
      </c>
      <c r="G11" s="32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45.75" thickTop="1">
      <c r="A12" s="23" t="s">
        <v>0</v>
      </c>
      <c r="B12" s="33" t="s">
        <v>6</v>
      </c>
      <c r="C12" s="31" t="s">
        <v>4</v>
      </c>
      <c r="D12" s="35" t="s">
        <v>23</v>
      </c>
      <c r="E12" s="31" t="s">
        <v>10</v>
      </c>
      <c r="F12" s="37" t="s">
        <v>11</v>
      </c>
      <c r="G12" s="31" t="s">
        <v>13</v>
      </c>
      <c r="H12" s="24"/>
      <c r="I12" s="41" t="s">
        <v>14</v>
      </c>
      <c r="J12" s="41" t="s">
        <v>15</v>
      </c>
      <c r="K12" s="41" t="s">
        <v>16</v>
      </c>
      <c r="M12" s="1"/>
      <c r="N12" s="1"/>
    </row>
    <row r="13" spans="1:50">
      <c r="A13" s="13" t="str">
        <f>$B$3</f>
        <v>Arsen</v>
      </c>
      <c r="B13" s="34">
        <f>$B$9</f>
        <v>20</v>
      </c>
      <c r="C13" s="32">
        <f>5*(B13-$B$4)/($B$5-$B$4)</f>
        <v>0</v>
      </c>
      <c r="D13" s="36" t="s">
        <v>25</v>
      </c>
      <c r="E13" s="32">
        <v>1</v>
      </c>
      <c r="F13" s="38" t="s">
        <v>29</v>
      </c>
      <c r="G13" s="32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Arsen</v>
      </c>
      <c r="B14" s="34">
        <f>$B$9</f>
        <v>20</v>
      </c>
      <c r="C14" s="32">
        <f>5*(B14-$B$4)/($B$5-$B$4)</f>
        <v>0</v>
      </c>
      <c r="D14" s="36" t="s">
        <v>25</v>
      </c>
      <c r="E14" s="32">
        <v>1</v>
      </c>
      <c r="F14" s="38" t="s">
        <v>28</v>
      </c>
      <c r="G14" s="32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2" thickBot="1">
      <c r="A15" s="13" t="str">
        <f>$B$3</f>
        <v>Arsen</v>
      </c>
      <c r="B15" s="34">
        <f>$B$9</f>
        <v>20</v>
      </c>
      <c r="C15" s="32">
        <f>5*(B15-$B$4)/($B$5-$B$4)</f>
        <v>0</v>
      </c>
      <c r="D15" s="36" t="s">
        <v>25</v>
      </c>
      <c r="E15" s="32">
        <v>1</v>
      </c>
      <c r="F15" s="38" t="s">
        <v>30</v>
      </c>
      <c r="G15" s="32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45.75" thickTop="1">
      <c r="A16" s="23" t="s">
        <v>0</v>
      </c>
      <c r="B16" s="33" t="s">
        <v>6</v>
      </c>
      <c r="C16" s="31" t="s">
        <v>4</v>
      </c>
      <c r="D16" s="35" t="s">
        <v>23</v>
      </c>
      <c r="E16" s="31" t="s">
        <v>10</v>
      </c>
      <c r="F16" s="37" t="s">
        <v>11</v>
      </c>
      <c r="G16" s="31" t="s">
        <v>13</v>
      </c>
      <c r="H16" s="24"/>
      <c r="I16" s="41" t="s">
        <v>14</v>
      </c>
      <c r="J16" s="41" t="s">
        <v>15</v>
      </c>
      <c r="K16" s="41" t="s">
        <v>16</v>
      </c>
      <c r="M16" s="1"/>
      <c r="N16" s="1"/>
    </row>
    <row r="17" spans="1:14">
      <c r="A17" s="13" t="str">
        <f>$B$3</f>
        <v>Arsen</v>
      </c>
      <c r="B17" s="34">
        <f>$B$9</f>
        <v>20</v>
      </c>
      <c r="C17" s="32">
        <f>5*(B17-$B$4)/($B$5-$B$4)</f>
        <v>0</v>
      </c>
      <c r="D17" s="36" t="s">
        <v>26</v>
      </c>
      <c r="E17" s="32">
        <v>0</v>
      </c>
      <c r="F17" s="38" t="s">
        <v>29</v>
      </c>
      <c r="G17" s="32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Arsen</v>
      </c>
      <c r="B18" s="34">
        <f>$B$9</f>
        <v>20</v>
      </c>
      <c r="C18" s="32">
        <f>5*(B18-$B$4)/($B$5-$B$4)</f>
        <v>0</v>
      </c>
      <c r="D18" s="36" t="s">
        <v>26</v>
      </c>
      <c r="E18" s="32">
        <v>0</v>
      </c>
      <c r="F18" s="38" t="s">
        <v>28</v>
      </c>
      <c r="G18" s="32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2" thickBot="1">
      <c r="A19" s="13" t="str">
        <f>$B$3</f>
        <v>Arsen</v>
      </c>
      <c r="B19" s="34">
        <f>$B$9</f>
        <v>20</v>
      </c>
      <c r="C19" s="32">
        <f>5*(B19-$B$4)/($B$5-$B$4)</f>
        <v>0</v>
      </c>
      <c r="D19" s="36" t="s">
        <v>26</v>
      </c>
      <c r="E19" s="32">
        <v>0</v>
      </c>
      <c r="F19" s="38" t="s">
        <v>30</v>
      </c>
      <c r="G19" s="32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45.75" thickTop="1">
      <c r="A20" s="23" t="s">
        <v>0</v>
      </c>
      <c r="B20" s="33" t="s">
        <v>6</v>
      </c>
      <c r="C20" s="31" t="s">
        <v>4</v>
      </c>
      <c r="D20" s="35" t="s">
        <v>23</v>
      </c>
      <c r="E20" s="31" t="s">
        <v>10</v>
      </c>
      <c r="F20" s="37" t="s">
        <v>11</v>
      </c>
      <c r="G20" s="31" t="s">
        <v>13</v>
      </c>
      <c r="H20" s="24"/>
      <c r="I20" s="41" t="s">
        <v>14</v>
      </c>
      <c r="J20" s="41" t="s">
        <v>15</v>
      </c>
      <c r="K20" s="41" t="s">
        <v>16</v>
      </c>
      <c r="M20" s="1"/>
      <c r="N20" s="1"/>
    </row>
    <row r="21" spans="1:14">
      <c r="A21" s="13" t="str">
        <f>$B$3</f>
        <v>Arsen</v>
      </c>
      <c r="B21" s="34">
        <f>$B$9</f>
        <v>20</v>
      </c>
      <c r="C21" s="32">
        <f>5*(B21-$B$4)/($B$5-$B$4)</f>
        <v>0</v>
      </c>
      <c r="D21" s="36" t="s">
        <v>27</v>
      </c>
      <c r="E21" s="32">
        <v>0</v>
      </c>
      <c r="F21" s="38" t="s">
        <v>29</v>
      </c>
      <c r="G21" s="32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Arsen</v>
      </c>
      <c r="B22" s="34">
        <f>$B$9</f>
        <v>20</v>
      </c>
      <c r="C22" s="32">
        <f>5*(B22-$B$4)/($B$5-$B$4)</f>
        <v>0</v>
      </c>
      <c r="D22" s="36" t="s">
        <v>27</v>
      </c>
      <c r="E22" s="32">
        <v>0</v>
      </c>
      <c r="F22" s="38" t="s">
        <v>28</v>
      </c>
      <c r="G22" s="32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Arsen</v>
      </c>
      <c r="B23" s="34">
        <f>$B$9</f>
        <v>20</v>
      </c>
      <c r="C23" s="32">
        <f>5*(B23-$B$4)/($B$5-$B$4)</f>
        <v>0</v>
      </c>
      <c r="D23" s="36" t="s">
        <v>27</v>
      </c>
      <c r="E23" s="32">
        <v>0</v>
      </c>
      <c r="F23" s="38" t="s">
        <v>30</v>
      </c>
      <c r="G23" s="32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>
      <c r="A24" s="43" t="s">
        <v>34</v>
      </c>
    </row>
  </sheetData>
  <sheetProtection algorithmName="SHA-512" hashValue="lNFavdPOQtx7dTDRs5rtSUrc132ojnjcenaMTZtFP6zAjHwrpyRbuwhiLV8NPhzmlp/7U5Xe3ekl/ETpZlhfjQ==" saltValue="LMvr0ktDdGYlUf822izHeA==" spinCount="100000" sheet="1" objects="1" scenarios="1"/>
  <phoneticPr fontId="1" type="noConversion"/>
  <conditionalFormatting sqref="I9:K11 I17:K19 I13:K15">
    <cfRule type="cellIs" dxfId="44" priority="1" stopIfTrue="1" operator="greaterThanOrEqual">
      <formula>5</formula>
    </cfRule>
    <cfRule type="cellIs" dxfId="43" priority="2" stopIfTrue="1" operator="between">
      <formula>3</formula>
      <formula>4.9999</formula>
    </cfRule>
    <cfRule type="cellIs" dxfId="42" priority="3" stopIfTrue="1" operator="lessThan">
      <formula>3</formula>
    </cfRule>
  </conditionalFormatting>
  <conditionalFormatting sqref="I21:K23">
    <cfRule type="cellIs" dxfId="41" priority="4" stopIfTrue="1" operator="greaterThanOrEqual">
      <formula>3</formula>
    </cfRule>
    <cfRule type="cellIs" dxfId="4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 xr:uid="{00000000-0002-0000-0000-000000000000}">
      <formula1>20</formula1>
      <formula2>50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tabColor indexed="43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D4" sqref="D4"/>
    </sheetView>
  </sheetViews>
  <sheetFormatPr baseColWidth="10" defaultColWidth="11.42578125" defaultRowHeight="11.25"/>
  <cols>
    <col min="1" max="1" width="27.28515625" style="1" customWidth="1"/>
    <col min="2" max="2" width="10.28515625" style="12" customWidth="1"/>
    <col min="3" max="3" width="8.5703125" style="1" customWidth="1"/>
    <col min="4" max="4" width="9.140625" style="2" customWidth="1"/>
    <col min="5" max="5" width="9.7109375" style="1" customWidth="1"/>
    <col min="6" max="6" width="11" style="8" customWidth="1"/>
    <col min="7" max="7" width="9.7109375" style="1" customWidth="1"/>
    <col min="8" max="8" width="9" style="1" customWidth="1"/>
    <col min="9" max="9" width="11.85546875" style="10" customWidth="1"/>
    <col min="10" max="10" width="11.5703125" style="10" customWidth="1"/>
    <col min="11" max="11" width="12" style="11" customWidth="1"/>
    <col min="12" max="12" width="3.5703125" style="9" customWidth="1"/>
    <col min="13" max="13" width="13.5703125" style="2" customWidth="1"/>
    <col min="14" max="14" width="14" style="2" customWidth="1"/>
    <col min="15" max="16384" width="11.42578125" style="1"/>
  </cols>
  <sheetData>
    <row r="1" spans="1:50" s="44" customFormat="1" ht="25.5">
      <c r="A1" s="51" t="s">
        <v>36</v>
      </c>
      <c r="B1" s="52"/>
      <c r="C1" s="53"/>
      <c r="D1" s="54"/>
      <c r="E1" s="53"/>
      <c r="F1" s="51"/>
      <c r="G1" s="53"/>
      <c r="H1" s="55"/>
      <c r="I1" s="56"/>
      <c r="J1" s="56"/>
      <c r="K1" s="56"/>
      <c r="M1" s="46"/>
      <c r="N1" s="46"/>
      <c r="O1" s="47"/>
      <c r="Q1" s="45"/>
      <c r="R1" s="46"/>
      <c r="S1" s="46"/>
      <c r="T1" s="47"/>
      <c r="V1" s="45"/>
      <c r="W1" s="46"/>
      <c r="X1" s="46"/>
      <c r="Y1" s="47"/>
      <c r="AA1" s="45"/>
      <c r="AB1" s="46"/>
      <c r="AC1" s="46"/>
      <c r="AD1" s="47"/>
      <c r="AF1" s="45"/>
      <c r="AG1" s="46"/>
      <c r="AH1" s="46"/>
      <c r="AI1" s="47"/>
      <c r="AK1" s="45"/>
      <c r="AL1" s="46"/>
      <c r="AM1" s="46"/>
      <c r="AN1" s="47"/>
      <c r="AP1" s="45"/>
      <c r="AQ1" s="46"/>
      <c r="AR1" s="46"/>
      <c r="AS1" s="47"/>
      <c r="AU1" s="45"/>
      <c r="AV1" s="46"/>
      <c r="AW1" s="46"/>
      <c r="AX1" s="47"/>
    </row>
    <row r="2" spans="1:50" s="48" customFormat="1" ht="20.25">
      <c r="A2" s="57" t="s">
        <v>37</v>
      </c>
      <c r="B2" s="58"/>
      <c r="C2" s="57"/>
      <c r="D2" s="59"/>
      <c r="E2" s="57"/>
      <c r="F2" s="57"/>
      <c r="G2" s="57"/>
      <c r="H2" s="57"/>
      <c r="I2" s="60"/>
      <c r="J2" s="60"/>
      <c r="K2" s="61"/>
      <c r="L2" s="50"/>
      <c r="M2" s="49"/>
      <c r="N2" s="49"/>
    </row>
    <row r="3" spans="1:50" ht="20.25">
      <c r="A3" s="6" t="s">
        <v>0</v>
      </c>
      <c r="B3" s="29" t="s">
        <v>20</v>
      </c>
      <c r="C3" s="6"/>
      <c r="D3" s="21"/>
      <c r="E3" s="6"/>
      <c r="F3" s="6"/>
      <c r="G3" s="6"/>
      <c r="H3" s="6"/>
      <c r="I3" s="17"/>
      <c r="J3" s="16" t="s">
        <v>2</v>
      </c>
      <c r="K3" s="5"/>
      <c r="M3" s="7"/>
      <c r="N3" s="7"/>
    </row>
    <row r="4" spans="1:50">
      <c r="A4" s="6" t="s">
        <v>7</v>
      </c>
      <c r="B4" s="27">
        <v>300</v>
      </c>
      <c r="C4" s="6"/>
      <c r="E4" s="6"/>
      <c r="F4" s="6"/>
      <c r="G4" s="6"/>
      <c r="H4" s="6"/>
      <c r="I4" s="17"/>
      <c r="J4" s="16" t="s">
        <v>3</v>
      </c>
      <c r="K4" s="4"/>
      <c r="M4" s="1"/>
    </row>
    <row r="5" spans="1:50">
      <c r="A5" s="6" t="s">
        <v>8</v>
      </c>
      <c r="B5" s="27">
        <v>1000</v>
      </c>
      <c r="C5" s="6"/>
      <c r="E5" s="6"/>
      <c r="F5" s="6"/>
      <c r="H5" s="6"/>
      <c r="I5" s="22"/>
      <c r="J5" s="16" t="s">
        <v>18</v>
      </c>
      <c r="K5" s="3"/>
    </row>
    <row r="6" spans="1:50" ht="15.75">
      <c r="A6" s="28" t="s">
        <v>17</v>
      </c>
      <c r="B6" s="39">
        <v>300</v>
      </c>
      <c r="C6" s="26"/>
      <c r="D6" s="42"/>
      <c r="E6" s="26"/>
      <c r="F6" s="26"/>
      <c r="G6" s="26"/>
      <c r="H6" s="26"/>
      <c r="I6" s="26"/>
      <c r="J6" s="26"/>
      <c r="K6" s="26"/>
    </row>
    <row r="7" spans="1:50" ht="20.25" customHeight="1" thickBot="1">
      <c r="A7" s="15"/>
      <c r="B7" s="20" t="s">
        <v>1</v>
      </c>
      <c r="C7" s="15"/>
      <c r="D7" s="18"/>
      <c r="E7" s="15"/>
      <c r="F7" s="15"/>
      <c r="G7" s="15"/>
      <c r="H7" s="15"/>
      <c r="I7" s="19" t="s">
        <v>5</v>
      </c>
      <c r="J7" s="15"/>
      <c r="K7" s="15"/>
    </row>
    <row r="8" spans="1:50" ht="45" customHeight="1" thickTop="1">
      <c r="A8" s="23" t="s">
        <v>0</v>
      </c>
      <c r="B8" s="33" t="s">
        <v>6</v>
      </c>
      <c r="C8" s="31" t="s">
        <v>4</v>
      </c>
      <c r="D8" s="35" t="s">
        <v>23</v>
      </c>
      <c r="E8" s="31" t="s">
        <v>12</v>
      </c>
      <c r="F8" s="37" t="s">
        <v>11</v>
      </c>
      <c r="G8" s="31" t="s">
        <v>13</v>
      </c>
      <c r="H8" s="24"/>
      <c r="I8" s="25" t="s">
        <v>14</v>
      </c>
      <c r="J8" s="25" t="s">
        <v>15</v>
      </c>
      <c r="K8" s="25" t="s">
        <v>16</v>
      </c>
      <c r="M8" s="1"/>
      <c r="N8" s="1"/>
    </row>
    <row r="9" spans="1:50">
      <c r="A9" s="13" t="str">
        <f>$B$3</f>
        <v>Blei</v>
      </c>
      <c r="B9" s="34">
        <f>$B$6</f>
        <v>300</v>
      </c>
      <c r="C9" s="32">
        <f>5*(B9-$B$4)/($B$5-$B$4)</f>
        <v>0</v>
      </c>
      <c r="D9" s="36" t="s">
        <v>24</v>
      </c>
      <c r="E9" s="32">
        <v>2</v>
      </c>
      <c r="F9" s="38" t="s">
        <v>29</v>
      </c>
      <c r="G9" s="32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Blei</v>
      </c>
      <c r="B10" s="34">
        <f>$B$9</f>
        <v>300</v>
      </c>
      <c r="C10" s="32">
        <f>5*(B10-$B$4)/($B$5-$B$4)</f>
        <v>0</v>
      </c>
      <c r="D10" s="36" t="s">
        <v>24</v>
      </c>
      <c r="E10" s="32">
        <v>2</v>
      </c>
      <c r="F10" s="38" t="s">
        <v>28</v>
      </c>
      <c r="G10" s="32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2" thickBot="1">
      <c r="A11" s="13" t="str">
        <f>$B$3</f>
        <v>Blei</v>
      </c>
      <c r="B11" s="34">
        <f>$B$9</f>
        <v>300</v>
      </c>
      <c r="C11" s="32">
        <f>5*(B11-$B$4)/($B$5-$B$4)</f>
        <v>0</v>
      </c>
      <c r="D11" s="36" t="s">
        <v>24</v>
      </c>
      <c r="E11" s="32">
        <v>2</v>
      </c>
      <c r="F11" s="38" t="s">
        <v>30</v>
      </c>
      <c r="G11" s="32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45.75" thickTop="1">
      <c r="A12" s="23" t="s">
        <v>0</v>
      </c>
      <c r="B12" s="33" t="s">
        <v>6</v>
      </c>
      <c r="C12" s="31" t="s">
        <v>4</v>
      </c>
      <c r="D12" s="35" t="s">
        <v>23</v>
      </c>
      <c r="E12" s="31" t="s">
        <v>10</v>
      </c>
      <c r="F12" s="37" t="s">
        <v>11</v>
      </c>
      <c r="G12" s="31" t="s">
        <v>13</v>
      </c>
      <c r="H12" s="24"/>
      <c r="I12" s="41" t="s">
        <v>14</v>
      </c>
      <c r="J12" s="41" t="s">
        <v>15</v>
      </c>
      <c r="K12" s="41" t="s">
        <v>16</v>
      </c>
      <c r="M12" s="1"/>
      <c r="N12" s="1"/>
    </row>
    <row r="13" spans="1:50">
      <c r="A13" s="13" t="str">
        <f>$B$3</f>
        <v>Blei</v>
      </c>
      <c r="B13" s="34">
        <f>$B$9</f>
        <v>300</v>
      </c>
      <c r="C13" s="32">
        <f>5*(B13-$B$4)/($B$5-$B$4)</f>
        <v>0</v>
      </c>
      <c r="D13" s="36" t="s">
        <v>25</v>
      </c>
      <c r="E13" s="32">
        <v>1</v>
      </c>
      <c r="F13" s="38" t="s">
        <v>29</v>
      </c>
      <c r="G13" s="32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Blei</v>
      </c>
      <c r="B14" s="34">
        <f>$B$9</f>
        <v>300</v>
      </c>
      <c r="C14" s="32">
        <f>5*(B14-$B$4)/($B$5-$B$4)</f>
        <v>0</v>
      </c>
      <c r="D14" s="36" t="s">
        <v>25</v>
      </c>
      <c r="E14" s="32">
        <v>1</v>
      </c>
      <c r="F14" s="38" t="s">
        <v>28</v>
      </c>
      <c r="G14" s="32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2" thickBot="1">
      <c r="A15" s="13" t="str">
        <f>$B$3</f>
        <v>Blei</v>
      </c>
      <c r="B15" s="34">
        <f>$B$9</f>
        <v>300</v>
      </c>
      <c r="C15" s="32">
        <f>5*(B15-$B$4)/($B$5-$B$4)</f>
        <v>0</v>
      </c>
      <c r="D15" s="36" t="s">
        <v>25</v>
      </c>
      <c r="E15" s="32">
        <v>1</v>
      </c>
      <c r="F15" s="38" t="s">
        <v>30</v>
      </c>
      <c r="G15" s="32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45.75" thickTop="1">
      <c r="A16" s="23" t="s">
        <v>0</v>
      </c>
      <c r="B16" s="33" t="s">
        <v>6</v>
      </c>
      <c r="C16" s="31" t="s">
        <v>4</v>
      </c>
      <c r="D16" s="35" t="s">
        <v>23</v>
      </c>
      <c r="E16" s="31" t="s">
        <v>10</v>
      </c>
      <c r="F16" s="37" t="s">
        <v>11</v>
      </c>
      <c r="G16" s="31" t="s">
        <v>13</v>
      </c>
      <c r="H16" s="24"/>
      <c r="I16" s="41" t="s">
        <v>14</v>
      </c>
      <c r="J16" s="41" t="s">
        <v>15</v>
      </c>
      <c r="K16" s="41" t="s">
        <v>16</v>
      </c>
      <c r="M16" s="1"/>
      <c r="N16" s="1"/>
    </row>
    <row r="17" spans="1:14">
      <c r="A17" s="13" t="str">
        <f>$B$3</f>
        <v>Blei</v>
      </c>
      <c r="B17" s="34">
        <f>$B$9</f>
        <v>300</v>
      </c>
      <c r="C17" s="32">
        <f>5*(B17-$B$4)/($B$5-$B$4)</f>
        <v>0</v>
      </c>
      <c r="D17" s="36" t="s">
        <v>26</v>
      </c>
      <c r="E17" s="32">
        <v>0</v>
      </c>
      <c r="F17" s="38" t="s">
        <v>29</v>
      </c>
      <c r="G17" s="32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Blei</v>
      </c>
      <c r="B18" s="34">
        <f>$B$9</f>
        <v>300</v>
      </c>
      <c r="C18" s="32">
        <f>5*(B18-$B$4)/($B$5-$B$4)</f>
        <v>0</v>
      </c>
      <c r="D18" s="36" t="s">
        <v>26</v>
      </c>
      <c r="E18" s="32">
        <v>0</v>
      </c>
      <c r="F18" s="38" t="s">
        <v>28</v>
      </c>
      <c r="G18" s="32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2" thickBot="1">
      <c r="A19" s="13" t="str">
        <f>$B$3</f>
        <v>Blei</v>
      </c>
      <c r="B19" s="34">
        <f>$B$9</f>
        <v>300</v>
      </c>
      <c r="C19" s="32">
        <f>5*(B19-$B$4)/($B$5-$B$4)</f>
        <v>0</v>
      </c>
      <c r="D19" s="36" t="s">
        <v>26</v>
      </c>
      <c r="E19" s="32">
        <v>0</v>
      </c>
      <c r="F19" s="38" t="s">
        <v>30</v>
      </c>
      <c r="G19" s="32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45.75" thickTop="1">
      <c r="A20" s="23" t="s">
        <v>0</v>
      </c>
      <c r="B20" s="33" t="s">
        <v>6</v>
      </c>
      <c r="C20" s="31" t="s">
        <v>4</v>
      </c>
      <c r="D20" s="35" t="s">
        <v>23</v>
      </c>
      <c r="E20" s="31" t="s">
        <v>10</v>
      </c>
      <c r="F20" s="37" t="s">
        <v>11</v>
      </c>
      <c r="G20" s="31" t="s">
        <v>13</v>
      </c>
      <c r="H20" s="24"/>
      <c r="I20" s="41" t="s">
        <v>14</v>
      </c>
      <c r="J20" s="41" t="s">
        <v>15</v>
      </c>
      <c r="K20" s="41" t="s">
        <v>16</v>
      </c>
      <c r="M20" s="1"/>
      <c r="N20" s="1"/>
    </row>
    <row r="21" spans="1:14">
      <c r="A21" s="13" t="str">
        <f>$B$3</f>
        <v>Blei</v>
      </c>
      <c r="B21" s="34">
        <f>$B$9</f>
        <v>300</v>
      </c>
      <c r="C21" s="32">
        <f>5*(B21-$B$4)/($B$5-$B$4)</f>
        <v>0</v>
      </c>
      <c r="D21" s="36" t="s">
        <v>27</v>
      </c>
      <c r="E21" s="32">
        <v>0</v>
      </c>
      <c r="F21" s="38" t="s">
        <v>29</v>
      </c>
      <c r="G21" s="32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Blei</v>
      </c>
      <c r="B22" s="34">
        <f>$B$9</f>
        <v>300</v>
      </c>
      <c r="C22" s="32">
        <f>5*(B22-$B$4)/($B$5-$B$4)</f>
        <v>0</v>
      </c>
      <c r="D22" s="36" t="s">
        <v>27</v>
      </c>
      <c r="E22" s="32">
        <v>0</v>
      </c>
      <c r="F22" s="38" t="s">
        <v>28</v>
      </c>
      <c r="G22" s="32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Blei</v>
      </c>
      <c r="B23" s="34">
        <f>$B$9</f>
        <v>300</v>
      </c>
      <c r="C23" s="32">
        <f>5*(B23-$B$4)/($B$5-$B$4)</f>
        <v>0</v>
      </c>
      <c r="D23" s="36" t="s">
        <v>27</v>
      </c>
      <c r="E23" s="32">
        <v>0</v>
      </c>
      <c r="F23" s="38" t="s">
        <v>30</v>
      </c>
      <c r="G23" s="32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>
      <c r="A24" s="43" t="s">
        <v>34</v>
      </c>
    </row>
  </sheetData>
  <sheetProtection algorithmName="SHA-512" hashValue="k9ypVjUkqiO6BEgXdZnm7/jaJuOFyFDbX6PD7Co6SjjuGGAFWPQDKioZ+hgZeGQnfW9LJgSzyAYIRhijm6py3w==" saltValue="wSjREFG9p/lv7rTEuim50w==" spinCount="100000" sheet="1" objects="1" scenarios="1"/>
  <phoneticPr fontId="1" type="noConversion"/>
  <conditionalFormatting sqref="I9:K11 I17:K19 I13:K15">
    <cfRule type="cellIs" dxfId="39" priority="1" stopIfTrue="1" operator="greaterThanOrEqual">
      <formula>5</formula>
    </cfRule>
    <cfRule type="cellIs" dxfId="38" priority="2" stopIfTrue="1" operator="between">
      <formula>3</formula>
      <formula>4.9999</formula>
    </cfRule>
    <cfRule type="cellIs" dxfId="37" priority="3" stopIfTrue="1" operator="lessThan">
      <formula>3</formula>
    </cfRule>
  </conditionalFormatting>
  <conditionalFormatting sqref="I21:K23">
    <cfRule type="cellIs" dxfId="36" priority="4" stopIfTrue="1" operator="greaterThanOrEqual">
      <formula>3</formula>
    </cfRule>
    <cfRule type="cellIs" dxfId="35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 xr:uid="{00000000-0002-0000-0100-000000000000}">
      <formula1>300</formula1>
      <formula2>1000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tabColor indexed="13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D4" sqref="D4"/>
    </sheetView>
  </sheetViews>
  <sheetFormatPr baseColWidth="10" defaultColWidth="11.42578125" defaultRowHeight="11.25"/>
  <cols>
    <col min="1" max="1" width="27.28515625" style="1" customWidth="1"/>
    <col min="2" max="2" width="10.28515625" style="12" customWidth="1"/>
    <col min="3" max="3" width="8.5703125" style="1" customWidth="1"/>
    <col min="4" max="4" width="9.140625" style="2" customWidth="1"/>
    <col min="5" max="5" width="9.7109375" style="1" customWidth="1"/>
    <col min="6" max="6" width="11" style="8" customWidth="1"/>
    <col min="7" max="7" width="9.7109375" style="1" customWidth="1"/>
    <col min="8" max="8" width="9" style="1" customWidth="1"/>
    <col min="9" max="9" width="11.85546875" style="10" customWidth="1"/>
    <col min="10" max="10" width="11.5703125" style="10" customWidth="1"/>
    <col min="11" max="11" width="12" style="11" customWidth="1"/>
    <col min="12" max="12" width="3.5703125" style="9" customWidth="1"/>
    <col min="13" max="13" width="13.5703125" style="2" customWidth="1"/>
    <col min="14" max="14" width="14" style="2" customWidth="1"/>
    <col min="15" max="16384" width="11.42578125" style="1"/>
  </cols>
  <sheetData>
    <row r="1" spans="1:50" s="44" customFormat="1" ht="25.5">
      <c r="A1" s="51" t="s">
        <v>36</v>
      </c>
      <c r="B1" s="52"/>
      <c r="C1" s="53"/>
      <c r="D1" s="54"/>
      <c r="E1" s="53"/>
      <c r="F1" s="51"/>
      <c r="G1" s="53"/>
      <c r="H1" s="55"/>
      <c r="I1" s="56"/>
      <c r="J1" s="56"/>
      <c r="K1" s="56"/>
      <c r="M1" s="46"/>
      <c r="N1" s="46"/>
      <c r="O1" s="47"/>
      <c r="Q1" s="45"/>
      <c r="R1" s="46"/>
      <c r="S1" s="46"/>
      <c r="T1" s="47"/>
      <c r="V1" s="45"/>
      <c r="W1" s="46"/>
      <c r="X1" s="46"/>
      <c r="Y1" s="47"/>
      <c r="AA1" s="45"/>
      <c r="AB1" s="46"/>
      <c r="AC1" s="46"/>
      <c r="AD1" s="47"/>
      <c r="AF1" s="45"/>
      <c r="AG1" s="46"/>
      <c r="AH1" s="46"/>
      <c r="AI1" s="47"/>
      <c r="AK1" s="45"/>
      <c r="AL1" s="46"/>
      <c r="AM1" s="46"/>
      <c r="AN1" s="47"/>
      <c r="AP1" s="45"/>
      <c r="AQ1" s="46"/>
      <c r="AR1" s="46"/>
      <c r="AS1" s="47"/>
      <c r="AU1" s="45"/>
      <c r="AV1" s="46"/>
      <c r="AW1" s="46"/>
      <c r="AX1" s="47"/>
    </row>
    <row r="2" spans="1:50" s="48" customFormat="1" ht="20.25">
      <c r="A2" s="57" t="s">
        <v>37</v>
      </c>
      <c r="B2" s="58"/>
      <c r="C2" s="57"/>
      <c r="D2" s="59"/>
      <c r="E2" s="57"/>
      <c r="F2" s="57"/>
      <c r="G2" s="57"/>
      <c r="H2" s="57"/>
      <c r="I2" s="60"/>
      <c r="J2" s="60"/>
      <c r="K2" s="61"/>
      <c r="L2" s="50"/>
      <c r="M2" s="49"/>
      <c r="N2" s="49"/>
    </row>
    <row r="3" spans="1:50" ht="20.25">
      <c r="A3" s="6" t="s">
        <v>0</v>
      </c>
      <c r="B3" s="29" t="s">
        <v>9</v>
      </c>
      <c r="C3" s="6"/>
      <c r="D3" s="21"/>
      <c r="E3" s="6"/>
      <c r="F3" s="6"/>
      <c r="G3" s="6"/>
      <c r="H3" s="6"/>
      <c r="I3" s="17"/>
      <c r="J3" s="16" t="s">
        <v>2</v>
      </c>
      <c r="K3" s="5"/>
      <c r="M3" s="7"/>
      <c r="N3" s="7"/>
    </row>
    <row r="4" spans="1:50">
      <c r="A4" s="6" t="s">
        <v>7</v>
      </c>
      <c r="B4" s="27">
        <v>10</v>
      </c>
      <c r="C4" s="6"/>
      <c r="E4" s="6"/>
      <c r="F4" s="6"/>
      <c r="G4" s="6"/>
      <c r="H4" s="6"/>
      <c r="I4" s="17"/>
      <c r="J4" s="16" t="s">
        <v>3</v>
      </c>
      <c r="K4" s="4"/>
      <c r="M4" s="1"/>
    </row>
    <row r="5" spans="1:50">
      <c r="A5" s="6" t="s">
        <v>8</v>
      </c>
      <c r="B5" s="27">
        <v>20</v>
      </c>
      <c r="C5" s="6"/>
      <c r="E5" s="6"/>
      <c r="F5" s="6"/>
      <c r="H5" s="6"/>
      <c r="I5" s="22"/>
      <c r="J5" s="16" t="s">
        <v>18</v>
      </c>
      <c r="K5" s="3"/>
    </row>
    <row r="6" spans="1:50" ht="15.75">
      <c r="A6" s="28" t="s">
        <v>17</v>
      </c>
      <c r="B6" s="39">
        <v>10</v>
      </c>
      <c r="C6" s="26"/>
      <c r="D6" s="42"/>
      <c r="E6" s="26"/>
      <c r="F6" s="26"/>
      <c r="G6" s="26"/>
      <c r="H6" s="26"/>
      <c r="I6" s="26"/>
      <c r="J6" s="26"/>
      <c r="K6" s="26"/>
    </row>
    <row r="7" spans="1:50" ht="20.25" customHeight="1" thickBot="1">
      <c r="A7" s="15"/>
      <c r="B7" s="20" t="s">
        <v>1</v>
      </c>
      <c r="C7" s="15"/>
      <c r="D7" s="18"/>
      <c r="E7" s="15"/>
      <c r="F7" s="15"/>
      <c r="G7" s="15"/>
      <c r="H7" s="15"/>
      <c r="I7" s="19" t="s">
        <v>5</v>
      </c>
      <c r="J7" s="15"/>
      <c r="K7" s="15"/>
    </row>
    <row r="8" spans="1:50" ht="45" customHeight="1" thickTop="1">
      <c r="A8" s="23" t="s">
        <v>0</v>
      </c>
      <c r="B8" s="33" t="s">
        <v>6</v>
      </c>
      <c r="C8" s="31" t="s">
        <v>4</v>
      </c>
      <c r="D8" s="35" t="s">
        <v>23</v>
      </c>
      <c r="E8" s="31" t="s">
        <v>12</v>
      </c>
      <c r="F8" s="37" t="s">
        <v>11</v>
      </c>
      <c r="G8" s="31" t="s">
        <v>13</v>
      </c>
      <c r="H8" s="24"/>
      <c r="I8" s="25" t="s">
        <v>14</v>
      </c>
      <c r="J8" s="25" t="s">
        <v>15</v>
      </c>
      <c r="K8" s="25" t="s">
        <v>16</v>
      </c>
      <c r="M8" s="1"/>
      <c r="N8" s="1"/>
    </row>
    <row r="9" spans="1:50">
      <c r="A9" s="13" t="str">
        <f>$B$3</f>
        <v>Cadmium</v>
      </c>
      <c r="B9" s="34">
        <f>$B$6</f>
        <v>10</v>
      </c>
      <c r="C9" s="32">
        <f>5*(B9-$B$4)/($B$5-$B$4)</f>
        <v>0</v>
      </c>
      <c r="D9" s="36" t="s">
        <v>24</v>
      </c>
      <c r="E9" s="32">
        <v>2</v>
      </c>
      <c r="F9" s="38" t="s">
        <v>29</v>
      </c>
      <c r="G9" s="32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Cadmium</v>
      </c>
      <c r="B10" s="34">
        <f>$B$9</f>
        <v>10</v>
      </c>
      <c r="C10" s="32">
        <f>5*(B10-$B$4)/($B$5-$B$4)</f>
        <v>0</v>
      </c>
      <c r="D10" s="36" t="s">
        <v>24</v>
      </c>
      <c r="E10" s="32">
        <v>2</v>
      </c>
      <c r="F10" s="38" t="s">
        <v>28</v>
      </c>
      <c r="G10" s="32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2" thickBot="1">
      <c r="A11" s="13" t="str">
        <f>$B$3</f>
        <v>Cadmium</v>
      </c>
      <c r="B11" s="34">
        <f>$B$9</f>
        <v>10</v>
      </c>
      <c r="C11" s="32">
        <f>5*(B11-$B$4)/($B$5-$B$4)</f>
        <v>0</v>
      </c>
      <c r="D11" s="36" t="s">
        <v>24</v>
      </c>
      <c r="E11" s="32">
        <v>2</v>
      </c>
      <c r="F11" s="38" t="s">
        <v>30</v>
      </c>
      <c r="G11" s="32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45.75" thickTop="1">
      <c r="A12" s="23" t="s">
        <v>0</v>
      </c>
      <c r="B12" s="33" t="s">
        <v>6</v>
      </c>
      <c r="C12" s="31" t="s">
        <v>4</v>
      </c>
      <c r="D12" s="35" t="s">
        <v>23</v>
      </c>
      <c r="E12" s="31" t="s">
        <v>10</v>
      </c>
      <c r="F12" s="37" t="s">
        <v>11</v>
      </c>
      <c r="G12" s="31" t="s">
        <v>13</v>
      </c>
      <c r="H12" s="24"/>
      <c r="I12" s="41" t="s">
        <v>14</v>
      </c>
      <c r="J12" s="41" t="s">
        <v>15</v>
      </c>
      <c r="K12" s="41" t="s">
        <v>16</v>
      </c>
      <c r="M12" s="1"/>
      <c r="N12" s="1"/>
    </row>
    <row r="13" spans="1:50">
      <c r="A13" s="13" t="str">
        <f>$B$3</f>
        <v>Cadmium</v>
      </c>
      <c r="B13" s="34">
        <f>$B$9</f>
        <v>10</v>
      </c>
      <c r="C13" s="32">
        <f>5*(B13-$B$4)/($B$5-$B$4)</f>
        <v>0</v>
      </c>
      <c r="D13" s="36" t="s">
        <v>25</v>
      </c>
      <c r="E13" s="32">
        <v>1</v>
      </c>
      <c r="F13" s="38" t="s">
        <v>29</v>
      </c>
      <c r="G13" s="32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Cadmium</v>
      </c>
      <c r="B14" s="34">
        <f>$B$9</f>
        <v>10</v>
      </c>
      <c r="C14" s="32">
        <f>5*(B14-$B$4)/($B$5-$B$4)</f>
        <v>0</v>
      </c>
      <c r="D14" s="36" t="s">
        <v>25</v>
      </c>
      <c r="E14" s="32">
        <v>1</v>
      </c>
      <c r="F14" s="38" t="s">
        <v>28</v>
      </c>
      <c r="G14" s="32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2" thickBot="1">
      <c r="A15" s="13" t="str">
        <f>$B$3</f>
        <v>Cadmium</v>
      </c>
      <c r="B15" s="34">
        <f>$B$9</f>
        <v>10</v>
      </c>
      <c r="C15" s="32">
        <f>5*(B15-$B$4)/($B$5-$B$4)</f>
        <v>0</v>
      </c>
      <c r="D15" s="36" t="s">
        <v>25</v>
      </c>
      <c r="E15" s="32">
        <v>1</v>
      </c>
      <c r="F15" s="38" t="s">
        <v>30</v>
      </c>
      <c r="G15" s="32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45.75" thickTop="1">
      <c r="A16" s="23" t="s">
        <v>0</v>
      </c>
      <c r="B16" s="33" t="s">
        <v>6</v>
      </c>
      <c r="C16" s="31" t="s">
        <v>4</v>
      </c>
      <c r="D16" s="35" t="s">
        <v>23</v>
      </c>
      <c r="E16" s="31" t="s">
        <v>10</v>
      </c>
      <c r="F16" s="37" t="s">
        <v>11</v>
      </c>
      <c r="G16" s="31" t="s">
        <v>13</v>
      </c>
      <c r="H16" s="24"/>
      <c r="I16" s="41" t="s">
        <v>14</v>
      </c>
      <c r="J16" s="41" t="s">
        <v>15</v>
      </c>
      <c r="K16" s="41" t="s">
        <v>16</v>
      </c>
      <c r="M16" s="1"/>
      <c r="N16" s="1"/>
    </row>
    <row r="17" spans="1:14">
      <c r="A17" s="13" t="str">
        <f>$B$3</f>
        <v>Cadmium</v>
      </c>
      <c r="B17" s="34">
        <f>$B$9</f>
        <v>10</v>
      </c>
      <c r="C17" s="32">
        <f>5*(B17-$B$4)/($B$5-$B$4)</f>
        <v>0</v>
      </c>
      <c r="D17" s="36" t="s">
        <v>26</v>
      </c>
      <c r="E17" s="32">
        <v>0</v>
      </c>
      <c r="F17" s="38" t="s">
        <v>29</v>
      </c>
      <c r="G17" s="32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Cadmium</v>
      </c>
      <c r="B18" s="34">
        <f>$B$9</f>
        <v>10</v>
      </c>
      <c r="C18" s="32">
        <f>5*(B18-$B$4)/($B$5-$B$4)</f>
        <v>0</v>
      </c>
      <c r="D18" s="36" t="s">
        <v>26</v>
      </c>
      <c r="E18" s="32">
        <v>0</v>
      </c>
      <c r="F18" s="38" t="s">
        <v>28</v>
      </c>
      <c r="G18" s="32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2" thickBot="1">
      <c r="A19" s="13" t="str">
        <f>$B$3</f>
        <v>Cadmium</v>
      </c>
      <c r="B19" s="34">
        <f>$B$9</f>
        <v>10</v>
      </c>
      <c r="C19" s="32">
        <f>5*(B19-$B$4)/($B$5-$B$4)</f>
        <v>0</v>
      </c>
      <c r="D19" s="36" t="s">
        <v>26</v>
      </c>
      <c r="E19" s="32">
        <v>0</v>
      </c>
      <c r="F19" s="38" t="s">
        <v>30</v>
      </c>
      <c r="G19" s="32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45.75" thickTop="1">
      <c r="A20" s="23" t="s">
        <v>0</v>
      </c>
      <c r="B20" s="33" t="s">
        <v>6</v>
      </c>
      <c r="C20" s="31" t="s">
        <v>4</v>
      </c>
      <c r="D20" s="35" t="s">
        <v>23</v>
      </c>
      <c r="E20" s="31" t="s">
        <v>10</v>
      </c>
      <c r="F20" s="37" t="s">
        <v>11</v>
      </c>
      <c r="G20" s="31" t="s">
        <v>13</v>
      </c>
      <c r="H20" s="24"/>
      <c r="I20" s="41" t="s">
        <v>14</v>
      </c>
      <c r="J20" s="41" t="s">
        <v>15</v>
      </c>
      <c r="K20" s="41" t="s">
        <v>16</v>
      </c>
      <c r="M20" s="1"/>
      <c r="N20" s="1"/>
    </row>
    <row r="21" spans="1:14">
      <c r="A21" s="13" t="str">
        <f>$B$3</f>
        <v>Cadmium</v>
      </c>
      <c r="B21" s="34">
        <f>$B$9</f>
        <v>10</v>
      </c>
      <c r="C21" s="32">
        <f>5*(B21-$B$4)/($B$5-$B$4)</f>
        <v>0</v>
      </c>
      <c r="D21" s="36" t="s">
        <v>27</v>
      </c>
      <c r="E21" s="32">
        <v>0</v>
      </c>
      <c r="F21" s="38" t="s">
        <v>29</v>
      </c>
      <c r="G21" s="32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Cadmium</v>
      </c>
      <c r="B22" s="34">
        <f>$B$9</f>
        <v>10</v>
      </c>
      <c r="C22" s="32">
        <f>5*(B22-$B$4)/($B$5-$B$4)</f>
        <v>0</v>
      </c>
      <c r="D22" s="36" t="s">
        <v>27</v>
      </c>
      <c r="E22" s="32">
        <v>0</v>
      </c>
      <c r="F22" s="38" t="s">
        <v>28</v>
      </c>
      <c r="G22" s="32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Cadmium</v>
      </c>
      <c r="B23" s="34">
        <f>$B$9</f>
        <v>10</v>
      </c>
      <c r="C23" s="32">
        <f>5*(B23-$B$4)/($B$5-$B$4)</f>
        <v>0</v>
      </c>
      <c r="D23" s="36" t="s">
        <v>27</v>
      </c>
      <c r="E23" s="32">
        <v>0</v>
      </c>
      <c r="F23" s="38" t="s">
        <v>30</v>
      </c>
      <c r="G23" s="32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>
      <c r="A24" s="43" t="s">
        <v>34</v>
      </c>
    </row>
  </sheetData>
  <sheetProtection algorithmName="SHA-512" hashValue="2JYL/sGnr01FTqmlEWFHj+3A+HzdsOaNIRDXCa5UavHWVyYFydZhEPwtGD8BrJ2mBpI3l7sHxje2RgyMe6eRww==" saltValue="EaTdVrMmKxARqjW11Md49w==" spinCount="100000" sheet="1" objects="1" scenarios="1"/>
  <phoneticPr fontId="1" type="noConversion"/>
  <conditionalFormatting sqref="I9:K11 I17:K19 I13:K15">
    <cfRule type="cellIs" dxfId="34" priority="1" stopIfTrue="1" operator="greaterThanOrEqual">
      <formula>5</formula>
    </cfRule>
    <cfRule type="cellIs" dxfId="33" priority="2" stopIfTrue="1" operator="between">
      <formula>3</formula>
      <formula>4.9999</formula>
    </cfRule>
    <cfRule type="cellIs" dxfId="32" priority="3" stopIfTrue="1" operator="lessThan">
      <formula>3</formula>
    </cfRule>
  </conditionalFormatting>
  <conditionalFormatting sqref="I21:K23">
    <cfRule type="cellIs" dxfId="31" priority="4" stopIfTrue="1" operator="greaterThanOrEqual">
      <formula>3</formula>
    </cfRule>
    <cfRule type="cellIs" dxfId="3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 xr:uid="{00000000-0002-0000-0200-000000000000}">
      <formula1>10</formula1>
      <formula2>20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4">
    <tabColor indexed="52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D4" sqref="D4"/>
    </sheetView>
  </sheetViews>
  <sheetFormatPr baseColWidth="10" defaultColWidth="11.42578125" defaultRowHeight="11.25"/>
  <cols>
    <col min="1" max="1" width="27.28515625" style="1" customWidth="1"/>
    <col min="2" max="2" width="10.28515625" style="12" customWidth="1"/>
    <col min="3" max="3" width="8.5703125" style="1" customWidth="1"/>
    <col min="4" max="4" width="9.140625" style="2" customWidth="1"/>
    <col min="5" max="5" width="9.7109375" style="1" customWidth="1"/>
    <col min="6" max="6" width="11" style="8" customWidth="1"/>
    <col min="7" max="7" width="9.7109375" style="1" customWidth="1"/>
    <col min="8" max="8" width="9" style="1" customWidth="1"/>
    <col min="9" max="9" width="11.85546875" style="10" customWidth="1"/>
    <col min="10" max="10" width="11.5703125" style="10" customWidth="1"/>
    <col min="11" max="11" width="12" style="11" customWidth="1"/>
    <col min="12" max="12" width="3.5703125" style="9" customWidth="1"/>
    <col min="13" max="13" width="13.5703125" style="2" customWidth="1"/>
    <col min="14" max="14" width="14" style="2" customWidth="1"/>
    <col min="15" max="16384" width="11.42578125" style="1"/>
  </cols>
  <sheetData>
    <row r="1" spans="1:50" s="44" customFormat="1" ht="25.5">
      <c r="A1" s="51" t="s">
        <v>36</v>
      </c>
      <c r="B1" s="52"/>
      <c r="C1" s="53"/>
      <c r="D1" s="54"/>
      <c r="E1" s="53"/>
      <c r="F1" s="51"/>
      <c r="G1" s="53"/>
      <c r="H1" s="55"/>
      <c r="I1" s="56"/>
      <c r="J1" s="56"/>
      <c r="K1" s="56"/>
      <c r="M1" s="46"/>
      <c r="N1" s="46"/>
      <c r="O1" s="47"/>
      <c r="Q1" s="45"/>
      <c r="R1" s="46"/>
      <c r="S1" s="46"/>
      <c r="T1" s="47"/>
      <c r="V1" s="45"/>
      <c r="W1" s="46"/>
      <c r="X1" s="46"/>
      <c r="Y1" s="47"/>
      <c r="AA1" s="45"/>
      <c r="AB1" s="46"/>
      <c r="AC1" s="46"/>
      <c r="AD1" s="47"/>
      <c r="AF1" s="45"/>
      <c r="AG1" s="46"/>
      <c r="AH1" s="46"/>
      <c r="AI1" s="47"/>
      <c r="AK1" s="45"/>
      <c r="AL1" s="46"/>
      <c r="AM1" s="46"/>
      <c r="AN1" s="47"/>
      <c r="AP1" s="45"/>
      <c r="AQ1" s="46"/>
      <c r="AR1" s="46"/>
      <c r="AS1" s="47"/>
      <c r="AU1" s="45"/>
      <c r="AV1" s="46"/>
      <c r="AW1" s="46"/>
      <c r="AX1" s="47"/>
    </row>
    <row r="2" spans="1:50" s="48" customFormat="1" ht="20.25">
      <c r="A2" s="57" t="s">
        <v>37</v>
      </c>
      <c r="B2" s="58"/>
      <c r="C2" s="57"/>
      <c r="D2" s="59"/>
      <c r="E2" s="57"/>
      <c r="F2" s="57"/>
      <c r="G2" s="57"/>
      <c r="H2" s="57"/>
      <c r="I2" s="60"/>
      <c r="J2" s="60"/>
      <c r="K2" s="61"/>
      <c r="L2" s="50"/>
      <c r="M2" s="49"/>
      <c r="N2" s="49"/>
    </row>
    <row r="3" spans="1:50" ht="20.25">
      <c r="A3" s="6" t="s">
        <v>0</v>
      </c>
      <c r="B3" s="29" t="s">
        <v>32</v>
      </c>
      <c r="C3" s="6"/>
      <c r="D3" s="21"/>
      <c r="E3" s="6"/>
      <c r="F3" s="6"/>
      <c r="G3" s="6"/>
      <c r="H3" s="6"/>
      <c r="I3" s="17"/>
      <c r="J3" s="16" t="s">
        <v>2</v>
      </c>
      <c r="K3" s="5"/>
      <c r="M3" s="7"/>
      <c r="N3" s="7"/>
    </row>
    <row r="4" spans="1:50">
      <c r="A4" s="6" t="s">
        <v>7</v>
      </c>
      <c r="B4" s="27">
        <v>100</v>
      </c>
      <c r="C4" s="6"/>
      <c r="E4" s="6"/>
      <c r="F4" s="6"/>
      <c r="G4" s="6"/>
      <c r="H4" s="6"/>
      <c r="I4" s="17"/>
      <c r="J4" s="16" t="s">
        <v>3</v>
      </c>
      <c r="K4" s="4"/>
      <c r="M4" s="1"/>
    </row>
    <row r="5" spans="1:50">
      <c r="A5" s="6" t="s">
        <v>8</v>
      </c>
      <c r="B5" s="27">
        <v>250</v>
      </c>
      <c r="C5" s="6"/>
      <c r="E5" s="6"/>
      <c r="F5" s="6"/>
      <c r="H5" s="6"/>
      <c r="I5" s="22"/>
      <c r="J5" s="16" t="s">
        <v>18</v>
      </c>
      <c r="K5" s="3"/>
    </row>
    <row r="6" spans="1:50" ht="15.75">
      <c r="A6" s="28" t="s">
        <v>17</v>
      </c>
      <c r="B6" s="39">
        <v>100</v>
      </c>
      <c r="C6" s="26"/>
      <c r="D6" s="42"/>
      <c r="E6" s="26"/>
      <c r="F6" s="26"/>
      <c r="G6" s="26"/>
      <c r="H6" s="26"/>
      <c r="I6" s="26"/>
      <c r="J6" s="26"/>
      <c r="K6" s="26"/>
    </row>
    <row r="7" spans="1:50" ht="20.25" customHeight="1" thickBot="1">
      <c r="A7" s="15"/>
      <c r="B7" s="20" t="s">
        <v>1</v>
      </c>
      <c r="C7" s="15"/>
      <c r="D7" s="18"/>
      <c r="E7" s="15"/>
      <c r="F7" s="15"/>
      <c r="G7" s="15"/>
      <c r="H7" s="15"/>
      <c r="I7" s="19" t="s">
        <v>5</v>
      </c>
      <c r="J7" s="15"/>
      <c r="K7" s="15"/>
    </row>
    <row r="8" spans="1:50" ht="45" customHeight="1" thickTop="1">
      <c r="A8" s="23" t="s">
        <v>0</v>
      </c>
      <c r="B8" s="33" t="s">
        <v>6</v>
      </c>
      <c r="C8" s="31" t="s">
        <v>4</v>
      </c>
      <c r="D8" s="35" t="s">
        <v>23</v>
      </c>
      <c r="E8" s="31" t="s">
        <v>12</v>
      </c>
      <c r="F8" s="37" t="s">
        <v>11</v>
      </c>
      <c r="G8" s="31" t="s">
        <v>13</v>
      </c>
      <c r="H8" s="24"/>
      <c r="I8" s="25" t="s">
        <v>14</v>
      </c>
      <c r="J8" s="25" t="s">
        <v>15</v>
      </c>
      <c r="K8" s="25" t="s">
        <v>16</v>
      </c>
      <c r="M8" s="1"/>
      <c r="N8" s="1"/>
    </row>
    <row r="9" spans="1:50">
      <c r="A9" s="13" t="str">
        <f>$B$3</f>
        <v>Chrom</v>
      </c>
      <c r="B9" s="34">
        <f>$B$6</f>
        <v>100</v>
      </c>
      <c r="C9" s="32">
        <f>5*(B9-$B$4)/($B$5-$B$4)</f>
        <v>0</v>
      </c>
      <c r="D9" s="36" t="s">
        <v>24</v>
      </c>
      <c r="E9" s="32">
        <v>2</v>
      </c>
      <c r="F9" s="38" t="s">
        <v>29</v>
      </c>
      <c r="G9" s="32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Chrom</v>
      </c>
      <c r="B10" s="34">
        <f>$B$9</f>
        <v>100</v>
      </c>
      <c r="C10" s="32">
        <f>5*(B10-$B$4)/($B$5-$B$4)</f>
        <v>0</v>
      </c>
      <c r="D10" s="36" t="s">
        <v>24</v>
      </c>
      <c r="E10" s="32">
        <v>2</v>
      </c>
      <c r="F10" s="38" t="s">
        <v>28</v>
      </c>
      <c r="G10" s="32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2" thickBot="1">
      <c r="A11" s="13" t="str">
        <f>$B$3</f>
        <v>Chrom</v>
      </c>
      <c r="B11" s="34">
        <f>$B$9</f>
        <v>100</v>
      </c>
      <c r="C11" s="32">
        <f>5*(B11-$B$4)/($B$5-$B$4)</f>
        <v>0</v>
      </c>
      <c r="D11" s="36" t="s">
        <v>24</v>
      </c>
      <c r="E11" s="32">
        <v>2</v>
      </c>
      <c r="F11" s="38" t="s">
        <v>30</v>
      </c>
      <c r="G11" s="32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45.75" thickTop="1">
      <c r="A12" s="23" t="s">
        <v>0</v>
      </c>
      <c r="B12" s="33" t="s">
        <v>6</v>
      </c>
      <c r="C12" s="31" t="s">
        <v>4</v>
      </c>
      <c r="D12" s="35" t="s">
        <v>23</v>
      </c>
      <c r="E12" s="31" t="s">
        <v>10</v>
      </c>
      <c r="F12" s="37" t="s">
        <v>11</v>
      </c>
      <c r="G12" s="31" t="s">
        <v>13</v>
      </c>
      <c r="H12" s="24"/>
      <c r="I12" s="41" t="s">
        <v>14</v>
      </c>
      <c r="J12" s="41" t="s">
        <v>15</v>
      </c>
      <c r="K12" s="41" t="s">
        <v>16</v>
      </c>
      <c r="M12" s="1"/>
      <c r="N12" s="1"/>
    </row>
    <row r="13" spans="1:50">
      <c r="A13" s="13" t="str">
        <f>$B$3</f>
        <v>Chrom</v>
      </c>
      <c r="B13" s="34">
        <f>$B$9</f>
        <v>100</v>
      </c>
      <c r="C13" s="32">
        <f>5*(B13-$B$4)/($B$5-$B$4)</f>
        <v>0</v>
      </c>
      <c r="D13" s="36" t="s">
        <v>25</v>
      </c>
      <c r="E13" s="32">
        <v>1</v>
      </c>
      <c r="F13" s="38" t="s">
        <v>29</v>
      </c>
      <c r="G13" s="32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Chrom</v>
      </c>
      <c r="B14" s="34">
        <f>$B$9</f>
        <v>100</v>
      </c>
      <c r="C14" s="32">
        <f>5*(B14-$B$4)/($B$5-$B$4)</f>
        <v>0</v>
      </c>
      <c r="D14" s="36" t="s">
        <v>25</v>
      </c>
      <c r="E14" s="32">
        <v>1</v>
      </c>
      <c r="F14" s="38" t="s">
        <v>28</v>
      </c>
      <c r="G14" s="32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2" thickBot="1">
      <c r="A15" s="13" t="str">
        <f>$B$3</f>
        <v>Chrom</v>
      </c>
      <c r="B15" s="34">
        <f>$B$9</f>
        <v>100</v>
      </c>
      <c r="C15" s="32">
        <f>5*(B15-$B$4)/($B$5-$B$4)</f>
        <v>0</v>
      </c>
      <c r="D15" s="36" t="s">
        <v>25</v>
      </c>
      <c r="E15" s="32">
        <v>1</v>
      </c>
      <c r="F15" s="38" t="s">
        <v>30</v>
      </c>
      <c r="G15" s="32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45.75" thickTop="1">
      <c r="A16" s="23" t="s">
        <v>0</v>
      </c>
      <c r="B16" s="33" t="s">
        <v>6</v>
      </c>
      <c r="C16" s="31" t="s">
        <v>4</v>
      </c>
      <c r="D16" s="35" t="s">
        <v>23</v>
      </c>
      <c r="E16" s="31" t="s">
        <v>10</v>
      </c>
      <c r="F16" s="37" t="s">
        <v>11</v>
      </c>
      <c r="G16" s="31" t="s">
        <v>13</v>
      </c>
      <c r="H16" s="24"/>
      <c r="I16" s="41" t="s">
        <v>14</v>
      </c>
      <c r="J16" s="41" t="s">
        <v>15</v>
      </c>
      <c r="K16" s="41" t="s">
        <v>16</v>
      </c>
      <c r="M16" s="1"/>
      <c r="N16" s="1"/>
    </row>
    <row r="17" spans="1:14">
      <c r="A17" s="13" t="str">
        <f>$B$3</f>
        <v>Chrom</v>
      </c>
      <c r="B17" s="34">
        <f>$B$9</f>
        <v>100</v>
      </c>
      <c r="C17" s="32">
        <f>5*(B17-$B$4)/($B$5-$B$4)</f>
        <v>0</v>
      </c>
      <c r="D17" s="36" t="s">
        <v>26</v>
      </c>
      <c r="E17" s="32">
        <v>0</v>
      </c>
      <c r="F17" s="38" t="s">
        <v>29</v>
      </c>
      <c r="G17" s="32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Chrom</v>
      </c>
      <c r="B18" s="34">
        <f>$B$9</f>
        <v>100</v>
      </c>
      <c r="C18" s="32">
        <f>5*(B18-$B$4)/($B$5-$B$4)</f>
        <v>0</v>
      </c>
      <c r="D18" s="36" t="s">
        <v>26</v>
      </c>
      <c r="E18" s="32">
        <v>0</v>
      </c>
      <c r="F18" s="38" t="s">
        <v>28</v>
      </c>
      <c r="G18" s="32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2" thickBot="1">
      <c r="A19" s="13" t="str">
        <f>$B$3</f>
        <v>Chrom</v>
      </c>
      <c r="B19" s="34">
        <f>$B$9</f>
        <v>100</v>
      </c>
      <c r="C19" s="32">
        <f>5*(B19-$B$4)/($B$5-$B$4)</f>
        <v>0</v>
      </c>
      <c r="D19" s="36" t="s">
        <v>26</v>
      </c>
      <c r="E19" s="32">
        <v>0</v>
      </c>
      <c r="F19" s="38" t="s">
        <v>30</v>
      </c>
      <c r="G19" s="32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45.75" thickTop="1">
      <c r="A20" s="23" t="s">
        <v>0</v>
      </c>
      <c r="B20" s="33" t="s">
        <v>6</v>
      </c>
      <c r="C20" s="31" t="s">
        <v>4</v>
      </c>
      <c r="D20" s="35" t="s">
        <v>23</v>
      </c>
      <c r="E20" s="31" t="s">
        <v>10</v>
      </c>
      <c r="F20" s="37" t="s">
        <v>11</v>
      </c>
      <c r="G20" s="31" t="s">
        <v>13</v>
      </c>
      <c r="H20" s="24"/>
      <c r="I20" s="41" t="s">
        <v>14</v>
      </c>
      <c r="J20" s="41" t="s">
        <v>15</v>
      </c>
      <c r="K20" s="41" t="s">
        <v>16</v>
      </c>
      <c r="M20" s="1"/>
      <c r="N20" s="1"/>
    </row>
    <row r="21" spans="1:14">
      <c r="A21" s="13" t="str">
        <f>$B$3</f>
        <v>Chrom</v>
      </c>
      <c r="B21" s="34">
        <f>$B$9</f>
        <v>100</v>
      </c>
      <c r="C21" s="32">
        <f>5*(B21-$B$4)/($B$5-$B$4)</f>
        <v>0</v>
      </c>
      <c r="D21" s="36" t="s">
        <v>27</v>
      </c>
      <c r="E21" s="32">
        <v>0</v>
      </c>
      <c r="F21" s="38" t="s">
        <v>29</v>
      </c>
      <c r="G21" s="32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Chrom</v>
      </c>
      <c r="B22" s="34">
        <f>$B$9</f>
        <v>100</v>
      </c>
      <c r="C22" s="32">
        <f>5*(B22-$B$4)/($B$5-$B$4)</f>
        <v>0</v>
      </c>
      <c r="D22" s="36" t="s">
        <v>27</v>
      </c>
      <c r="E22" s="32">
        <v>0</v>
      </c>
      <c r="F22" s="38" t="s">
        <v>28</v>
      </c>
      <c r="G22" s="32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Chrom</v>
      </c>
      <c r="B23" s="34">
        <f>$B$9</f>
        <v>100</v>
      </c>
      <c r="C23" s="32">
        <f>5*(B23-$B$4)/($B$5-$B$4)</f>
        <v>0</v>
      </c>
      <c r="D23" s="36" t="s">
        <v>27</v>
      </c>
      <c r="E23" s="32">
        <v>0</v>
      </c>
      <c r="F23" s="38" t="s">
        <v>30</v>
      </c>
      <c r="G23" s="32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>
      <c r="A24" s="43" t="s">
        <v>34</v>
      </c>
    </row>
  </sheetData>
  <sheetProtection algorithmName="SHA-512" hashValue="xR4f7/qNZSt7G7u9JHpZEIR8naISLF+y9b6KTNtG+j681utra7cCXc9r8UjOgwb9B17hDi5Ykg8J7eh8kGBc2w==" saltValue="UgHiTxTw92qK1cgsmXYZIQ==" spinCount="100000" sheet="1" objects="1" scenarios="1"/>
  <phoneticPr fontId="1" type="noConversion"/>
  <conditionalFormatting sqref="I9:K11 I17:K19 I13:K15">
    <cfRule type="cellIs" dxfId="29" priority="1" stopIfTrue="1" operator="greaterThanOrEqual">
      <formula>5</formula>
    </cfRule>
    <cfRule type="cellIs" dxfId="28" priority="2" stopIfTrue="1" operator="between">
      <formula>3</formula>
      <formula>4.9999</formula>
    </cfRule>
    <cfRule type="cellIs" dxfId="27" priority="3" stopIfTrue="1" operator="lessThan">
      <formula>3</formula>
    </cfRule>
  </conditionalFormatting>
  <conditionalFormatting sqref="I21:K23">
    <cfRule type="cellIs" dxfId="26" priority="4" stopIfTrue="1" operator="greaterThanOrEqual">
      <formula>3</formula>
    </cfRule>
    <cfRule type="cellIs" dxfId="25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 xr:uid="{00000000-0002-0000-0300-000000000000}">
      <formula1>100</formula1>
      <formula2>250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5">
    <tabColor indexed="20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D4" sqref="D4"/>
    </sheetView>
  </sheetViews>
  <sheetFormatPr baseColWidth="10" defaultColWidth="11.42578125" defaultRowHeight="11.25"/>
  <cols>
    <col min="1" max="1" width="27.28515625" style="1" customWidth="1"/>
    <col min="2" max="2" width="10.28515625" style="12" customWidth="1"/>
    <col min="3" max="3" width="8.5703125" style="1" customWidth="1"/>
    <col min="4" max="4" width="9.140625" style="2" customWidth="1"/>
    <col min="5" max="5" width="9.7109375" style="1" customWidth="1"/>
    <col min="6" max="6" width="11" style="8" customWidth="1"/>
    <col min="7" max="7" width="9.7109375" style="1" customWidth="1"/>
    <col min="8" max="8" width="9" style="1" customWidth="1"/>
    <col min="9" max="9" width="11.85546875" style="10" customWidth="1"/>
    <col min="10" max="10" width="11.5703125" style="10" customWidth="1"/>
    <col min="11" max="11" width="12" style="11" customWidth="1"/>
    <col min="12" max="12" width="3.5703125" style="9" customWidth="1"/>
    <col min="13" max="13" width="13.5703125" style="2" customWidth="1"/>
    <col min="14" max="14" width="14" style="2" customWidth="1"/>
    <col min="15" max="16384" width="11.42578125" style="1"/>
  </cols>
  <sheetData>
    <row r="1" spans="1:50" s="44" customFormat="1" ht="25.5">
      <c r="A1" s="51" t="s">
        <v>36</v>
      </c>
      <c r="B1" s="52"/>
      <c r="C1" s="53"/>
      <c r="D1" s="54"/>
      <c r="E1" s="53"/>
      <c r="F1" s="51"/>
      <c r="G1" s="53"/>
      <c r="H1" s="55"/>
      <c r="I1" s="56"/>
      <c r="J1" s="56"/>
      <c r="K1" s="56"/>
      <c r="M1" s="46"/>
      <c r="N1" s="46"/>
      <c r="O1" s="47"/>
      <c r="Q1" s="45"/>
      <c r="R1" s="46"/>
      <c r="S1" s="46"/>
      <c r="T1" s="47"/>
      <c r="V1" s="45"/>
      <c r="W1" s="46"/>
      <c r="X1" s="46"/>
      <c r="Y1" s="47"/>
      <c r="AA1" s="45"/>
      <c r="AB1" s="46"/>
      <c r="AC1" s="46"/>
      <c r="AD1" s="47"/>
      <c r="AF1" s="45"/>
      <c r="AG1" s="46"/>
      <c r="AH1" s="46"/>
      <c r="AI1" s="47"/>
      <c r="AK1" s="45"/>
      <c r="AL1" s="46"/>
      <c r="AM1" s="46"/>
      <c r="AN1" s="47"/>
      <c r="AP1" s="45"/>
      <c r="AQ1" s="46"/>
      <c r="AR1" s="46"/>
      <c r="AS1" s="47"/>
      <c r="AU1" s="45"/>
      <c r="AV1" s="46"/>
      <c r="AW1" s="46"/>
      <c r="AX1" s="47"/>
    </row>
    <row r="2" spans="1:50" s="48" customFormat="1" ht="20.25">
      <c r="A2" s="57" t="s">
        <v>37</v>
      </c>
      <c r="B2" s="58"/>
      <c r="C2" s="57"/>
      <c r="D2" s="59"/>
      <c r="E2" s="57"/>
      <c r="F2" s="57"/>
      <c r="G2" s="57"/>
      <c r="H2" s="57"/>
      <c r="I2" s="60"/>
      <c r="J2" s="60"/>
      <c r="K2" s="61"/>
      <c r="L2" s="50"/>
      <c r="M2" s="49"/>
      <c r="N2" s="49"/>
    </row>
    <row r="3" spans="1:50" ht="20.25">
      <c r="A3" s="6" t="s">
        <v>0</v>
      </c>
      <c r="B3" s="29" t="s">
        <v>33</v>
      </c>
      <c r="C3" s="6"/>
      <c r="D3" s="21"/>
      <c r="E3" s="6"/>
      <c r="F3" s="6"/>
      <c r="G3" s="6"/>
      <c r="H3" s="6"/>
      <c r="I3" s="17"/>
      <c r="J3" s="16" t="s">
        <v>2</v>
      </c>
      <c r="K3" s="5"/>
      <c r="M3" s="7"/>
      <c r="N3" s="7"/>
    </row>
    <row r="4" spans="1:50">
      <c r="A4" s="6" t="s">
        <v>7</v>
      </c>
      <c r="B4" s="27">
        <v>100</v>
      </c>
      <c r="C4" s="6"/>
      <c r="E4" s="6"/>
      <c r="F4" s="6"/>
      <c r="G4" s="6"/>
      <c r="H4" s="6"/>
      <c r="I4" s="17"/>
      <c r="J4" s="16" t="s">
        <v>3</v>
      </c>
      <c r="K4" s="4"/>
      <c r="M4" s="1"/>
    </row>
    <row r="5" spans="1:50">
      <c r="A5" s="6" t="s">
        <v>8</v>
      </c>
      <c r="B5" s="27">
        <v>200</v>
      </c>
      <c r="C5" s="6"/>
      <c r="E5" s="6"/>
      <c r="F5" s="6"/>
      <c r="H5" s="6"/>
      <c r="I5" s="22"/>
      <c r="J5" s="16" t="s">
        <v>18</v>
      </c>
      <c r="K5" s="3"/>
    </row>
    <row r="6" spans="1:50" ht="15.75">
      <c r="A6" s="28" t="s">
        <v>17</v>
      </c>
      <c r="B6" s="39">
        <v>100</v>
      </c>
      <c r="C6" s="26"/>
      <c r="D6" s="42"/>
      <c r="E6" s="26"/>
      <c r="F6" s="26"/>
      <c r="G6" s="26"/>
      <c r="H6" s="26"/>
      <c r="I6" s="26"/>
      <c r="J6" s="26"/>
      <c r="K6" s="26"/>
    </row>
    <row r="7" spans="1:50" ht="20.25" customHeight="1" thickBot="1">
      <c r="A7" s="15"/>
      <c r="B7" s="20" t="s">
        <v>1</v>
      </c>
      <c r="C7" s="15"/>
      <c r="D7" s="18"/>
      <c r="E7" s="15"/>
      <c r="F7" s="15"/>
      <c r="G7" s="15"/>
      <c r="H7" s="15"/>
      <c r="I7" s="19" t="s">
        <v>5</v>
      </c>
      <c r="J7" s="15"/>
      <c r="K7" s="15"/>
    </row>
    <row r="8" spans="1:50" ht="45" customHeight="1" thickTop="1">
      <c r="A8" s="23" t="s">
        <v>0</v>
      </c>
      <c r="B8" s="33" t="s">
        <v>6</v>
      </c>
      <c r="C8" s="31" t="s">
        <v>4</v>
      </c>
      <c r="D8" s="35" t="s">
        <v>23</v>
      </c>
      <c r="E8" s="31" t="s">
        <v>12</v>
      </c>
      <c r="F8" s="37" t="s">
        <v>11</v>
      </c>
      <c r="G8" s="31" t="s">
        <v>13</v>
      </c>
      <c r="H8" s="24"/>
      <c r="I8" s="25" t="s">
        <v>14</v>
      </c>
      <c r="J8" s="25" t="s">
        <v>15</v>
      </c>
      <c r="K8" s="25" t="s">
        <v>16</v>
      </c>
      <c r="M8" s="1"/>
      <c r="N8" s="1"/>
    </row>
    <row r="9" spans="1:50">
      <c r="A9" s="13" t="str">
        <f>$B$3</f>
        <v>Nickel</v>
      </c>
      <c r="B9" s="34">
        <f>$B$6</f>
        <v>100</v>
      </c>
      <c r="C9" s="32">
        <f>5*(B9-$B$4)/($B$5-$B$4)</f>
        <v>0</v>
      </c>
      <c r="D9" s="36" t="s">
        <v>24</v>
      </c>
      <c r="E9" s="32">
        <v>2</v>
      </c>
      <c r="F9" s="38" t="s">
        <v>29</v>
      </c>
      <c r="G9" s="32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Nickel</v>
      </c>
      <c r="B10" s="34">
        <f>$B$9</f>
        <v>100</v>
      </c>
      <c r="C10" s="32">
        <f>5*(B10-$B$4)/($B$5-$B$4)</f>
        <v>0</v>
      </c>
      <c r="D10" s="36" t="s">
        <v>24</v>
      </c>
      <c r="E10" s="32">
        <v>2</v>
      </c>
      <c r="F10" s="38" t="s">
        <v>28</v>
      </c>
      <c r="G10" s="32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2" thickBot="1">
      <c r="A11" s="13" t="str">
        <f>$B$3</f>
        <v>Nickel</v>
      </c>
      <c r="B11" s="34">
        <f>$B$9</f>
        <v>100</v>
      </c>
      <c r="C11" s="32">
        <f>5*(B11-$B$4)/($B$5-$B$4)</f>
        <v>0</v>
      </c>
      <c r="D11" s="36" t="s">
        <v>24</v>
      </c>
      <c r="E11" s="32">
        <v>2</v>
      </c>
      <c r="F11" s="38" t="s">
        <v>30</v>
      </c>
      <c r="G11" s="32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45.75" thickTop="1">
      <c r="A12" s="23" t="s">
        <v>0</v>
      </c>
      <c r="B12" s="33" t="s">
        <v>6</v>
      </c>
      <c r="C12" s="31" t="s">
        <v>4</v>
      </c>
      <c r="D12" s="35" t="s">
        <v>23</v>
      </c>
      <c r="E12" s="31" t="s">
        <v>10</v>
      </c>
      <c r="F12" s="37" t="s">
        <v>11</v>
      </c>
      <c r="G12" s="31" t="s">
        <v>13</v>
      </c>
      <c r="H12" s="24"/>
      <c r="I12" s="41" t="s">
        <v>14</v>
      </c>
      <c r="J12" s="41" t="s">
        <v>15</v>
      </c>
      <c r="K12" s="41" t="s">
        <v>16</v>
      </c>
      <c r="M12" s="1"/>
      <c r="N12" s="1"/>
    </row>
    <row r="13" spans="1:50">
      <c r="A13" s="13" t="str">
        <f>$B$3</f>
        <v>Nickel</v>
      </c>
      <c r="B13" s="34">
        <f>$B$9</f>
        <v>100</v>
      </c>
      <c r="C13" s="32">
        <f>5*(B13-$B$4)/($B$5-$B$4)</f>
        <v>0</v>
      </c>
      <c r="D13" s="36" t="s">
        <v>25</v>
      </c>
      <c r="E13" s="32">
        <v>1</v>
      </c>
      <c r="F13" s="38" t="s">
        <v>29</v>
      </c>
      <c r="G13" s="32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Nickel</v>
      </c>
      <c r="B14" s="34">
        <f>$B$9</f>
        <v>100</v>
      </c>
      <c r="C14" s="32">
        <f>5*(B14-$B$4)/($B$5-$B$4)</f>
        <v>0</v>
      </c>
      <c r="D14" s="36" t="s">
        <v>25</v>
      </c>
      <c r="E14" s="32">
        <v>1</v>
      </c>
      <c r="F14" s="38" t="s">
        <v>28</v>
      </c>
      <c r="G14" s="32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2" thickBot="1">
      <c r="A15" s="13" t="str">
        <f>$B$3</f>
        <v>Nickel</v>
      </c>
      <c r="B15" s="34">
        <f>$B$9</f>
        <v>100</v>
      </c>
      <c r="C15" s="32">
        <f>5*(B15-$B$4)/($B$5-$B$4)</f>
        <v>0</v>
      </c>
      <c r="D15" s="36" t="s">
        <v>25</v>
      </c>
      <c r="E15" s="32">
        <v>1</v>
      </c>
      <c r="F15" s="38" t="s">
        <v>30</v>
      </c>
      <c r="G15" s="32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45.75" thickTop="1">
      <c r="A16" s="23" t="s">
        <v>0</v>
      </c>
      <c r="B16" s="33" t="s">
        <v>6</v>
      </c>
      <c r="C16" s="31" t="s">
        <v>4</v>
      </c>
      <c r="D16" s="35" t="s">
        <v>23</v>
      </c>
      <c r="E16" s="31" t="s">
        <v>10</v>
      </c>
      <c r="F16" s="37" t="s">
        <v>11</v>
      </c>
      <c r="G16" s="31" t="s">
        <v>13</v>
      </c>
      <c r="H16" s="24"/>
      <c r="I16" s="41" t="s">
        <v>14</v>
      </c>
      <c r="J16" s="41" t="s">
        <v>15</v>
      </c>
      <c r="K16" s="41" t="s">
        <v>16</v>
      </c>
      <c r="M16" s="1"/>
      <c r="N16" s="1"/>
    </row>
    <row r="17" spans="1:14">
      <c r="A17" s="13" t="str">
        <f>$B$3</f>
        <v>Nickel</v>
      </c>
      <c r="B17" s="34">
        <f>$B$9</f>
        <v>100</v>
      </c>
      <c r="C17" s="32">
        <f>5*(B17-$B$4)/($B$5-$B$4)</f>
        <v>0</v>
      </c>
      <c r="D17" s="36" t="s">
        <v>26</v>
      </c>
      <c r="E17" s="32">
        <v>0</v>
      </c>
      <c r="F17" s="38" t="s">
        <v>29</v>
      </c>
      <c r="G17" s="32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Nickel</v>
      </c>
      <c r="B18" s="34">
        <f>$B$9</f>
        <v>100</v>
      </c>
      <c r="C18" s="32">
        <f>5*(B18-$B$4)/($B$5-$B$4)</f>
        <v>0</v>
      </c>
      <c r="D18" s="36" t="s">
        <v>26</v>
      </c>
      <c r="E18" s="32">
        <v>0</v>
      </c>
      <c r="F18" s="38" t="s">
        <v>28</v>
      </c>
      <c r="G18" s="32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2" thickBot="1">
      <c r="A19" s="13" t="str">
        <f>$B$3</f>
        <v>Nickel</v>
      </c>
      <c r="B19" s="34">
        <f>$B$9</f>
        <v>100</v>
      </c>
      <c r="C19" s="32">
        <f>5*(B19-$B$4)/($B$5-$B$4)</f>
        <v>0</v>
      </c>
      <c r="D19" s="36" t="s">
        <v>26</v>
      </c>
      <c r="E19" s="32">
        <v>0</v>
      </c>
      <c r="F19" s="38" t="s">
        <v>30</v>
      </c>
      <c r="G19" s="32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45.75" thickTop="1">
      <c r="A20" s="23" t="s">
        <v>0</v>
      </c>
      <c r="B20" s="33" t="s">
        <v>6</v>
      </c>
      <c r="C20" s="31" t="s">
        <v>4</v>
      </c>
      <c r="D20" s="35" t="s">
        <v>23</v>
      </c>
      <c r="E20" s="31" t="s">
        <v>10</v>
      </c>
      <c r="F20" s="37" t="s">
        <v>11</v>
      </c>
      <c r="G20" s="31" t="s">
        <v>13</v>
      </c>
      <c r="H20" s="24"/>
      <c r="I20" s="41" t="s">
        <v>14</v>
      </c>
      <c r="J20" s="41" t="s">
        <v>15</v>
      </c>
      <c r="K20" s="41" t="s">
        <v>16</v>
      </c>
      <c r="M20" s="1"/>
      <c r="N20" s="1"/>
    </row>
    <row r="21" spans="1:14">
      <c r="A21" s="13" t="str">
        <f>$B$3</f>
        <v>Nickel</v>
      </c>
      <c r="B21" s="34">
        <f>$B$9</f>
        <v>100</v>
      </c>
      <c r="C21" s="32">
        <f>5*(B21-$B$4)/($B$5-$B$4)</f>
        <v>0</v>
      </c>
      <c r="D21" s="36" t="s">
        <v>27</v>
      </c>
      <c r="E21" s="32">
        <v>0</v>
      </c>
      <c r="F21" s="38" t="s">
        <v>29</v>
      </c>
      <c r="G21" s="32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Nickel</v>
      </c>
      <c r="B22" s="34">
        <f>$B$9</f>
        <v>100</v>
      </c>
      <c r="C22" s="32">
        <f>5*(B22-$B$4)/($B$5-$B$4)</f>
        <v>0</v>
      </c>
      <c r="D22" s="36" t="s">
        <v>27</v>
      </c>
      <c r="E22" s="32">
        <v>0</v>
      </c>
      <c r="F22" s="38" t="s">
        <v>28</v>
      </c>
      <c r="G22" s="32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Nickel</v>
      </c>
      <c r="B23" s="34">
        <f>$B$9</f>
        <v>100</v>
      </c>
      <c r="C23" s="32">
        <f>5*(B23-$B$4)/($B$5-$B$4)</f>
        <v>0</v>
      </c>
      <c r="D23" s="36" t="s">
        <v>27</v>
      </c>
      <c r="E23" s="32">
        <v>0</v>
      </c>
      <c r="F23" s="38" t="s">
        <v>30</v>
      </c>
      <c r="G23" s="32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>
      <c r="A24" s="43" t="s">
        <v>34</v>
      </c>
    </row>
  </sheetData>
  <sheetProtection algorithmName="SHA-512" hashValue="BedDyR9lmjZqeABqif6M9/N9U4YHyxjQt6LXsOygQsobV+VrWjoeMLUrbRcc18YeHt4bxrN85kF6q0Zg+0ZM4Q==" saltValue="B90mWhP4FvXlDmHA9+/dbA==" spinCount="100000" sheet="1" objects="1" scenarios="1"/>
  <phoneticPr fontId="1" type="noConversion"/>
  <conditionalFormatting sqref="I9:K11 I17:K19 I13:K15">
    <cfRule type="cellIs" dxfId="24" priority="1" stopIfTrue="1" operator="greaterThanOrEqual">
      <formula>5</formula>
    </cfRule>
    <cfRule type="cellIs" dxfId="23" priority="2" stopIfTrue="1" operator="between">
      <formula>3</formula>
      <formula>4.9999</formula>
    </cfRule>
    <cfRule type="cellIs" dxfId="22" priority="3" stopIfTrue="1" operator="lessThan">
      <formula>3</formula>
    </cfRule>
  </conditionalFormatting>
  <conditionalFormatting sqref="I21:K23">
    <cfRule type="cellIs" dxfId="21" priority="4" stopIfTrue="1" operator="greaterThanOrEqual">
      <formula>3</formula>
    </cfRule>
    <cfRule type="cellIs" dxfId="2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 xr:uid="{00000000-0002-0000-0400-000000000000}">
      <formula1>100</formula1>
      <formula2>200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tabColor indexed="8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N6" sqref="N6"/>
    </sheetView>
  </sheetViews>
  <sheetFormatPr baseColWidth="10" defaultColWidth="11.42578125" defaultRowHeight="11.25"/>
  <cols>
    <col min="1" max="1" width="27.28515625" style="1" customWidth="1"/>
    <col min="2" max="2" width="10.28515625" style="12" customWidth="1"/>
    <col min="3" max="3" width="8.5703125" style="1" customWidth="1"/>
    <col min="4" max="4" width="9.140625" style="2" customWidth="1"/>
    <col min="5" max="5" width="9.7109375" style="1" customWidth="1"/>
    <col min="6" max="6" width="11" style="8" customWidth="1"/>
    <col min="7" max="7" width="9.7109375" style="1" customWidth="1"/>
    <col min="8" max="8" width="9" style="1" customWidth="1"/>
    <col min="9" max="9" width="11.85546875" style="10" customWidth="1"/>
    <col min="10" max="10" width="11.5703125" style="10" customWidth="1"/>
    <col min="11" max="11" width="12" style="11" customWidth="1"/>
    <col min="12" max="12" width="3.5703125" style="9" customWidth="1"/>
    <col min="13" max="13" width="13.5703125" style="2" customWidth="1"/>
    <col min="14" max="14" width="14" style="2" customWidth="1"/>
    <col min="15" max="16384" width="11.42578125" style="1"/>
  </cols>
  <sheetData>
    <row r="1" spans="1:50" s="44" customFormat="1" ht="25.5">
      <c r="A1" s="51" t="s">
        <v>36</v>
      </c>
      <c r="B1" s="52"/>
      <c r="C1" s="53"/>
      <c r="D1" s="54"/>
      <c r="E1" s="53"/>
      <c r="F1" s="51"/>
      <c r="G1" s="53"/>
      <c r="H1" s="55"/>
      <c r="I1" s="56"/>
      <c r="J1" s="56"/>
      <c r="K1" s="56"/>
      <c r="M1" s="46"/>
      <c r="N1" s="46"/>
      <c r="O1" s="47"/>
      <c r="Q1" s="45"/>
      <c r="R1" s="46"/>
      <c r="S1" s="46"/>
      <c r="T1" s="47"/>
      <c r="V1" s="45"/>
      <c r="W1" s="46"/>
      <c r="X1" s="46"/>
      <c r="Y1" s="47"/>
      <c r="AA1" s="45"/>
      <c r="AB1" s="46"/>
      <c r="AC1" s="46"/>
      <c r="AD1" s="47"/>
      <c r="AF1" s="45"/>
      <c r="AG1" s="46"/>
      <c r="AH1" s="46"/>
      <c r="AI1" s="47"/>
      <c r="AK1" s="45"/>
      <c r="AL1" s="46"/>
      <c r="AM1" s="46"/>
      <c r="AN1" s="47"/>
      <c r="AP1" s="45"/>
      <c r="AQ1" s="46"/>
      <c r="AR1" s="46"/>
      <c r="AS1" s="47"/>
      <c r="AU1" s="45"/>
      <c r="AV1" s="46"/>
      <c r="AW1" s="46"/>
      <c r="AX1" s="47"/>
    </row>
    <row r="2" spans="1:50" s="48" customFormat="1" ht="20.25">
      <c r="A2" s="57" t="s">
        <v>37</v>
      </c>
      <c r="B2" s="58"/>
      <c r="C2" s="57"/>
      <c r="D2" s="59"/>
      <c r="E2" s="57"/>
      <c r="F2" s="57"/>
      <c r="G2" s="57"/>
      <c r="H2" s="57"/>
      <c r="I2" s="60"/>
      <c r="J2" s="60"/>
      <c r="K2" s="61"/>
      <c r="L2" s="50"/>
      <c r="M2" s="49"/>
      <c r="N2" s="49"/>
    </row>
    <row r="3" spans="1:50" ht="20.25">
      <c r="A3" s="6" t="s">
        <v>0</v>
      </c>
      <c r="B3" s="29" t="s">
        <v>21</v>
      </c>
      <c r="C3" s="6"/>
      <c r="D3" s="21"/>
      <c r="E3" s="6"/>
      <c r="F3" s="6"/>
      <c r="G3" s="6"/>
      <c r="H3" s="6"/>
      <c r="I3" s="17"/>
      <c r="J3" s="16" t="s">
        <v>2</v>
      </c>
      <c r="K3" s="5"/>
      <c r="M3" s="7"/>
      <c r="N3" s="7"/>
    </row>
    <row r="4" spans="1:50">
      <c r="A4" s="6" t="s">
        <v>7</v>
      </c>
      <c r="B4" s="27">
        <v>10</v>
      </c>
      <c r="C4" s="6"/>
      <c r="E4" s="6"/>
      <c r="F4" s="6"/>
      <c r="G4" s="6"/>
      <c r="H4" s="6"/>
      <c r="I4" s="17"/>
      <c r="J4" s="16" t="s">
        <v>3</v>
      </c>
      <c r="K4" s="4"/>
      <c r="M4" s="1"/>
    </row>
    <row r="5" spans="1:50">
      <c r="A5" s="6" t="s">
        <v>8</v>
      </c>
      <c r="B5" s="27">
        <v>100</v>
      </c>
      <c r="C5" s="6"/>
      <c r="E5" s="6"/>
      <c r="F5" s="6"/>
      <c r="H5" s="6"/>
      <c r="I5" s="22"/>
      <c r="J5" s="16" t="s">
        <v>18</v>
      </c>
      <c r="K5" s="3"/>
    </row>
    <row r="6" spans="1:50" ht="15.75">
      <c r="A6" s="28" t="s">
        <v>17</v>
      </c>
      <c r="B6" s="39">
        <v>10</v>
      </c>
      <c r="C6" s="26"/>
      <c r="D6" s="42"/>
      <c r="E6" s="26"/>
      <c r="F6" s="26"/>
      <c r="G6" s="26"/>
      <c r="H6" s="26"/>
      <c r="I6" s="26"/>
      <c r="J6" s="26"/>
      <c r="K6" s="26"/>
    </row>
    <row r="7" spans="1:50" ht="20.25" customHeight="1" thickBot="1">
      <c r="A7" s="15"/>
      <c r="B7" s="20" t="s">
        <v>1</v>
      </c>
      <c r="C7" s="15"/>
      <c r="D7" s="18"/>
      <c r="E7" s="15"/>
      <c r="F7" s="15"/>
      <c r="G7" s="15"/>
      <c r="H7" s="15"/>
      <c r="I7" s="19" t="s">
        <v>5</v>
      </c>
      <c r="J7" s="15"/>
      <c r="K7" s="15"/>
    </row>
    <row r="8" spans="1:50" ht="45" customHeight="1" thickTop="1">
      <c r="A8" s="23" t="s">
        <v>0</v>
      </c>
      <c r="B8" s="33" t="s">
        <v>6</v>
      </c>
      <c r="C8" s="31" t="s">
        <v>4</v>
      </c>
      <c r="D8" s="35" t="s">
        <v>23</v>
      </c>
      <c r="E8" s="31" t="s">
        <v>12</v>
      </c>
      <c r="F8" s="37" t="s">
        <v>11</v>
      </c>
      <c r="G8" s="31" t="s">
        <v>13</v>
      </c>
      <c r="H8" s="24"/>
      <c r="I8" s="25" t="s">
        <v>14</v>
      </c>
      <c r="J8" s="25" t="s">
        <v>15</v>
      </c>
      <c r="K8" s="25" t="s">
        <v>16</v>
      </c>
      <c r="M8" s="1"/>
      <c r="N8" s="1"/>
    </row>
    <row r="9" spans="1:50">
      <c r="A9" s="13" t="str">
        <f>$B$3</f>
        <v>PAK</v>
      </c>
      <c r="B9" s="34">
        <f>$B$6</f>
        <v>10</v>
      </c>
      <c r="C9" s="32">
        <f>5*(B9-$B$4)/($B$5-$B$4)</f>
        <v>0</v>
      </c>
      <c r="D9" s="36" t="s">
        <v>24</v>
      </c>
      <c r="E9" s="32">
        <v>2</v>
      </c>
      <c r="F9" s="38" t="s">
        <v>29</v>
      </c>
      <c r="G9" s="32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PAK</v>
      </c>
      <c r="B10" s="34">
        <f>$B$9</f>
        <v>10</v>
      </c>
      <c r="C10" s="32">
        <f>5*(B10-$B$4)/($B$5-$B$4)</f>
        <v>0</v>
      </c>
      <c r="D10" s="36" t="s">
        <v>24</v>
      </c>
      <c r="E10" s="32">
        <v>2</v>
      </c>
      <c r="F10" s="38" t="s">
        <v>28</v>
      </c>
      <c r="G10" s="32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2" thickBot="1">
      <c r="A11" s="13" t="str">
        <f>$B$3</f>
        <v>PAK</v>
      </c>
      <c r="B11" s="34">
        <f>$B$9</f>
        <v>10</v>
      </c>
      <c r="C11" s="32">
        <f>5*(B11-$B$4)/($B$5-$B$4)</f>
        <v>0</v>
      </c>
      <c r="D11" s="36" t="s">
        <v>24</v>
      </c>
      <c r="E11" s="32">
        <v>2</v>
      </c>
      <c r="F11" s="38" t="s">
        <v>30</v>
      </c>
      <c r="G11" s="32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45.75" thickTop="1">
      <c r="A12" s="23" t="s">
        <v>0</v>
      </c>
      <c r="B12" s="33" t="s">
        <v>6</v>
      </c>
      <c r="C12" s="31" t="s">
        <v>4</v>
      </c>
      <c r="D12" s="35" t="s">
        <v>23</v>
      </c>
      <c r="E12" s="31" t="s">
        <v>10</v>
      </c>
      <c r="F12" s="37" t="s">
        <v>11</v>
      </c>
      <c r="G12" s="31" t="s">
        <v>13</v>
      </c>
      <c r="H12" s="24"/>
      <c r="I12" s="41" t="s">
        <v>14</v>
      </c>
      <c r="J12" s="41" t="s">
        <v>15</v>
      </c>
      <c r="K12" s="41" t="s">
        <v>16</v>
      </c>
      <c r="M12" s="1"/>
      <c r="N12" s="1"/>
    </row>
    <row r="13" spans="1:50">
      <c r="A13" s="13" t="str">
        <f>$B$3</f>
        <v>PAK</v>
      </c>
      <c r="B13" s="34">
        <f>$B$9</f>
        <v>10</v>
      </c>
      <c r="C13" s="32">
        <f>5*(B13-$B$4)/($B$5-$B$4)</f>
        <v>0</v>
      </c>
      <c r="D13" s="36" t="s">
        <v>25</v>
      </c>
      <c r="E13" s="32">
        <v>1</v>
      </c>
      <c r="F13" s="38" t="s">
        <v>29</v>
      </c>
      <c r="G13" s="32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PAK</v>
      </c>
      <c r="B14" s="34">
        <f>$B$9</f>
        <v>10</v>
      </c>
      <c r="C14" s="32">
        <f>5*(B14-$B$4)/($B$5-$B$4)</f>
        <v>0</v>
      </c>
      <c r="D14" s="36" t="s">
        <v>25</v>
      </c>
      <c r="E14" s="32">
        <v>1</v>
      </c>
      <c r="F14" s="38" t="s">
        <v>28</v>
      </c>
      <c r="G14" s="32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2" thickBot="1">
      <c r="A15" s="13" t="str">
        <f>$B$3</f>
        <v>PAK</v>
      </c>
      <c r="B15" s="34">
        <f>$B$9</f>
        <v>10</v>
      </c>
      <c r="C15" s="32">
        <f>5*(B15-$B$4)/($B$5-$B$4)</f>
        <v>0</v>
      </c>
      <c r="D15" s="36" t="s">
        <v>25</v>
      </c>
      <c r="E15" s="32">
        <v>1</v>
      </c>
      <c r="F15" s="38" t="s">
        <v>30</v>
      </c>
      <c r="G15" s="32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45.75" thickTop="1">
      <c r="A16" s="23" t="s">
        <v>0</v>
      </c>
      <c r="B16" s="33" t="s">
        <v>6</v>
      </c>
      <c r="C16" s="31" t="s">
        <v>4</v>
      </c>
      <c r="D16" s="35" t="s">
        <v>23</v>
      </c>
      <c r="E16" s="31" t="s">
        <v>10</v>
      </c>
      <c r="F16" s="37" t="s">
        <v>11</v>
      </c>
      <c r="G16" s="31" t="s">
        <v>13</v>
      </c>
      <c r="H16" s="24"/>
      <c r="I16" s="41" t="s">
        <v>14</v>
      </c>
      <c r="J16" s="41" t="s">
        <v>15</v>
      </c>
      <c r="K16" s="41" t="s">
        <v>16</v>
      </c>
      <c r="M16" s="1"/>
      <c r="N16" s="1"/>
    </row>
    <row r="17" spans="1:14">
      <c r="A17" s="13" t="str">
        <f>$B$3</f>
        <v>PAK</v>
      </c>
      <c r="B17" s="34">
        <f>$B$9</f>
        <v>10</v>
      </c>
      <c r="C17" s="32">
        <f>5*(B17-$B$4)/($B$5-$B$4)</f>
        <v>0</v>
      </c>
      <c r="D17" s="36" t="s">
        <v>26</v>
      </c>
      <c r="E17" s="32">
        <v>0</v>
      </c>
      <c r="F17" s="38" t="s">
        <v>29</v>
      </c>
      <c r="G17" s="32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PAK</v>
      </c>
      <c r="B18" s="34">
        <f>$B$9</f>
        <v>10</v>
      </c>
      <c r="C18" s="32">
        <f>5*(B18-$B$4)/($B$5-$B$4)</f>
        <v>0</v>
      </c>
      <c r="D18" s="36" t="s">
        <v>26</v>
      </c>
      <c r="E18" s="32">
        <v>0</v>
      </c>
      <c r="F18" s="38" t="s">
        <v>28</v>
      </c>
      <c r="G18" s="32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2" thickBot="1">
      <c r="A19" s="13" t="str">
        <f>$B$3</f>
        <v>PAK</v>
      </c>
      <c r="B19" s="34">
        <f>$B$9</f>
        <v>10</v>
      </c>
      <c r="C19" s="32">
        <f>5*(B19-$B$4)/($B$5-$B$4)</f>
        <v>0</v>
      </c>
      <c r="D19" s="36" t="s">
        <v>26</v>
      </c>
      <c r="E19" s="32">
        <v>0</v>
      </c>
      <c r="F19" s="38" t="s">
        <v>30</v>
      </c>
      <c r="G19" s="32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45.75" thickTop="1">
      <c r="A20" s="23" t="s">
        <v>0</v>
      </c>
      <c r="B20" s="33" t="s">
        <v>6</v>
      </c>
      <c r="C20" s="31" t="s">
        <v>4</v>
      </c>
      <c r="D20" s="35" t="s">
        <v>23</v>
      </c>
      <c r="E20" s="31" t="s">
        <v>10</v>
      </c>
      <c r="F20" s="37" t="s">
        <v>11</v>
      </c>
      <c r="G20" s="31" t="s">
        <v>13</v>
      </c>
      <c r="H20" s="24"/>
      <c r="I20" s="41" t="s">
        <v>14</v>
      </c>
      <c r="J20" s="41" t="s">
        <v>15</v>
      </c>
      <c r="K20" s="41" t="s">
        <v>16</v>
      </c>
      <c r="M20" s="1"/>
      <c r="N20" s="1"/>
    </row>
    <row r="21" spans="1:14">
      <c r="A21" s="13" t="str">
        <f>$B$3</f>
        <v>PAK</v>
      </c>
      <c r="B21" s="34">
        <f>$B$9</f>
        <v>10</v>
      </c>
      <c r="C21" s="32">
        <f>5*(B21-$B$4)/($B$5-$B$4)</f>
        <v>0</v>
      </c>
      <c r="D21" s="36" t="s">
        <v>27</v>
      </c>
      <c r="E21" s="32">
        <v>0</v>
      </c>
      <c r="F21" s="38" t="s">
        <v>29</v>
      </c>
      <c r="G21" s="32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PAK</v>
      </c>
      <c r="B22" s="34">
        <f>$B$9</f>
        <v>10</v>
      </c>
      <c r="C22" s="32">
        <f>5*(B22-$B$4)/($B$5-$B$4)</f>
        <v>0</v>
      </c>
      <c r="D22" s="36" t="s">
        <v>27</v>
      </c>
      <c r="E22" s="32">
        <v>0</v>
      </c>
      <c r="F22" s="38" t="s">
        <v>28</v>
      </c>
      <c r="G22" s="32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PAK</v>
      </c>
      <c r="B23" s="34">
        <f>$B$9</f>
        <v>10</v>
      </c>
      <c r="C23" s="32">
        <f>5*(B23-$B$4)/($B$5-$B$4)</f>
        <v>0</v>
      </c>
      <c r="D23" s="36" t="s">
        <v>27</v>
      </c>
      <c r="E23" s="32">
        <v>0</v>
      </c>
      <c r="F23" s="38" t="s">
        <v>30</v>
      </c>
      <c r="G23" s="32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>
      <c r="A24" s="43" t="s">
        <v>34</v>
      </c>
    </row>
  </sheetData>
  <sheetProtection algorithmName="SHA-512" hashValue="Mz7aABvajkjZg2sfd53cqGdz5BNImz+fy89ryAIDFh3q3Z94tZWANvNrwIlZstZyhcf3aJNibhP5JuYnjFeaBA==" saltValue="dsN4Nxs3QIfttWD27kyRZw==" spinCount="100000" sheet="1" objects="1" scenarios="1"/>
  <phoneticPr fontId="1" type="noConversion"/>
  <conditionalFormatting sqref="I9:K11 I17:K19 I13:K15">
    <cfRule type="cellIs" dxfId="19" priority="1" stopIfTrue="1" operator="greaterThanOrEqual">
      <formula>5</formula>
    </cfRule>
    <cfRule type="cellIs" dxfId="18" priority="2" stopIfTrue="1" operator="between">
      <formula>3</formula>
      <formula>4.9999</formula>
    </cfRule>
    <cfRule type="cellIs" dxfId="17" priority="3" stopIfTrue="1" operator="lessThan">
      <formula>3</formula>
    </cfRule>
  </conditionalFormatting>
  <conditionalFormatting sqref="I21:K23">
    <cfRule type="cellIs" dxfId="16" priority="4" stopIfTrue="1" operator="greaterThanOrEqual">
      <formula>3</formula>
    </cfRule>
    <cfRule type="cellIs" dxfId="15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 xr:uid="{00000000-0002-0000-0600-000000000000}">
      <formula1>10</formula1>
      <formula2>100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3">
    <tabColor indexed="23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D4" sqref="D4"/>
    </sheetView>
  </sheetViews>
  <sheetFormatPr baseColWidth="10" defaultColWidth="11.42578125" defaultRowHeight="11.25"/>
  <cols>
    <col min="1" max="1" width="27.28515625" style="1" customWidth="1"/>
    <col min="2" max="2" width="10.28515625" style="12" customWidth="1"/>
    <col min="3" max="3" width="8.5703125" style="1" customWidth="1"/>
    <col min="4" max="4" width="9.140625" style="2" customWidth="1"/>
    <col min="5" max="5" width="9.7109375" style="1" customWidth="1"/>
    <col min="6" max="6" width="11" style="8" customWidth="1"/>
    <col min="7" max="7" width="9.7109375" style="1" customWidth="1"/>
    <col min="8" max="8" width="9" style="1" customWidth="1"/>
    <col min="9" max="9" width="11.85546875" style="10" customWidth="1"/>
    <col min="10" max="10" width="11.5703125" style="10" customWidth="1"/>
    <col min="11" max="11" width="12" style="11" customWidth="1"/>
    <col min="12" max="12" width="3.5703125" style="9" customWidth="1"/>
    <col min="13" max="13" width="13.5703125" style="2" customWidth="1"/>
    <col min="14" max="14" width="14" style="2" customWidth="1"/>
    <col min="15" max="16384" width="11.42578125" style="1"/>
  </cols>
  <sheetData>
    <row r="1" spans="1:50" s="44" customFormat="1" ht="25.5">
      <c r="A1" s="51" t="s">
        <v>36</v>
      </c>
      <c r="B1" s="52"/>
      <c r="C1" s="53"/>
      <c r="D1" s="54"/>
      <c r="E1" s="53"/>
      <c r="F1" s="51"/>
      <c r="G1" s="53"/>
      <c r="H1" s="55"/>
      <c r="I1" s="56"/>
      <c r="J1" s="56"/>
      <c r="K1" s="56"/>
      <c r="M1" s="46"/>
      <c r="N1" s="46"/>
      <c r="O1" s="47"/>
      <c r="Q1" s="45"/>
      <c r="R1" s="46"/>
      <c r="S1" s="46"/>
      <c r="T1" s="47"/>
      <c r="V1" s="45"/>
      <c r="W1" s="46"/>
      <c r="X1" s="46"/>
      <c r="Y1" s="47"/>
      <c r="AA1" s="45"/>
      <c r="AB1" s="46"/>
      <c r="AC1" s="46"/>
      <c r="AD1" s="47"/>
      <c r="AF1" s="45"/>
      <c r="AG1" s="46"/>
      <c r="AH1" s="46"/>
      <c r="AI1" s="47"/>
      <c r="AK1" s="45"/>
      <c r="AL1" s="46"/>
      <c r="AM1" s="46"/>
      <c r="AN1" s="47"/>
      <c r="AP1" s="45"/>
      <c r="AQ1" s="46"/>
      <c r="AR1" s="46"/>
      <c r="AS1" s="47"/>
      <c r="AU1" s="45"/>
      <c r="AV1" s="46"/>
      <c r="AW1" s="46"/>
      <c r="AX1" s="47"/>
    </row>
    <row r="2" spans="1:50" s="48" customFormat="1" ht="20.25">
      <c r="A2" s="57" t="s">
        <v>37</v>
      </c>
      <c r="B2" s="58"/>
      <c r="C2" s="57"/>
      <c r="D2" s="59"/>
      <c r="E2" s="57"/>
      <c r="F2" s="57"/>
      <c r="G2" s="57"/>
      <c r="H2" s="57"/>
      <c r="I2" s="60"/>
      <c r="J2" s="60"/>
      <c r="K2" s="61"/>
      <c r="L2" s="50"/>
      <c r="M2" s="49"/>
      <c r="N2" s="49"/>
    </row>
    <row r="3" spans="1:50" ht="20.25">
      <c r="A3" s="6" t="s">
        <v>0</v>
      </c>
      <c r="B3" s="29" t="s">
        <v>35</v>
      </c>
      <c r="C3" s="6"/>
      <c r="D3" s="21"/>
      <c r="E3" s="6"/>
      <c r="F3" s="6"/>
      <c r="G3" s="6"/>
      <c r="H3" s="6"/>
      <c r="I3" s="17"/>
      <c r="J3" s="16" t="s">
        <v>2</v>
      </c>
      <c r="K3" s="5"/>
      <c r="M3" s="7"/>
      <c r="N3" s="7"/>
    </row>
    <row r="4" spans="1:50">
      <c r="A4" s="6" t="s">
        <v>7</v>
      </c>
      <c r="B4" s="27">
        <v>1</v>
      </c>
      <c r="C4" s="6"/>
      <c r="E4" s="6"/>
      <c r="F4" s="6"/>
      <c r="G4" s="6"/>
      <c r="H4" s="6"/>
      <c r="I4" s="17"/>
      <c r="J4" s="16" t="s">
        <v>3</v>
      </c>
      <c r="K4" s="4"/>
      <c r="M4" s="1"/>
    </row>
    <row r="5" spans="1:50">
      <c r="A5" s="6" t="s">
        <v>8</v>
      </c>
      <c r="B5" s="27">
        <v>10</v>
      </c>
      <c r="C5" s="6"/>
      <c r="E5" s="6"/>
      <c r="F5" s="6"/>
      <c r="H5" s="6"/>
      <c r="I5" s="22"/>
      <c r="J5" s="16" t="s">
        <v>18</v>
      </c>
      <c r="K5" s="3"/>
    </row>
    <row r="6" spans="1:50" ht="15.75">
      <c r="A6" s="28" t="s">
        <v>17</v>
      </c>
      <c r="B6" s="39">
        <v>1</v>
      </c>
      <c r="C6" s="26"/>
      <c r="D6" s="42"/>
      <c r="E6" s="26"/>
      <c r="F6" s="26"/>
      <c r="G6" s="26"/>
      <c r="H6" s="26"/>
      <c r="I6" s="26"/>
      <c r="J6" s="26"/>
      <c r="K6" s="26"/>
    </row>
    <row r="7" spans="1:50" ht="20.25" customHeight="1" thickBot="1">
      <c r="A7" s="15"/>
      <c r="B7" s="20" t="s">
        <v>1</v>
      </c>
      <c r="C7" s="15"/>
      <c r="D7" s="18"/>
      <c r="E7" s="15"/>
      <c r="F7" s="15"/>
      <c r="G7" s="15"/>
      <c r="H7" s="15"/>
      <c r="I7" s="19" t="s">
        <v>5</v>
      </c>
      <c r="J7" s="15"/>
      <c r="K7" s="15"/>
    </row>
    <row r="8" spans="1:50" ht="45" customHeight="1" thickTop="1">
      <c r="A8" s="23" t="s">
        <v>0</v>
      </c>
      <c r="B8" s="33" t="s">
        <v>6</v>
      </c>
      <c r="C8" s="31" t="s">
        <v>4</v>
      </c>
      <c r="D8" s="35" t="s">
        <v>23</v>
      </c>
      <c r="E8" s="31" t="s">
        <v>12</v>
      </c>
      <c r="F8" s="37" t="s">
        <v>11</v>
      </c>
      <c r="G8" s="31" t="s">
        <v>13</v>
      </c>
      <c r="H8" s="24"/>
      <c r="I8" s="25" t="s">
        <v>14</v>
      </c>
      <c r="J8" s="25" t="s">
        <v>15</v>
      </c>
      <c r="K8" s="25" t="s">
        <v>16</v>
      </c>
      <c r="M8" s="1"/>
      <c r="N8" s="1"/>
    </row>
    <row r="9" spans="1:50">
      <c r="A9" s="13" t="str">
        <f>$B$3</f>
        <v>Benzo(a)pyren</v>
      </c>
      <c r="B9" s="34">
        <f>$B$6</f>
        <v>1</v>
      </c>
      <c r="C9" s="32">
        <f>5*(B9-$B$4)/($B$5-$B$4)</f>
        <v>0</v>
      </c>
      <c r="D9" s="36" t="s">
        <v>24</v>
      </c>
      <c r="E9" s="32">
        <v>2</v>
      </c>
      <c r="F9" s="38" t="s">
        <v>29</v>
      </c>
      <c r="G9" s="32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Benzo(a)pyren</v>
      </c>
      <c r="B10" s="34">
        <f>$B$9</f>
        <v>1</v>
      </c>
      <c r="C10" s="32">
        <f>5*(B10-$B$4)/($B$5-$B$4)</f>
        <v>0</v>
      </c>
      <c r="D10" s="36" t="s">
        <v>24</v>
      </c>
      <c r="E10" s="32">
        <v>2</v>
      </c>
      <c r="F10" s="38" t="s">
        <v>28</v>
      </c>
      <c r="G10" s="32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2" thickBot="1">
      <c r="A11" s="13" t="str">
        <f>$B$3</f>
        <v>Benzo(a)pyren</v>
      </c>
      <c r="B11" s="34">
        <f>$B$9</f>
        <v>1</v>
      </c>
      <c r="C11" s="32">
        <f>5*(B11-$B$4)/($B$5-$B$4)</f>
        <v>0</v>
      </c>
      <c r="D11" s="36" t="s">
        <v>24</v>
      </c>
      <c r="E11" s="32">
        <v>2</v>
      </c>
      <c r="F11" s="38" t="s">
        <v>30</v>
      </c>
      <c r="G11" s="32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45.75" thickTop="1">
      <c r="A12" s="23" t="s">
        <v>0</v>
      </c>
      <c r="B12" s="33" t="s">
        <v>6</v>
      </c>
      <c r="C12" s="31" t="s">
        <v>4</v>
      </c>
      <c r="D12" s="35" t="s">
        <v>23</v>
      </c>
      <c r="E12" s="31" t="s">
        <v>10</v>
      </c>
      <c r="F12" s="37" t="s">
        <v>11</v>
      </c>
      <c r="G12" s="31" t="s">
        <v>13</v>
      </c>
      <c r="H12" s="24"/>
      <c r="I12" s="41" t="s">
        <v>14</v>
      </c>
      <c r="J12" s="41" t="s">
        <v>15</v>
      </c>
      <c r="K12" s="41" t="s">
        <v>16</v>
      </c>
      <c r="M12" s="1"/>
      <c r="N12" s="1"/>
    </row>
    <row r="13" spans="1:50">
      <c r="A13" s="13" t="str">
        <f>$B$3</f>
        <v>Benzo(a)pyren</v>
      </c>
      <c r="B13" s="34">
        <f>$B$9</f>
        <v>1</v>
      </c>
      <c r="C13" s="32">
        <f>5*(B13-$B$4)/($B$5-$B$4)</f>
        <v>0</v>
      </c>
      <c r="D13" s="36" t="s">
        <v>25</v>
      </c>
      <c r="E13" s="32">
        <v>1</v>
      </c>
      <c r="F13" s="38" t="s">
        <v>29</v>
      </c>
      <c r="G13" s="32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Benzo(a)pyren</v>
      </c>
      <c r="B14" s="34">
        <f>$B$9</f>
        <v>1</v>
      </c>
      <c r="C14" s="32">
        <f>5*(B14-$B$4)/($B$5-$B$4)</f>
        <v>0</v>
      </c>
      <c r="D14" s="36" t="s">
        <v>25</v>
      </c>
      <c r="E14" s="32">
        <v>1</v>
      </c>
      <c r="F14" s="38" t="s">
        <v>28</v>
      </c>
      <c r="G14" s="32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2" thickBot="1">
      <c r="A15" s="13" t="str">
        <f>$B$3</f>
        <v>Benzo(a)pyren</v>
      </c>
      <c r="B15" s="34">
        <f>$B$9</f>
        <v>1</v>
      </c>
      <c r="C15" s="32">
        <f>5*(B15-$B$4)/($B$5-$B$4)</f>
        <v>0</v>
      </c>
      <c r="D15" s="36" t="s">
        <v>25</v>
      </c>
      <c r="E15" s="32">
        <v>1</v>
      </c>
      <c r="F15" s="38" t="s">
        <v>30</v>
      </c>
      <c r="G15" s="32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45.75" thickTop="1">
      <c r="A16" s="23" t="s">
        <v>0</v>
      </c>
      <c r="B16" s="33" t="s">
        <v>6</v>
      </c>
      <c r="C16" s="31" t="s">
        <v>4</v>
      </c>
      <c r="D16" s="35" t="s">
        <v>23</v>
      </c>
      <c r="E16" s="31" t="s">
        <v>10</v>
      </c>
      <c r="F16" s="37" t="s">
        <v>11</v>
      </c>
      <c r="G16" s="31" t="s">
        <v>13</v>
      </c>
      <c r="H16" s="24"/>
      <c r="I16" s="41" t="s">
        <v>14</v>
      </c>
      <c r="J16" s="41" t="s">
        <v>15</v>
      </c>
      <c r="K16" s="41" t="s">
        <v>16</v>
      </c>
      <c r="M16" s="1"/>
      <c r="N16" s="1"/>
    </row>
    <row r="17" spans="1:14">
      <c r="A17" s="13" t="str">
        <f>$B$3</f>
        <v>Benzo(a)pyren</v>
      </c>
      <c r="B17" s="34">
        <f>$B$9</f>
        <v>1</v>
      </c>
      <c r="C17" s="32">
        <f>5*(B17-$B$4)/($B$5-$B$4)</f>
        <v>0</v>
      </c>
      <c r="D17" s="36" t="s">
        <v>26</v>
      </c>
      <c r="E17" s="32">
        <v>0</v>
      </c>
      <c r="F17" s="38" t="s">
        <v>29</v>
      </c>
      <c r="G17" s="32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Benzo(a)pyren</v>
      </c>
      <c r="B18" s="34">
        <f>$B$9</f>
        <v>1</v>
      </c>
      <c r="C18" s="32">
        <f>5*(B18-$B$4)/($B$5-$B$4)</f>
        <v>0</v>
      </c>
      <c r="D18" s="36" t="s">
        <v>26</v>
      </c>
      <c r="E18" s="32">
        <v>0</v>
      </c>
      <c r="F18" s="38" t="s">
        <v>28</v>
      </c>
      <c r="G18" s="32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2" thickBot="1">
      <c r="A19" s="13" t="str">
        <f>$B$3</f>
        <v>Benzo(a)pyren</v>
      </c>
      <c r="B19" s="34">
        <f>$B$9</f>
        <v>1</v>
      </c>
      <c r="C19" s="32">
        <f>5*(B19-$B$4)/($B$5-$B$4)</f>
        <v>0</v>
      </c>
      <c r="D19" s="36" t="s">
        <v>26</v>
      </c>
      <c r="E19" s="32">
        <v>0</v>
      </c>
      <c r="F19" s="38" t="s">
        <v>30</v>
      </c>
      <c r="G19" s="32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45.75" thickTop="1">
      <c r="A20" s="23" t="s">
        <v>0</v>
      </c>
      <c r="B20" s="33" t="s">
        <v>6</v>
      </c>
      <c r="C20" s="31" t="s">
        <v>4</v>
      </c>
      <c r="D20" s="35" t="s">
        <v>23</v>
      </c>
      <c r="E20" s="31" t="s">
        <v>10</v>
      </c>
      <c r="F20" s="37" t="s">
        <v>11</v>
      </c>
      <c r="G20" s="31" t="s">
        <v>13</v>
      </c>
      <c r="H20" s="24"/>
      <c r="I20" s="41" t="s">
        <v>14</v>
      </c>
      <c r="J20" s="41" t="s">
        <v>15</v>
      </c>
      <c r="K20" s="41" t="s">
        <v>16</v>
      </c>
      <c r="M20" s="1"/>
      <c r="N20" s="1"/>
    </row>
    <row r="21" spans="1:14">
      <c r="A21" s="13" t="str">
        <f>$B$3</f>
        <v>Benzo(a)pyren</v>
      </c>
      <c r="B21" s="34">
        <f>$B$9</f>
        <v>1</v>
      </c>
      <c r="C21" s="32">
        <f>5*(B21-$B$4)/($B$5-$B$4)</f>
        <v>0</v>
      </c>
      <c r="D21" s="36" t="s">
        <v>27</v>
      </c>
      <c r="E21" s="32">
        <v>0</v>
      </c>
      <c r="F21" s="38" t="s">
        <v>29</v>
      </c>
      <c r="G21" s="32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Benzo(a)pyren</v>
      </c>
      <c r="B22" s="34">
        <f>$B$9</f>
        <v>1</v>
      </c>
      <c r="C22" s="32">
        <f>5*(B22-$B$4)/($B$5-$B$4)</f>
        <v>0</v>
      </c>
      <c r="D22" s="36" t="s">
        <v>27</v>
      </c>
      <c r="E22" s="32">
        <v>0</v>
      </c>
      <c r="F22" s="38" t="s">
        <v>28</v>
      </c>
      <c r="G22" s="32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Benzo(a)pyren</v>
      </c>
      <c r="B23" s="34">
        <f>$B$9</f>
        <v>1</v>
      </c>
      <c r="C23" s="32">
        <f>5*(B23-$B$4)/($B$5-$B$4)</f>
        <v>0</v>
      </c>
      <c r="D23" s="36" t="s">
        <v>27</v>
      </c>
      <c r="E23" s="32">
        <v>0</v>
      </c>
      <c r="F23" s="38" t="s">
        <v>30</v>
      </c>
      <c r="G23" s="32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>
      <c r="A24" s="43" t="s">
        <v>34</v>
      </c>
    </row>
  </sheetData>
  <sheetProtection algorithmName="SHA-512" hashValue="OGs52yAUPNHnpXoAPGvIUXs3ISgKH+98ovJBCydN0wdmc02zjmC7gb2U1wph3RJWWp8F5rJuma9i4hE3DCUpGg==" saltValue="blSChFesxEtS8auSDo8PEA==" spinCount="100000" sheet="1" objects="1" scenarios="1"/>
  <phoneticPr fontId="1" type="noConversion"/>
  <conditionalFormatting sqref="I9:K11 I17:K19 I13:K15">
    <cfRule type="cellIs" dxfId="14" priority="1" stopIfTrue="1" operator="greaterThanOrEqual">
      <formula>5</formula>
    </cfRule>
    <cfRule type="cellIs" dxfId="13" priority="2" stopIfTrue="1" operator="between">
      <formula>3</formula>
      <formula>4.9999</formula>
    </cfRule>
    <cfRule type="cellIs" dxfId="12" priority="3" stopIfTrue="1" operator="lessThan">
      <formula>3</formula>
    </cfRule>
  </conditionalFormatting>
  <conditionalFormatting sqref="I21:K23">
    <cfRule type="cellIs" dxfId="11" priority="4" stopIfTrue="1" operator="greaterThanOrEqual">
      <formula>3</formula>
    </cfRule>
    <cfRule type="cellIs" dxfId="10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 xr:uid="{00000000-0002-0000-0700-000000000000}">
      <formula1>1</formula1>
      <formula2>10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1">
    <tabColor indexed="55"/>
    <pageSetUpPr fitToPage="1"/>
  </sheetPr>
  <dimension ref="A1:AX24"/>
  <sheetViews>
    <sheetView workbookViewId="0">
      <pane xSplit="11" ySplit="8" topLeftCell="L9" activePane="bottomRight" state="frozen"/>
      <selection pane="topRight" activeCell="P1" sqref="P1"/>
      <selection pane="bottomLeft" activeCell="A6" sqref="A6"/>
      <selection pane="bottomRight" activeCell="D4" sqref="D4"/>
    </sheetView>
  </sheetViews>
  <sheetFormatPr baseColWidth="10" defaultColWidth="11.42578125" defaultRowHeight="11.25"/>
  <cols>
    <col min="1" max="1" width="27.28515625" style="1" customWidth="1"/>
    <col min="2" max="2" width="10.28515625" style="12" customWidth="1"/>
    <col min="3" max="3" width="8.5703125" style="1" customWidth="1"/>
    <col min="4" max="4" width="9.140625" style="2" customWidth="1"/>
    <col min="5" max="5" width="9.7109375" style="1" customWidth="1"/>
    <col min="6" max="6" width="11" style="8" customWidth="1"/>
    <col min="7" max="7" width="9.7109375" style="1" customWidth="1"/>
    <col min="8" max="8" width="9" style="1" customWidth="1"/>
    <col min="9" max="9" width="11.85546875" style="10" customWidth="1"/>
    <col min="10" max="10" width="11.5703125" style="10" customWidth="1"/>
    <col min="11" max="11" width="12" style="11" customWidth="1"/>
    <col min="12" max="12" width="3.5703125" style="9" customWidth="1"/>
    <col min="13" max="13" width="13.5703125" style="2" customWidth="1"/>
    <col min="14" max="14" width="14" style="2" customWidth="1"/>
    <col min="15" max="16384" width="11.42578125" style="1"/>
  </cols>
  <sheetData>
    <row r="1" spans="1:50" s="44" customFormat="1" ht="25.5">
      <c r="A1" s="51" t="s">
        <v>36</v>
      </c>
      <c r="B1" s="52"/>
      <c r="C1" s="53"/>
      <c r="D1" s="54"/>
      <c r="E1" s="53"/>
      <c r="F1" s="51"/>
      <c r="G1" s="53"/>
      <c r="H1" s="55"/>
      <c r="I1" s="56"/>
      <c r="J1" s="56"/>
      <c r="K1" s="56"/>
      <c r="M1" s="46"/>
      <c r="N1" s="46"/>
      <c r="O1" s="47"/>
      <c r="Q1" s="45"/>
      <c r="R1" s="46"/>
      <c r="S1" s="46"/>
      <c r="T1" s="47"/>
      <c r="V1" s="45"/>
      <c r="W1" s="46"/>
      <c r="X1" s="46"/>
      <c r="Y1" s="47"/>
      <c r="AA1" s="45"/>
      <c r="AB1" s="46"/>
      <c r="AC1" s="46"/>
      <c r="AD1" s="47"/>
      <c r="AF1" s="45"/>
      <c r="AG1" s="46"/>
      <c r="AH1" s="46"/>
      <c r="AI1" s="47"/>
      <c r="AK1" s="45"/>
      <c r="AL1" s="46"/>
      <c r="AM1" s="46"/>
      <c r="AN1" s="47"/>
      <c r="AP1" s="45"/>
      <c r="AQ1" s="46"/>
      <c r="AR1" s="46"/>
      <c r="AS1" s="47"/>
      <c r="AU1" s="45"/>
      <c r="AV1" s="46"/>
      <c r="AW1" s="46"/>
      <c r="AX1" s="47"/>
    </row>
    <row r="2" spans="1:50" s="48" customFormat="1" ht="20.25">
      <c r="A2" s="57" t="s">
        <v>37</v>
      </c>
      <c r="B2" s="58"/>
      <c r="C2" s="57"/>
      <c r="D2" s="59"/>
      <c r="E2" s="57"/>
      <c r="F2" s="57"/>
      <c r="G2" s="57"/>
      <c r="H2" s="57"/>
      <c r="I2" s="60"/>
      <c r="J2" s="60"/>
      <c r="K2" s="61"/>
      <c r="L2" s="50"/>
      <c r="M2" s="49"/>
      <c r="N2" s="49"/>
    </row>
    <row r="3" spans="1:50" ht="20.25">
      <c r="A3" s="6" t="s">
        <v>0</v>
      </c>
      <c r="B3" s="29" t="s">
        <v>22</v>
      </c>
      <c r="C3" s="6"/>
      <c r="D3" s="21"/>
      <c r="E3" s="6"/>
      <c r="F3" s="6"/>
      <c r="G3" s="6"/>
      <c r="H3" s="6"/>
      <c r="I3" s="17"/>
      <c r="J3" s="16" t="s">
        <v>2</v>
      </c>
      <c r="K3" s="5"/>
      <c r="M3" s="7"/>
      <c r="N3" s="7"/>
    </row>
    <row r="4" spans="1:50">
      <c r="A4" s="6" t="s">
        <v>7</v>
      </c>
      <c r="B4" s="30">
        <v>0.1</v>
      </c>
      <c r="C4" s="6"/>
      <c r="E4" s="6"/>
      <c r="F4" s="6"/>
      <c r="G4" s="6"/>
      <c r="H4" s="6"/>
      <c r="I4" s="17"/>
      <c r="J4" s="16" t="s">
        <v>3</v>
      </c>
      <c r="K4" s="4"/>
      <c r="M4" s="1"/>
    </row>
    <row r="5" spans="1:50">
      <c r="A5" s="6" t="s">
        <v>8</v>
      </c>
      <c r="B5" s="27">
        <v>1</v>
      </c>
      <c r="C5" s="6"/>
      <c r="E5" s="6"/>
      <c r="F5" s="6"/>
      <c r="H5" s="6"/>
      <c r="I5" s="22"/>
      <c r="J5" s="16" t="s">
        <v>18</v>
      </c>
      <c r="K5" s="3"/>
    </row>
    <row r="6" spans="1:50" ht="15.75">
      <c r="A6" s="28" t="s">
        <v>17</v>
      </c>
      <c r="B6" s="40">
        <v>0.1</v>
      </c>
      <c r="C6" s="26"/>
      <c r="D6" s="42"/>
      <c r="E6" s="26"/>
      <c r="F6" s="26"/>
      <c r="G6" s="26"/>
      <c r="H6" s="26"/>
      <c r="I6" s="26"/>
      <c r="J6" s="26"/>
      <c r="K6" s="26"/>
    </row>
    <row r="7" spans="1:50" ht="20.25" customHeight="1" thickBot="1">
      <c r="A7" s="15"/>
      <c r="B7" s="20" t="s">
        <v>1</v>
      </c>
      <c r="C7" s="15"/>
      <c r="D7" s="18"/>
      <c r="E7" s="15"/>
      <c r="F7" s="15"/>
      <c r="G7" s="15"/>
      <c r="H7" s="15"/>
      <c r="I7" s="19" t="s">
        <v>5</v>
      </c>
      <c r="J7" s="15"/>
      <c r="K7" s="15"/>
    </row>
    <row r="8" spans="1:50" ht="45" customHeight="1" thickTop="1">
      <c r="A8" s="23" t="s">
        <v>0</v>
      </c>
      <c r="B8" s="33" t="s">
        <v>6</v>
      </c>
      <c r="C8" s="31" t="s">
        <v>4</v>
      </c>
      <c r="D8" s="35" t="s">
        <v>23</v>
      </c>
      <c r="E8" s="31" t="s">
        <v>12</v>
      </c>
      <c r="F8" s="37" t="s">
        <v>11</v>
      </c>
      <c r="G8" s="31" t="s">
        <v>13</v>
      </c>
      <c r="H8" s="24"/>
      <c r="I8" s="25" t="s">
        <v>14</v>
      </c>
      <c r="J8" s="25" t="s">
        <v>15</v>
      </c>
      <c r="K8" s="25" t="s">
        <v>16</v>
      </c>
      <c r="M8" s="1"/>
      <c r="N8" s="1"/>
    </row>
    <row r="9" spans="1:50">
      <c r="A9" s="13" t="str">
        <f>$B$3</f>
        <v>PCB</v>
      </c>
      <c r="B9" s="34">
        <f>$B$6</f>
        <v>0.1</v>
      </c>
      <c r="C9" s="32">
        <f>5*(B9-$B$4)/($B$5-$B$4)</f>
        <v>0</v>
      </c>
      <c r="D9" s="36" t="s">
        <v>24</v>
      </c>
      <c r="E9" s="32">
        <v>2</v>
      </c>
      <c r="F9" s="38" t="s">
        <v>29</v>
      </c>
      <c r="G9" s="32">
        <v>2</v>
      </c>
      <c r="H9" s="14"/>
      <c r="I9" s="7">
        <f>$C9+$E9+$G9</f>
        <v>4</v>
      </c>
      <c r="J9" s="7">
        <f>$C9+$E9+$G9+1</f>
        <v>5</v>
      </c>
      <c r="K9" s="7">
        <f>$C9+$E9+$G9+2</f>
        <v>6</v>
      </c>
      <c r="O9" s="2"/>
      <c r="P9" s="2"/>
      <c r="Q9" s="2"/>
    </row>
    <row r="10" spans="1:50">
      <c r="A10" s="13" t="str">
        <f>$B$3</f>
        <v>PCB</v>
      </c>
      <c r="B10" s="34">
        <f>$B$9</f>
        <v>0.1</v>
      </c>
      <c r="C10" s="32">
        <f>5*(B10-$B$4)/($B$5-$B$4)</f>
        <v>0</v>
      </c>
      <c r="D10" s="36" t="s">
        <v>24</v>
      </c>
      <c r="E10" s="32">
        <v>2</v>
      </c>
      <c r="F10" s="38" t="s">
        <v>28</v>
      </c>
      <c r="G10" s="32">
        <v>1</v>
      </c>
      <c r="H10" s="14"/>
      <c r="I10" s="7">
        <f>$C10+$E10+$G10</f>
        <v>3</v>
      </c>
      <c r="J10" s="7">
        <f>$C10+$E10+$G10+1</f>
        <v>4</v>
      </c>
      <c r="K10" s="7">
        <f>$C10+$E10+$G10+2</f>
        <v>5</v>
      </c>
      <c r="M10" s="1"/>
      <c r="N10" s="1"/>
    </row>
    <row r="11" spans="1:50" ht="12" thickBot="1">
      <c r="A11" s="13" t="str">
        <f>$B$3</f>
        <v>PCB</v>
      </c>
      <c r="B11" s="34">
        <f>$B$9</f>
        <v>0.1</v>
      </c>
      <c r="C11" s="32">
        <f>5*(B11-$B$4)/($B$5-$B$4)</f>
        <v>0</v>
      </c>
      <c r="D11" s="36" t="s">
        <v>24</v>
      </c>
      <c r="E11" s="32">
        <v>2</v>
      </c>
      <c r="F11" s="38" t="s">
        <v>30</v>
      </c>
      <c r="G11" s="32">
        <v>0</v>
      </c>
      <c r="H11" s="14"/>
      <c r="I11" s="7">
        <f>$C11+$E11+$G11</f>
        <v>2</v>
      </c>
      <c r="J11" s="7">
        <f>$C11+$E11+$G11+1</f>
        <v>3</v>
      </c>
      <c r="K11" s="7">
        <f>$C11+$E11+$G11+2</f>
        <v>4</v>
      </c>
      <c r="M11" s="1"/>
    </row>
    <row r="12" spans="1:50" ht="45.75" thickTop="1">
      <c r="A12" s="23" t="s">
        <v>0</v>
      </c>
      <c r="B12" s="33" t="s">
        <v>6</v>
      </c>
      <c r="C12" s="31" t="s">
        <v>4</v>
      </c>
      <c r="D12" s="35" t="s">
        <v>23</v>
      </c>
      <c r="E12" s="31" t="s">
        <v>10</v>
      </c>
      <c r="F12" s="37" t="s">
        <v>11</v>
      </c>
      <c r="G12" s="31" t="s">
        <v>13</v>
      </c>
      <c r="H12" s="24"/>
      <c r="I12" s="41" t="s">
        <v>14</v>
      </c>
      <c r="J12" s="41" t="s">
        <v>15</v>
      </c>
      <c r="K12" s="41" t="s">
        <v>16</v>
      </c>
      <c r="M12" s="1"/>
      <c r="N12" s="1"/>
    </row>
    <row r="13" spans="1:50">
      <c r="A13" s="13" t="str">
        <f>$B$3</f>
        <v>PCB</v>
      </c>
      <c r="B13" s="34">
        <f>$B$9</f>
        <v>0.1</v>
      </c>
      <c r="C13" s="32">
        <f>5*(B13-$B$4)/($B$5-$B$4)</f>
        <v>0</v>
      </c>
      <c r="D13" s="36" t="s">
        <v>25</v>
      </c>
      <c r="E13" s="32">
        <v>1</v>
      </c>
      <c r="F13" s="38" t="s">
        <v>29</v>
      </c>
      <c r="G13" s="32">
        <v>2</v>
      </c>
      <c r="H13" s="14"/>
      <c r="I13" s="7">
        <f>$C13+$E13+$G13</f>
        <v>3</v>
      </c>
      <c r="J13" s="7">
        <f>$C13+$E13+$G13+1</f>
        <v>4</v>
      </c>
      <c r="K13" s="7">
        <f>$C13+$E13+$G13+2</f>
        <v>5</v>
      </c>
      <c r="M13" s="1"/>
      <c r="N13" s="1"/>
    </row>
    <row r="14" spans="1:50">
      <c r="A14" s="13" t="str">
        <f>$B$3</f>
        <v>PCB</v>
      </c>
      <c r="B14" s="34">
        <f>$B$9</f>
        <v>0.1</v>
      </c>
      <c r="C14" s="32">
        <f>5*(B14-$B$4)/($B$5-$B$4)</f>
        <v>0</v>
      </c>
      <c r="D14" s="36" t="s">
        <v>25</v>
      </c>
      <c r="E14" s="32">
        <v>1</v>
      </c>
      <c r="F14" s="38" t="s">
        <v>28</v>
      </c>
      <c r="G14" s="32">
        <v>1</v>
      </c>
      <c r="H14" s="14"/>
      <c r="I14" s="7">
        <f>$C14+$E14+$G14</f>
        <v>2</v>
      </c>
      <c r="J14" s="7">
        <f>$C14+$E14+$G14+1</f>
        <v>3</v>
      </c>
      <c r="K14" s="7">
        <f>$C14+$E14+$G14+2</f>
        <v>4</v>
      </c>
      <c r="M14" s="7"/>
      <c r="N14" s="7"/>
    </row>
    <row r="15" spans="1:50" ht="12" thickBot="1">
      <c r="A15" s="13" t="str">
        <f>$B$3</f>
        <v>PCB</v>
      </c>
      <c r="B15" s="34">
        <f>$B$9</f>
        <v>0.1</v>
      </c>
      <c r="C15" s="32">
        <f>5*(B15-$B$4)/($B$5-$B$4)</f>
        <v>0</v>
      </c>
      <c r="D15" s="36" t="s">
        <v>25</v>
      </c>
      <c r="E15" s="32">
        <v>1</v>
      </c>
      <c r="F15" s="38" t="s">
        <v>30</v>
      </c>
      <c r="G15" s="32">
        <v>0</v>
      </c>
      <c r="H15" s="14"/>
      <c r="I15" s="7">
        <f>$C15+$E15+$G15</f>
        <v>1</v>
      </c>
      <c r="J15" s="7">
        <f>$C15+$E15+$G15+1</f>
        <v>2</v>
      </c>
      <c r="K15" s="7">
        <f>$C15+$E15+$G15+2</f>
        <v>3</v>
      </c>
      <c r="M15" s="7"/>
      <c r="N15" s="7"/>
    </row>
    <row r="16" spans="1:50" ht="45.75" thickTop="1">
      <c r="A16" s="23" t="s">
        <v>0</v>
      </c>
      <c r="B16" s="33" t="s">
        <v>6</v>
      </c>
      <c r="C16" s="31" t="s">
        <v>4</v>
      </c>
      <c r="D16" s="35" t="s">
        <v>23</v>
      </c>
      <c r="E16" s="31" t="s">
        <v>10</v>
      </c>
      <c r="F16" s="37" t="s">
        <v>11</v>
      </c>
      <c r="G16" s="31" t="s">
        <v>13</v>
      </c>
      <c r="H16" s="24"/>
      <c r="I16" s="41" t="s">
        <v>14</v>
      </c>
      <c r="J16" s="41" t="s">
        <v>15</v>
      </c>
      <c r="K16" s="41" t="s">
        <v>16</v>
      </c>
      <c r="M16" s="1"/>
      <c r="N16" s="1"/>
    </row>
    <row r="17" spans="1:14">
      <c r="A17" s="13" t="str">
        <f>$B$3</f>
        <v>PCB</v>
      </c>
      <c r="B17" s="34">
        <f>$B$9</f>
        <v>0.1</v>
      </c>
      <c r="C17" s="32">
        <f>5*(B17-$B$4)/($B$5-$B$4)</f>
        <v>0</v>
      </c>
      <c r="D17" s="36" t="s">
        <v>26</v>
      </c>
      <c r="E17" s="32">
        <v>0</v>
      </c>
      <c r="F17" s="38" t="s">
        <v>29</v>
      </c>
      <c r="G17" s="32">
        <v>2</v>
      </c>
      <c r="H17" s="14"/>
      <c r="I17" s="7">
        <f>$C17+$E17+$G17</f>
        <v>2</v>
      </c>
      <c r="J17" s="7">
        <f>$C17+$E17+$G17+1</f>
        <v>3</v>
      </c>
      <c r="K17" s="7">
        <f>$C17+$E17+$G17+2</f>
        <v>4</v>
      </c>
      <c r="M17" s="7"/>
      <c r="N17" s="7"/>
    </row>
    <row r="18" spans="1:14">
      <c r="A18" s="13" t="str">
        <f>$B$3</f>
        <v>PCB</v>
      </c>
      <c r="B18" s="34">
        <f>$B$9</f>
        <v>0.1</v>
      </c>
      <c r="C18" s="32">
        <f>5*(B18-$B$4)/($B$5-$B$4)</f>
        <v>0</v>
      </c>
      <c r="D18" s="36" t="s">
        <v>26</v>
      </c>
      <c r="E18" s="32">
        <v>0</v>
      </c>
      <c r="F18" s="38" t="s">
        <v>28</v>
      </c>
      <c r="G18" s="32">
        <v>1</v>
      </c>
      <c r="H18" s="14"/>
      <c r="I18" s="7">
        <f>$C18+$E18+$G18</f>
        <v>1</v>
      </c>
      <c r="J18" s="7">
        <f>$C18+$E18+$G18+1</f>
        <v>2</v>
      </c>
      <c r="K18" s="7">
        <f>$C18+$E18+$G18+2</f>
        <v>3</v>
      </c>
      <c r="M18" s="7"/>
      <c r="N18" s="7"/>
    </row>
    <row r="19" spans="1:14" ht="12" thickBot="1">
      <c r="A19" s="13" t="str">
        <f>$B$3</f>
        <v>PCB</v>
      </c>
      <c r="B19" s="34">
        <f>$B$9</f>
        <v>0.1</v>
      </c>
      <c r="C19" s="32">
        <f>5*(B19-$B$4)/($B$5-$B$4)</f>
        <v>0</v>
      </c>
      <c r="D19" s="36" t="s">
        <v>26</v>
      </c>
      <c r="E19" s="32">
        <v>0</v>
      </c>
      <c r="F19" s="38" t="s">
        <v>30</v>
      </c>
      <c r="G19" s="32">
        <v>0</v>
      </c>
      <c r="H19" s="14"/>
      <c r="I19" s="7">
        <f>$C19+$E19+$G19</f>
        <v>0</v>
      </c>
      <c r="J19" s="7">
        <f>$C19+$E19+$G19+1</f>
        <v>1</v>
      </c>
      <c r="K19" s="7">
        <f>$C19+$E19+$G19+2</f>
        <v>2</v>
      </c>
    </row>
    <row r="20" spans="1:14" ht="45.75" thickTop="1">
      <c r="A20" s="23" t="s">
        <v>0</v>
      </c>
      <c r="B20" s="33" t="s">
        <v>6</v>
      </c>
      <c r="C20" s="31" t="s">
        <v>4</v>
      </c>
      <c r="D20" s="35" t="s">
        <v>23</v>
      </c>
      <c r="E20" s="31" t="s">
        <v>10</v>
      </c>
      <c r="F20" s="37" t="s">
        <v>11</v>
      </c>
      <c r="G20" s="31" t="s">
        <v>13</v>
      </c>
      <c r="H20" s="24"/>
      <c r="I20" s="41" t="s">
        <v>14</v>
      </c>
      <c r="J20" s="41" t="s">
        <v>15</v>
      </c>
      <c r="K20" s="41" t="s">
        <v>16</v>
      </c>
      <c r="M20" s="1"/>
      <c r="N20" s="1"/>
    </row>
    <row r="21" spans="1:14">
      <c r="A21" s="13" t="str">
        <f>$B$3</f>
        <v>PCB</v>
      </c>
      <c r="B21" s="34">
        <f>$B$9</f>
        <v>0.1</v>
      </c>
      <c r="C21" s="32">
        <f>5*(B21-$B$4)/($B$5-$B$4)</f>
        <v>0</v>
      </c>
      <c r="D21" s="36" t="s">
        <v>27</v>
      </c>
      <c r="E21" s="32">
        <v>0</v>
      </c>
      <c r="F21" s="38" t="s">
        <v>29</v>
      </c>
      <c r="G21" s="32">
        <v>2</v>
      </c>
      <c r="H21" s="14"/>
      <c r="I21" s="7">
        <f>$C21+$E21+$G21</f>
        <v>2</v>
      </c>
      <c r="J21" s="7">
        <f>$C21+$E21+$G21+1</f>
        <v>3</v>
      </c>
      <c r="K21" s="7">
        <f>$C21+$E21+$G21+2</f>
        <v>4</v>
      </c>
    </row>
    <row r="22" spans="1:14">
      <c r="A22" s="13" t="str">
        <f>$B$3</f>
        <v>PCB</v>
      </c>
      <c r="B22" s="34">
        <f>$B$9</f>
        <v>0.1</v>
      </c>
      <c r="C22" s="32">
        <f>5*(B22-$B$4)/($B$5-$B$4)</f>
        <v>0</v>
      </c>
      <c r="D22" s="36" t="s">
        <v>27</v>
      </c>
      <c r="E22" s="32">
        <v>0</v>
      </c>
      <c r="F22" s="38" t="s">
        <v>28</v>
      </c>
      <c r="G22" s="32">
        <v>1</v>
      </c>
      <c r="H22" s="14"/>
      <c r="I22" s="7">
        <f>$C22+$E22+$G22</f>
        <v>1</v>
      </c>
      <c r="J22" s="7">
        <f>$C22+$E22+$G22+1</f>
        <v>2</v>
      </c>
      <c r="K22" s="7">
        <f>$C22+$E22+$G22+2</f>
        <v>3</v>
      </c>
    </row>
    <row r="23" spans="1:14">
      <c r="A23" s="13" t="str">
        <f>$B$3</f>
        <v>PCB</v>
      </c>
      <c r="B23" s="34">
        <f>$B$9</f>
        <v>0.1</v>
      </c>
      <c r="C23" s="32">
        <f>5*(B23-$B$4)/($B$5-$B$4)</f>
        <v>0</v>
      </c>
      <c r="D23" s="36" t="s">
        <v>27</v>
      </c>
      <c r="E23" s="32">
        <v>0</v>
      </c>
      <c r="F23" s="38" t="s">
        <v>30</v>
      </c>
      <c r="G23" s="32">
        <v>0</v>
      </c>
      <c r="H23" s="14"/>
      <c r="I23" s="7">
        <f>$C23+$E23+$G23</f>
        <v>0</v>
      </c>
      <c r="J23" s="7">
        <f>$C23+$E23+$G23+1</f>
        <v>1</v>
      </c>
      <c r="K23" s="7">
        <f>$C23+$E23+$G23+2</f>
        <v>2</v>
      </c>
    </row>
    <row r="24" spans="1:14">
      <c r="A24" s="43" t="s">
        <v>34</v>
      </c>
    </row>
  </sheetData>
  <sheetProtection algorithmName="SHA-512" hashValue="+rU128XvW4j/gWmDppQCJkuzDh0YyBPM1Yfhm9aA9kffGwqLL4PEN8cah//vxhD/tszLjmra6lLtXHXVbLHBvw==" saltValue="gh4yb13oazS8OYVrSw6TEA==" spinCount="100000" sheet="1" objects="1" scenarios="1"/>
  <phoneticPr fontId="1" type="noConversion"/>
  <conditionalFormatting sqref="I9:K11 I17:K19 I13:K15">
    <cfRule type="cellIs" dxfId="9" priority="1" stopIfTrue="1" operator="greaterThanOrEqual">
      <formula>5</formula>
    </cfRule>
    <cfRule type="cellIs" dxfId="8" priority="2" stopIfTrue="1" operator="between">
      <formula>3</formula>
      <formula>4.9999</formula>
    </cfRule>
    <cfRule type="cellIs" dxfId="7" priority="3" stopIfTrue="1" operator="lessThan">
      <formula>3</formula>
    </cfRule>
  </conditionalFormatting>
  <conditionalFormatting sqref="I21:K23">
    <cfRule type="cellIs" dxfId="6" priority="4" stopIfTrue="1" operator="greaterThanOrEqual">
      <formula>3</formula>
    </cfRule>
    <cfRule type="cellIs" dxfId="5" priority="5" stopIfTrue="1" operator="lessThan">
      <formula>3</formula>
    </cfRule>
  </conditionalFormatting>
  <dataValidations count="1">
    <dataValidation type="decimal" allowBlank="1" showInputMessage="1" showErrorMessage="1" error="Es können nur Werte zwischen Prüf- und Sanierungswert eingegeben werden." sqref="B6" xr:uid="{00000000-0002-0000-0800-000000000000}">
      <formula1>0.1</formula1>
      <formula2>1</formula2>
    </dataValidation>
  </dataValidations>
  <printOptions horizontalCentered="1" verticalCentered="1"/>
  <pageMargins left="0.78740157480314965" right="0.78740157480314965" top="0.19685039370078741" bottom="0.19685039370078741" header="0" footer="0.51181102362204722"/>
  <pageSetup paperSize="9" scale="6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B557A88192704FB8AD13E59C791765" ma:contentTypeVersion="0" ma:contentTypeDescription="Ein neues Dokument erstellen." ma:contentTypeScope="" ma:versionID="53fd5e60c999d02dd432fbed986036c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4f5dc90cf06628c3b90945c8266c24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7C1943-F74E-45CE-AF9C-479A98EF0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644B6A-106A-4A77-B5AC-DA044F571CB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D736F5A-803C-411E-BEBC-32A3DD6C40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Info</vt:lpstr>
      <vt:lpstr>Arsen</vt:lpstr>
      <vt:lpstr>Blei</vt:lpstr>
      <vt:lpstr>Cadmium</vt:lpstr>
      <vt:lpstr>Chrom</vt:lpstr>
      <vt:lpstr>Nickel</vt:lpstr>
      <vt:lpstr>PAK</vt:lpstr>
      <vt:lpstr>Benzo(a)pyren</vt:lpstr>
      <vt:lpstr>PCB</vt:lpstr>
      <vt:lpstr>Dioxine+Furane</vt:lpstr>
    </vt:vector>
  </TitlesOfParts>
  <Company>Geotechnisches Institut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Reiner A. Mailänder;Basilius Thalmann</dc:creator>
  <cp:lastModifiedBy>thai</cp:lastModifiedBy>
  <cp:lastPrinted>2003-09-22T08:39:07Z</cp:lastPrinted>
  <dcterms:created xsi:type="dcterms:W3CDTF">2002-08-20T10:58:24Z</dcterms:created>
  <dcterms:modified xsi:type="dcterms:W3CDTF">2020-06-04T13:18:40Z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-1431443629</vt:i4>
  </property>
  <property fmtid="{D5CDD505-2E9C-101B-9397-08002B2CF9AE}" pid="3" name="_EmailSubject">
    <vt:lpwstr>Excel–Tabellen zum Sperren</vt:lpwstr>
  </property>
  <property fmtid="{D5CDD505-2E9C-101B-9397-08002B2CF9AE}" pid="4" name="_AuthorEmail">
    <vt:lpwstr>Johannes.Dettwiler@bafu.admin.ch</vt:lpwstr>
  </property>
  <property fmtid="{D5CDD505-2E9C-101B-9397-08002B2CF9AE}" pid="5" name="_AuthorEmailDisplayName">
    <vt:lpwstr>Dettwiler Johannes BAFU</vt:lpwstr>
  </property>
  <property fmtid="{D5CDD505-2E9C-101B-9397-08002B2CF9AE}" pid="6" name="_ReviewingToolsShownOnce">
    <vt:lpwstr/>
  </property>
  <property fmtid="{D5CDD505-2E9C-101B-9397-08002B2CF9AE}" pid="7" name="ContentTypeId">
    <vt:lpwstr>0x0101001EB557A88192704FB8AD13E59C791765</vt:lpwstr>
  </property>
</Properties>
</file>