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809429\config\Desktop\Internet\"/>
    </mc:Choice>
  </mc:AlternateContent>
  <bookViews>
    <workbookView xWindow="120" yWindow="120" windowWidth="28512" windowHeight="13092"/>
  </bookViews>
  <sheets>
    <sheet name="ER_Berechnung" sheetId="4" r:id="rId1"/>
    <sheet name="Für_PoADD" sheetId="3" r:id="rId2"/>
    <sheet name="ER pro Projekt" sheetId="1" r:id="rId3"/>
  </sheets>
  <calcPr calcId="152511"/>
</workbook>
</file>

<file path=xl/calcChain.xml><?xml version="1.0" encoding="utf-8"?>
<calcChain xmlns="http://schemas.openxmlformats.org/spreadsheetml/2006/main">
  <c r="T14" i="4" l="1"/>
  <c r="S14" i="4"/>
  <c r="R14" i="4"/>
  <c r="Q14" i="4"/>
  <c r="T13" i="4"/>
  <c r="S13" i="4"/>
  <c r="R13" i="4"/>
  <c r="Q13" i="4"/>
  <c r="T12" i="4"/>
  <c r="S12" i="4"/>
  <c r="R12" i="4"/>
  <c r="Q12" i="4"/>
  <c r="T11" i="4"/>
  <c r="S11" i="4"/>
  <c r="R11" i="4"/>
  <c r="Q11" i="4"/>
  <c r="T10" i="4"/>
  <c r="S10" i="4"/>
  <c r="R10" i="4"/>
  <c r="Q10" i="4"/>
  <c r="N10" i="4" l="1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C27" i="4"/>
  <c r="C28" i="4"/>
  <c r="C29" i="4"/>
  <c r="C30" i="4"/>
  <c r="C26" i="4"/>
  <c r="C18" i="4"/>
  <c r="C19" i="4"/>
  <c r="C20" i="4"/>
  <c r="C21" i="4"/>
  <c r="C17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J30" i="4" s="1"/>
  <c r="K14" i="4"/>
  <c r="L14" i="4"/>
  <c r="M14" i="4"/>
  <c r="K10" i="4"/>
  <c r="L10" i="4"/>
  <c r="M10" i="4"/>
  <c r="M26" i="4" s="1"/>
  <c r="I10" i="4"/>
  <c r="I26" i="4" s="1"/>
  <c r="J10" i="4"/>
  <c r="H10" i="4"/>
  <c r="D10" i="4"/>
  <c r="D26" i="4" s="1"/>
  <c r="G10" i="4"/>
  <c r="G26" i="4" s="1"/>
  <c r="F10" i="4"/>
  <c r="F26" i="4" s="1"/>
  <c r="E10" i="4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C22" i="1"/>
  <c r="C23" i="1"/>
  <c r="C24" i="1"/>
  <c r="C25" i="1"/>
  <c r="C21" i="1"/>
  <c r="H17" i="1"/>
  <c r="H16" i="1"/>
  <c r="H15" i="1"/>
  <c r="H14" i="1"/>
  <c r="H13" i="1"/>
  <c r="H6" i="1"/>
  <c r="H7" i="1"/>
  <c r="H8" i="1"/>
  <c r="H9" i="1"/>
  <c r="H5" i="1"/>
  <c r="P28" i="4" l="1"/>
  <c r="O28" i="4"/>
  <c r="S28" i="4"/>
  <c r="T28" i="4"/>
  <c r="R28" i="4"/>
  <c r="Q28" i="4"/>
  <c r="P29" i="4"/>
  <c r="G17" i="4"/>
  <c r="G35" i="4" s="1"/>
  <c r="Q17" i="4"/>
  <c r="T17" i="4"/>
  <c r="R17" i="4"/>
  <c r="S17" i="4"/>
  <c r="K21" i="4"/>
  <c r="Q21" i="4"/>
  <c r="T21" i="4"/>
  <c r="R21" i="4"/>
  <c r="S21" i="4"/>
  <c r="G27" i="4"/>
  <c r="S27" i="4"/>
  <c r="R27" i="4"/>
  <c r="T27" i="4"/>
  <c r="Q27" i="4"/>
  <c r="F20" i="4"/>
  <c r="S20" i="4"/>
  <c r="S38" i="4" s="1"/>
  <c r="R20" i="4"/>
  <c r="T20" i="4"/>
  <c r="Q20" i="4"/>
  <c r="E29" i="4"/>
  <c r="S29" i="4"/>
  <c r="R29" i="4"/>
  <c r="T29" i="4"/>
  <c r="Q29" i="4"/>
  <c r="F18" i="4"/>
  <c r="S18" i="4"/>
  <c r="R18" i="4"/>
  <c r="Q18" i="4"/>
  <c r="Q36" i="4" s="1"/>
  <c r="T18" i="4"/>
  <c r="H26" i="4"/>
  <c r="S26" i="4"/>
  <c r="S32" i="4" s="1"/>
  <c r="Q26" i="4"/>
  <c r="T26" i="4"/>
  <c r="R26" i="4"/>
  <c r="T19" i="4"/>
  <c r="R19" i="4"/>
  <c r="Q19" i="4"/>
  <c r="S19" i="4"/>
  <c r="O30" i="4"/>
  <c r="R30" i="4"/>
  <c r="S30" i="4"/>
  <c r="Q30" i="4"/>
  <c r="T30" i="4"/>
  <c r="L21" i="4"/>
  <c r="L39" i="4" s="1"/>
  <c r="G21" i="4"/>
  <c r="O21" i="4"/>
  <c r="P21" i="4"/>
  <c r="H23" i="1"/>
  <c r="P26" i="4"/>
  <c r="O26" i="4"/>
  <c r="H22" i="1"/>
  <c r="I30" i="4"/>
  <c r="D30" i="4"/>
  <c r="P30" i="4"/>
  <c r="E30" i="4"/>
  <c r="M30" i="4"/>
  <c r="L30" i="4"/>
  <c r="F19" i="4"/>
  <c r="F28" i="4"/>
  <c r="E19" i="4"/>
  <c r="P19" i="4"/>
  <c r="P37" i="4" s="1"/>
  <c r="K27" i="4"/>
  <c r="P20" i="4"/>
  <c r="P38" i="4" s="1"/>
  <c r="H28" i="4"/>
  <c r="M28" i="4"/>
  <c r="O29" i="4"/>
  <c r="P27" i="4"/>
  <c r="P17" i="4"/>
  <c r="N19" i="4"/>
  <c r="P18" i="4"/>
  <c r="H17" i="4"/>
  <c r="D28" i="4"/>
  <c r="L28" i="4"/>
  <c r="N28" i="4"/>
  <c r="O19" i="4"/>
  <c r="O37" i="4" s="1"/>
  <c r="K28" i="4"/>
  <c r="E26" i="4"/>
  <c r="O20" i="4"/>
  <c r="J17" i="4"/>
  <c r="K30" i="4"/>
  <c r="I28" i="4"/>
  <c r="N26" i="4"/>
  <c r="L29" i="4"/>
  <c r="E28" i="4"/>
  <c r="O27" i="4"/>
  <c r="G28" i="4"/>
  <c r="J28" i="4"/>
  <c r="F21" i="4"/>
  <c r="K29" i="4"/>
  <c r="N21" i="4"/>
  <c r="O17" i="4"/>
  <c r="E37" i="4"/>
  <c r="N17" i="4"/>
  <c r="O18" i="4"/>
  <c r="F27" i="4"/>
  <c r="E27" i="4"/>
  <c r="J29" i="4"/>
  <c r="L27" i="4"/>
  <c r="L19" i="4"/>
  <c r="D19" i="4"/>
  <c r="G20" i="4"/>
  <c r="D29" i="4"/>
  <c r="H30" i="4"/>
  <c r="I29" i="4"/>
  <c r="L26" i="4"/>
  <c r="C35" i="4"/>
  <c r="N30" i="4"/>
  <c r="N27" i="4"/>
  <c r="M19" i="4"/>
  <c r="M37" i="4" s="1"/>
  <c r="H20" i="4"/>
  <c r="N18" i="4"/>
  <c r="K19" i="4"/>
  <c r="E20" i="4"/>
  <c r="G30" i="4"/>
  <c r="G39" i="4" s="1"/>
  <c r="H29" i="4"/>
  <c r="J27" i="4"/>
  <c r="K26" i="4"/>
  <c r="C39" i="4"/>
  <c r="N20" i="4"/>
  <c r="L20" i="4"/>
  <c r="K20" i="4"/>
  <c r="M27" i="4"/>
  <c r="N29" i="4"/>
  <c r="K17" i="4"/>
  <c r="H19" i="4"/>
  <c r="D27" i="4"/>
  <c r="F30" i="4"/>
  <c r="G29" i="4"/>
  <c r="I27" i="4"/>
  <c r="J26" i="4"/>
  <c r="C38" i="4"/>
  <c r="I19" i="4"/>
  <c r="G19" i="4"/>
  <c r="F29" i="4"/>
  <c r="H27" i="4"/>
  <c r="C37" i="4"/>
  <c r="M20" i="4"/>
  <c r="M29" i="4"/>
  <c r="C36" i="4"/>
  <c r="J19" i="4"/>
  <c r="J18" i="4"/>
  <c r="G18" i="4"/>
  <c r="D17" i="4"/>
  <c r="J21" i="4"/>
  <c r="J39" i="4" s="1"/>
  <c r="M18" i="4"/>
  <c r="E18" i="4"/>
  <c r="F17" i="4"/>
  <c r="F35" i="4" s="1"/>
  <c r="D21" i="4"/>
  <c r="I21" i="4"/>
  <c r="J20" i="4"/>
  <c r="L18" i="4"/>
  <c r="M17" i="4"/>
  <c r="M35" i="4" s="1"/>
  <c r="E17" i="4"/>
  <c r="D20" i="4"/>
  <c r="H21" i="4"/>
  <c r="I20" i="4"/>
  <c r="K18" i="4"/>
  <c r="L17" i="4"/>
  <c r="D18" i="4"/>
  <c r="I18" i="4"/>
  <c r="M21" i="4"/>
  <c r="E21" i="4"/>
  <c r="H18" i="4"/>
  <c r="I17" i="4"/>
  <c r="I35" i="4" s="1"/>
  <c r="H21" i="1"/>
  <c r="H25" i="1"/>
  <c r="H24" i="1"/>
  <c r="R39" i="4" l="1"/>
  <c r="T37" i="4"/>
  <c r="R36" i="4"/>
  <c r="Q38" i="4"/>
  <c r="F38" i="4"/>
  <c r="S37" i="4"/>
  <c r="S36" i="4"/>
  <c r="M39" i="4"/>
  <c r="I39" i="4"/>
  <c r="E38" i="4"/>
  <c r="Q37" i="4"/>
  <c r="R38" i="4"/>
  <c r="S39" i="4"/>
  <c r="V26" i="4"/>
  <c r="F36" i="4"/>
  <c r="U26" i="4"/>
  <c r="U29" i="4"/>
  <c r="V29" i="4"/>
  <c r="Q23" i="4"/>
  <c r="Q35" i="4"/>
  <c r="O39" i="4"/>
  <c r="O32" i="4"/>
  <c r="N37" i="4"/>
  <c r="V30" i="4"/>
  <c r="U30" i="4"/>
  <c r="T36" i="4"/>
  <c r="T39" i="4"/>
  <c r="P36" i="4"/>
  <c r="U21" i="4"/>
  <c r="V21" i="4"/>
  <c r="V19" i="4"/>
  <c r="U19" i="4"/>
  <c r="R37" i="4"/>
  <c r="Q39" i="4"/>
  <c r="E39" i="4"/>
  <c r="S23" i="4"/>
  <c r="S35" i="4"/>
  <c r="L38" i="4"/>
  <c r="T32" i="4"/>
  <c r="R35" i="4"/>
  <c r="R23" i="4"/>
  <c r="U27" i="4"/>
  <c r="V27" i="4"/>
  <c r="U20" i="4"/>
  <c r="V20" i="4"/>
  <c r="M36" i="4"/>
  <c r="R32" i="4"/>
  <c r="U18" i="4"/>
  <c r="V18" i="4"/>
  <c r="D35" i="4"/>
  <c r="U17" i="4"/>
  <c r="V17" i="4"/>
  <c r="K39" i="4"/>
  <c r="U28" i="4"/>
  <c r="V28" i="4"/>
  <c r="Q32" i="4"/>
  <c r="T38" i="4"/>
  <c r="T35" i="4"/>
  <c r="T23" i="4"/>
  <c r="F23" i="4"/>
  <c r="C7" i="3" s="1"/>
  <c r="P39" i="4"/>
  <c r="G37" i="4"/>
  <c r="H37" i="4"/>
  <c r="N32" i="4"/>
  <c r="P32" i="4"/>
  <c r="H35" i="4"/>
  <c r="K38" i="4"/>
  <c r="L32" i="4"/>
  <c r="L36" i="4"/>
  <c r="K37" i="4"/>
  <c r="H32" i="4"/>
  <c r="D9" i="3" s="1"/>
  <c r="F37" i="4"/>
  <c r="I32" i="4"/>
  <c r="D10" i="3" s="1"/>
  <c r="O38" i="4"/>
  <c r="I37" i="4"/>
  <c r="O36" i="4"/>
  <c r="N39" i="4"/>
  <c r="N23" i="4"/>
  <c r="E35" i="4"/>
  <c r="J35" i="4"/>
  <c r="P23" i="4"/>
  <c r="P35" i="4"/>
  <c r="I36" i="4"/>
  <c r="F32" i="4"/>
  <c r="D7" i="3" s="1"/>
  <c r="D36" i="4"/>
  <c r="N35" i="4"/>
  <c r="K35" i="4"/>
  <c r="D37" i="4"/>
  <c r="O35" i="4"/>
  <c r="O23" i="4"/>
  <c r="L35" i="4"/>
  <c r="J38" i="4"/>
  <c r="L37" i="4"/>
  <c r="H23" i="4"/>
  <c r="J32" i="4"/>
  <c r="D11" i="3" s="1"/>
  <c r="F39" i="4"/>
  <c r="G23" i="4"/>
  <c r="C8" i="3" s="1"/>
  <c r="G36" i="4"/>
  <c r="K23" i="4"/>
  <c r="K36" i="4"/>
  <c r="I38" i="4"/>
  <c r="D39" i="4"/>
  <c r="N38" i="4"/>
  <c r="N36" i="4"/>
  <c r="H36" i="4"/>
  <c r="H39" i="4"/>
  <c r="H38" i="4"/>
  <c r="D38" i="4"/>
  <c r="E36" i="4"/>
  <c r="J37" i="4"/>
  <c r="G38" i="4"/>
  <c r="M38" i="4"/>
  <c r="M41" i="4" s="1"/>
  <c r="J36" i="4"/>
  <c r="K32" i="4"/>
  <c r="G32" i="4"/>
  <c r="D8" i="3" s="1"/>
  <c r="M32" i="4"/>
  <c r="E32" i="4"/>
  <c r="D6" i="3" s="1"/>
  <c r="D32" i="4"/>
  <c r="D5" i="3" s="1"/>
  <c r="L23" i="4"/>
  <c r="J23" i="4"/>
  <c r="C11" i="3" s="1"/>
  <c r="F11" i="3" s="1"/>
  <c r="I23" i="4"/>
  <c r="E23" i="4"/>
  <c r="C6" i="3" s="1"/>
  <c r="M23" i="4"/>
  <c r="D23" i="4"/>
  <c r="C5" i="3" s="1"/>
  <c r="F5" i="3" s="1"/>
  <c r="V32" i="4" l="1"/>
  <c r="D14" i="3" s="1"/>
  <c r="P41" i="4"/>
  <c r="S41" i="4"/>
  <c r="U37" i="4"/>
  <c r="U32" i="4"/>
  <c r="D13" i="3"/>
  <c r="F7" i="3"/>
  <c r="C10" i="3"/>
  <c r="F10" i="3" s="1"/>
  <c r="F6" i="3"/>
  <c r="F8" i="3"/>
  <c r="U35" i="4"/>
  <c r="U23" i="4"/>
  <c r="T41" i="4"/>
  <c r="V36" i="4"/>
  <c r="U36" i="4"/>
  <c r="R41" i="4"/>
  <c r="V37" i="4"/>
  <c r="V39" i="4"/>
  <c r="V38" i="4"/>
  <c r="U39" i="4"/>
  <c r="V35" i="4"/>
  <c r="V23" i="4"/>
  <c r="C14" i="3" s="1"/>
  <c r="F14" i="3" s="1"/>
  <c r="U38" i="4"/>
  <c r="Q41" i="4"/>
  <c r="I41" i="4"/>
  <c r="F41" i="4"/>
  <c r="D41" i="4"/>
  <c r="K41" i="4"/>
  <c r="J41" i="4"/>
  <c r="L41" i="4"/>
  <c r="E41" i="4"/>
  <c r="O41" i="4"/>
  <c r="H41" i="4"/>
  <c r="C9" i="3" s="1"/>
  <c r="F9" i="3" s="1"/>
  <c r="N41" i="4"/>
  <c r="G41" i="4"/>
  <c r="C13" i="3" l="1"/>
  <c r="F13" i="3"/>
  <c r="V41" i="4"/>
  <c r="U41" i="4"/>
</calcChain>
</file>

<file path=xl/sharedStrings.xml><?xml version="1.0" encoding="utf-8"?>
<sst xmlns="http://schemas.openxmlformats.org/spreadsheetml/2006/main" count="82" uniqueCount="32">
  <si>
    <t>Jährliche Emissionsreduktionen HFKW</t>
  </si>
  <si>
    <t>Jahr</t>
  </si>
  <si>
    <t>Fall</t>
  </si>
  <si>
    <t>Referenzemissionen</t>
  </si>
  <si>
    <t>t CO2</t>
  </si>
  <si>
    <t>Projektemissionen</t>
  </si>
  <si>
    <t>Emissionsreduktionen</t>
  </si>
  <si>
    <t>Spezialprojekt (Musterprojekt)</t>
  </si>
  <si>
    <t>Laufzeit</t>
  </si>
  <si>
    <t>Anzahl neue Projekte des entsprechenden Typs</t>
  </si>
  <si>
    <t>Referenzemissionen tCO2</t>
  </si>
  <si>
    <t>Anzahl wirksamer Projekte des entsprechenden Typs</t>
  </si>
  <si>
    <t>pro Jahr</t>
  </si>
  <si>
    <t>TOTAL</t>
  </si>
  <si>
    <t>TOTAL bis 2020</t>
  </si>
  <si>
    <t>Projektemissionen tCO2</t>
  </si>
  <si>
    <t>Emissionsreduktionen tCO2</t>
  </si>
  <si>
    <t xml:space="preserve">Erwartete Referenz-entwicklung
(in t CO2eq)
</t>
  </si>
  <si>
    <t xml:space="preserve">Erwartete Projekt-emissionen 
(in t CO2eq)
</t>
  </si>
  <si>
    <t>Schätzung der Leakage
(in t CO2eq)</t>
  </si>
  <si>
    <t>Erwartete 
Emissions-verminderungen
(in t CO2eq)</t>
  </si>
  <si>
    <t>In der Kreditierungs-
periode (2014 - 2020)</t>
  </si>
  <si>
    <t>Über die Projektlaufzeit
(2014 - 2023)</t>
  </si>
  <si>
    <t>Vorzeitiger Ersatz einer Supermarkt-Kälteanlage 50 kW mit 120 kg R404a, BJ bis 2004</t>
  </si>
  <si>
    <t>Vorzeitiger Ersatz einer grossen Gewerbekälteanlage 120 kW mit 250 kg R404a, BJ ab 2005</t>
  </si>
  <si>
    <t>Vorzeitiger Ersatz einer Industriekälteanlage 450 kW mit 800 kg R134a, BJ bis 2004</t>
  </si>
  <si>
    <t>Vorzeitiger Ersatz einer kleineren Gewerbekälteanlage 30 kW mit 60 kg R404a, BJ ab 2005</t>
  </si>
  <si>
    <t>Vorzeitiger Ersatz einer kleineren Gewerbekälteanlage 50 kW mit 60 kg R404a, BJ ab 2005</t>
  </si>
  <si>
    <t>Vorzeitiger Ersatz einer Supermarkt-Kälteanlage 80 kW mit 120 kg R404a, BJ bis 2004</t>
  </si>
  <si>
    <t>Vorzeitiger Ersatz einer grossen Gewerbekälteanlage 180 kW mit 250 kg R404a, BJ ab 2005</t>
  </si>
  <si>
    <t>Vorzeitiger Ersatz einer Industriekälteanlage 450 kW mit 600 kg R134a, BJ bis 2004</t>
  </si>
  <si>
    <t>Vorzeitiger Ersatz einer Industriekälteanlage 600 kW mit 800 kg R134a, BJ bis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</si>
</sst>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0" borderId="1" xfId="0" applyNumberFormat="1" applyBorder="1"/>
    <xf numFmtId="0" fontId="0" fillId="0" borderId="0" xfId="0"/>
    <xf numFmtId="1" fontId="0" fillId="0" borderId="0" xfId="0" applyNumberFormat="1"/>
    <xf numFmtId="0" fontId="0" fillId="0" borderId="0" xfId="0" applyBorder="1"/>
    <xf numFmtId="1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1" fontId="0" fillId="2" borderId="1" xfId="0" applyNumberForma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tabSelected="1" workbookViewId="0">
      <selection activeCell="H5" sqref="H5"/>
    </sheetView>
  </sheetViews>
  <sheetFormatPr baseColWidth="10" defaultColWidth="11.44140625" defaultRowHeight="14.4" x14ac:dyDescent="0.3"/>
  <cols>
    <col min="1" max="1" width="6.5546875" style="11" customWidth="1"/>
    <col min="2" max="2" width="84.88671875" style="11" customWidth="1"/>
    <col min="3" max="3" width="11.33203125" style="11" customWidth="1"/>
    <col min="4" max="12" width="8.44140625" style="11" customWidth="1"/>
    <col min="13" max="16" width="9" style="11" customWidth="1"/>
    <col min="17" max="20" width="8.5546875" style="11" customWidth="1"/>
    <col min="21" max="21" width="10.5546875" style="11" customWidth="1"/>
    <col min="22" max="22" width="12" style="11" customWidth="1"/>
    <col min="23" max="16384" width="11.44140625" style="11"/>
  </cols>
  <sheetData>
    <row r="2" spans="1:22" x14ac:dyDescent="0.3">
      <c r="A2" s="3" t="s">
        <v>9</v>
      </c>
      <c r="B2" s="4"/>
      <c r="C2" s="4"/>
      <c r="D2" s="2">
        <v>2014</v>
      </c>
      <c r="E2" s="2">
        <v>2015</v>
      </c>
      <c r="F2" s="2">
        <v>2016</v>
      </c>
      <c r="G2" s="2">
        <v>2017</v>
      </c>
      <c r="H2" s="2">
        <v>2018</v>
      </c>
      <c r="I2" s="2">
        <v>2019</v>
      </c>
      <c r="J2" s="2">
        <v>2020</v>
      </c>
      <c r="K2" s="2">
        <v>2021</v>
      </c>
      <c r="L2" s="2">
        <v>2022</v>
      </c>
      <c r="M2" s="2">
        <v>2023</v>
      </c>
      <c r="N2" s="2">
        <v>2024</v>
      </c>
      <c r="O2" s="2">
        <v>2025</v>
      </c>
      <c r="P2" s="2">
        <v>2026</v>
      </c>
      <c r="Q2" s="2">
        <v>2027</v>
      </c>
      <c r="R2" s="2">
        <v>2028</v>
      </c>
      <c r="S2" s="2">
        <v>2029</v>
      </c>
      <c r="T2" s="2">
        <v>2030</v>
      </c>
    </row>
    <row r="3" spans="1:22" x14ac:dyDescent="0.3">
      <c r="A3" s="1">
        <v>1</v>
      </c>
      <c r="B3" s="1" t="s">
        <v>23</v>
      </c>
      <c r="C3" s="1"/>
      <c r="D3" s="16"/>
      <c r="E3" s="16">
        <v>5</v>
      </c>
      <c r="F3" s="16">
        <v>12</v>
      </c>
      <c r="G3" s="16">
        <v>12</v>
      </c>
      <c r="H3" s="16">
        <v>12</v>
      </c>
      <c r="I3" s="16">
        <v>12</v>
      </c>
      <c r="J3" s="16">
        <v>5</v>
      </c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2" x14ac:dyDescent="0.3">
      <c r="A4" s="1">
        <v>2</v>
      </c>
      <c r="B4" s="1" t="s">
        <v>26</v>
      </c>
      <c r="C4" s="1"/>
      <c r="D4" s="16">
        <v>1</v>
      </c>
      <c r="E4" s="16">
        <v>5</v>
      </c>
      <c r="F4" s="16">
        <v>15</v>
      </c>
      <c r="G4" s="16">
        <v>15</v>
      </c>
      <c r="H4" s="16">
        <v>15</v>
      </c>
      <c r="I4" s="16">
        <v>15</v>
      </c>
      <c r="J4" s="16">
        <v>10</v>
      </c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2" x14ac:dyDescent="0.3">
      <c r="A5" s="1">
        <v>3</v>
      </c>
      <c r="B5" s="1" t="s">
        <v>24</v>
      </c>
      <c r="C5" s="1"/>
      <c r="D5" s="16">
        <v>1</v>
      </c>
      <c r="E5" s="16">
        <v>3</v>
      </c>
      <c r="F5" s="16">
        <v>3</v>
      </c>
      <c r="G5" s="16">
        <v>3</v>
      </c>
      <c r="H5" s="16">
        <v>2</v>
      </c>
      <c r="I5" s="16">
        <v>2</v>
      </c>
      <c r="J5" s="16">
        <v>1</v>
      </c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2" x14ac:dyDescent="0.3">
      <c r="A6" s="1">
        <v>4</v>
      </c>
      <c r="B6" s="1" t="s">
        <v>25</v>
      </c>
      <c r="C6" s="1"/>
      <c r="D6" s="16"/>
      <c r="E6" s="16">
        <v>1</v>
      </c>
      <c r="F6" s="16">
        <v>2</v>
      </c>
      <c r="G6" s="16">
        <v>1</v>
      </c>
      <c r="H6" s="16">
        <v>1</v>
      </c>
      <c r="I6" s="16">
        <v>1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2" x14ac:dyDescent="0.3">
      <c r="A7" s="1">
        <v>5</v>
      </c>
      <c r="B7" s="1" t="s">
        <v>7</v>
      </c>
      <c r="C7" s="1"/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9" spans="1:22" x14ac:dyDescent="0.3">
      <c r="A9" s="3" t="s">
        <v>11</v>
      </c>
      <c r="B9" s="4"/>
      <c r="C9" s="4"/>
      <c r="D9" s="2">
        <v>2014</v>
      </c>
      <c r="E9" s="2">
        <v>2015</v>
      </c>
      <c r="F9" s="2">
        <v>2016</v>
      </c>
      <c r="G9" s="2">
        <v>2017</v>
      </c>
      <c r="H9" s="2">
        <v>2018</v>
      </c>
      <c r="I9" s="2">
        <v>2019</v>
      </c>
      <c r="J9" s="2">
        <v>2020</v>
      </c>
      <c r="K9" s="2">
        <v>2021</v>
      </c>
      <c r="L9" s="2">
        <v>2022</v>
      </c>
      <c r="M9" s="2">
        <v>2023</v>
      </c>
      <c r="N9" s="2">
        <v>2024</v>
      </c>
      <c r="O9" s="2">
        <v>2025</v>
      </c>
      <c r="P9" s="2">
        <v>2026</v>
      </c>
      <c r="Q9" s="2">
        <v>2027</v>
      </c>
      <c r="R9" s="2">
        <v>2028</v>
      </c>
      <c r="S9" s="2">
        <v>2029</v>
      </c>
      <c r="T9" s="2">
        <v>2030</v>
      </c>
    </row>
    <row r="10" spans="1:22" x14ac:dyDescent="0.3">
      <c r="A10" s="1">
        <v>1</v>
      </c>
      <c r="B10" s="1" t="s">
        <v>28</v>
      </c>
      <c r="C10" s="1"/>
      <c r="D10" s="10">
        <f>D3*0.25</f>
        <v>0</v>
      </c>
      <c r="E10" s="16">
        <f>D3+E3</f>
        <v>5</v>
      </c>
      <c r="F10" s="16">
        <f>D3+E3+F3</f>
        <v>17</v>
      </c>
      <c r="G10" s="16">
        <f>D3+E3+F3+G3</f>
        <v>29</v>
      </c>
      <c r="H10" s="16">
        <f>D3+E3+F3+G3+H3</f>
        <v>41</v>
      </c>
      <c r="I10" s="16">
        <f t="shared" ref="I10:J10" si="0">E3+F3+G3+H3+I3</f>
        <v>53</v>
      </c>
      <c r="J10" s="16">
        <f t="shared" si="0"/>
        <v>53</v>
      </c>
      <c r="K10" s="16">
        <f>G3+H3+I3+J3+K3</f>
        <v>41</v>
      </c>
      <c r="L10" s="16">
        <f t="shared" ref="L10" si="1">H3+I3+J3+K3+L3</f>
        <v>29</v>
      </c>
      <c r="M10" s="16">
        <f t="shared" ref="M10" si="2">I3+J3+K3+L3+M3</f>
        <v>17</v>
      </c>
      <c r="N10" s="16">
        <f t="shared" ref="N10:N14" si="3">J3+K3+L3+M3+N3</f>
        <v>5</v>
      </c>
      <c r="O10" s="16">
        <f t="shared" ref="O10:O14" si="4">K3+L3+M3+N3+O3</f>
        <v>0</v>
      </c>
      <c r="P10" s="16">
        <f t="shared" ref="P10:T14" si="5">L3+M3+N3+O3+P3</f>
        <v>0</v>
      </c>
      <c r="Q10" s="16">
        <f t="shared" si="5"/>
        <v>0</v>
      </c>
      <c r="R10" s="16">
        <f t="shared" si="5"/>
        <v>0</v>
      </c>
      <c r="S10" s="16">
        <f t="shared" si="5"/>
        <v>0</v>
      </c>
      <c r="T10" s="16">
        <f t="shared" si="5"/>
        <v>0</v>
      </c>
    </row>
    <row r="11" spans="1:22" x14ac:dyDescent="0.3">
      <c r="A11" s="1">
        <v>2</v>
      </c>
      <c r="B11" s="1" t="s">
        <v>27</v>
      </c>
      <c r="C11" s="1"/>
      <c r="D11" s="10">
        <f t="shared" ref="D11:D14" si="6">D4*0.25</f>
        <v>0.25</v>
      </c>
      <c r="E11" s="16">
        <f t="shared" ref="E11:E14" si="7">D4+E4</f>
        <v>6</v>
      </c>
      <c r="F11" s="16">
        <f t="shared" ref="F11:F14" si="8">D4+E4+F4</f>
        <v>21</v>
      </c>
      <c r="G11" s="16">
        <f t="shared" ref="G11:G14" si="9">D4+E4+F4+G4</f>
        <v>36</v>
      </c>
      <c r="H11" s="16">
        <f t="shared" ref="H11:H14" si="10">D4+E4+F4+G4+H4</f>
        <v>51</v>
      </c>
      <c r="I11" s="16">
        <f t="shared" ref="I11:I14" si="11">E4+F4+G4+H4+I4</f>
        <v>65</v>
      </c>
      <c r="J11" s="16">
        <f t="shared" ref="J11:K14" si="12">F4+G4+H4+I4+J4</f>
        <v>70</v>
      </c>
      <c r="K11" s="16">
        <f t="shared" si="12"/>
        <v>55</v>
      </c>
      <c r="L11" s="16">
        <f t="shared" ref="L11:L14" si="13">H4+I4+J4+K4+L4</f>
        <v>40</v>
      </c>
      <c r="M11" s="16">
        <f t="shared" ref="M11:M14" si="14">I4+J4+K4+L4+M4</f>
        <v>25</v>
      </c>
      <c r="N11" s="16">
        <f t="shared" si="3"/>
        <v>10</v>
      </c>
      <c r="O11" s="16">
        <f t="shared" si="4"/>
        <v>0</v>
      </c>
      <c r="P11" s="16">
        <f t="shared" si="5"/>
        <v>0</v>
      </c>
      <c r="Q11" s="16">
        <f t="shared" si="5"/>
        <v>0</v>
      </c>
      <c r="R11" s="16">
        <f t="shared" si="5"/>
        <v>0</v>
      </c>
      <c r="S11" s="16">
        <f t="shared" si="5"/>
        <v>0</v>
      </c>
      <c r="T11" s="16">
        <f t="shared" si="5"/>
        <v>0</v>
      </c>
    </row>
    <row r="12" spans="1:22" x14ac:dyDescent="0.3">
      <c r="A12" s="1">
        <v>3</v>
      </c>
      <c r="B12" s="1" t="s">
        <v>29</v>
      </c>
      <c r="C12" s="1"/>
      <c r="D12" s="10">
        <f t="shared" si="6"/>
        <v>0.25</v>
      </c>
      <c r="E12" s="16">
        <f t="shared" si="7"/>
        <v>4</v>
      </c>
      <c r="F12" s="16">
        <f t="shared" si="8"/>
        <v>7</v>
      </c>
      <c r="G12" s="16">
        <f t="shared" si="9"/>
        <v>10</v>
      </c>
      <c r="H12" s="16">
        <f t="shared" si="10"/>
        <v>12</v>
      </c>
      <c r="I12" s="16">
        <f t="shared" si="11"/>
        <v>13</v>
      </c>
      <c r="J12" s="16">
        <f t="shared" si="12"/>
        <v>11</v>
      </c>
      <c r="K12" s="16">
        <f t="shared" ref="K12:K14" si="15">G5+H5+I5+J5+K5</f>
        <v>8</v>
      </c>
      <c r="L12" s="16">
        <f t="shared" si="13"/>
        <v>5</v>
      </c>
      <c r="M12" s="16">
        <f t="shared" si="14"/>
        <v>3</v>
      </c>
      <c r="N12" s="16">
        <f t="shared" si="3"/>
        <v>1</v>
      </c>
      <c r="O12" s="16">
        <f t="shared" si="4"/>
        <v>0</v>
      </c>
      <c r="P12" s="16">
        <f t="shared" si="5"/>
        <v>0</v>
      </c>
      <c r="Q12" s="16">
        <f t="shared" si="5"/>
        <v>0</v>
      </c>
      <c r="R12" s="16">
        <f t="shared" si="5"/>
        <v>0</v>
      </c>
      <c r="S12" s="16">
        <f t="shared" si="5"/>
        <v>0</v>
      </c>
      <c r="T12" s="16">
        <f t="shared" si="5"/>
        <v>0</v>
      </c>
    </row>
    <row r="13" spans="1:22" x14ac:dyDescent="0.3">
      <c r="A13" s="1">
        <v>4</v>
      </c>
      <c r="B13" s="1" t="s">
        <v>30</v>
      </c>
      <c r="C13" s="1"/>
      <c r="D13" s="10">
        <f t="shared" si="6"/>
        <v>0</v>
      </c>
      <c r="E13" s="16">
        <f t="shared" si="7"/>
        <v>1</v>
      </c>
      <c r="F13" s="16">
        <f t="shared" si="8"/>
        <v>3</v>
      </c>
      <c r="G13" s="16">
        <f t="shared" si="9"/>
        <v>4</v>
      </c>
      <c r="H13" s="16">
        <f t="shared" si="10"/>
        <v>5</v>
      </c>
      <c r="I13" s="16">
        <f t="shared" si="11"/>
        <v>6</v>
      </c>
      <c r="J13" s="16">
        <f t="shared" si="12"/>
        <v>5</v>
      </c>
      <c r="K13" s="16">
        <f t="shared" si="15"/>
        <v>3</v>
      </c>
      <c r="L13" s="16">
        <f t="shared" si="13"/>
        <v>2</v>
      </c>
      <c r="M13" s="16">
        <f t="shared" si="14"/>
        <v>1</v>
      </c>
      <c r="N13" s="16">
        <f t="shared" si="3"/>
        <v>0</v>
      </c>
      <c r="O13" s="16">
        <f t="shared" si="4"/>
        <v>0</v>
      </c>
      <c r="P13" s="16">
        <f t="shared" si="5"/>
        <v>0</v>
      </c>
      <c r="Q13" s="16">
        <f t="shared" si="5"/>
        <v>0</v>
      </c>
      <c r="R13" s="16">
        <f t="shared" si="5"/>
        <v>0</v>
      </c>
      <c r="S13" s="16">
        <f t="shared" si="5"/>
        <v>0</v>
      </c>
      <c r="T13" s="16">
        <f t="shared" si="5"/>
        <v>0</v>
      </c>
    </row>
    <row r="14" spans="1:22" x14ac:dyDescent="0.3">
      <c r="A14" s="1">
        <v>5</v>
      </c>
      <c r="B14" s="1" t="s">
        <v>7</v>
      </c>
      <c r="C14" s="1"/>
      <c r="D14" s="10">
        <f t="shared" si="6"/>
        <v>0.25</v>
      </c>
      <c r="E14" s="16">
        <f t="shared" si="7"/>
        <v>2</v>
      </c>
      <c r="F14" s="16">
        <f t="shared" si="8"/>
        <v>3</v>
      </c>
      <c r="G14" s="16">
        <f t="shared" si="9"/>
        <v>4</v>
      </c>
      <c r="H14" s="16">
        <f t="shared" si="10"/>
        <v>5</v>
      </c>
      <c r="I14" s="16">
        <f t="shared" si="11"/>
        <v>5</v>
      </c>
      <c r="J14" s="16">
        <f t="shared" si="12"/>
        <v>4</v>
      </c>
      <c r="K14" s="16">
        <f t="shared" si="15"/>
        <v>3</v>
      </c>
      <c r="L14" s="16">
        <f t="shared" si="13"/>
        <v>2</v>
      </c>
      <c r="M14" s="16">
        <f t="shared" si="14"/>
        <v>1</v>
      </c>
      <c r="N14" s="16">
        <f t="shared" si="3"/>
        <v>0</v>
      </c>
      <c r="O14" s="16">
        <f t="shared" si="4"/>
        <v>0</v>
      </c>
      <c r="P14" s="16">
        <f t="shared" si="5"/>
        <v>0</v>
      </c>
      <c r="Q14" s="16">
        <f t="shared" si="5"/>
        <v>0</v>
      </c>
      <c r="R14" s="16">
        <f t="shared" si="5"/>
        <v>0</v>
      </c>
      <c r="S14" s="16">
        <f t="shared" si="5"/>
        <v>0</v>
      </c>
      <c r="T14" s="16">
        <f t="shared" si="5"/>
        <v>0</v>
      </c>
    </row>
    <row r="16" spans="1:22" x14ac:dyDescent="0.3">
      <c r="A16" s="3" t="s">
        <v>10</v>
      </c>
      <c r="B16" s="4"/>
      <c r="C16" s="4" t="s">
        <v>12</v>
      </c>
      <c r="D16" s="2">
        <v>2014</v>
      </c>
      <c r="E16" s="2">
        <v>2015</v>
      </c>
      <c r="F16" s="2">
        <v>2016</v>
      </c>
      <c r="G16" s="2">
        <v>2017</v>
      </c>
      <c r="H16" s="2">
        <v>2018</v>
      </c>
      <c r="I16" s="2">
        <v>2019</v>
      </c>
      <c r="J16" s="2">
        <v>2020</v>
      </c>
      <c r="K16" s="2">
        <v>2021</v>
      </c>
      <c r="L16" s="2">
        <v>2022</v>
      </c>
      <c r="M16" s="2">
        <v>2023</v>
      </c>
      <c r="N16" s="2">
        <v>2024</v>
      </c>
      <c r="O16" s="2">
        <v>2025</v>
      </c>
      <c r="P16" s="2">
        <v>2026</v>
      </c>
      <c r="Q16" s="2">
        <v>2027</v>
      </c>
      <c r="R16" s="2">
        <v>2028</v>
      </c>
      <c r="S16" s="2">
        <v>2029</v>
      </c>
      <c r="T16" s="2">
        <v>2030</v>
      </c>
      <c r="U16" s="2" t="s">
        <v>14</v>
      </c>
      <c r="V16" s="2" t="s">
        <v>13</v>
      </c>
    </row>
    <row r="17" spans="1:22" x14ac:dyDescent="0.3">
      <c r="A17" s="1">
        <v>1</v>
      </c>
      <c r="B17" s="1" t="s">
        <v>28</v>
      </c>
      <c r="C17" s="16">
        <f>'ER pro Projekt'!C5</f>
        <v>85</v>
      </c>
      <c r="D17" s="16">
        <f>D10*$C17</f>
        <v>0</v>
      </c>
      <c r="E17" s="16">
        <f t="shared" ref="E17:M17" si="16">E10*$C17</f>
        <v>425</v>
      </c>
      <c r="F17" s="16">
        <f t="shared" si="16"/>
        <v>1445</v>
      </c>
      <c r="G17" s="16">
        <f t="shared" si="16"/>
        <v>2465</v>
      </c>
      <c r="H17" s="16">
        <f t="shared" si="16"/>
        <v>3485</v>
      </c>
      <c r="I17" s="16">
        <f t="shared" si="16"/>
        <v>4505</v>
      </c>
      <c r="J17" s="16">
        <f t="shared" si="16"/>
        <v>4505</v>
      </c>
      <c r="K17" s="16">
        <f t="shared" si="16"/>
        <v>3485</v>
      </c>
      <c r="L17" s="16">
        <f t="shared" si="16"/>
        <v>2465</v>
      </c>
      <c r="M17" s="16">
        <f t="shared" si="16"/>
        <v>1445</v>
      </c>
      <c r="N17" s="16">
        <f t="shared" ref="N17:O17" si="17">N10*$C17</f>
        <v>425</v>
      </c>
      <c r="O17" s="16">
        <f t="shared" si="17"/>
        <v>0</v>
      </c>
      <c r="P17" s="16">
        <f t="shared" ref="P17:T21" si="18">P10*$C17</f>
        <v>0</v>
      </c>
      <c r="Q17" s="16">
        <f t="shared" si="18"/>
        <v>0</v>
      </c>
      <c r="R17" s="16">
        <f t="shared" si="18"/>
        <v>0</v>
      </c>
      <c r="S17" s="16">
        <f t="shared" si="18"/>
        <v>0</v>
      </c>
      <c r="T17" s="16">
        <f t="shared" si="18"/>
        <v>0</v>
      </c>
      <c r="U17" s="16">
        <f>SUM(D17:J17)</f>
        <v>16830</v>
      </c>
      <c r="V17" s="16">
        <f>SUM(D17:N17)</f>
        <v>24650</v>
      </c>
    </row>
    <row r="18" spans="1:22" x14ac:dyDescent="0.3">
      <c r="A18" s="1">
        <v>2</v>
      </c>
      <c r="B18" s="1" t="s">
        <v>27</v>
      </c>
      <c r="C18" s="16">
        <f>'ER pro Projekt'!C6</f>
        <v>28</v>
      </c>
      <c r="D18" s="16">
        <f t="shared" ref="D18:D21" si="19">D11*$C18</f>
        <v>7</v>
      </c>
      <c r="E18" s="16">
        <f t="shared" ref="E18:M18" si="20">E11*$C18</f>
        <v>168</v>
      </c>
      <c r="F18" s="16">
        <f t="shared" si="20"/>
        <v>588</v>
      </c>
      <c r="G18" s="16">
        <f t="shared" si="20"/>
        <v>1008</v>
      </c>
      <c r="H18" s="16">
        <f t="shared" si="20"/>
        <v>1428</v>
      </c>
      <c r="I18" s="16">
        <f t="shared" si="20"/>
        <v>1820</v>
      </c>
      <c r="J18" s="16">
        <f t="shared" si="20"/>
        <v>1960</v>
      </c>
      <c r="K18" s="16">
        <f t="shared" si="20"/>
        <v>1540</v>
      </c>
      <c r="L18" s="16">
        <f t="shared" si="20"/>
        <v>1120</v>
      </c>
      <c r="M18" s="16">
        <f t="shared" si="20"/>
        <v>700</v>
      </c>
      <c r="N18" s="16">
        <f t="shared" ref="N18:O18" si="21">N11*$C18</f>
        <v>280</v>
      </c>
      <c r="O18" s="16">
        <f t="shared" si="21"/>
        <v>0</v>
      </c>
      <c r="P18" s="16">
        <f t="shared" ref="P18" si="22">P11*$C18</f>
        <v>0</v>
      </c>
      <c r="Q18" s="16">
        <f t="shared" si="18"/>
        <v>0</v>
      </c>
      <c r="R18" s="16">
        <f t="shared" si="18"/>
        <v>0</v>
      </c>
      <c r="S18" s="16">
        <f t="shared" si="18"/>
        <v>0</v>
      </c>
      <c r="T18" s="16">
        <f t="shared" si="18"/>
        <v>0</v>
      </c>
      <c r="U18" s="16">
        <f t="shared" ref="U18:U21" si="23">SUM(D18:J18)</f>
        <v>6979</v>
      </c>
      <c r="V18" s="16">
        <f t="shared" ref="V18:V21" si="24">SUM(D18:N18)</f>
        <v>10619</v>
      </c>
    </row>
    <row r="19" spans="1:22" x14ac:dyDescent="0.3">
      <c r="A19" s="1">
        <v>3</v>
      </c>
      <c r="B19" s="1" t="s">
        <v>29</v>
      </c>
      <c r="C19" s="16">
        <f>'ER pro Projekt'!C7</f>
        <v>118</v>
      </c>
      <c r="D19" s="16">
        <f t="shared" si="19"/>
        <v>29.5</v>
      </c>
      <c r="E19" s="16">
        <f t="shared" ref="E19:M19" si="25">E12*$C19</f>
        <v>472</v>
      </c>
      <c r="F19" s="16">
        <f t="shared" si="25"/>
        <v>826</v>
      </c>
      <c r="G19" s="16">
        <f t="shared" si="25"/>
        <v>1180</v>
      </c>
      <c r="H19" s="16">
        <f t="shared" si="25"/>
        <v>1416</v>
      </c>
      <c r="I19" s="16">
        <f t="shared" si="25"/>
        <v>1534</v>
      </c>
      <c r="J19" s="16">
        <f t="shared" si="25"/>
        <v>1298</v>
      </c>
      <c r="K19" s="16">
        <f t="shared" si="25"/>
        <v>944</v>
      </c>
      <c r="L19" s="16">
        <f t="shared" si="25"/>
        <v>590</v>
      </c>
      <c r="M19" s="16">
        <f t="shared" si="25"/>
        <v>354</v>
      </c>
      <c r="N19" s="16">
        <f t="shared" ref="N19:O19" si="26">N12*$C19</f>
        <v>118</v>
      </c>
      <c r="O19" s="16">
        <f t="shared" si="26"/>
        <v>0</v>
      </c>
      <c r="P19" s="16">
        <f t="shared" ref="P19" si="27">P12*$C19</f>
        <v>0</v>
      </c>
      <c r="Q19" s="16">
        <f t="shared" si="18"/>
        <v>0</v>
      </c>
      <c r="R19" s="16">
        <f t="shared" si="18"/>
        <v>0</v>
      </c>
      <c r="S19" s="16">
        <f t="shared" si="18"/>
        <v>0</v>
      </c>
      <c r="T19" s="16">
        <f t="shared" si="18"/>
        <v>0</v>
      </c>
      <c r="U19" s="16">
        <f t="shared" si="23"/>
        <v>6755.5</v>
      </c>
      <c r="V19" s="16">
        <f t="shared" si="24"/>
        <v>8761.5</v>
      </c>
    </row>
    <row r="20" spans="1:22" x14ac:dyDescent="0.3">
      <c r="A20" s="1">
        <v>4</v>
      </c>
      <c r="B20" s="1" t="s">
        <v>30</v>
      </c>
      <c r="C20" s="16">
        <f>'ER pro Projekt'!C8</f>
        <v>86</v>
      </c>
      <c r="D20" s="16">
        <f t="shared" si="19"/>
        <v>0</v>
      </c>
      <c r="E20" s="16">
        <f t="shared" ref="E20:M20" si="28">E13*$C20</f>
        <v>86</v>
      </c>
      <c r="F20" s="16">
        <f t="shared" si="28"/>
        <v>258</v>
      </c>
      <c r="G20" s="16">
        <f t="shared" si="28"/>
        <v>344</v>
      </c>
      <c r="H20" s="16">
        <f t="shared" si="28"/>
        <v>430</v>
      </c>
      <c r="I20" s="16">
        <f t="shared" si="28"/>
        <v>516</v>
      </c>
      <c r="J20" s="16">
        <f t="shared" si="28"/>
        <v>430</v>
      </c>
      <c r="K20" s="16">
        <f t="shared" si="28"/>
        <v>258</v>
      </c>
      <c r="L20" s="16">
        <f t="shared" si="28"/>
        <v>172</v>
      </c>
      <c r="M20" s="16">
        <f t="shared" si="28"/>
        <v>86</v>
      </c>
      <c r="N20" s="16">
        <f t="shared" ref="N20:O20" si="29">N13*$C20</f>
        <v>0</v>
      </c>
      <c r="O20" s="16">
        <f t="shared" si="29"/>
        <v>0</v>
      </c>
      <c r="P20" s="16">
        <f t="shared" ref="P20" si="30">P13*$C20</f>
        <v>0</v>
      </c>
      <c r="Q20" s="16">
        <f t="shared" si="18"/>
        <v>0</v>
      </c>
      <c r="R20" s="16">
        <f t="shared" si="18"/>
        <v>0</v>
      </c>
      <c r="S20" s="16">
        <f t="shared" si="18"/>
        <v>0</v>
      </c>
      <c r="T20" s="16">
        <f t="shared" si="18"/>
        <v>0</v>
      </c>
      <c r="U20" s="16">
        <f t="shared" si="23"/>
        <v>2064</v>
      </c>
      <c r="V20" s="16">
        <f t="shared" si="24"/>
        <v>2580</v>
      </c>
    </row>
    <row r="21" spans="1:22" x14ac:dyDescent="0.3">
      <c r="A21" s="1">
        <v>5</v>
      </c>
      <c r="B21" s="1" t="s">
        <v>7</v>
      </c>
      <c r="C21" s="16">
        <f>'ER pro Projekt'!C9</f>
        <v>114</v>
      </c>
      <c r="D21" s="16">
        <f t="shared" si="19"/>
        <v>28.5</v>
      </c>
      <c r="E21" s="16">
        <f t="shared" ref="E21:M21" si="31">E14*$C21</f>
        <v>228</v>
      </c>
      <c r="F21" s="16">
        <f t="shared" si="31"/>
        <v>342</v>
      </c>
      <c r="G21" s="16">
        <f t="shared" si="31"/>
        <v>456</v>
      </c>
      <c r="H21" s="16">
        <f t="shared" si="31"/>
        <v>570</v>
      </c>
      <c r="I21" s="16">
        <f t="shared" si="31"/>
        <v>570</v>
      </c>
      <c r="J21" s="16">
        <f t="shared" si="31"/>
        <v>456</v>
      </c>
      <c r="K21" s="16">
        <f t="shared" si="31"/>
        <v>342</v>
      </c>
      <c r="L21" s="16">
        <f t="shared" si="31"/>
        <v>228</v>
      </c>
      <c r="M21" s="16">
        <f t="shared" si="31"/>
        <v>114</v>
      </c>
      <c r="N21" s="16">
        <f t="shared" ref="N21:O21" si="32">N14*$C21</f>
        <v>0</v>
      </c>
      <c r="O21" s="16">
        <f t="shared" si="32"/>
        <v>0</v>
      </c>
      <c r="P21" s="16">
        <f t="shared" ref="P21" si="33">P14*$C21</f>
        <v>0</v>
      </c>
      <c r="Q21" s="16">
        <f t="shared" si="18"/>
        <v>0</v>
      </c>
      <c r="R21" s="16">
        <f t="shared" si="18"/>
        <v>0</v>
      </c>
      <c r="S21" s="16">
        <f t="shared" si="18"/>
        <v>0</v>
      </c>
      <c r="T21" s="16">
        <f t="shared" si="18"/>
        <v>0</v>
      </c>
      <c r="U21" s="16">
        <f t="shared" si="23"/>
        <v>2650.5</v>
      </c>
      <c r="V21" s="16">
        <f t="shared" si="24"/>
        <v>3334.5</v>
      </c>
    </row>
    <row r="22" spans="1:22" x14ac:dyDescent="0.3">
      <c r="A22" s="2"/>
      <c r="B22" s="2"/>
      <c r="C22" s="18"/>
      <c r="D22" s="2">
        <v>2014</v>
      </c>
      <c r="E22" s="2">
        <v>2015</v>
      </c>
      <c r="F22" s="2">
        <v>2016</v>
      </c>
      <c r="G22" s="2">
        <v>2017</v>
      </c>
      <c r="H22" s="2">
        <v>2018</v>
      </c>
      <c r="I22" s="2">
        <v>2019</v>
      </c>
      <c r="J22" s="2">
        <v>2020</v>
      </c>
      <c r="K22" s="2">
        <v>2021</v>
      </c>
      <c r="L22" s="2">
        <v>2022</v>
      </c>
      <c r="M22" s="2">
        <v>2023</v>
      </c>
      <c r="N22" s="2">
        <v>2024</v>
      </c>
      <c r="O22" s="2">
        <v>2025</v>
      </c>
      <c r="P22" s="2">
        <v>2026</v>
      </c>
      <c r="Q22" s="2">
        <v>2027</v>
      </c>
      <c r="R22" s="2">
        <v>2028</v>
      </c>
      <c r="S22" s="2">
        <v>2029</v>
      </c>
      <c r="T22" s="2">
        <v>2030</v>
      </c>
      <c r="U22" s="2" t="s">
        <v>14</v>
      </c>
      <c r="V22" s="2" t="s">
        <v>13</v>
      </c>
    </row>
    <row r="23" spans="1:22" x14ac:dyDescent="0.3">
      <c r="A23" s="1"/>
      <c r="B23" s="17" t="s">
        <v>13</v>
      </c>
      <c r="C23" s="1"/>
      <c r="D23" s="16">
        <f>SUM(D17:D21)</f>
        <v>65</v>
      </c>
      <c r="E23" s="16">
        <f t="shared" ref="E23:T23" si="34">SUM(E17:E21)</f>
        <v>1379</v>
      </c>
      <c r="F23" s="16">
        <f t="shared" si="34"/>
        <v>3459</v>
      </c>
      <c r="G23" s="16">
        <f t="shared" si="34"/>
        <v>5453</v>
      </c>
      <c r="H23" s="16">
        <f t="shared" si="34"/>
        <v>7329</v>
      </c>
      <c r="I23" s="16">
        <f t="shared" si="34"/>
        <v>8945</v>
      </c>
      <c r="J23" s="16">
        <f t="shared" si="34"/>
        <v>8649</v>
      </c>
      <c r="K23" s="16">
        <f t="shared" si="34"/>
        <v>6569</v>
      </c>
      <c r="L23" s="16">
        <f t="shared" si="34"/>
        <v>4575</v>
      </c>
      <c r="M23" s="16">
        <f t="shared" si="34"/>
        <v>2699</v>
      </c>
      <c r="N23" s="16">
        <f t="shared" si="34"/>
        <v>823</v>
      </c>
      <c r="O23" s="16">
        <f t="shared" si="34"/>
        <v>0</v>
      </c>
      <c r="P23" s="16">
        <f t="shared" si="34"/>
        <v>0</v>
      </c>
      <c r="Q23" s="16">
        <f t="shared" si="34"/>
        <v>0</v>
      </c>
      <c r="R23" s="16">
        <f t="shared" si="34"/>
        <v>0</v>
      </c>
      <c r="S23" s="16">
        <f t="shared" si="34"/>
        <v>0</v>
      </c>
      <c r="T23" s="16">
        <f t="shared" si="34"/>
        <v>0</v>
      </c>
      <c r="U23" s="16">
        <f>SUM(U17:U21)</f>
        <v>35279</v>
      </c>
      <c r="V23" s="16">
        <f>SUM(V17:V21)</f>
        <v>49945</v>
      </c>
    </row>
    <row r="25" spans="1:22" x14ac:dyDescent="0.3">
      <c r="A25" s="3" t="s">
        <v>15</v>
      </c>
      <c r="B25" s="4"/>
      <c r="C25" s="4" t="s">
        <v>12</v>
      </c>
      <c r="D25" s="2">
        <v>2014</v>
      </c>
      <c r="E25" s="2">
        <v>2015</v>
      </c>
      <c r="F25" s="2">
        <v>2016</v>
      </c>
      <c r="G25" s="2">
        <v>2017</v>
      </c>
      <c r="H25" s="2">
        <v>2018</v>
      </c>
      <c r="I25" s="2">
        <v>2019</v>
      </c>
      <c r="J25" s="2">
        <v>2020</v>
      </c>
      <c r="K25" s="2">
        <v>2021</v>
      </c>
      <c r="L25" s="2">
        <v>2022</v>
      </c>
      <c r="M25" s="2">
        <v>2023</v>
      </c>
      <c r="N25" s="2">
        <v>2024</v>
      </c>
      <c r="O25" s="2">
        <v>2025</v>
      </c>
      <c r="P25" s="2">
        <v>2026</v>
      </c>
      <c r="Q25" s="2">
        <v>2027</v>
      </c>
      <c r="R25" s="2">
        <v>2028</v>
      </c>
      <c r="S25" s="2">
        <v>2029</v>
      </c>
      <c r="T25" s="2">
        <v>2030</v>
      </c>
      <c r="U25" s="2" t="s">
        <v>14</v>
      </c>
      <c r="V25" s="2" t="s">
        <v>13</v>
      </c>
    </row>
    <row r="26" spans="1:22" x14ac:dyDescent="0.3">
      <c r="A26" s="1">
        <v>1</v>
      </c>
      <c r="B26" s="1" t="s">
        <v>28</v>
      </c>
      <c r="C26" s="15">
        <f>'ER pro Projekt'!C13</f>
        <v>0.1</v>
      </c>
      <c r="D26" s="15">
        <f>D10*$C26</f>
        <v>0</v>
      </c>
      <c r="E26" s="15">
        <f t="shared" ref="E26:M26" si="35">E10*$C26</f>
        <v>0.5</v>
      </c>
      <c r="F26" s="15">
        <f t="shared" si="35"/>
        <v>1.7000000000000002</v>
      </c>
      <c r="G26" s="15">
        <f t="shared" si="35"/>
        <v>2.9000000000000004</v>
      </c>
      <c r="H26" s="15">
        <f t="shared" si="35"/>
        <v>4.1000000000000005</v>
      </c>
      <c r="I26" s="15">
        <f t="shared" si="35"/>
        <v>5.3000000000000007</v>
      </c>
      <c r="J26" s="15">
        <f t="shared" si="35"/>
        <v>5.3000000000000007</v>
      </c>
      <c r="K26" s="15">
        <f t="shared" si="35"/>
        <v>4.1000000000000005</v>
      </c>
      <c r="L26" s="15">
        <f t="shared" si="35"/>
        <v>2.9000000000000004</v>
      </c>
      <c r="M26" s="15">
        <f t="shared" si="35"/>
        <v>1.7000000000000002</v>
      </c>
      <c r="N26" s="15">
        <f t="shared" ref="N26:O26" si="36">N10*$C26</f>
        <v>0.5</v>
      </c>
      <c r="O26" s="15">
        <f t="shared" si="36"/>
        <v>0</v>
      </c>
      <c r="P26" s="15">
        <f t="shared" ref="P26:T30" si="37">P10*$C26</f>
        <v>0</v>
      </c>
      <c r="Q26" s="15">
        <f t="shared" si="37"/>
        <v>0</v>
      </c>
      <c r="R26" s="15">
        <f t="shared" si="37"/>
        <v>0</v>
      </c>
      <c r="S26" s="15">
        <f t="shared" si="37"/>
        <v>0</v>
      </c>
      <c r="T26" s="15">
        <f t="shared" si="37"/>
        <v>0</v>
      </c>
      <c r="U26" s="16">
        <f>SUM(D26:J26)</f>
        <v>19.800000000000004</v>
      </c>
      <c r="V26" s="16">
        <f>SUM(D26:N26)</f>
        <v>29.000000000000004</v>
      </c>
    </row>
    <row r="27" spans="1:22" x14ac:dyDescent="0.3">
      <c r="A27" s="1">
        <v>2</v>
      </c>
      <c r="B27" s="1" t="s">
        <v>27</v>
      </c>
      <c r="C27" s="15">
        <f>'ER pro Projekt'!C14</f>
        <v>0.1</v>
      </c>
      <c r="D27" s="15">
        <f t="shared" ref="D27:M30" si="38">D11*$C27</f>
        <v>2.5000000000000001E-2</v>
      </c>
      <c r="E27" s="15">
        <f t="shared" si="38"/>
        <v>0.60000000000000009</v>
      </c>
      <c r="F27" s="15">
        <f t="shared" si="38"/>
        <v>2.1</v>
      </c>
      <c r="G27" s="15">
        <f t="shared" si="38"/>
        <v>3.6</v>
      </c>
      <c r="H27" s="15">
        <f t="shared" si="38"/>
        <v>5.1000000000000005</v>
      </c>
      <c r="I27" s="15">
        <f t="shared" si="38"/>
        <v>6.5</v>
      </c>
      <c r="J27" s="15">
        <f t="shared" si="38"/>
        <v>7</v>
      </c>
      <c r="K27" s="15">
        <f t="shared" si="38"/>
        <v>5.5</v>
      </c>
      <c r="L27" s="15">
        <f t="shared" si="38"/>
        <v>4</v>
      </c>
      <c r="M27" s="15">
        <f t="shared" si="38"/>
        <v>2.5</v>
      </c>
      <c r="N27" s="15">
        <f t="shared" ref="N27:O27" si="39">N11*$C27</f>
        <v>1</v>
      </c>
      <c r="O27" s="15">
        <f t="shared" si="39"/>
        <v>0</v>
      </c>
      <c r="P27" s="15">
        <f t="shared" ref="P27" si="40">P11*$C27</f>
        <v>0</v>
      </c>
      <c r="Q27" s="15">
        <f t="shared" si="37"/>
        <v>0</v>
      </c>
      <c r="R27" s="15">
        <f t="shared" si="37"/>
        <v>0</v>
      </c>
      <c r="S27" s="15">
        <f t="shared" si="37"/>
        <v>0</v>
      </c>
      <c r="T27" s="15">
        <f t="shared" si="37"/>
        <v>0</v>
      </c>
      <c r="U27" s="16">
        <f t="shared" ref="U27:U30" si="41">SUM(D27:J27)</f>
        <v>24.925000000000001</v>
      </c>
      <c r="V27" s="16">
        <f t="shared" ref="V27:V30" si="42">SUM(D27:N27)</f>
        <v>37.924999999999997</v>
      </c>
    </row>
    <row r="28" spans="1:22" x14ac:dyDescent="0.3">
      <c r="A28" s="1">
        <v>3</v>
      </c>
      <c r="B28" s="1" t="s">
        <v>29</v>
      </c>
      <c r="C28" s="15">
        <f>'ER pro Projekt'!C15</f>
        <v>0.1</v>
      </c>
      <c r="D28" s="15">
        <f t="shared" si="38"/>
        <v>2.5000000000000001E-2</v>
      </c>
      <c r="E28" s="15">
        <f t="shared" si="38"/>
        <v>0.4</v>
      </c>
      <c r="F28" s="15">
        <f t="shared" si="38"/>
        <v>0.70000000000000007</v>
      </c>
      <c r="G28" s="15">
        <f t="shared" si="38"/>
        <v>1</v>
      </c>
      <c r="H28" s="15">
        <f t="shared" si="38"/>
        <v>1.2000000000000002</v>
      </c>
      <c r="I28" s="15">
        <f t="shared" si="38"/>
        <v>1.3</v>
      </c>
      <c r="J28" s="15">
        <f t="shared" si="38"/>
        <v>1.1000000000000001</v>
      </c>
      <c r="K28" s="15">
        <f t="shared" si="38"/>
        <v>0.8</v>
      </c>
      <c r="L28" s="15">
        <f t="shared" si="38"/>
        <v>0.5</v>
      </c>
      <c r="M28" s="15">
        <f t="shared" si="38"/>
        <v>0.30000000000000004</v>
      </c>
      <c r="N28" s="15">
        <f t="shared" ref="N28:O28" si="43">N12*$C28</f>
        <v>0.1</v>
      </c>
      <c r="O28" s="15">
        <f t="shared" si="43"/>
        <v>0</v>
      </c>
      <c r="P28" s="15">
        <f t="shared" ref="P28" si="44">P12*$C28</f>
        <v>0</v>
      </c>
      <c r="Q28" s="15">
        <f t="shared" si="37"/>
        <v>0</v>
      </c>
      <c r="R28" s="15">
        <f t="shared" si="37"/>
        <v>0</v>
      </c>
      <c r="S28" s="15">
        <f t="shared" si="37"/>
        <v>0</v>
      </c>
      <c r="T28" s="15">
        <f t="shared" si="37"/>
        <v>0</v>
      </c>
      <c r="U28" s="16">
        <f t="shared" si="41"/>
        <v>5.7249999999999996</v>
      </c>
      <c r="V28" s="16">
        <f t="shared" si="42"/>
        <v>7.4249999999999989</v>
      </c>
    </row>
    <row r="29" spans="1:22" x14ac:dyDescent="0.3">
      <c r="A29" s="1">
        <v>4</v>
      </c>
      <c r="B29" s="1" t="s">
        <v>30</v>
      </c>
      <c r="C29" s="15">
        <f>'ER pro Projekt'!C16</f>
        <v>0.1</v>
      </c>
      <c r="D29" s="15">
        <f t="shared" si="38"/>
        <v>0</v>
      </c>
      <c r="E29" s="15">
        <f t="shared" si="38"/>
        <v>0.1</v>
      </c>
      <c r="F29" s="15">
        <f t="shared" si="38"/>
        <v>0.30000000000000004</v>
      </c>
      <c r="G29" s="15">
        <f t="shared" si="38"/>
        <v>0.4</v>
      </c>
      <c r="H29" s="15">
        <f t="shared" si="38"/>
        <v>0.5</v>
      </c>
      <c r="I29" s="15">
        <f t="shared" si="38"/>
        <v>0.60000000000000009</v>
      </c>
      <c r="J29" s="15">
        <f t="shared" si="38"/>
        <v>0.5</v>
      </c>
      <c r="K29" s="15">
        <f t="shared" si="38"/>
        <v>0.30000000000000004</v>
      </c>
      <c r="L29" s="15">
        <f t="shared" si="38"/>
        <v>0.2</v>
      </c>
      <c r="M29" s="15">
        <f t="shared" si="38"/>
        <v>0.1</v>
      </c>
      <c r="N29" s="15">
        <f t="shared" ref="N29:O29" si="45">N13*$C29</f>
        <v>0</v>
      </c>
      <c r="O29" s="15">
        <f t="shared" si="45"/>
        <v>0</v>
      </c>
      <c r="P29" s="15">
        <f t="shared" ref="P29" si="46">P13*$C29</f>
        <v>0</v>
      </c>
      <c r="Q29" s="15">
        <f t="shared" si="37"/>
        <v>0</v>
      </c>
      <c r="R29" s="15">
        <f t="shared" si="37"/>
        <v>0</v>
      </c>
      <c r="S29" s="15">
        <f t="shared" si="37"/>
        <v>0</v>
      </c>
      <c r="T29" s="15">
        <f t="shared" si="37"/>
        <v>0</v>
      </c>
      <c r="U29" s="16">
        <f t="shared" si="41"/>
        <v>2.4000000000000004</v>
      </c>
      <c r="V29" s="16">
        <f t="shared" si="42"/>
        <v>3.0000000000000004</v>
      </c>
    </row>
    <row r="30" spans="1:22" x14ac:dyDescent="0.3">
      <c r="A30" s="1">
        <v>5</v>
      </c>
      <c r="B30" s="1" t="s">
        <v>7</v>
      </c>
      <c r="C30" s="15">
        <f>'ER pro Projekt'!C17</f>
        <v>0.1</v>
      </c>
      <c r="D30" s="15">
        <f t="shared" si="38"/>
        <v>2.5000000000000001E-2</v>
      </c>
      <c r="E30" s="15">
        <f t="shared" si="38"/>
        <v>0.2</v>
      </c>
      <c r="F30" s="15">
        <f t="shared" si="38"/>
        <v>0.30000000000000004</v>
      </c>
      <c r="G30" s="15">
        <f t="shared" si="38"/>
        <v>0.4</v>
      </c>
      <c r="H30" s="15">
        <f t="shared" si="38"/>
        <v>0.5</v>
      </c>
      <c r="I30" s="15">
        <f t="shared" si="38"/>
        <v>0.5</v>
      </c>
      <c r="J30" s="15">
        <f t="shared" si="38"/>
        <v>0.4</v>
      </c>
      <c r="K30" s="15">
        <f t="shared" si="38"/>
        <v>0.30000000000000004</v>
      </c>
      <c r="L30" s="15">
        <f t="shared" si="38"/>
        <v>0.2</v>
      </c>
      <c r="M30" s="15">
        <f t="shared" si="38"/>
        <v>0.1</v>
      </c>
      <c r="N30" s="15">
        <f t="shared" ref="N30:O30" si="47">N14*$C30</f>
        <v>0</v>
      </c>
      <c r="O30" s="15">
        <f t="shared" si="47"/>
        <v>0</v>
      </c>
      <c r="P30" s="15">
        <f t="shared" ref="P30" si="48">P14*$C30</f>
        <v>0</v>
      </c>
      <c r="Q30" s="15">
        <f t="shared" si="37"/>
        <v>0</v>
      </c>
      <c r="R30" s="15">
        <f t="shared" si="37"/>
        <v>0</v>
      </c>
      <c r="S30" s="15">
        <f t="shared" si="37"/>
        <v>0</v>
      </c>
      <c r="T30" s="15">
        <f t="shared" si="37"/>
        <v>0</v>
      </c>
      <c r="U30" s="16">
        <f t="shared" si="41"/>
        <v>2.3250000000000002</v>
      </c>
      <c r="V30" s="16">
        <f t="shared" si="42"/>
        <v>2.9250000000000003</v>
      </c>
    </row>
    <row r="31" spans="1:22" x14ac:dyDescent="0.3">
      <c r="A31" s="2"/>
      <c r="B31" s="2"/>
      <c r="C31" s="18"/>
      <c r="D31" s="2">
        <v>2014</v>
      </c>
      <c r="E31" s="2">
        <v>2015</v>
      </c>
      <c r="F31" s="2">
        <v>2016</v>
      </c>
      <c r="G31" s="2">
        <v>2017</v>
      </c>
      <c r="H31" s="2">
        <v>2018</v>
      </c>
      <c r="I31" s="2">
        <v>2019</v>
      </c>
      <c r="J31" s="2">
        <v>2020</v>
      </c>
      <c r="K31" s="2">
        <v>2021</v>
      </c>
      <c r="L31" s="2">
        <v>2022</v>
      </c>
      <c r="M31" s="2">
        <v>2023</v>
      </c>
      <c r="N31" s="2">
        <v>2024</v>
      </c>
      <c r="O31" s="2">
        <v>2025</v>
      </c>
      <c r="P31" s="2">
        <v>2026</v>
      </c>
      <c r="Q31" s="2">
        <v>2027</v>
      </c>
      <c r="R31" s="2">
        <v>2028</v>
      </c>
      <c r="S31" s="2">
        <v>2029</v>
      </c>
      <c r="T31" s="2">
        <v>2030</v>
      </c>
      <c r="U31" s="2" t="s">
        <v>14</v>
      </c>
      <c r="V31" s="2" t="s">
        <v>13</v>
      </c>
    </row>
    <row r="32" spans="1:22" x14ac:dyDescent="0.3">
      <c r="A32" s="1"/>
      <c r="B32" s="17" t="s">
        <v>13</v>
      </c>
      <c r="C32" s="1"/>
      <c r="D32" s="16">
        <f>SUM(D26:D30)</f>
        <v>7.5000000000000011E-2</v>
      </c>
      <c r="E32" s="16">
        <f t="shared" ref="E32" si="49">SUM(E26:E30)</f>
        <v>1.8</v>
      </c>
      <c r="F32" s="16">
        <f t="shared" ref="F32" si="50">SUM(F26:F30)</f>
        <v>5.0999999999999996</v>
      </c>
      <c r="G32" s="16">
        <f t="shared" ref="G32" si="51">SUM(G26:G30)</f>
        <v>8.3000000000000007</v>
      </c>
      <c r="H32" s="16">
        <f t="shared" ref="H32" si="52">SUM(H26:H30)</f>
        <v>11.400000000000002</v>
      </c>
      <c r="I32" s="16">
        <f t="shared" ref="I32" si="53">SUM(I26:I30)</f>
        <v>14.200000000000001</v>
      </c>
      <c r="J32" s="16">
        <f t="shared" ref="J32" si="54">SUM(J26:J30)</f>
        <v>14.3</v>
      </c>
      <c r="K32" s="16">
        <f t="shared" ref="K32" si="55">SUM(K26:K30)</f>
        <v>11.000000000000004</v>
      </c>
      <c r="L32" s="16">
        <f t="shared" ref="L32" si="56">SUM(L26:L30)</f>
        <v>7.8000000000000007</v>
      </c>
      <c r="M32" s="16">
        <f t="shared" ref="M32:T32" si="57">SUM(M26:M30)</f>
        <v>4.6999999999999993</v>
      </c>
      <c r="N32" s="16">
        <f t="shared" si="57"/>
        <v>1.6</v>
      </c>
      <c r="O32" s="16">
        <f t="shared" si="57"/>
        <v>0</v>
      </c>
      <c r="P32" s="16">
        <f t="shared" si="57"/>
        <v>0</v>
      </c>
      <c r="Q32" s="16">
        <f t="shared" si="57"/>
        <v>0</v>
      </c>
      <c r="R32" s="16">
        <f t="shared" si="57"/>
        <v>0</v>
      </c>
      <c r="S32" s="16">
        <f t="shared" si="57"/>
        <v>0</v>
      </c>
      <c r="T32" s="16">
        <f t="shared" si="57"/>
        <v>0</v>
      </c>
      <c r="U32" s="16">
        <f>SUM(U26:U30)</f>
        <v>55.175000000000011</v>
      </c>
      <c r="V32" s="16">
        <f>SUM(V26:V30)</f>
        <v>80.274999999999991</v>
      </c>
    </row>
    <row r="34" spans="1:22" x14ac:dyDescent="0.3">
      <c r="A34" s="3" t="s">
        <v>16</v>
      </c>
      <c r="B34" s="4"/>
      <c r="C34" s="4" t="s">
        <v>12</v>
      </c>
      <c r="D34" s="2">
        <v>2014</v>
      </c>
      <c r="E34" s="2">
        <v>2015</v>
      </c>
      <c r="F34" s="2">
        <v>2016</v>
      </c>
      <c r="G34" s="2">
        <v>2017</v>
      </c>
      <c r="H34" s="2">
        <v>2018</v>
      </c>
      <c r="I34" s="2">
        <v>2019</v>
      </c>
      <c r="J34" s="2">
        <v>2020</v>
      </c>
      <c r="K34" s="2">
        <v>2021</v>
      </c>
      <c r="L34" s="2">
        <v>2022</v>
      </c>
      <c r="M34" s="2">
        <v>2023</v>
      </c>
      <c r="N34" s="2">
        <v>2024</v>
      </c>
      <c r="O34" s="2">
        <v>2025</v>
      </c>
      <c r="P34" s="2">
        <v>2026</v>
      </c>
      <c r="Q34" s="2">
        <v>2027</v>
      </c>
      <c r="R34" s="2">
        <v>2028</v>
      </c>
      <c r="S34" s="2">
        <v>2029</v>
      </c>
      <c r="T34" s="2">
        <v>2030</v>
      </c>
      <c r="U34" s="2" t="s">
        <v>14</v>
      </c>
      <c r="V34" s="2" t="s">
        <v>13</v>
      </c>
    </row>
    <row r="35" spans="1:22" x14ac:dyDescent="0.3">
      <c r="A35" s="1">
        <v>1</v>
      </c>
      <c r="B35" s="1" t="s">
        <v>28</v>
      </c>
      <c r="C35" s="16">
        <f>C17-C26</f>
        <v>84.9</v>
      </c>
      <c r="D35" s="16">
        <f t="shared" ref="D35:V35" si="58">D17-D26</f>
        <v>0</v>
      </c>
      <c r="E35" s="16">
        <f t="shared" si="58"/>
        <v>424.5</v>
      </c>
      <c r="F35" s="16">
        <f t="shared" si="58"/>
        <v>1443.3</v>
      </c>
      <c r="G35" s="16">
        <f t="shared" si="58"/>
        <v>2462.1</v>
      </c>
      <c r="H35" s="16">
        <f t="shared" si="58"/>
        <v>3480.9</v>
      </c>
      <c r="I35" s="16">
        <f t="shared" si="58"/>
        <v>4499.7</v>
      </c>
      <c r="J35" s="16">
        <f t="shared" si="58"/>
        <v>4499.7</v>
      </c>
      <c r="K35" s="16">
        <f t="shared" si="58"/>
        <v>3480.9</v>
      </c>
      <c r="L35" s="16">
        <f t="shared" si="58"/>
        <v>2462.1</v>
      </c>
      <c r="M35" s="16">
        <f t="shared" si="58"/>
        <v>1443.3</v>
      </c>
      <c r="N35" s="16">
        <f t="shared" ref="N35:O35" si="59">N17-N26</f>
        <v>424.5</v>
      </c>
      <c r="O35" s="16">
        <f t="shared" si="59"/>
        <v>0</v>
      </c>
      <c r="P35" s="16">
        <f t="shared" ref="P35:T39" si="60">P17-P26</f>
        <v>0</v>
      </c>
      <c r="Q35" s="16">
        <f t="shared" si="60"/>
        <v>0</v>
      </c>
      <c r="R35" s="16">
        <f t="shared" si="60"/>
        <v>0</v>
      </c>
      <c r="S35" s="16">
        <f t="shared" si="60"/>
        <v>0</v>
      </c>
      <c r="T35" s="16">
        <f t="shared" si="60"/>
        <v>0</v>
      </c>
      <c r="U35" s="16">
        <f t="shared" si="58"/>
        <v>16810.2</v>
      </c>
      <c r="V35" s="16">
        <f t="shared" si="58"/>
        <v>24621</v>
      </c>
    </row>
    <row r="36" spans="1:22" x14ac:dyDescent="0.3">
      <c r="A36" s="1">
        <v>2</v>
      </c>
      <c r="B36" s="1" t="s">
        <v>27</v>
      </c>
      <c r="C36" s="16">
        <f t="shared" ref="C36:V39" si="61">C18-C27</f>
        <v>27.9</v>
      </c>
      <c r="D36" s="16">
        <f t="shared" si="61"/>
        <v>6.9749999999999996</v>
      </c>
      <c r="E36" s="16">
        <f t="shared" si="61"/>
        <v>167.4</v>
      </c>
      <c r="F36" s="16">
        <f t="shared" si="61"/>
        <v>585.9</v>
      </c>
      <c r="G36" s="16">
        <f t="shared" si="61"/>
        <v>1004.4</v>
      </c>
      <c r="H36" s="16">
        <f t="shared" si="61"/>
        <v>1422.9</v>
      </c>
      <c r="I36" s="16">
        <f t="shared" si="61"/>
        <v>1813.5</v>
      </c>
      <c r="J36" s="16">
        <f t="shared" si="61"/>
        <v>1953</v>
      </c>
      <c r="K36" s="16">
        <f t="shared" si="61"/>
        <v>1534.5</v>
      </c>
      <c r="L36" s="16">
        <f t="shared" si="61"/>
        <v>1116</v>
      </c>
      <c r="M36" s="16">
        <f t="shared" si="61"/>
        <v>697.5</v>
      </c>
      <c r="N36" s="16">
        <f t="shared" ref="N36:O36" si="62">N18-N27</f>
        <v>279</v>
      </c>
      <c r="O36" s="16">
        <f t="shared" si="62"/>
        <v>0</v>
      </c>
      <c r="P36" s="16">
        <f t="shared" ref="P36" si="63">P18-P27</f>
        <v>0</v>
      </c>
      <c r="Q36" s="16">
        <f t="shared" si="60"/>
        <v>0</v>
      </c>
      <c r="R36" s="16">
        <f t="shared" si="60"/>
        <v>0</v>
      </c>
      <c r="S36" s="16">
        <f t="shared" si="60"/>
        <v>0</v>
      </c>
      <c r="T36" s="16">
        <f t="shared" si="60"/>
        <v>0</v>
      </c>
      <c r="U36" s="16">
        <f t="shared" si="61"/>
        <v>6954.0749999999998</v>
      </c>
      <c r="V36" s="16">
        <f t="shared" si="61"/>
        <v>10581.075000000001</v>
      </c>
    </row>
    <row r="37" spans="1:22" x14ac:dyDescent="0.3">
      <c r="A37" s="1">
        <v>3</v>
      </c>
      <c r="B37" s="1" t="s">
        <v>29</v>
      </c>
      <c r="C37" s="16">
        <f t="shared" si="61"/>
        <v>117.9</v>
      </c>
      <c r="D37" s="16">
        <f t="shared" si="61"/>
        <v>29.475000000000001</v>
      </c>
      <c r="E37" s="16">
        <f t="shared" si="61"/>
        <v>471.6</v>
      </c>
      <c r="F37" s="16">
        <f t="shared" si="61"/>
        <v>825.3</v>
      </c>
      <c r="G37" s="16">
        <f t="shared" si="61"/>
        <v>1179</v>
      </c>
      <c r="H37" s="16">
        <f t="shared" si="61"/>
        <v>1414.8</v>
      </c>
      <c r="I37" s="16">
        <f t="shared" si="61"/>
        <v>1532.7</v>
      </c>
      <c r="J37" s="16">
        <f t="shared" si="61"/>
        <v>1296.9000000000001</v>
      </c>
      <c r="K37" s="16">
        <f t="shared" si="61"/>
        <v>943.2</v>
      </c>
      <c r="L37" s="16">
        <f t="shared" si="61"/>
        <v>589.5</v>
      </c>
      <c r="M37" s="16">
        <f t="shared" si="61"/>
        <v>353.7</v>
      </c>
      <c r="N37" s="16">
        <f t="shared" ref="N37:O37" si="64">N19-N28</f>
        <v>117.9</v>
      </c>
      <c r="O37" s="16">
        <f t="shared" si="64"/>
        <v>0</v>
      </c>
      <c r="P37" s="16">
        <f t="shared" ref="P37" si="65">P19-P28</f>
        <v>0</v>
      </c>
      <c r="Q37" s="16">
        <f t="shared" si="60"/>
        <v>0</v>
      </c>
      <c r="R37" s="16">
        <f t="shared" si="60"/>
        <v>0</v>
      </c>
      <c r="S37" s="16">
        <f t="shared" si="60"/>
        <v>0</v>
      </c>
      <c r="T37" s="16">
        <f t="shared" si="60"/>
        <v>0</v>
      </c>
      <c r="U37" s="16">
        <f t="shared" si="61"/>
        <v>6749.7749999999996</v>
      </c>
      <c r="V37" s="16">
        <f t="shared" si="61"/>
        <v>8754.0750000000007</v>
      </c>
    </row>
    <row r="38" spans="1:22" x14ac:dyDescent="0.3">
      <c r="A38" s="1">
        <v>4</v>
      </c>
      <c r="B38" s="1" t="s">
        <v>25</v>
      </c>
      <c r="C38" s="16">
        <f t="shared" si="61"/>
        <v>85.9</v>
      </c>
      <c r="D38" s="16">
        <f t="shared" si="61"/>
        <v>0</v>
      </c>
      <c r="E38" s="16">
        <f t="shared" si="61"/>
        <v>85.9</v>
      </c>
      <c r="F38" s="16">
        <f t="shared" si="61"/>
        <v>257.7</v>
      </c>
      <c r="G38" s="16">
        <f t="shared" si="61"/>
        <v>343.6</v>
      </c>
      <c r="H38" s="16">
        <f t="shared" si="61"/>
        <v>429.5</v>
      </c>
      <c r="I38" s="16">
        <f t="shared" si="61"/>
        <v>515.4</v>
      </c>
      <c r="J38" s="16">
        <f t="shared" si="61"/>
        <v>429.5</v>
      </c>
      <c r="K38" s="16">
        <f t="shared" si="61"/>
        <v>257.7</v>
      </c>
      <c r="L38" s="16">
        <f t="shared" si="61"/>
        <v>171.8</v>
      </c>
      <c r="M38" s="16">
        <f t="shared" si="61"/>
        <v>85.9</v>
      </c>
      <c r="N38" s="16">
        <f t="shared" ref="N38:O38" si="66">N20-N29</f>
        <v>0</v>
      </c>
      <c r="O38" s="16">
        <f t="shared" si="66"/>
        <v>0</v>
      </c>
      <c r="P38" s="16">
        <f t="shared" ref="P38" si="67">P20-P29</f>
        <v>0</v>
      </c>
      <c r="Q38" s="16">
        <f t="shared" si="60"/>
        <v>0</v>
      </c>
      <c r="R38" s="16">
        <f t="shared" si="60"/>
        <v>0</v>
      </c>
      <c r="S38" s="16">
        <f t="shared" si="60"/>
        <v>0</v>
      </c>
      <c r="T38" s="16">
        <f t="shared" si="60"/>
        <v>0</v>
      </c>
      <c r="U38" s="16">
        <f t="shared" si="61"/>
        <v>2061.6</v>
      </c>
      <c r="V38" s="16">
        <f t="shared" si="61"/>
        <v>2577</v>
      </c>
    </row>
    <row r="39" spans="1:22" x14ac:dyDescent="0.3">
      <c r="A39" s="1">
        <v>5</v>
      </c>
      <c r="B39" s="1" t="s">
        <v>7</v>
      </c>
      <c r="C39" s="16">
        <f t="shared" si="61"/>
        <v>113.9</v>
      </c>
      <c r="D39" s="16">
        <f t="shared" si="61"/>
        <v>28.475000000000001</v>
      </c>
      <c r="E39" s="16">
        <f t="shared" si="61"/>
        <v>227.8</v>
      </c>
      <c r="F39" s="16">
        <f t="shared" si="61"/>
        <v>341.7</v>
      </c>
      <c r="G39" s="16">
        <f t="shared" si="61"/>
        <v>455.6</v>
      </c>
      <c r="H39" s="16">
        <f t="shared" si="61"/>
        <v>569.5</v>
      </c>
      <c r="I39" s="16">
        <f t="shared" si="61"/>
        <v>569.5</v>
      </c>
      <c r="J39" s="16">
        <f t="shared" si="61"/>
        <v>455.6</v>
      </c>
      <c r="K39" s="16">
        <f t="shared" si="61"/>
        <v>341.7</v>
      </c>
      <c r="L39" s="16">
        <f t="shared" si="61"/>
        <v>227.8</v>
      </c>
      <c r="M39" s="16">
        <f t="shared" si="61"/>
        <v>113.9</v>
      </c>
      <c r="N39" s="16">
        <f t="shared" ref="N39:O39" si="68">N21-N30</f>
        <v>0</v>
      </c>
      <c r="O39" s="16">
        <f t="shared" si="68"/>
        <v>0</v>
      </c>
      <c r="P39" s="16">
        <f t="shared" ref="P39" si="69">P21-P30</f>
        <v>0</v>
      </c>
      <c r="Q39" s="16">
        <f t="shared" si="60"/>
        <v>0</v>
      </c>
      <c r="R39" s="16">
        <f t="shared" si="60"/>
        <v>0</v>
      </c>
      <c r="S39" s="16">
        <f t="shared" si="60"/>
        <v>0</v>
      </c>
      <c r="T39" s="16">
        <f t="shared" si="60"/>
        <v>0</v>
      </c>
      <c r="U39" s="16">
        <f t="shared" si="61"/>
        <v>2648.1750000000002</v>
      </c>
      <c r="V39" s="16">
        <f t="shared" si="61"/>
        <v>3331.5749999999998</v>
      </c>
    </row>
    <row r="40" spans="1:22" x14ac:dyDescent="0.3">
      <c r="A40" s="2"/>
      <c r="B40" s="2"/>
      <c r="C40" s="18"/>
      <c r="D40" s="2">
        <v>2014</v>
      </c>
      <c r="E40" s="2">
        <v>2015</v>
      </c>
      <c r="F40" s="2">
        <v>2016</v>
      </c>
      <c r="G40" s="2">
        <v>2017</v>
      </c>
      <c r="H40" s="2">
        <v>2018</v>
      </c>
      <c r="I40" s="2">
        <v>2019</v>
      </c>
      <c r="J40" s="2">
        <v>2020</v>
      </c>
      <c r="K40" s="2">
        <v>2021</v>
      </c>
      <c r="L40" s="2">
        <v>2022</v>
      </c>
      <c r="M40" s="2">
        <v>2023</v>
      </c>
      <c r="N40" s="2">
        <v>2024</v>
      </c>
      <c r="O40" s="2">
        <v>2025</v>
      </c>
      <c r="P40" s="2">
        <v>2026</v>
      </c>
      <c r="Q40" s="2">
        <v>2027</v>
      </c>
      <c r="R40" s="2">
        <v>2028</v>
      </c>
      <c r="S40" s="2">
        <v>2029</v>
      </c>
      <c r="T40" s="2">
        <v>2030</v>
      </c>
      <c r="U40" s="2" t="s">
        <v>14</v>
      </c>
      <c r="V40" s="2" t="s">
        <v>13</v>
      </c>
    </row>
    <row r="41" spans="1:22" x14ac:dyDescent="0.3">
      <c r="A41" s="1"/>
      <c r="B41" s="17" t="s">
        <v>13</v>
      </c>
      <c r="C41" s="1"/>
      <c r="D41" s="16">
        <f>SUM(D35:D39)</f>
        <v>64.925000000000011</v>
      </c>
      <c r="E41" s="16">
        <f t="shared" ref="E41" si="70">SUM(E35:E39)</f>
        <v>1377.2</v>
      </c>
      <c r="F41" s="16">
        <f t="shared" ref="F41" si="71">SUM(F35:F39)</f>
        <v>3453.8999999999996</v>
      </c>
      <c r="G41" s="16">
        <f t="shared" ref="G41" si="72">SUM(G35:G39)</f>
        <v>5444.7000000000007</v>
      </c>
      <c r="H41" s="16">
        <f t="shared" ref="H41" si="73">SUM(H35:H39)</f>
        <v>7317.6</v>
      </c>
      <c r="I41" s="16">
        <f t="shared" ref="I41" si="74">SUM(I35:I39)</f>
        <v>8930.7999999999993</v>
      </c>
      <c r="J41" s="16">
        <f t="shared" ref="J41" si="75">SUM(J35:J39)</f>
        <v>8634.7000000000007</v>
      </c>
      <c r="K41" s="16">
        <f t="shared" ref="K41" si="76">SUM(K35:K39)</f>
        <v>6557.9999999999991</v>
      </c>
      <c r="L41" s="16">
        <f t="shared" ref="L41" si="77">SUM(L35:L39)</f>
        <v>4567.2000000000007</v>
      </c>
      <c r="M41" s="16">
        <f t="shared" ref="M41:T41" si="78">SUM(M35:M39)</f>
        <v>2694.3</v>
      </c>
      <c r="N41" s="16">
        <f t="shared" si="78"/>
        <v>821.4</v>
      </c>
      <c r="O41" s="16">
        <f t="shared" si="78"/>
        <v>0</v>
      </c>
      <c r="P41" s="16">
        <f t="shared" si="78"/>
        <v>0</v>
      </c>
      <c r="Q41" s="16">
        <f t="shared" si="78"/>
        <v>0</v>
      </c>
      <c r="R41" s="16">
        <f t="shared" si="78"/>
        <v>0</v>
      </c>
      <c r="S41" s="16">
        <f t="shared" si="78"/>
        <v>0</v>
      </c>
      <c r="T41" s="16">
        <f t="shared" si="78"/>
        <v>0</v>
      </c>
      <c r="U41" s="16">
        <f>SUM(U35:U39)</f>
        <v>35223.825000000004</v>
      </c>
      <c r="V41" s="16">
        <f>SUM(V35:V39)</f>
        <v>49864.724999999991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workbookViewId="0">
      <selection activeCell="K7" sqref="K7"/>
    </sheetView>
  </sheetViews>
  <sheetFormatPr baseColWidth="10" defaultRowHeight="14.4" x14ac:dyDescent="0.3"/>
  <cols>
    <col min="2" max="2" width="21.6640625" customWidth="1"/>
    <col min="3" max="3" width="16.5546875" customWidth="1"/>
    <col min="4" max="4" width="14.88671875" customWidth="1"/>
    <col min="5" max="5" width="16.33203125" customWidth="1"/>
    <col min="6" max="6" width="17.6640625" customWidth="1"/>
  </cols>
  <sheetData>
    <row r="4" spans="2:13" ht="67.5" customHeight="1" x14ac:dyDescent="0.3">
      <c r="B4" s="19" t="s">
        <v>1</v>
      </c>
      <c r="C4" s="19" t="s">
        <v>17</v>
      </c>
      <c r="D4" s="19" t="s">
        <v>18</v>
      </c>
      <c r="E4" s="19" t="s">
        <v>19</v>
      </c>
      <c r="F4" s="19" t="s">
        <v>20</v>
      </c>
    </row>
    <row r="5" spans="2:13" x14ac:dyDescent="0.3">
      <c r="B5" s="21">
        <v>2014</v>
      </c>
      <c r="C5" s="14">
        <f>ER_Berechnung!D23</f>
        <v>65</v>
      </c>
      <c r="D5" s="14">
        <f>ER_Berechnung!D32</f>
        <v>7.5000000000000011E-2</v>
      </c>
      <c r="E5" s="20"/>
      <c r="F5" s="14">
        <f>C5-D5</f>
        <v>64.924999999999997</v>
      </c>
      <c r="J5" s="12"/>
      <c r="K5" s="12"/>
      <c r="L5" s="12"/>
      <c r="M5" s="12"/>
    </row>
    <row r="6" spans="2:13" x14ac:dyDescent="0.3">
      <c r="B6" s="21">
        <v>2015</v>
      </c>
      <c r="C6" s="14">
        <f>ER_Berechnung!E23</f>
        <v>1379</v>
      </c>
      <c r="D6" s="14">
        <f>ER_Berechnung!E32</f>
        <v>1.8</v>
      </c>
      <c r="E6" s="20"/>
      <c r="F6" s="14">
        <f t="shared" ref="F6:F11" si="0">C6-D6</f>
        <v>1377.2</v>
      </c>
      <c r="J6" s="24"/>
      <c r="K6" s="24"/>
      <c r="L6" s="24"/>
      <c r="M6" s="12"/>
    </row>
    <row r="7" spans="2:13" x14ac:dyDescent="0.3">
      <c r="B7" s="21">
        <v>2016</v>
      </c>
      <c r="C7" s="14">
        <f>ER_Berechnung!F23</f>
        <v>3459</v>
      </c>
      <c r="D7" s="14">
        <f>ER_Berechnung!F32</f>
        <v>5.0999999999999996</v>
      </c>
      <c r="E7" s="20"/>
      <c r="F7" s="14">
        <f t="shared" si="0"/>
        <v>3453.9</v>
      </c>
      <c r="M7" s="12"/>
    </row>
    <row r="8" spans="2:13" x14ac:dyDescent="0.3">
      <c r="B8" s="21">
        <v>2017</v>
      </c>
      <c r="C8" s="14">
        <f>ER_Berechnung!G23</f>
        <v>5453</v>
      </c>
      <c r="D8" s="14">
        <f>ER_Berechnung!G32</f>
        <v>8.3000000000000007</v>
      </c>
      <c r="E8" s="20"/>
      <c r="F8" s="14">
        <f t="shared" si="0"/>
        <v>5444.7</v>
      </c>
      <c r="J8" s="12"/>
      <c r="K8" s="12"/>
      <c r="L8" s="12"/>
      <c r="M8" s="12"/>
    </row>
    <row r="9" spans="2:13" x14ac:dyDescent="0.3">
      <c r="B9" s="21">
        <v>2018</v>
      </c>
      <c r="C9" s="14">
        <f>ER_Berechnung!H41</f>
        <v>7317.6</v>
      </c>
      <c r="D9" s="14">
        <f>ER_Berechnung!H32</f>
        <v>11.400000000000002</v>
      </c>
      <c r="E9" s="20"/>
      <c r="F9" s="14">
        <f t="shared" si="0"/>
        <v>7306.2000000000007</v>
      </c>
    </row>
    <row r="10" spans="2:13" x14ac:dyDescent="0.3">
      <c r="B10" s="21">
        <v>2019</v>
      </c>
      <c r="C10" s="14">
        <f>ER_Berechnung!I23</f>
        <v>8945</v>
      </c>
      <c r="D10" s="14">
        <f>ER_Berechnung!I32</f>
        <v>14.200000000000001</v>
      </c>
      <c r="E10" s="20"/>
      <c r="F10" s="14">
        <f t="shared" si="0"/>
        <v>8930.7999999999993</v>
      </c>
    </row>
    <row r="11" spans="2:13" x14ac:dyDescent="0.3">
      <c r="B11" s="21">
        <v>2020</v>
      </c>
      <c r="C11" s="14">
        <f>ER_Berechnung!J23</f>
        <v>8649</v>
      </c>
      <c r="D11" s="14">
        <f>ER_Berechnung!J32</f>
        <v>14.3</v>
      </c>
      <c r="E11" s="20"/>
      <c r="F11" s="14">
        <f t="shared" si="0"/>
        <v>8634.7000000000007</v>
      </c>
    </row>
    <row r="12" spans="2:13" s="13" customFormat="1" x14ac:dyDescent="0.3">
      <c r="B12" s="22"/>
      <c r="C12" s="23"/>
      <c r="D12" s="23"/>
      <c r="E12" s="23"/>
      <c r="F12" s="23"/>
    </row>
    <row r="13" spans="2:13" s="13" customFormat="1" ht="27.6" x14ac:dyDescent="0.3">
      <c r="B13" s="21" t="s">
        <v>21</v>
      </c>
      <c r="C13" s="14">
        <f>SUM(C5:C12)</f>
        <v>35267.599999999999</v>
      </c>
      <c r="D13" s="14">
        <f>SUM(D5:D12)</f>
        <v>55.175000000000011</v>
      </c>
      <c r="E13" s="20"/>
      <c r="F13" s="14">
        <f>SUM(F5:F12)</f>
        <v>35212.425000000003</v>
      </c>
    </row>
    <row r="14" spans="2:13" s="13" customFormat="1" ht="41.4" x14ac:dyDescent="0.3">
      <c r="B14" s="21" t="s">
        <v>22</v>
      </c>
      <c r="C14" s="14">
        <f>ER_Berechnung!V23</f>
        <v>49945</v>
      </c>
      <c r="D14" s="14">
        <f>ER_Berechnung!V32</f>
        <v>80.274999999999991</v>
      </c>
      <c r="E14" s="20"/>
      <c r="F14" s="14">
        <f t="shared" ref="F14" si="1">C14-D14</f>
        <v>49864.724999999999</v>
      </c>
    </row>
    <row r="15" spans="2:13" s="13" customFormat="1" x14ac:dyDescent="0.3"/>
    <row r="16" spans="2:13" s="13" customFormat="1" x14ac:dyDescent="0.3"/>
    <row r="17" s="13" customFormat="1" x14ac:dyDescent="0.3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D31" sqref="D31"/>
    </sheetView>
  </sheetViews>
  <sheetFormatPr baseColWidth="10" defaultRowHeight="14.4" x14ac:dyDescent="0.3"/>
  <cols>
    <col min="1" max="1" width="6.5546875" customWidth="1"/>
    <col min="2" max="2" width="83.33203125" customWidth="1"/>
    <col min="3" max="7" width="8.44140625" customWidth="1"/>
  </cols>
  <sheetData>
    <row r="2" spans="1:8" x14ac:dyDescent="0.3">
      <c r="A2" s="3" t="s">
        <v>0</v>
      </c>
      <c r="B2" s="4"/>
      <c r="C2" s="3" t="s">
        <v>1</v>
      </c>
      <c r="D2" s="4"/>
      <c r="E2" s="4"/>
      <c r="F2" s="4"/>
      <c r="G2" s="5"/>
      <c r="H2" s="2" t="s">
        <v>8</v>
      </c>
    </row>
    <row r="3" spans="1:8" x14ac:dyDescent="0.3">
      <c r="A3" s="3" t="s">
        <v>3</v>
      </c>
      <c r="B3" s="4"/>
      <c r="C3" s="7" t="s">
        <v>4</v>
      </c>
      <c r="D3" s="8"/>
      <c r="E3" s="8"/>
      <c r="F3" s="8"/>
      <c r="G3" s="9"/>
      <c r="H3" s="2"/>
    </row>
    <row r="4" spans="1:8" x14ac:dyDescent="0.3">
      <c r="A4" s="3" t="s">
        <v>2</v>
      </c>
      <c r="B4" s="4"/>
      <c r="C4" s="6">
        <v>1</v>
      </c>
      <c r="D4" s="6">
        <v>2</v>
      </c>
      <c r="E4" s="6">
        <v>3</v>
      </c>
      <c r="F4" s="6">
        <v>4</v>
      </c>
      <c r="G4" s="6">
        <v>5</v>
      </c>
      <c r="H4" s="2"/>
    </row>
    <row r="5" spans="1:8" x14ac:dyDescent="0.3">
      <c r="A5" s="1">
        <v>1</v>
      </c>
      <c r="B5" s="1" t="s">
        <v>28</v>
      </c>
      <c r="C5" s="16">
        <v>85</v>
      </c>
      <c r="D5" s="16">
        <v>85</v>
      </c>
      <c r="E5" s="16">
        <v>85</v>
      </c>
      <c r="F5" s="16">
        <v>85</v>
      </c>
      <c r="G5" s="16">
        <v>85</v>
      </c>
      <c r="H5" s="16">
        <f>SUM(C5:G5)</f>
        <v>425</v>
      </c>
    </row>
    <row r="6" spans="1:8" x14ac:dyDescent="0.3">
      <c r="A6" s="1">
        <v>2</v>
      </c>
      <c r="B6" s="1" t="s">
        <v>27</v>
      </c>
      <c r="C6" s="16">
        <v>28</v>
      </c>
      <c r="D6" s="16">
        <v>28</v>
      </c>
      <c r="E6" s="16">
        <v>28</v>
      </c>
      <c r="F6" s="16">
        <v>28</v>
      </c>
      <c r="G6" s="16">
        <v>28</v>
      </c>
      <c r="H6" s="16">
        <f t="shared" ref="H6:H9" si="0">SUM(C6:G6)</f>
        <v>140</v>
      </c>
    </row>
    <row r="7" spans="1:8" x14ac:dyDescent="0.3">
      <c r="A7" s="1">
        <v>3</v>
      </c>
      <c r="B7" s="1" t="s">
        <v>29</v>
      </c>
      <c r="C7" s="16">
        <v>118</v>
      </c>
      <c r="D7" s="16">
        <v>118</v>
      </c>
      <c r="E7" s="16">
        <v>118</v>
      </c>
      <c r="F7" s="16">
        <v>118</v>
      </c>
      <c r="G7" s="16">
        <v>118</v>
      </c>
      <c r="H7" s="16">
        <f t="shared" si="0"/>
        <v>590</v>
      </c>
    </row>
    <row r="8" spans="1:8" x14ac:dyDescent="0.3">
      <c r="A8" s="1">
        <v>4</v>
      </c>
      <c r="B8" s="1" t="s">
        <v>31</v>
      </c>
      <c r="C8" s="16">
        <v>86</v>
      </c>
      <c r="D8" s="16">
        <v>86</v>
      </c>
      <c r="E8" s="16">
        <v>86</v>
      </c>
      <c r="F8" s="16">
        <v>86</v>
      </c>
      <c r="G8" s="16">
        <v>86</v>
      </c>
      <c r="H8" s="16">
        <f t="shared" si="0"/>
        <v>430</v>
      </c>
    </row>
    <row r="9" spans="1:8" x14ac:dyDescent="0.3">
      <c r="A9" s="1">
        <v>5</v>
      </c>
      <c r="B9" s="1" t="s">
        <v>7</v>
      </c>
      <c r="C9" s="16">
        <v>114</v>
      </c>
      <c r="D9" s="16">
        <v>114</v>
      </c>
      <c r="E9" s="16">
        <v>114</v>
      </c>
      <c r="F9" s="16">
        <v>114</v>
      </c>
      <c r="G9" s="16">
        <v>114</v>
      </c>
      <c r="H9" s="16">
        <f t="shared" si="0"/>
        <v>570</v>
      </c>
    </row>
    <row r="11" spans="1:8" s="11" customFormat="1" x14ac:dyDescent="0.3">
      <c r="A11" s="3" t="s">
        <v>5</v>
      </c>
      <c r="B11" s="4"/>
      <c r="C11" s="3" t="s">
        <v>4</v>
      </c>
      <c r="D11" s="4"/>
      <c r="E11" s="4"/>
      <c r="F11" s="4"/>
      <c r="G11" s="5"/>
      <c r="H11" s="2"/>
    </row>
    <row r="12" spans="1:8" s="11" customFormat="1" x14ac:dyDescent="0.3">
      <c r="A12" s="3" t="s">
        <v>2</v>
      </c>
      <c r="B12" s="4"/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2"/>
    </row>
    <row r="13" spans="1:8" s="11" customFormat="1" x14ac:dyDescent="0.3">
      <c r="A13" s="1">
        <v>1</v>
      </c>
      <c r="B13" s="1" t="s">
        <v>28</v>
      </c>
      <c r="C13" s="15">
        <v>0.1</v>
      </c>
      <c r="D13" s="15">
        <v>0.1</v>
      </c>
      <c r="E13" s="15">
        <v>0.1</v>
      </c>
      <c r="F13" s="15">
        <v>0.1</v>
      </c>
      <c r="G13" s="15">
        <v>0.1</v>
      </c>
      <c r="H13" s="15">
        <f>SUM(C13:G13)</f>
        <v>0.5</v>
      </c>
    </row>
    <row r="14" spans="1:8" s="11" customFormat="1" x14ac:dyDescent="0.3">
      <c r="A14" s="1">
        <v>2</v>
      </c>
      <c r="B14" s="1" t="s">
        <v>27</v>
      </c>
      <c r="C14" s="15">
        <v>0.1</v>
      </c>
      <c r="D14" s="15">
        <v>0.1</v>
      </c>
      <c r="E14" s="15">
        <v>0.1</v>
      </c>
      <c r="F14" s="15">
        <v>0.1</v>
      </c>
      <c r="G14" s="15">
        <v>0.1</v>
      </c>
      <c r="H14" s="15">
        <f t="shared" ref="H14:H17" si="1">SUM(C14:G14)</f>
        <v>0.5</v>
      </c>
    </row>
    <row r="15" spans="1:8" s="11" customFormat="1" x14ac:dyDescent="0.3">
      <c r="A15" s="1">
        <v>3</v>
      </c>
      <c r="B15" s="1" t="s">
        <v>29</v>
      </c>
      <c r="C15" s="15">
        <v>0.1</v>
      </c>
      <c r="D15" s="15">
        <v>0.1</v>
      </c>
      <c r="E15" s="15">
        <v>0.1</v>
      </c>
      <c r="F15" s="15">
        <v>0.1</v>
      </c>
      <c r="G15" s="15">
        <v>0.1</v>
      </c>
      <c r="H15" s="15">
        <f t="shared" si="1"/>
        <v>0.5</v>
      </c>
    </row>
    <row r="16" spans="1:8" s="11" customFormat="1" x14ac:dyDescent="0.3">
      <c r="A16" s="1">
        <v>4</v>
      </c>
      <c r="B16" s="1" t="s">
        <v>30</v>
      </c>
      <c r="C16" s="15">
        <v>0.1</v>
      </c>
      <c r="D16" s="15">
        <v>0.1</v>
      </c>
      <c r="E16" s="15">
        <v>0.1</v>
      </c>
      <c r="F16" s="15">
        <v>0.1</v>
      </c>
      <c r="G16" s="15">
        <v>0.1</v>
      </c>
      <c r="H16" s="15">
        <f t="shared" si="1"/>
        <v>0.5</v>
      </c>
    </row>
    <row r="17" spans="1:8" s="11" customFormat="1" x14ac:dyDescent="0.3">
      <c r="A17" s="1">
        <v>5</v>
      </c>
      <c r="B17" s="1" t="s">
        <v>7</v>
      </c>
      <c r="C17" s="1">
        <v>0.1</v>
      </c>
      <c r="D17" s="1">
        <v>0.1</v>
      </c>
      <c r="E17" s="1">
        <v>0.1</v>
      </c>
      <c r="F17" s="1">
        <v>0.1</v>
      </c>
      <c r="G17" s="1">
        <v>0.1</v>
      </c>
      <c r="H17" s="15">
        <f t="shared" si="1"/>
        <v>0.5</v>
      </c>
    </row>
    <row r="19" spans="1:8" s="11" customFormat="1" x14ac:dyDescent="0.3">
      <c r="A19" s="3" t="s">
        <v>6</v>
      </c>
      <c r="B19" s="4"/>
      <c r="C19" s="3" t="s">
        <v>4</v>
      </c>
      <c r="D19" s="4"/>
      <c r="E19" s="4"/>
      <c r="F19" s="4"/>
      <c r="G19" s="5"/>
      <c r="H19" s="2"/>
    </row>
    <row r="20" spans="1:8" s="11" customFormat="1" x14ac:dyDescent="0.3">
      <c r="A20" s="3" t="s">
        <v>2</v>
      </c>
      <c r="B20" s="4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2"/>
    </row>
    <row r="21" spans="1:8" s="11" customFormat="1" x14ac:dyDescent="0.3">
      <c r="A21" s="1">
        <v>1</v>
      </c>
      <c r="B21" s="1" t="s">
        <v>28</v>
      </c>
      <c r="C21" s="15">
        <f>C5-C13</f>
        <v>84.9</v>
      </c>
      <c r="D21" s="15">
        <f t="shared" ref="D21:G21" si="2">D5-D13</f>
        <v>84.9</v>
      </c>
      <c r="E21" s="15">
        <f t="shared" si="2"/>
        <v>84.9</v>
      </c>
      <c r="F21" s="15">
        <f t="shared" si="2"/>
        <v>84.9</v>
      </c>
      <c r="G21" s="15">
        <f t="shared" si="2"/>
        <v>84.9</v>
      </c>
      <c r="H21" s="16">
        <f>SUM(C21:G21)</f>
        <v>424.5</v>
      </c>
    </row>
    <row r="22" spans="1:8" s="11" customFormat="1" x14ac:dyDescent="0.3">
      <c r="A22" s="1">
        <v>2</v>
      </c>
      <c r="B22" s="1" t="s">
        <v>27</v>
      </c>
      <c r="C22" s="15">
        <f t="shared" ref="C22:G25" si="3">C6-C14</f>
        <v>27.9</v>
      </c>
      <c r="D22" s="15">
        <f t="shared" si="3"/>
        <v>27.9</v>
      </c>
      <c r="E22" s="15">
        <f t="shared" si="3"/>
        <v>27.9</v>
      </c>
      <c r="F22" s="15">
        <f t="shared" si="3"/>
        <v>27.9</v>
      </c>
      <c r="G22" s="15">
        <f t="shared" si="3"/>
        <v>27.9</v>
      </c>
      <c r="H22" s="16">
        <f t="shared" ref="H22:H25" si="4">SUM(C22:G22)</f>
        <v>139.5</v>
      </c>
    </row>
    <row r="23" spans="1:8" s="11" customFormat="1" x14ac:dyDescent="0.3">
      <c r="A23" s="1">
        <v>3</v>
      </c>
      <c r="B23" s="1" t="s">
        <v>29</v>
      </c>
      <c r="C23" s="15">
        <f t="shared" si="3"/>
        <v>117.9</v>
      </c>
      <c r="D23" s="15">
        <f t="shared" si="3"/>
        <v>117.9</v>
      </c>
      <c r="E23" s="15">
        <f t="shared" si="3"/>
        <v>117.9</v>
      </c>
      <c r="F23" s="15">
        <f t="shared" si="3"/>
        <v>117.9</v>
      </c>
      <c r="G23" s="15">
        <f t="shared" si="3"/>
        <v>117.9</v>
      </c>
      <c r="H23" s="16">
        <f t="shared" si="4"/>
        <v>589.5</v>
      </c>
    </row>
    <row r="24" spans="1:8" s="11" customFormat="1" x14ac:dyDescent="0.3">
      <c r="A24" s="1">
        <v>4</v>
      </c>
      <c r="B24" s="1" t="s">
        <v>30</v>
      </c>
      <c r="C24" s="15">
        <f t="shared" si="3"/>
        <v>85.9</v>
      </c>
      <c r="D24" s="15">
        <f t="shared" si="3"/>
        <v>85.9</v>
      </c>
      <c r="E24" s="15">
        <f t="shared" si="3"/>
        <v>85.9</v>
      </c>
      <c r="F24" s="15">
        <f t="shared" si="3"/>
        <v>85.9</v>
      </c>
      <c r="G24" s="15">
        <f t="shared" si="3"/>
        <v>85.9</v>
      </c>
      <c r="H24" s="16">
        <f t="shared" si="4"/>
        <v>429.5</v>
      </c>
    </row>
    <row r="25" spans="1:8" s="11" customFormat="1" x14ac:dyDescent="0.3">
      <c r="A25" s="1">
        <v>5</v>
      </c>
      <c r="B25" s="1" t="s">
        <v>7</v>
      </c>
      <c r="C25" s="15">
        <f t="shared" si="3"/>
        <v>113.9</v>
      </c>
      <c r="D25" s="15">
        <f t="shared" si="3"/>
        <v>113.9</v>
      </c>
      <c r="E25" s="15">
        <f t="shared" si="3"/>
        <v>113.9</v>
      </c>
      <c r="F25" s="15">
        <f t="shared" si="3"/>
        <v>113.9</v>
      </c>
      <c r="G25" s="15">
        <f t="shared" si="3"/>
        <v>113.9</v>
      </c>
      <c r="H25" s="16">
        <f t="shared" si="4"/>
        <v>569.5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ER_Berechnung</vt:lpstr>
      <vt:lpstr>Für_PoADD</vt:lpstr>
      <vt:lpstr>ER pro Projekt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von Mühlenen Aline BAFU</cp:lastModifiedBy>
  <dcterms:created xsi:type="dcterms:W3CDTF">2014-05-21T13:49:09Z</dcterms:created>
  <dcterms:modified xsi:type="dcterms:W3CDTF">2015-06-17T06:19:13Z</dcterms:modified>
</cp:coreProperties>
</file>