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80815715\AppData\Local\rubicon\Acta Nova Client\Data\623406487\"/>
    </mc:Choice>
  </mc:AlternateContent>
  <xr:revisionPtr revIDLastSave="0" documentId="13_ncr:1_{BCD25DB4-B593-4BB3-93E2-C3EE099AAB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thode 1" sheetId="4" r:id="rId1"/>
    <sheet name="Methode 2" sheetId="5" r:id="rId2"/>
    <sheet name="Methode 3a-3c" sheetId="7" r:id="rId3"/>
    <sheet name="NWA 3a" sheetId="2" r:id="rId4"/>
    <sheet name="NWA 3b" sheetId="8" r:id="rId5"/>
    <sheet name="NWA 3c" sheetId="9" r:id="rId6"/>
    <sheet name="Tabelle1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7" l="1"/>
  <c r="B19" i="5"/>
  <c r="C19" i="4"/>
  <c r="D6" i="4" l="1"/>
  <c r="H40" i="9" l="1"/>
  <c r="H30" i="8" l="1"/>
  <c r="H20" i="2"/>
  <c r="F20" i="2" l="1"/>
  <c r="G20" i="2"/>
  <c r="G30" i="8"/>
  <c r="F30" i="8"/>
  <c r="G40" i="9"/>
  <c r="F40" i="9"/>
  <c r="D32" i="8" l="1"/>
  <c r="D31" i="8"/>
  <c r="B17" i="7"/>
  <c r="D22" i="2"/>
  <c r="D21" i="2"/>
  <c r="D42" i="9" l="1"/>
  <c r="D41" i="9"/>
  <c r="E41" i="9"/>
  <c r="E31" i="8"/>
  <c r="C15" i="7" l="1"/>
  <c r="C14" i="7"/>
  <c r="C13" i="7"/>
  <c r="C12" i="7"/>
  <c r="C11" i="7"/>
  <c r="C10" i="7"/>
  <c r="C9" i="7"/>
  <c r="C8" i="7"/>
  <c r="C7" i="7"/>
  <c r="C6" i="7"/>
  <c r="C19" i="7" l="1"/>
  <c r="C17" i="7"/>
  <c r="B17" i="5"/>
  <c r="C15" i="5" l="1"/>
  <c r="C14" i="5"/>
  <c r="C13" i="5"/>
  <c r="C12" i="5"/>
  <c r="C11" i="5"/>
  <c r="C10" i="5"/>
  <c r="C9" i="5"/>
  <c r="C8" i="5"/>
  <c r="C7" i="5"/>
  <c r="C6" i="5"/>
  <c r="D7" i="4"/>
  <c r="D8" i="4"/>
  <c r="D9" i="4"/>
  <c r="D10" i="4"/>
  <c r="D11" i="4"/>
  <c r="D12" i="4"/>
  <c r="D13" i="4"/>
  <c r="D14" i="4"/>
  <c r="D15" i="4"/>
  <c r="C17" i="4"/>
  <c r="D19" i="4" l="1"/>
  <c r="C19" i="5"/>
  <c r="D17" i="4"/>
  <c r="C17" i="5"/>
  <c r="E21" i="2" l="1"/>
</calcChain>
</file>

<file path=xl/sharedStrings.xml><?xml version="1.0" encoding="utf-8"?>
<sst xmlns="http://schemas.openxmlformats.org/spreadsheetml/2006/main" count="263" uniqueCount="87">
  <si>
    <t>Naturgefahren</t>
  </si>
  <si>
    <t>Oberflächenabfluss</t>
  </si>
  <si>
    <t>Angabe</t>
  </si>
  <si>
    <t>Punkte</t>
  </si>
  <si>
    <t>stark</t>
  </si>
  <si>
    <t>mittel</t>
  </si>
  <si>
    <t>kein</t>
  </si>
  <si>
    <t>hoch</t>
  </si>
  <si>
    <t>vorhanden</t>
  </si>
  <si>
    <t>Max</t>
  </si>
  <si>
    <t>Min</t>
  </si>
  <si>
    <t>Kriterien</t>
  </si>
  <si>
    <t>Gewichtung</t>
  </si>
  <si>
    <t>tief</t>
  </si>
  <si>
    <t>erheblich</t>
  </si>
  <si>
    <t>Konflikte in den GWSZ</t>
  </si>
  <si>
    <t>keine</t>
  </si>
  <si>
    <t>Bagetelle</t>
  </si>
  <si>
    <t>sehr hoch</t>
  </si>
  <si>
    <t>Konflikte im EZG</t>
  </si>
  <si>
    <t>Rohwasserqualität</t>
  </si>
  <si>
    <t>gut</t>
  </si>
  <si>
    <t>schlecht</t>
  </si>
  <si>
    <t>Hydrogeologische Situation im EZG</t>
  </si>
  <si>
    <t>vulnerabel</t>
  </si>
  <si>
    <t>gut geschützt</t>
  </si>
  <si>
    <t>Anlage</t>
  </si>
  <si>
    <t>l/min</t>
  </si>
  <si>
    <t>Region 1</t>
  </si>
  <si>
    <t>Summe</t>
  </si>
  <si>
    <t>unverzichtbar</t>
  </si>
  <si>
    <t>Kein</t>
  </si>
  <si>
    <t>erhöht</t>
  </si>
  <si>
    <t>gross</t>
  </si>
  <si>
    <t>Trockenheitsresistenz
Resilienz in Bezug auf den Klimawandel</t>
  </si>
  <si>
    <t>sehr tief</t>
  </si>
  <si>
    <t>A 1</t>
  </si>
  <si>
    <t>A 2</t>
  </si>
  <si>
    <t>A 3</t>
  </si>
  <si>
    <t>sehr gut</t>
  </si>
  <si>
    <t>Oberflächenabfluss
(intensität)</t>
  </si>
  <si>
    <t>Naturgefahren
(gemäss Gefahrenkarte)</t>
  </si>
  <si>
    <t>gering</t>
  </si>
  <si>
    <t>sehr schlecht</t>
  </si>
  <si>
    <t>(ID)</t>
  </si>
  <si>
    <t>(%)</t>
  </si>
  <si>
    <t>(l/min)</t>
  </si>
  <si>
    <t>Bewertung</t>
  </si>
  <si>
    <t>sehr gross</t>
  </si>
  <si>
    <t>Bemerkungen</t>
  </si>
  <si>
    <t>Weitergehende Abklärungen nötig</t>
  </si>
  <si>
    <t>Kann entfernt werden</t>
  </si>
  <si>
    <t>Note aus NWA</t>
  </si>
  <si>
    <t>&lt; 2</t>
  </si>
  <si>
    <t>NWA</t>
  </si>
  <si>
    <t>Punktzahl</t>
  </si>
  <si>
    <t>Einzugsgebiet</t>
  </si>
  <si>
    <t>Qualität</t>
  </si>
  <si>
    <t>Stabilität</t>
  </si>
  <si>
    <t>2.- 3</t>
  </si>
  <si>
    <t>3 - 5</t>
  </si>
  <si>
    <t>Bedarf Normalbetrieb:</t>
  </si>
  <si>
    <t>Gesamtbewertung</t>
  </si>
  <si>
    <t>GWSZ</t>
  </si>
  <si>
    <t>Grundwasserschutzzonen</t>
  </si>
  <si>
    <t>Konflikte in GWSZ</t>
  </si>
  <si>
    <t>WV</t>
  </si>
  <si>
    <t>Wasserversorgung</t>
  </si>
  <si>
    <t>Nutzwertanalyse</t>
  </si>
  <si>
    <t>&lt;2</t>
  </si>
  <si>
    <t>3-5</t>
  </si>
  <si>
    <t>2-3</t>
  </si>
  <si>
    <t>Einstufung</t>
  </si>
  <si>
    <t>hinweis</t>
  </si>
  <si>
    <t>Handlungsbedarf</t>
  </si>
  <si>
    <t>Trockenheit</t>
  </si>
  <si>
    <t>Vulnerabilität im EZG</t>
  </si>
  <si>
    <t>Naturgefahr</t>
  </si>
  <si>
    <t>stark vulnerabel</t>
  </si>
  <si>
    <t>geschützt</t>
  </si>
  <si>
    <t>sehr stark</t>
  </si>
  <si>
    <t>Bedarf 
Normalbetrieb</t>
  </si>
  <si>
    <t>bagatelle</t>
  </si>
  <si>
    <t>bagetelle</t>
  </si>
  <si>
    <t>Anteil Anlage an Bedarf</t>
  </si>
  <si>
    <r>
      <t xml:space="preserve">Ergiebigkeit
</t>
    </r>
    <r>
      <rPr>
        <sz val="9"/>
        <color theme="1"/>
        <rFont val="Arial"/>
        <family val="2"/>
      </rPr>
      <t>(Dargebot)</t>
    </r>
  </si>
  <si>
    <t>Region 1 - Bewertung der Wasserfassungen mittels Nutzwertanalyse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</si>
</sst>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11"/>
      <color rgb="FFFF0000"/>
      <name val="Arial"/>
      <family val="2"/>
    </font>
    <font>
      <sz val="14"/>
      <color theme="1"/>
      <name val="Arial"/>
      <family val="2"/>
    </font>
    <font>
      <i/>
      <sz val="8"/>
      <color theme="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3" fontId="2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2" borderId="7" xfId="0" applyNumberFormat="1" applyFont="1" applyFill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3" fontId="0" fillId="3" borderId="9" xfId="0" applyNumberFormat="1" applyFill="1" applyBorder="1" applyAlignment="1">
      <alignment horizontal="center" vertical="top"/>
    </xf>
    <xf numFmtId="1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1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3" fontId="0" fillId="0" borderId="8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3" fontId="1" fillId="0" borderId="9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3" fontId="1" fillId="0" borderId="0" xfId="0" applyNumberFormat="1" applyFont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3" borderId="4" xfId="0" applyFont="1" applyFill="1" applyBorder="1" applyAlignment="1">
      <alignment vertical="top"/>
    </xf>
    <xf numFmtId="3" fontId="1" fillId="3" borderId="8" xfId="0" applyNumberFormat="1" applyFont="1" applyFill="1" applyBorder="1" applyAlignment="1">
      <alignment horizontal="center" vertical="top"/>
    </xf>
    <xf numFmtId="1" fontId="1" fillId="0" borderId="7" xfId="0" applyNumberFormat="1" applyFont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3" fontId="1" fillId="0" borderId="7" xfId="0" applyNumberFormat="1" applyFont="1" applyBorder="1" applyAlignment="1">
      <alignment horizontal="center" vertical="top"/>
    </xf>
    <xf numFmtId="1" fontId="0" fillId="0" borderId="9" xfId="0" applyNumberFormat="1" applyBorder="1" applyAlignment="1">
      <alignment horizontal="center" vertical="top"/>
    </xf>
    <xf numFmtId="3" fontId="0" fillId="0" borderId="9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1" fontId="0" fillId="0" borderId="0" xfId="0" applyNumberFormat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top"/>
    </xf>
    <xf numFmtId="3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vertical="top"/>
    </xf>
    <xf numFmtId="3" fontId="0" fillId="0" borderId="9" xfId="0" applyNumberForma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4" fontId="1" fillId="0" borderId="1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4" fontId="0" fillId="0" borderId="9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" fontId="0" fillId="5" borderId="8" xfId="0" quotePrefix="1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6" borderId="9" xfId="0" quotePrefix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quotePrefix="1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3" xfId="0" applyFill="1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top" wrapText="1"/>
    </xf>
    <xf numFmtId="3" fontId="0" fillId="0" borderId="8" xfId="0" applyNumberFormat="1" applyBorder="1" applyAlignment="1">
      <alignment horizontal="center"/>
    </xf>
    <xf numFmtId="0" fontId="0" fillId="0" borderId="7" xfId="0" applyBorder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top" wrapText="1"/>
    </xf>
    <xf numFmtId="0" fontId="0" fillId="3" borderId="8" xfId="0" quotePrefix="1" applyFill="1" applyBorder="1" applyAlignment="1">
      <alignment horizontal="center" vertical="center"/>
    </xf>
    <xf numFmtId="0" fontId="0" fillId="3" borderId="7" xfId="0" quotePrefix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1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</cellXfs>
  <cellStyles count="1">
    <cellStyle name="Standard" xfId="0" builtinId="0"/>
  </cellStyles>
  <dxfs count="17">
    <dxf>
      <fill>
        <patternFill>
          <bgColor rgb="FFFF656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656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656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6FE5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6565"/>
      <color rgb="FFF6FE5E"/>
      <color rgb="FFF7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8028-39B1-4F10-AAD9-A9FF1FBFDEC0}">
  <dimension ref="B1:H19"/>
  <sheetViews>
    <sheetView showGridLines="0" tabSelected="1" view="pageLayout" zoomScale="110" zoomScaleNormal="100" zoomScalePageLayoutView="110" workbookViewId="0">
      <selection activeCell="C4" sqref="C4"/>
    </sheetView>
  </sheetViews>
  <sheetFormatPr baseColWidth="10" defaultColWidth="11" defaultRowHeight="14.25" x14ac:dyDescent="0.2"/>
  <cols>
    <col min="1" max="1" width="3.875" style="16" customWidth="1"/>
    <col min="2" max="2" width="12.625" style="16" customWidth="1"/>
    <col min="3" max="3" width="13.875" style="18" customWidth="1"/>
    <col min="4" max="4" width="15.875" style="16" customWidth="1"/>
    <col min="5" max="8" width="5.625" style="18" customWidth="1"/>
    <col min="9" max="16384" width="11" style="16"/>
  </cols>
  <sheetData>
    <row r="1" spans="2:7" ht="15" x14ac:dyDescent="0.2">
      <c r="B1" s="53" t="s">
        <v>28</v>
      </c>
      <c r="C1" s="83"/>
      <c r="D1" s="84"/>
    </row>
    <row r="2" spans="2:7" ht="28.5" x14ac:dyDescent="0.2">
      <c r="B2" s="109" t="s">
        <v>81</v>
      </c>
      <c r="C2" s="110">
        <v>7000</v>
      </c>
      <c r="D2" s="111" t="s">
        <v>27</v>
      </c>
    </row>
    <row r="3" spans="2:7" ht="6.95" customHeight="1" x14ac:dyDescent="0.2"/>
    <row r="4" spans="2:7" ht="30" x14ac:dyDescent="0.2">
      <c r="B4" s="112" t="s">
        <v>26</v>
      </c>
      <c r="C4" s="117" t="s">
        <v>85</v>
      </c>
      <c r="D4" s="113" t="s">
        <v>84</v>
      </c>
      <c r="G4" s="22"/>
    </row>
    <row r="5" spans="2:7" ht="11.25" customHeight="1" x14ac:dyDescent="0.2">
      <c r="B5" s="114" t="s">
        <v>44</v>
      </c>
      <c r="C5" s="115" t="s">
        <v>46</v>
      </c>
      <c r="D5" s="116" t="s">
        <v>45</v>
      </c>
      <c r="G5" s="22"/>
    </row>
    <row r="6" spans="2:7" ht="18" x14ac:dyDescent="0.2">
      <c r="B6" s="39">
        <v>1</v>
      </c>
      <c r="C6" s="40">
        <v>3000</v>
      </c>
      <c r="D6" s="62">
        <f>C6/$C$2*100</f>
        <v>42.857142857142854</v>
      </c>
      <c r="G6" s="22"/>
    </row>
    <row r="7" spans="2:7" ht="18" x14ac:dyDescent="0.2">
      <c r="B7" s="44">
        <v>2</v>
      </c>
      <c r="C7" s="45">
        <v>2000</v>
      </c>
      <c r="D7" s="63">
        <f t="shared" ref="D7:D15" si="0">C7/$C$2*100</f>
        <v>28.571428571428569</v>
      </c>
      <c r="G7" s="22"/>
    </row>
    <row r="8" spans="2:7" ht="18" x14ac:dyDescent="0.2">
      <c r="B8" s="44">
        <v>3</v>
      </c>
      <c r="C8" s="45">
        <v>1500</v>
      </c>
      <c r="D8" s="63">
        <f t="shared" si="0"/>
        <v>21.428571428571427</v>
      </c>
      <c r="G8" s="22"/>
    </row>
    <row r="9" spans="2:7" ht="18" x14ac:dyDescent="0.2">
      <c r="B9" s="44">
        <v>4</v>
      </c>
      <c r="C9" s="19">
        <v>1000</v>
      </c>
      <c r="D9" s="63">
        <f t="shared" si="0"/>
        <v>14.285714285714285</v>
      </c>
      <c r="G9" s="22"/>
    </row>
    <row r="10" spans="2:7" ht="18" x14ac:dyDescent="0.2">
      <c r="B10" s="44">
        <v>5</v>
      </c>
      <c r="C10" s="19">
        <v>800</v>
      </c>
      <c r="D10" s="63">
        <f t="shared" si="0"/>
        <v>11.428571428571429</v>
      </c>
      <c r="G10" s="22"/>
    </row>
    <row r="11" spans="2:7" ht="18" x14ac:dyDescent="0.2">
      <c r="B11" s="44">
        <v>6</v>
      </c>
      <c r="C11" s="19">
        <v>600</v>
      </c>
      <c r="D11" s="63">
        <f t="shared" si="0"/>
        <v>8.5714285714285712</v>
      </c>
      <c r="G11" s="22"/>
    </row>
    <row r="12" spans="2:7" ht="18" x14ac:dyDescent="0.2">
      <c r="B12" s="44">
        <v>7</v>
      </c>
      <c r="C12" s="19">
        <v>500</v>
      </c>
      <c r="D12" s="63">
        <f t="shared" si="0"/>
        <v>7.1428571428571423</v>
      </c>
      <c r="G12" s="22"/>
    </row>
    <row r="13" spans="2:7" ht="18" x14ac:dyDescent="0.2">
      <c r="B13" s="44">
        <v>8</v>
      </c>
      <c r="C13" s="19">
        <v>200</v>
      </c>
      <c r="D13" s="63">
        <f t="shared" si="0"/>
        <v>2.8571428571428572</v>
      </c>
      <c r="G13" s="22"/>
    </row>
    <row r="14" spans="2:7" ht="18" x14ac:dyDescent="0.2">
      <c r="B14" s="44">
        <v>9</v>
      </c>
      <c r="C14" s="19">
        <v>100</v>
      </c>
      <c r="D14" s="63">
        <f t="shared" si="0"/>
        <v>1.4285714285714286</v>
      </c>
      <c r="G14" s="22"/>
    </row>
    <row r="15" spans="2:7" ht="18" x14ac:dyDescent="0.2">
      <c r="B15" s="48">
        <v>10</v>
      </c>
      <c r="C15" s="49">
        <v>50</v>
      </c>
      <c r="D15" s="64">
        <f t="shared" si="0"/>
        <v>0.7142857142857143</v>
      </c>
      <c r="G15" s="22"/>
    </row>
    <row r="16" spans="2:7" ht="8.1" customHeight="1" x14ac:dyDescent="0.2"/>
    <row r="17" spans="2:4" ht="15" x14ac:dyDescent="0.2">
      <c r="B17" s="53" t="s">
        <v>29</v>
      </c>
      <c r="C17" s="54">
        <f>SUM(C6:C15)</f>
        <v>9750</v>
      </c>
      <c r="D17" s="55">
        <f>SUM(D6:D15)</f>
        <v>139.28571428571428</v>
      </c>
    </row>
    <row r="18" spans="2:4" ht="8.1" customHeight="1" x14ac:dyDescent="0.2">
      <c r="B18" s="56"/>
      <c r="C18" s="65"/>
      <c r="D18" s="58"/>
    </row>
    <row r="19" spans="2:4" ht="15" x14ac:dyDescent="0.2">
      <c r="B19" s="59" t="s">
        <v>30</v>
      </c>
      <c r="C19" s="60">
        <f>C6+C7+C8</f>
        <v>6500</v>
      </c>
      <c r="D19" s="66">
        <f>D6+D7+D8</f>
        <v>92.857142857142847</v>
      </c>
    </row>
  </sheetData>
  <pageMargins left="0.70866141732283472" right="0.45833333333333331" top="0.78740157480314965" bottom="0.57638888888888884" header="0.31496062992125984" footer="0.31496062992125984"/>
  <pageSetup paperSize="9" orientation="portrait" r:id="rId1"/>
  <headerFooter>
    <oddFooter>&amp;R&amp;6&amp;D  / 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09C3-57EC-4A58-9D95-2DBE3AC366E5}">
  <dimension ref="A1:H25"/>
  <sheetViews>
    <sheetView showGridLines="0" view="pageLayout" zoomScaleNormal="100" workbookViewId="0">
      <selection activeCell="C30" sqref="C30"/>
    </sheetView>
  </sheetViews>
  <sheetFormatPr baseColWidth="10" defaultColWidth="11" defaultRowHeight="14.25" x14ac:dyDescent="0.2"/>
  <cols>
    <col min="1" max="1" width="13.125" style="16" customWidth="1"/>
    <col min="2" max="2" width="12.625" style="19" customWidth="1"/>
    <col min="3" max="3" width="13.25" style="16" customWidth="1"/>
    <col min="4" max="4" width="9.875" style="17" customWidth="1"/>
    <col min="5" max="5" width="30.625" style="18" customWidth="1"/>
    <col min="6" max="8" width="5.625" style="18" customWidth="1"/>
    <col min="9" max="16384" width="11" style="16"/>
  </cols>
  <sheetData>
    <row r="1" spans="1:8" ht="15" x14ac:dyDescent="0.2">
      <c r="A1" s="53" t="s">
        <v>28</v>
      </c>
      <c r="B1" s="76"/>
      <c r="C1" s="86"/>
      <c r="D1" s="87"/>
      <c r="E1" s="88"/>
    </row>
    <row r="2" spans="1:8" x14ac:dyDescent="0.2">
      <c r="A2" s="85" t="s">
        <v>61</v>
      </c>
      <c r="B2" s="49"/>
      <c r="C2" s="49">
        <v>7000</v>
      </c>
      <c r="D2" s="89" t="s">
        <v>27</v>
      </c>
      <c r="E2" s="90"/>
    </row>
    <row r="3" spans="1:8" ht="9.9499999999999993" customHeight="1" x14ac:dyDescent="0.2"/>
    <row r="4" spans="1:8" ht="36" customHeight="1" x14ac:dyDescent="0.2">
      <c r="A4" s="29" t="s">
        <v>26</v>
      </c>
      <c r="B4" s="118" t="s">
        <v>85</v>
      </c>
      <c r="C4" s="30" t="s">
        <v>84</v>
      </c>
      <c r="D4" s="31" t="s">
        <v>65</v>
      </c>
      <c r="E4" s="32" t="s">
        <v>49</v>
      </c>
    </row>
    <row r="5" spans="1:8" s="21" customFormat="1" ht="11.25" x14ac:dyDescent="0.2">
      <c r="A5" s="33" t="s">
        <v>44</v>
      </c>
      <c r="B5" s="34" t="s">
        <v>46</v>
      </c>
      <c r="C5" s="35" t="s">
        <v>45</v>
      </c>
      <c r="D5" s="36"/>
      <c r="E5" s="37"/>
      <c r="F5" s="20"/>
      <c r="G5" s="20"/>
      <c r="H5" s="20"/>
    </row>
    <row r="6" spans="1:8" x14ac:dyDescent="0.2">
      <c r="A6" s="39">
        <v>1</v>
      </c>
      <c r="B6" s="40">
        <v>3000</v>
      </c>
      <c r="C6" s="67">
        <f t="shared" ref="C6:C15" si="0">B6/$C$2*100</f>
        <v>42.857142857142854</v>
      </c>
      <c r="D6" s="68" t="s">
        <v>33</v>
      </c>
      <c r="E6" s="69" t="s">
        <v>50</v>
      </c>
    </row>
    <row r="7" spans="1:8" x14ac:dyDescent="0.2">
      <c r="A7" s="44">
        <v>2</v>
      </c>
      <c r="B7" s="45">
        <v>2000</v>
      </c>
      <c r="C7" s="70">
        <f t="shared" si="0"/>
        <v>28.571428571428569</v>
      </c>
      <c r="D7" s="15" t="s">
        <v>31</v>
      </c>
      <c r="E7" s="71"/>
    </row>
    <row r="8" spans="1:8" x14ac:dyDescent="0.2">
      <c r="A8" s="44">
        <v>3</v>
      </c>
      <c r="B8" s="19">
        <v>1500</v>
      </c>
      <c r="C8" s="70">
        <f t="shared" si="0"/>
        <v>21.428571428571427</v>
      </c>
      <c r="D8" s="15" t="s">
        <v>48</v>
      </c>
      <c r="E8" s="71" t="s">
        <v>50</v>
      </c>
    </row>
    <row r="9" spans="1:8" x14ac:dyDescent="0.2">
      <c r="A9" s="44">
        <v>4</v>
      </c>
      <c r="B9" s="45">
        <v>1000</v>
      </c>
      <c r="C9" s="70">
        <f t="shared" si="0"/>
        <v>14.285714285714285</v>
      </c>
      <c r="D9" s="15" t="s">
        <v>32</v>
      </c>
      <c r="E9" s="71"/>
    </row>
    <row r="10" spans="1:8" x14ac:dyDescent="0.2">
      <c r="A10" s="44">
        <v>5</v>
      </c>
      <c r="B10" s="19">
        <v>800</v>
      </c>
      <c r="C10" s="70">
        <f t="shared" si="0"/>
        <v>11.428571428571429</v>
      </c>
      <c r="D10" s="15" t="s">
        <v>82</v>
      </c>
      <c r="E10" s="71" t="s">
        <v>51</v>
      </c>
    </row>
    <row r="11" spans="1:8" x14ac:dyDescent="0.2">
      <c r="A11" s="44">
        <v>6</v>
      </c>
      <c r="B11" s="19">
        <v>600</v>
      </c>
      <c r="C11" s="70">
        <f t="shared" si="0"/>
        <v>8.5714285714285712</v>
      </c>
      <c r="D11" s="15" t="s">
        <v>31</v>
      </c>
      <c r="E11" s="71"/>
    </row>
    <row r="12" spans="1:8" x14ac:dyDescent="0.2">
      <c r="A12" s="44">
        <v>7</v>
      </c>
      <c r="B12" s="19">
        <v>500</v>
      </c>
      <c r="C12" s="70">
        <f t="shared" si="0"/>
        <v>7.1428571428571423</v>
      </c>
      <c r="D12" s="15" t="s">
        <v>31</v>
      </c>
      <c r="E12" s="71"/>
    </row>
    <row r="13" spans="1:8" x14ac:dyDescent="0.2">
      <c r="A13" s="44">
        <v>8</v>
      </c>
      <c r="B13" s="19">
        <v>200</v>
      </c>
      <c r="C13" s="70">
        <f t="shared" si="0"/>
        <v>2.8571428571428572</v>
      </c>
      <c r="D13" s="15" t="s">
        <v>32</v>
      </c>
      <c r="E13" s="71"/>
    </row>
    <row r="14" spans="1:8" x14ac:dyDescent="0.2">
      <c r="A14" s="44">
        <v>9</v>
      </c>
      <c r="B14" s="19">
        <v>100</v>
      </c>
      <c r="C14" s="70">
        <f t="shared" si="0"/>
        <v>1.4285714285714286</v>
      </c>
      <c r="D14" s="15" t="s">
        <v>48</v>
      </c>
      <c r="E14" s="71" t="s">
        <v>50</v>
      </c>
    </row>
    <row r="15" spans="1:8" x14ac:dyDescent="0.2">
      <c r="A15" s="48">
        <v>10</v>
      </c>
      <c r="B15" s="49">
        <v>50</v>
      </c>
      <c r="C15" s="72">
        <f t="shared" si="0"/>
        <v>0.7142857142857143</v>
      </c>
      <c r="D15" s="73" t="s">
        <v>82</v>
      </c>
      <c r="E15" s="74"/>
    </row>
    <row r="16" spans="1:8" ht="9.6" customHeight="1" x14ac:dyDescent="0.2"/>
    <row r="17" spans="1:5" ht="15" x14ac:dyDescent="0.2">
      <c r="A17" s="53" t="s">
        <v>29</v>
      </c>
      <c r="B17" s="54">
        <f>SUM(B6:B15)</f>
        <v>9750</v>
      </c>
      <c r="C17" s="55">
        <f>SUM(C6:C15)</f>
        <v>139.28571428571428</v>
      </c>
      <c r="D17" s="17" t="s">
        <v>63</v>
      </c>
      <c r="E17" s="91" t="s">
        <v>64</v>
      </c>
    </row>
    <row r="18" spans="1:5" ht="8.1" customHeight="1" x14ac:dyDescent="0.2">
      <c r="A18" s="56"/>
      <c r="B18" s="57"/>
      <c r="C18" s="58"/>
    </row>
    <row r="19" spans="1:5" ht="15" x14ac:dyDescent="0.2">
      <c r="A19" s="59" t="s">
        <v>30</v>
      </c>
      <c r="B19" s="60">
        <f>B6+B7+B9</f>
        <v>6000</v>
      </c>
      <c r="C19" s="61">
        <f>C6+C7+C9</f>
        <v>85.714285714285694</v>
      </c>
    </row>
    <row r="21" spans="1:5" x14ac:dyDescent="0.2">
      <c r="A21" s="16" t="s">
        <v>6</v>
      </c>
    </row>
    <row r="22" spans="1:5" x14ac:dyDescent="0.2">
      <c r="A22" s="16" t="s">
        <v>82</v>
      </c>
    </row>
    <row r="23" spans="1:5" x14ac:dyDescent="0.2">
      <c r="A23" s="16" t="s">
        <v>32</v>
      </c>
    </row>
    <row r="24" spans="1:5" x14ac:dyDescent="0.2">
      <c r="A24" s="16" t="s">
        <v>33</v>
      </c>
    </row>
    <row r="25" spans="1:5" x14ac:dyDescent="0.2">
      <c r="A25" s="16" t="s">
        <v>48</v>
      </c>
    </row>
  </sheetData>
  <conditionalFormatting sqref="D6:D15 A21:A25">
    <cfRule type="containsText" dxfId="12" priority="5" operator="containsText" text="Kein">
      <formula>NOT(ISERROR(SEARCH("Kein",A6)))</formula>
    </cfRule>
  </conditionalFormatting>
  <dataValidations count="1">
    <dataValidation type="list" allowBlank="1" showInputMessage="1" showErrorMessage="1" sqref="D6:D15" xr:uid="{0137E3E2-3E68-48CA-B9A4-3B733DCAF90E}">
      <formula1>$A$21:$A$25</formula1>
    </dataValidation>
  </dataValidations>
  <pageMargins left="0.70866141732283472" right="0.3125" top="0.78740157480314965" bottom="0.57638888888888884" header="0.31496062992125984" footer="0.31496062992125984"/>
  <pageSetup paperSize="9" orientation="portrait" r:id="rId1"/>
  <headerFooter>
    <oddFooter>&amp;R&amp;6&amp;D  /  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8D4CE298-F511-491F-B1E3-ED1E760F642C}">
            <xm:f>NOT(ISERROR(SEARCH($A$25,A6)))</xm:f>
            <xm:f>$A$25</xm:f>
            <x14:dxf>
              <fill>
                <patternFill>
                  <bgColor theme="5" tint="0.39994506668294322"/>
                </patternFill>
              </fill>
            </x14:dxf>
          </x14:cfRule>
          <x14:cfRule type="containsText" priority="2" operator="containsText" id="{6AF83847-3A36-442A-83AE-3A5873562E6A}">
            <xm:f>NOT(ISERROR(SEARCH($A$24,A6)))</xm:f>
            <xm:f>$A$24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3" operator="containsText" id="{A0EA3766-0218-4BA7-86F4-BD6847502E8F}">
            <xm:f>NOT(ISERROR(SEARCH($A$23,A6)))</xm:f>
            <xm:f>$A$23</xm:f>
            <x14:dxf>
              <fill>
                <patternFill>
                  <bgColor rgb="FFF6FE5E"/>
                </patternFill>
              </fill>
            </x14:dxf>
          </x14:cfRule>
          <x14:cfRule type="containsText" priority="4" operator="containsText" id="{C3C9FA7C-9AE4-4380-929D-7B0AEFE74D65}">
            <xm:f>NOT(ISERROR(SEARCH($A$22,A6)))</xm:f>
            <xm:f>$A$22</xm:f>
            <x14:dxf>
              <fill>
                <patternFill>
                  <bgColor theme="9" tint="0.39994506668294322"/>
                </patternFill>
              </fill>
            </x14:dxf>
          </x14:cfRule>
          <xm:sqref>D6:D15 A21:A25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3620-E122-4AA9-95C0-F57C9F4F4641}">
  <dimension ref="A1:H24"/>
  <sheetViews>
    <sheetView showGridLines="0" view="pageLayout" zoomScaleNormal="100" workbookViewId="0">
      <selection activeCell="C24" sqref="C24"/>
    </sheetView>
  </sheetViews>
  <sheetFormatPr baseColWidth="10" defaultColWidth="11" defaultRowHeight="14.25" x14ac:dyDescent="0.2"/>
  <cols>
    <col min="1" max="1" width="12.5" style="16" customWidth="1"/>
    <col min="2" max="2" width="11.625" style="19" customWidth="1"/>
    <col min="3" max="3" width="13.125" style="16" customWidth="1"/>
    <col min="4" max="4" width="8.5" style="17" customWidth="1"/>
    <col min="5" max="5" width="33.375" style="18" customWidth="1"/>
    <col min="6" max="8" width="5.625" style="18" customWidth="1"/>
    <col min="9" max="16384" width="11" style="16"/>
  </cols>
  <sheetData>
    <row r="1" spans="1:8" ht="15" x14ac:dyDescent="0.2">
      <c r="A1" s="53" t="s">
        <v>28</v>
      </c>
      <c r="B1" s="76"/>
      <c r="C1" s="86"/>
      <c r="D1" s="87"/>
      <c r="E1" s="88"/>
    </row>
    <row r="2" spans="1:8" x14ac:dyDescent="0.2">
      <c r="A2" s="85" t="s">
        <v>61</v>
      </c>
      <c r="B2" s="49"/>
      <c r="C2" s="49">
        <v>7000</v>
      </c>
      <c r="D2" s="89" t="s">
        <v>27</v>
      </c>
      <c r="E2" s="90"/>
    </row>
    <row r="4" spans="1:8" ht="33" customHeight="1" x14ac:dyDescent="0.2">
      <c r="A4" s="29" t="s">
        <v>26</v>
      </c>
      <c r="B4" s="118" t="s">
        <v>85</v>
      </c>
      <c r="C4" s="30" t="s">
        <v>84</v>
      </c>
      <c r="D4" s="31" t="s">
        <v>54</v>
      </c>
      <c r="E4" s="32" t="s">
        <v>49</v>
      </c>
    </row>
    <row r="5" spans="1:8" s="21" customFormat="1" ht="11.25" x14ac:dyDescent="0.2">
      <c r="A5" s="33" t="s">
        <v>44</v>
      </c>
      <c r="B5" s="34" t="s">
        <v>46</v>
      </c>
      <c r="C5" s="35" t="s">
        <v>45</v>
      </c>
      <c r="D5" s="36" t="s">
        <v>55</v>
      </c>
      <c r="E5" s="37"/>
      <c r="F5" s="20"/>
      <c r="G5" s="20"/>
      <c r="H5" s="20"/>
    </row>
    <row r="6" spans="1:8" x14ac:dyDescent="0.2">
      <c r="A6" s="39">
        <v>1</v>
      </c>
      <c r="B6" s="40">
        <v>3000</v>
      </c>
      <c r="C6" s="41">
        <f t="shared" ref="C6:C15" si="0">B6/$C$2*100</f>
        <v>42.857142857142854</v>
      </c>
      <c r="D6" s="42">
        <v>2.8</v>
      </c>
      <c r="E6" s="43" t="s">
        <v>50</v>
      </c>
    </row>
    <row r="7" spans="1:8" x14ac:dyDescent="0.2">
      <c r="A7" s="44">
        <v>2</v>
      </c>
      <c r="B7" s="45">
        <v>2000</v>
      </c>
      <c r="C7" s="46">
        <f t="shared" si="0"/>
        <v>28.571428571428569</v>
      </c>
      <c r="D7" s="14">
        <v>4.5</v>
      </c>
      <c r="E7" s="47"/>
    </row>
    <row r="8" spans="1:8" x14ac:dyDescent="0.2">
      <c r="A8" s="44">
        <v>3</v>
      </c>
      <c r="B8" s="15">
        <v>1500</v>
      </c>
      <c r="C8" s="46">
        <f t="shared" si="0"/>
        <v>21.428571428571427</v>
      </c>
      <c r="D8" s="14">
        <v>1.74</v>
      </c>
      <c r="E8" s="47" t="s">
        <v>50</v>
      </c>
    </row>
    <row r="9" spans="1:8" x14ac:dyDescent="0.2">
      <c r="A9" s="44">
        <v>4</v>
      </c>
      <c r="B9" s="19">
        <v>1000</v>
      </c>
      <c r="C9" s="46">
        <f t="shared" si="0"/>
        <v>14.285714285714285</v>
      </c>
      <c r="D9" s="14">
        <v>2.2999999999999998</v>
      </c>
      <c r="E9" s="47" t="s">
        <v>50</v>
      </c>
    </row>
    <row r="10" spans="1:8" x14ac:dyDescent="0.2">
      <c r="A10" s="44">
        <v>5</v>
      </c>
      <c r="B10" s="45">
        <v>800</v>
      </c>
      <c r="C10" s="46">
        <f t="shared" si="0"/>
        <v>11.428571428571429</v>
      </c>
      <c r="D10" s="14">
        <v>4.0999999999999996</v>
      </c>
      <c r="E10" s="47"/>
    </row>
    <row r="11" spans="1:8" x14ac:dyDescent="0.2">
      <c r="A11" s="44">
        <v>6</v>
      </c>
      <c r="B11" s="19">
        <v>600</v>
      </c>
      <c r="C11" s="46">
        <f t="shared" si="0"/>
        <v>8.5714285714285712</v>
      </c>
      <c r="D11" s="14">
        <v>3.5</v>
      </c>
      <c r="E11" s="47" t="s">
        <v>50</v>
      </c>
    </row>
    <row r="12" spans="1:8" x14ac:dyDescent="0.2">
      <c r="A12" s="44">
        <v>7</v>
      </c>
      <c r="B12" s="19">
        <v>500</v>
      </c>
      <c r="C12" s="46">
        <f t="shared" si="0"/>
        <v>7.1428571428571423</v>
      </c>
      <c r="D12" s="14">
        <v>4</v>
      </c>
      <c r="E12" s="47"/>
    </row>
    <row r="13" spans="1:8" x14ac:dyDescent="0.2">
      <c r="A13" s="44">
        <v>8</v>
      </c>
      <c r="B13" s="19">
        <v>200</v>
      </c>
      <c r="C13" s="46">
        <f t="shared" si="0"/>
        <v>2.8571428571428572</v>
      </c>
      <c r="D13" s="14">
        <v>2.1</v>
      </c>
      <c r="E13" s="47"/>
    </row>
    <row r="14" spans="1:8" x14ac:dyDescent="0.2">
      <c r="A14" s="44">
        <v>9</v>
      </c>
      <c r="B14" s="19">
        <v>100</v>
      </c>
      <c r="C14" s="46">
        <f t="shared" si="0"/>
        <v>1.4285714285714286</v>
      </c>
      <c r="D14" s="14">
        <v>3.3</v>
      </c>
      <c r="E14" s="47"/>
    </row>
    <row r="15" spans="1:8" x14ac:dyDescent="0.2">
      <c r="A15" s="48">
        <v>10</v>
      </c>
      <c r="B15" s="49">
        <v>50</v>
      </c>
      <c r="C15" s="50">
        <f t="shared" si="0"/>
        <v>0.7142857142857143</v>
      </c>
      <c r="D15" s="51">
        <v>5</v>
      </c>
      <c r="E15" s="52"/>
    </row>
    <row r="16" spans="1:8" ht="8.4499999999999993" customHeight="1" x14ac:dyDescent="0.2"/>
    <row r="17" spans="1:5" ht="15" x14ac:dyDescent="0.2">
      <c r="A17" s="53" t="s">
        <v>29</v>
      </c>
      <c r="B17" s="54">
        <f>SUM(B6:B15)</f>
        <v>9750</v>
      </c>
      <c r="C17" s="55">
        <f>SUM(C6:C15)</f>
        <v>139.28571428571428</v>
      </c>
      <c r="D17" s="17" t="s">
        <v>66</v>
      </c>
      <c r="E17" s="91" t="s">
        <v>67</v>
      </c>
    </row>
    <row r="18" spans="1:5" ht="15" x14ac:dyDescent="0.2">
      <c r="A18" s="56"/>
      <c r="B18" s="57"/>
      <c r="C18" s="58"/>
      <c r="D18" s="17" t="s">
        <v>54</v>
      </c>
      <c r="E18" s="91" t="s">
        <v>68</v>
      </c>
    </row>
    <row r="19" spans="1:5" ht="15" x14ac:dyDescent="0.2">
      <c r="A19" s="59" t="s">
        <v>30</v>
      </c>
      <c r="B19" s="60">
        <f>B6+B7+B10</f>
        <v>5800</v>
      </c>
      <c r="C19" s="61">
        <f>C6+C7+C10</f>
        <v>82.857142857142847</v>
      </c>
    </row>
    <row r="21" spans="1:5" x14ac:dyDescent="0.2">
      <c r="A21" s="16" t="s">
        <v>52</v>
      </c>
    </row>
    <row r="22" spans="1:5" x14ac:dyDescent="0.2">
      <c r="A22" s="26" t="s">
        <v>53</v>
      </c>
    </row>
    <row r="23" spans="1:5" x14ac:dyDescent="0.2">
      <c r="A23" s="27" t="s">
        <v>59</v>
      </c>
    </row>
    <row r="24" spans="1:5" x14ac:dyDescent="0.2">
      <c r="A24" s="28" t="s">
        <v>60</v>
      </c>
    </row>
  </sheetData>
  <conditionalFormatting sqref="D6:D15">
    <cfRule type="cellIs" dxfId="11" priority="7" operator="between">
      <formula>0</formula>
      <formula>1.999</formula>
    </cfRule>
    <cfRule type="cellIs" dxfId="10" priority="8" operator="between">
      <formula>2</formula>
      <formula>3</formula>
    </cfRule>
    <cfRule type="cellIs" dxfId="9" priority="10" operator="between">
      <formula>3</formula>
      <formula>5</formula>
    </cfRule>
  </conditionalFormatting>
  <pageMargins left="0.70866141732283472" right="0.3125" top="0.78740157480314965" bottom="0.57638888888888884" header="0.31496062992125984" footer="0.31496062992125984"/>
  <pageSetup paperSize="9" orientation="portrait" r:id="rId1"/>
  <headerFooter>
    <oddFooter>&amp;R&amp;6&amp;D  / 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2038-7243-40D3-A5AC-EA6163228EB7}">
  <dimension ref="A1:J26"/>
  <sheetViews>
    <sheetView showGridLines="0" view="pageLayout" zoomScaleNormal="100" workbookViewId="0"/>
  </sheetViews>
  <sheetFormatPr baseColWidth="10" defaultColWidth="11" defaultRowHeight="14.25" x14ac:dyDescent="0.2"/>
  <cols>
    <col min="1" max="1" width="6.125" style="23" customWidth="1"/>
    <col min="2" max="2" width="19.75" style="16" customWidth="1"/>
    <col min="3" max="3" width="15.625" style="23" customWidth="1"/>
    <col min="4" max="4" width="7.125" style="23" bestFit="1" customWidth="1"/>
    <col min="5" max="5" width="11.5" style="14" bestFit="1" customWidth="1"/>
    <col min="6" max="7" width="5.625" style="1" customWidth="1"/>
    <col min="8" max="8" width="2.875" style="15" bestFit="1" customWidth="1"/>
    <col min="9" max="9" width="3.125" style="1" customWidth="1"/>
    <col min="10" max="10" width="0.875" style="23" customWidth="1"/>
    <col min="11" max="16384" width="11" style="23"/>
  </cols>
  <sheetData>
    <row r="1" spans="1:10" ht="15" x14ac:dyDescent="0.2">
      <c r="A1" s="82" t="s">
        <v>86</v>
      </c>
    </row>
    <row r="3" spans="1:10" ht="18" x14ac:dyDescent="0.2">
      <c r="B3" s="127" t="s">
        <v>11</v>
      </c>
      <c r="C3" s="129" t="s">
        <v>2</v>
      </c>
      <c r="D3" s="131" t="s">
        <v>3</v>
      </c>
      <c r="E3" s="133" t="s">
        <v>12</v>
      </c>
      <c r="F3" s="124" t="s">
        <v>47</v>
      </c>
      <c r="G3" s="126"/>
      <c r="H3" s="126"/>
      <c r="I3" s="125"/>
      <c r="J3" s="25"/>
    </row>
    <row r="4" spans="1:10" ht="15" x14ac:dyDescent="0.2">
      <c r="B4" s="128"/>
      <c r="C4" s="130"/>
      <c r="D4" s="132"/>
      <c r="E4" s="134"/>
      <c r="F4" s="2" t="s">
        <v>36</v>
      </c>
      <c r="G4" s="2" t="s">
        <v>37</v>
      </c>
      <c r="H4" s="124" t="s">
        <v>38</v>
      </c>
      <c r="I4" s="125"/>
    </row>
    <row r="5" spans="1:10" x14ac:dyDescent="0.2">
      <c r="A5" s="121" t="s">
        <v>57</v>
      </c>
      <c r="B5" s="135" t="s">
        <v>15</v>
      </c>
      <c r="C5" s="103" t="s">
        <v>18</v>
      </c>
      <c r="D5" s="3">
        <v>1</v>
      </c>
      <c r="E5" s="11"/>
      <c r="F5" s="3"/>
      <c r="G5" s="3"/>
      <c r="H5" s="138"/>
      <c r="I5" s="139"/>
    </row>
    <row r="6" spans="1:10" x14ac:dyDescent="0.2">
      <c r="A6" s="122"/>
      <c r="B6" s="136"/>
      <c r="C6" s="104" t="s">
        <v>7</v>
      </c>
      <c r="D6" s="4">
        <v>2</v>
      </c>
      <c r="E6" s="12"/>
      <c r="F6" s="4"/>
      <c r="G6" s="4"/>
      <c r="H6" s="140"/>
      <c r="I6" s="141"/>
    </row>
    <row r="7" spans="1:10" x14ac:dyDescent="0.2">
      <c r="A7" s="122"/>
      <c r="B7" s="136"/>
      <c r="C7" s="7" t="s">
        <v>5</v>
      </c>
      <c r="D7" s="4">
        <v>3</v>
      </c>
      <c r="E7" s="12">
        <v>0.5</v>
      </c>
      <c r="F7" s="4">
        <v>2</v>
      </c>
      <c r="G7" s="4">
        <v>2.5</v>
      </c>
      <c r="H7" s="142">
        <v>5</v>
      </c>
      <c r="I7" s="143"/>
    </row>
    <row r="8" spans="1:10" x14ac:dyDescent="0.2">
      <c r="A8" s="122"/>
      <c r="B8" s="136"/>
      <c r="C8" s="7" t="s">
        <v>17</v>
      </c>
      <c r="D8" s="4">
        <v>4</v>
      </c>
      <c r="E8" s="12"/>
      <c r="F8" s="4"/>
      <c r="G8" s="4"/>
      <c r="H8" s="140"/>
      <c r="I8" s="141"/>
    </row>
    <row r="9" spans="1:10" x14ac:dyDescent="0.2">
      <c r="A9" s="122"/>
      <c r="B9" s="137"/>
      <c r="C9" s="9" t="s">
        <v>16</v>
      </c>
      <c r="D9" s="5">
        <v>5</v>
      </c>
      <c r="E9" s="13"/>
      <c r="F9" s="5"/>
      <c r="G9" s="5"/>
      <c r="H9" s="144"/>
      <c r="I9" s="145"/>
    </row>
    <row r="10" spans="1:10" ht="15.95" customHeight="1" x14ac:dyDescent="0.2">
      <c r="A10" s="122"/>
      <c r="B10" s="135" t="s">
        <v>20</v>
      </c>
      <c r="C10" s="103" t="s">
        <v>43</v>
      </c>
      <c r="D10" s="3">
        <v>1</v>
      </c>
      <c r="E10" s="11"/>
      <c r="F10" s="3"/>
      <c r="G10" s="3"/>
      <c r="H10" s="138"/>
      <c r="I10" s="139"/>
    </row>
    <row r="11" spans="1:10" x14ac:dyDescent="0.2">
      <c r="A11" s="122"/>
      <c r="B11" s="136"/>
      <c r="C11" s="105" t="s">
        <v>22</v>
      </c>
      <c r="D11" s="4">
        <v>2</v>
      </c>
      <c r="E11" s="12"/>
      <c r="F11" s="4"/>
      <c r="G11" s="4"/>
      <c r="H11" s="140"/>
      <c r="I11" s="141"/>
    </row>
    <row r="12" spans="1:10" x14ac:dyDescent="0.2">
      <c r="A12" s="122"/>
      <c r="B12" s="136"/>
      <c r="C12" s="7" t="s">
        <v>5</v>
      </c>
      <c r="D12" s="4">
        <v>3</v>
      </c>
      <c r="E12" s="12">
        <v>0.3</v>
      </c>
      <c r="F12" s="4">
        <v>1</v>
      </c>
      <c r="G12" s="4">
        <v>3</v>
      </c>
      <c r="H12" s="142">
        <v>3</v>
      </c>
      <c r="I12" s="143"/>
    </row>
    <row r="13" spans="1:10" x14ac:dyDescent="0.2">
      <c r="A13" s="122"/>
      <c r="B13" s="136"/>
      <c r="C13" s="7" t="s">
        <v>21</v>
      </c>
      <c r="D13" s="4">
        <v>4</v>
      </c>
      <c r="E13" s="12"/>
      <c r="F13" s="4"/>
      <c r="G13" s="4"/>
      <c r="H13" s="140"/>
      <c r="I13" s="141"/>
    </row>
    <row r="14" spans="1:10" x14ac:dyDescent="0.2">
      <c r="A14" s="123"/>
      <c r="B14" s="137"/>
      <c r="C14" s="9" t="s">
        <v>39</v>
      </c>
      <c r="D14" s="5">
        <v>5</v>
      </c>
      <c r="E14" s="13"/>
      <c r="F14" s="5"/>
      <c r="G14" s="5"/>
      <c r="H14" s="144"/>
      <c r="I14" s="145"/>
    </row>
    <row r="15" spans="1:10" x14ac:dyDescent="0.2">
      <c r="A15" s="121" t="s">
        <v>58</v>
      </c>
      <c r="B15" s="135" t="s">
        <v>34</v>
      </c>
      <c r="C15" s="8" t="s">
        <v>35</v>
      </c>
      <c r="D15" s="3">
        <v>1</v>
      </c>
      <c r="E15" s="11"/>
      <c r="F15" s="3"/>
      <c r="G15" s="3"/>
      <c r="H15" s="138"/>
      <c r="I15" s="139"/>
    </row>
    <row r="16" spans="1:10" x14ac:dyDescent="0.2">
      <c r="A16" s="122"/>
      <c r="B16" s="136"/>
      <c r="C16" s="7" t="s">
        <v>13</v>
      </c>
      <c r="D16" s="4">
        <v>2</v>
      </c>
      <c r="E16" s="12"/>
      <c r="F16" s="4"/>
      <c r="G16" s="4"/>
      <c r="H16" s="140"/>
      <c r="I16" s="141"/>
    </row>
    <row r="17" spans="1:10" x14ac:dyDescent="0.2">
      <c r="A17" s="122"/>
      <c r="B17" s="136"/>
      <c r="C17" s="7" t="s">
        <v>5</v>
      </c>
      <c r="D17" s="4">
        <v>3</v>
      </c>
      <c r="E17" s="12">
        <v>0.2</v>
      </c>
      <c r="F17" s="4">
        <v>1</v>
      </c>
      <c r="G17" s="4">
        <v>3.5</v>
      </c>
      <c r="H17" s="142">
        <v>3</v>
      </c>
      <c r="I17" s="143"/>
    </row>
    <row r="18" spans="1:10" x14ac:dyDescent="0.2">
      <c r="A18" s="122"/>
      <c r="B18" s="136"/>
      <c r="C18" s="7" t="s">
        <v>7</v>
      </c>
      <c r="D18" s="4">
        <v>4</v>
      </c>
      <c r="E18" s="12"/>
      <c r="F18" s="4"/>
      <c r="G18" s="4"/>
      <c r="H18" s="140"/>
      <c r="I18" s="141"/>
    </row>
    <row r="19" spans="1:10" x14ac:dyDescent="0.2">
      <c r="A19" s="123"/>
      <c r="B19" s="137"/>
      <c r="C19" s="9" t="s">
        <v>18</v>
      </c>
      <c r="D19" s="5">
        <v>5</v>
      </c>
      <c r="E19" s="13"/>
      <c r="F19" s="5"/>
      <c r="G19" s="5"/>
      <c r="H19" s="144"/>
      <c r="I19" s="145"/>
    </row>
    <row r="20" spans="1:10" ht="18" x14ac:dyDescent="0.2">
      <c r="B20" s="101" t="s">
        <v>62</v>
      </c>
      <c r="C20" s="94"/>
      <c r="D20" s="95"/>
      <c r="E20" s="96"/>
      <c r="F20" s="97">
        <f>$E7*F7+$E12*F12+$E17*F17</f>
        <v>1.5</v>
      </c>
      <c r="G20" s="97">
        <f>$E7*G7+$E12*G12+$E17*G17</f>
        <v>2.85</v>
      </c>
      <c r="H20" s="146">
        <f>$E7*H7+$E12*H12+$E17*H17</f>
        <v>4</v>
      </c>
      <c r="I20" s="147"/>
      <c r="J20" s="25"/>
    </row>
    <row r="21" spans="1:10" x14ac:dyDescent="0.2">
      <c r="B21" s="75" t="s">
        <v>9</v>
      </c>
      <c r="C21" s="92"/>
      <c r="D21" s="10">
        <f>D9+D14+D19</f>
        <v>15</v>
      </c>
      <c r="E21" s="38">
        <f>SUM(E3:E19)</f>
        <v>1</v>
      </c>
      <c r="F21" s="10"/>
      <c r="G21" s="10"/>
      <c r="H21" s="68"/>
      <c r="I21" s="3"/>
    </row>
    <row r="22" spans="1:10" x14ac:dyDescent="0.2">
      <c r="B22" s="77" t="s">
        <v>10</v>
      </c>
      <c r="D22" s="1">
        <f>D5+D10+D15</f>
        <v>3</v>
      </c>
      <c r="I22" s="4"/>
    </row>
    <row r="23" spans="1:10" x14ac:dyDescent="0.2">
      <c r="B23" s="107" t="s">
        <v>74</v>
      </c>
      <c r="D23" s="1"/>
      <c r="I23" s="4"/>
    </row>
    <row r="24" spans="1:10" x14ac:dyDescent="0.2">
      <c r="B24" s="85" t="s">
        <v>72</v>
      </c>
      <c r="C24" s="93"/>
      <c r="D24" s="93"/>
      <c r="E24" s="51"/>
      <c r="F24" s="98" t="s">
        <v>69</v>
      </c>
      <c r="G24" s="99" t="s">
        <v>71</v>
      </c>
      <c r="H24" s="119" t="s">
        <v>70</v>
      </c>
      <c r="I24" s="120"/>
    </row>
    <row r="26" spans="1:10" ht="16.5" x14ac:dyDescent="0.2">
      <c r="A26" s="24"/>
    </row>
  </sheetData>
  <mergeCells count="28">
    <mergeCell ref="H14:I14"/>
    <mergeCell ref="H20:I20"/>
    <mergeCell ref="H15:I15"/>
    <mergeCell ref="H16:I16"/>
    <mergeCell ref="H17:I17"/>
    <mergeCell ref="H18:I18"/>
    <mergeCell ref="H19:I19"/>
    <mergeCell ref="H9:I9"/>
    <mergeCell ref="H10:I10"/>
    <mergeCell ref="H11:I11"/>
    <mergeCell ref="H12:I12"/>
    <mergeCell ref="H13:I13"/>
    <mergeCell ref="H24:I24"/>
    <mergeCell ref="A5:A14"/>
    <mergeCell ref="A15:A19"/>
    <mergeCell ref="H4:I4"/>
    <mergeCell ref="F3:I3"/>
    <mergeCell ref="B3:B4"/>
    <mergeCell ref="C3:C4"/>
    <mergeCell ref="D3:D4"/>
    <mergeCell ref="E3:E4"/>
    <mergeCell ref="B5:B9"/>
    <mergeCell ref="B10:B14"/>
    <mergeCell ref="B15:B19"/>
    <mergeCell ref="H5:I5"/>
    <mergeCell ref="H6:I6"/>
    <mergeCell ref="H7:I7"/>
    <mergeCell ref="H8:I8"/>
  </mergeCells>
  <conditionalFormatting sqref="F20:H20">
    <cfRule type="cellIs" dxfId="8" priority="1" operator="between">
      <formula>3</formula>
      <formula>5</formula>
    </cfRule>
    <cfRule type="cellIs" dxfId="7" priority="2" operator="between">
      <formula>2</formula>
      <formula>2.99999999</formula>
    </cfRule>
    <cfRule type="cellIs" dxfId="6" priority="3" operator="lessThan">
      <formula>1.99999999</formula>
    </cfRule>
  </conditionalFormatting>
  <pageMargins left="0.70866141732283472" right="0.45833333333333331" top="0.78740157480314965" bottom="0.57638888888888884" header="0.31496062992125984" footer="0.31496062992125984"/>
  <pageSetup paperSize="9" orientation="portrait" r:id="rId1"/>
  <headerFooter>
    <oddFooter>&amp;R&amp;6&amp;D  / 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59733-E955-4D9D-8178-F1A27B103C6B}">
  <dimension ref="A1:J36"/>
  <sheetViews>
    <sheetView showGridLines="0" view="pageLayout" zoomScaleNormal="100" workbookViewId="0"/>
  </sheetViews>
  <sheetFormatPr baseColWidth="10" defaultColWidth="11" defaultRowHeight="14.25" x14ac:dyDescent="0.2"/>
  <cols>
    <col min="1" max="1" width="6.125" style="23" customWidth="1"/>
    <col min="2" max="2" width="19.75" style="16" customWidth="1"/>
    <col min="3" max="3" width="15.625" style="23" customWidth="1"/>
    <col min="4" max="4" width="7.125" style="23" bestFit="1" customWidth="1"/>
    <col min="5" max="5" width="11.5" style="14" bestFit="1" customWidth="1"/>
    <col min="6" max="7" width="5.625" style="1" customWidth="1"/>
    <col min="8" max="8" width="2.875" style="15" bestFit="1" customWidth="1"/>
    <col min="9" max="9" width="3" style="1" customWidth="1"/>
    <col min="10" max="10" width="0.875" style="23" customWidth="1"/>
    <col min="11" max="16384" width="11" style="23"/>
  </cols>
  <sheetData>
    <row r="1" spans="1:10" ht="15" x14ac:dyDescent="0.2">
      <c r="A1" s="82" t="s">
        <v>86</v>
      </c>
    </row>
    <row r="3" spans="1:10" ht="18" x14ac:dyDescent="0.2">
      <c r="B3" s="127" t="s">
        <v>11</v>
      </c>
      <c r="C3" s="129" t="s">
        <v>2</v>
      </c>
      <c r="D3" s="131" t="s">
        <v>3</v>
      </c>
      <c r="E3" s="133" t="s">
        <v>12</v>
      </c>
      <c r="F3" s="124" t="s">
        <v>47</v>
      </c>
      <c r="G3" s="126"/>
      <c r="H3" s="126"/>
      <c r="I3" s="125"/>
      <c r="J3" s="25"/>
    </row>
    <row r="4" spans="1:10" ht="15" x14ac:dyDescent="0.2">
      <c r="B4" s="128"/>
      <c r="C4" s="130"/>
      <c r="D4" s="132"/>
      <c r="E4" s="134"/>
      <c r="F4" s="2" t="s">
        <v>36</v>
      </c>
      <c r="G4" s="2" t="s">
        <v>37</v>
      </c>
      <c r="H4" s="124" t="s">
        <v>38</v>
      </c>
      <c r="I4" s="125"/>
    </row>
    <row r="5" spans="1:10" x14ac:dyDescent="0.2">
      <c r="A5" s="121" t="s">
        <v>57</v>
      </c>
      <c r="B5" s="135" t="s">
        <v>15</v>
      </c>
      <c r="C5" s="103" t="s">
        <v>18</v>
      </c>
      <c r="D5" s="3">
        <v>1</v>
      </c>
      <c r="E5" s="11"/>
      <c r="F5" s="3"/>
      <c r="G5" s="3"/>
      <c r="H5" s="138"/>
      <c r="I5" s="139"/>
    </row>
    <row r="6" spans="1:10" x14ac:dyDescent="0.2">
      <c r="A6" s="122"/>
      <c r="B6" s="136"/>
      <c r="C6" s="104" t="s">
        <v>7</v>
      </c>
      <c r="D6" s="4">
        <v>2</v>
      </c>
      <c r="E6" s="12"/>
      <c r="F6" s="4"/>
      <c r="G6" s="4"/>
      <c r="H6" s="140"/>
      <c r="I6" s="141"/>
    </row>
    <row r="7" spans="1:10" x14ac:dyDescent="0.2">
      <c r="A7" s="122"/>
      <c r="B7" s="136"/>
      <c r="C7" s="7" t="s">
        <v>5</v>
      </c>
      <c r="D7" s="4">
        <v>3</v>
      </c>
      <c r="E7" s="12">
        <v>0.3</v>
      </c>
      <c r="F7" s="4">
        <v>2</v>
      </c>
      <c r="G7" s="4">
        <v>2.5</v>
      </c>
      <c r="H7" s="148">
        <v>5</v>
      </c>
      <c r="I7" s="149"/>
    </row>
    <row r="8" spans="1:10" x14ac:dyDescent="0.2">
      <c r="A8" s="122"/>
      <c r="B8" s="136"/>
      <c r="C8" s="7" t="s">
        <v>17</v>
      </c>
      <c r="D8" s="4">
        <v>4</v>
      </c>
      <c r="E8" s="12"/>
      <c r="F8" s="4"/>
      <c r="G8" s="4"/>
      <c r="H8" s="140"/>
      <c r="I8" s="141"/>
    </row>
    <row r="9" spans="1:10" x14ac:dyDescent="0.2">
      <c r="A9" s="122"/>
      <c r="B9" s="137"/>
      <c r="C9" s="9" t="s">
        <v>16</v>
      </c>
      <c r="D9" s="5">
        <v>5</v>
      </c>
      <c r="E9" s="13"/>
      <c r="F9" s="5"/>
      <c r="G9" s="5"/>
      <c r="H9" s="144"/>
      <c r="I9" s="145"/>
    </row>
    <row r="10" spans="1:10" ht="15.95" customHeight="1" x14ac:dyDescent="0.2">
      <c r="A10" s="122"/>
      <c r="B10" s="135" t="s">
        <v>20</v>
      </c>
      <c r="C10" s="103" t="s">
        <v>43</v>
      </c>
      <c r="D10" s="3">
        <v>1</v>
      </c>
      <c r="E10" s="11"/>
      <c r="F10" s="3"/>
      <c r="G10" s="3"/>
      <c r="H10" s="138"/>
      <c r="I10" s="139"/>
    </row>
    <row r="11" spans="1:10" x14ac:dyDescent="0.2">
      <c r="A11" s="122"/>
      <c r="B11" s="136"/>
      <c r="C11" s="105" t="s">
        <v>22</v>
      </c>
      <c r="D11" s="4">
        <v>2</v>
      </c>
      <c r="E11" s="12"/>
      <c r="F11" s="4"/>
      <c r="G11" s="4"/>
      <c r="H11" s="140"/>
      <c r="I11" s="141"/>
    </row>
    <row r="12" spans="1:10" x14ac:dyDescent="0.2">
      <c r="A12" s="122"/>
      <c r="B12" s="136"/>
      <c r="C12" s="7" t="s">
        <v>5</v>
      </c>
      <c r="D12" s="4">
        <v>3</v>
      </c>
      <c r="E12" s="12">
        <v>0.25</v>
      </c>
      <c r="F12" s="4">
        <v>1</v>
      </c>
      <c r="G12" s="4">
        <v>3</v>
      </c>
      <c r="H12" s="148">
        <v>3</v>
      </c>
      <c r="I12" s="149"/>
    </row>
    <row r="13" spans="1:10" x14ac:dyDescent="0.2">
      <c r="A13" s="122"/>
      <c r="B13" s="136"/>
      <c r="C13" s="7" t="s">
        <v>21</v>
      </c>
      <c r="D13" s="4">
        <v>4</v>
      </c>
      <c r="E13" s="12"/>
      <c r="F13" s="4"/>
      <c r="G13" s="4"/>
      <c r="H13" s="140"/>
      <c r="I13" s="141"/>
    </row>
    <row r="14" spans="1:10" x14ac:dyDescent="0.2">
      <c r="A14" s="123"/>
      <c r="B14" s="137"/>
      <c r="C14" s="9" t="s">
        <v>39</v>
      </c>
      <c r="D14" s="5">
        <v>5</v>
      </c>
      <c r="E14" s="13"/>
      <c r="F14" s="5"/>
      <c r="G14" s="5"/>
      <c r="H14" s="144"/>
      <c r="I14" s="145"/>
    </row>
    <row r="15" spans="1:10" x14ac:dyDescent="0.2">
      <c r="A15" s="121" t="s">
        <v>58</v>
      </c>
      <c r="B15" s="135" t="s">
        <v>34</v>
      </c>
      <c r="C15" s="8" t="s">
        <v>35</v>
      </c>
      <c r="D15" s="3">
        <v>1</v>
      </c>
      <c r="E15" s="11"/>
      <c r="F15" s="3"/>
      <c r="G15" s="3"/>
      <c r="H15" s="138"/>
      <c r="I15" s="139"/>
    </row>
    <row r="16" spans="1:10" x14ac:dyDescent="0.2">
      <c r="A16" s="122"/>
      <c r="B16" s="136"/>
      <c r="C16" s="7" t="s">
        <v>13</v>
      </c>
      <c r="D16" s="4">
        <v>2</v>
      </c>
      <c r="E16" s="12"/>
      <c r="F16" s="4"/>
      <c r="G16" s="4"/>
      <c r="H16" s="140"/>
      <c r="I16" s="141"/>
    </row>
    <row r="17" spans="1:10" x14ac:dyDescent="0.2">
      <c r="A17" s="122"/>
      <c r="B17" s="136"/>
      <c r="C17" s="7" t="s">
        <v>5</v>
      </c>
      <c r="D17" s="4">
        <v>3</v>
      </c>
      <c r="E17" s="12">
        <v>0.2</v>
      </c>
      <c r="F17" s="4">
        <v>1</v>
      </c>
      <c r="G17" s="4">
        <v>3.5</v>
      </c>
      <c r="H17" s="148">
        <v>3</v>
      </c>
      <c r="I17" s="149"/>
    </row>
    <row r="18" spans="1:10" x14ac:dyDescent="0.2">
      <c r="A18" s="122"/>
      <c r="B18" s="136"/>
      <c r="C18" s="7" t="s">
        <v>7</v>
      </c>
      <c r="D18" s="4">
        <v>4</v>
      </c>
      <c r="E18" s="12"/>
      <c r="F18" s="4"/>
      <c r="G18" s="4"/>
      <c r="H18" s="140"/>
      <c r="I18" s="141"/>
    </row>
    <row r="19" spans="1:10" x14ac:dyDescent="0.2">
      <c r="A19" s="123"/>
      <c r="B19" s="137"/>
      <c r="C19" s="9" t="s">
        <v>18</v>
      </c>
      <c r="D19" s="5">
        <v>5</v>
      </c>
      <c r="E19" s="13"/>
      <c r="F19" s="5"/>
      <c r="G19" s="5"/>
      <c r="H19" s="144"/>
      <c r="I19" s="145"/>
    </row>
    <row r="20" spans="1:10" ht="14.1" customHeight="1" x14ac:dyDescent="0.2">
      <c r="A20" s="121" t="s">
        <v>56</v>
      </c>
      <c r="B20" s="135" t="s">
        <v>19</v>
      </c>
      <c r="C20" s="103" t="s">
        <v>18</v>
      </c>
      <c r="D20" s="3">
        <v>1</v>
      </c>
      <c r="E20" s="11"/>
      <c r="F20" s="3"/>
      <c r="G20" s="3"/>
      <c r="H20" s="138"/>
      <c r="I20" s="139"/>
    </row>
    <row r="21" spans="1:10" x14ac:dyDescent="0.2">
      <c r="A21" s="150"/>
      <c r="B21" s="136"/>
      <c r="C21" s="104" t="s">
        <v>7</v>
      </c>
      <c r="D21" s="4">
        <v>2</v>
      </c>
      <c r="E21" s="12"/>
      <c r="F21" s="4"/>
      <c r="G21" s="4"/>
      <c r="H21" s="140"/>
      <c r="I21" s="141"/>
    </row>
    <row r="22" spans="1:10" x14ac:dyDescent="0.2">
      <c r="A22" s="150"/>
      <c r="B22" s="136"/>
      <c r="C22" s="7" t="s">
        <v>5</v>
      </c>
      <c r="D22" s="4">
        <v>3</v>
      </c>
      <c r="E22" s="12">
        <v>0.15</v>
      </c>
      <c r="F22" s="4">
        <v>3</v>
      </c>
      <c r="G22" s="4">
        <v>3</v>
      </c>
      <c r="H22" s="148">
        <v>4</v>
      </c>
      <c r="I22" s="149"/>
    </row>
    <row r="23" spans="1:10" x14ac:dyDescent="0.2">
      <c r="A23" s="150"/>
      <c r="B23" s="136"/>
      <c r="C23" s="7" t="s">
        <v>17</v>
      </c>
      <c r="D23" s="4">
        <v>4</v>
      </c>
      <c r="E23" s="12"/>
      <c r="F23" s="4"/>
      <c r="G23" s="4"/>
      <c r="H23" s="140"/>
      <c r="I23" s="141"/>
    </row>
    <row r="24" spans="1:10" x14ac:dyDescent="0.2">
      <c r="A24" s="150"/>
      <c r="B24" s="137"/>
      <c r="C24" s="9" t="s">
        <v>16</v>
      </c>
      <c r="D24" s="5">
        <v>5</v>
      </c>
      <c r="E24" s="13"/>
      <c r="F24" s="5"/>
      <c r="G24" s="5"/>
      <c r="H24" s="144"/>
      <c r="I24" s="145"/>
    </row>
    <row r="25" spans="1:10" x14ac:dyDescent="0.2">
      <c r="A25" s="150"/>
      <c r="B25" s="135" t="s">
        <v>23</v>
      </c>
      <c r="C25" s="8" t="s">
        <v>78</v>
      </c>
      <c r="D25" s="3">
        <v>1</v>
      </c>
      <c r="E25" s="11"/>
      <c r="F25" s="3"/>
      <c r="G25" s="3"/>
      <c r="H25" s="138"/>
      <c r="I25" s="139"/>
    </row>
    <row r="26" spans="1:10" x14ac:dyDescent="0.2">
      <c r="A26" s="150"/>
      <c r="B26" s="136"/>
      <c r="C26" s="7" t="s">
        <v>24</v>
      </c>
      <c r="D26" s="4">
        <v>2</v>
      </c>
      <c r="E26" s="12"/>
      <c r="F26" s="4"/>
      <c r="G26" s="4"/>
      <c r="H26" s="140"/>
      <c r="I26" s="141"/>
    </row>
    <row r="27" spans="1:10" x14ac:dyDescent="0.2">
      <c r="A27" s="150"/>
      <c r="B27" s="136"/>
      <c r="C27" s="7" t="s">
        <v>5</v>
      </c>
      <c r="D27" s="4">
        <v>3</v>
      </c>
      <c r="E27" s="12">
        <v>0.1</v>
      </c>
      <c r="F27" s="4">
        <v>1</v>
      </c>
      <c r="G27" s="4">
        <v>2</v>
      </c>
      <c r="H27" s="148">
        <v>3</v>
      </c>
      <c r="I27" s="149"/>
    </row>
    <row r="28" spans="1:10" x14ac:dyDescent="0.2">
      <c r="A28" s="150"/>
      <c r="B28" s="136"/>
      <c r="C28" s="7" t="s">
        <v>79</v>
      </c>
      <c r="D28" s="4">
        <v>4</v>
      </c>
      <c r="E28" s="12"/>
      <c r="F28" s="4"/>
      <c r="G28" s="4"/>
      <c r="H28" s="140"/>
      <c r="I28" s="141"/>
    </row>
    <row r="29" spans="1:10" x14ac:dyDescent="0.2">
      <c r="A29" s="151"/>
      <c r="B29" s="137"/>
      <c r="C29" s="9" t="s">
        <v>25</v>
      </c>
      <c r="D29" s="5">
        <v>5</v>
      </c>
      <c r="E29" s="13"/>
      <c r="F29" s="5"/>
      <c r="G29" s="5"/>
      <c r="H29" s="144"/>
      <c r="I29" s="145"/>
    </row>
    <row r="30" spans="1:10" ht="18" x14ac:dyDescent="0.2">
      <c r="B30" s="100" t="s">
        <v>62</v>
      </c>
      <c r="C30" s="78"/>
      <c r="D30" s="79"/>
      <c r="E30" s="80"/>
      <c r="F30" s="81">
        <f>$E7*F7+$E12*F12+$E17*F17+$E22*F22+$E27*F27</f>
        <v>1.6</v>
      </c>
      <c r="G30" s="81">
        <f>$E7*G7+$E12*G12+$E17*G17+$E22*G22+$E27*G27</f>
        <v>2.8500000000000005</v>
      </c>
      <c r="H30" s="146">
        <f t="shared" ref="H30" si="0">$E7*H7+$E12*H12+$E17*H17+$E22*H22+$E27*H27</f>
        <v>3.75</v>
      </c>
      <c r="I30" s="146"/>
      <c r="J30" s="25"/>
    </row>
    <row r="31" spans="1:10" x14ac:dyDescent="0.2">
      <c r="B31" s="75" t="s">
        <v>9</v>
      </c>
      <c r="C31" s="92"/>
      <c r="D31" s="10">
        <f>D9+D14+D19+D24+D29</f>
        <v>25</v>
      </c>
      <c r="E31" s="38">
        <f>SUM(E3:E29)</f>
        <v>1</v>
      </c>
      <c r="F31" s="10"/>
      <c r="G31" s="10"/>
      <c r="H31" s="68"/>
      <c r="I31" s="3"/>
    </row>
    <row r="32" spans="1:10" x14ac:dyDescent="0.2">
      <c r="B32" s="77" t="s">
        <v>10</v>
      </c>
      <c r="D32" s="1">
        <f>D5+D10+D15+D20+D25</f>
        <v>5</v>
      </c>
      <c r="I32" s="4"/>
    </row>
    <row r="33" spans="1:9" x14ac:dyDescent="0.2">
      <c r="B33" s="107" t="s">
        <v>74</v>
      </c>
      <c r="D33" s="1"/>
      <c r="I33" s="4"/>
    </row>
    <row r="34" spans="1:9" x14ac:dyDescent="0.2">
      <c r="B34" s="85" t="s">
        <v>72</v>
      </c>
      <c r="C34" s="93"/>
      <c r="D34" s="93"/>
      <c r="E34" s="51"/>
      <c r="F34" s="98" t="s">
        <v>69</v>
      </c>
      <c r="G34" s="99" t="s">
        <v>71</v>
      </c>
      <c r="H34" s="119" t="s">
        <v>70</v>
      </c>
      <c r="I34" s="120"/>
    </row>
    <row r="36" spans="1:9" ht="16.5" x14ac:dyDescent="0.2">
      <c r="A36" s="24"/>
    </row>
  </sheetData>
  <mergeCells count="41">
    <mergeCell ref="H24:I24"/>
    <mergeCell ref="H30:I30"/>
    <mergeCell ref="H25:I25"/>
    <mergeCell ref="H26:I26"/>
    <mergeCell ref="H27:I27"/>
    <mergeCell ref="H28:I28"/>
    <mergeCell ref="H29:I29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A5:A14"/>
    <mergeCell ref="A15:A19"/>
    <mergeCell ref="A20:A29"/>
    <mergeCell ref="B5:B9"/>
    <mergeCell ref="B10:B14"/>
    <mergeCell ref="B15:B19"/>
    <mergeCell ref="B20:B24"/>
    <mergeCell ref="B25:B29"/>
    <mergeCell ref="H34:I34"/>
    <mergeCell ref="B3:B4"/>
    <mergeCell ref="C3:C4"/>
    <mergeCell ref="D3:D4"/>
    <mergeCell ref="E3:E4"/>
    <mergeCell ref="F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</mergeCells>
  <conditionalFormatting sqref="F30:H30">
    <cfRule type="cellIs" dxfId="5" priority="1" operator="between">
      <formula>3</formula>
      <formula>5</formula>
    </cfRule>
    <cfRule type="cellIs" dxfId="4" priority="2" operator="between">
      <formula>2</formula>
      <formula>2.99999999</formula>
    </cfRule>
    <cfRule type="cellIs" dxfId="3" priority="3" operator="lessThan">
      <formula>1.99999999</formula>
    </cfRule>
  </conditionalFormatting>
  <pageMargins left="0.70866141732283472" right="0.45833333333333331" top="0.78740157480314965" bottom="0.57638888888888884" header="0.31496062992125984" footer="0.31496062992125984"/>
  <pageSetup paperSize="9" orientation="portrait" r:id="rId1"/>
  <headerFooter>
    <oddFooter>&amp;R&amp;6&amp;D  / 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3C56-7B05-4498-8E11-4D6114247B3C}">
  <dimension ref="A1:J46"/>
  <sheetViews>
    <sheetView showGridLines="0" view="pageLayout" zoomScale="130" zoomScaleNormal="100" zoomScalePageLayoutView="130" workbookViewId="0"/>
  </sheetViews>
  <sheetFormatPr baseColWidth="10" defaultColWidth="11" defaultRowHeight="14.25" x14ac:dyDescent="0.2"/>
  <cols>
    <col min="1" max="1" width="6.125" style="23" customWidth="1"/>
    <col min="2" max="2" width="19.75" style="16" customWidth="1"/>
    <col min="3" max="3" width="15.875" style="23" customWidth="1"/>
    <col min="4" max="4" width="7.125" style="23" bestFit="1" customWidth="1"/>
    <col min="5" max="5" width="11.5" style="14" bestFit="1" customWidth="1"/>
    <col min="6" max="7" width="5.625" style="1" customWidth="1"/>
    <col min="8" max="8" width="2.875" style="15" customWidth="1"/>
    <col min="9" max="9" width="2.625" style="1" customWidth="1"/>
    <col min="10" max="10" width="0.875" style="23" customWidth="1"/>
    <col min="11" max="16384" width="11" style="23"/>
  </cols>
  <sheetData>
    <row r="1" spans="1:10" ht="15" x14ac:dyDescent="0.2">
      <c r="A1" s="82" t="s">
        <v>86</v>
      </c>
    </row>
    <row r="2" spans="1:10" ht="9.6" customHeight="1" x14ac:dyDescent="0.2"/>
    <row r="3" spans="1:10" ht="18" x14ac:dyDescent="0.2">
      <c r="B3" s="127" t="s">
        <v>11</v>
      </c>
      <c r="C3" s="129" t="s">
        <v>2</v>
      </c>
      <c r="D3" s="131" t="s">
        <v>3</v>
      </c>
      <c r="E3" s="133" t="s">
        <v>12</v>
      </c>
      <c r="F3" s="124" t="s">
        <v>47</v>
      </c>
      <c r="G3" s="126"/>
      <c r="H3" s="126"/>
      <c r="I3" s="125"/>
      <c r="J3" s="25"/>
    </row>
    <row r="4" spans="1:10" ht="15" x14ac:dyDescent="0.2">
      <c r="B4" s="128"/>
      <c r="C4" s="130"/>
      <c r="D4" s="132"/>
      <c r="E4" s="134"/>
      <c r="F4" s="2" t="s">
        <v>36</v>
      </c>
      <c r="G4" s="2" t="s">
        <v>37</v>
      </c>
      <c r="H4" s="124" t="s">
        <v>38</v>
      </c>
      <c r="I4" s="125"/>
    </row>
    <row r="5" spans="1:10" x14ac:dyDescent="0.2">
      <c r="A5" s="121" t="s">
        <v>57</v>
      </c>
      <c r="B5" s="135" t="s">
        <v>15</v>
      </c>
      <c r="C5" s="103" t="s">
        <v>18</v>
      </c>
      <c r="D5" s="3">
        <v>1</v>
      </c>
      <c r="E5" s="11"/>
      <c r="F5" s="3"/>
      <c r="G5" s="3"/>
      <c r="H5" s="138"/>
      <c r="I5" s="139"/>
    </row>
    <row r="6" spans="1:10" x14ac:dyDescent="0.2">
      <c r="A6" s="122"/>
      <c r="B6" s="136"/>
      <c r="C6" s="104" t="s">
        <v>7</v>
      </c>
      <c r="D6" s="4">
        <v>2</v>
      </c>
      <c r="E6" s="12"/>
      <c r="F6" s="4"/>
      <c r="G6" s="4"/>
      <c r="H6" s="140"/>
      <c r="I6" s="141"/>
    </row>
    <row r="7" spans="1:10" x14ac:dyDescent="0.2">
      <c r="A7" s="122"/>
      <c r="B7" s="136"/>
      <c r="C7" s="7" t="s">
        <v>5</v>
      </c>
      <c r="D7" s="4">
        <v>3</v>
      </c>
      <c r="E7" s="12">
        <v>0.3</v>
      </c>
      <c r="F7" s="4">
        <v>2</v>
      </c>
      <c r="G7" s="4">
        <v>2.5</v>
      </c>
      <c r="H7" s="152">
        <v>5</v>
      </c>
      <c r="I7" s="153"/>
    </row>
    <row r="8" spans="1:10" x14ac:dyDescent="0.2">
      <c r="A8" s="122"/>
      <c r="B8" s="136"/>
      <c r="C8" s="7" t="s">
        <v>17</v>
      </c>
      <c r="D8" s="4">
        <v>4</v>
      </c>
      <c r="E8" s="12"/>
      <c r="F8" s="4"/>
      <c r="G8" s="4"/>
      <c r="H8" s="140"/>
      <c r="I8" s="141"/>
    </row>
    <row r="9" spans="1:10" x14ac:dyDescent="0.2">
      <c r="A9" s="122"/>
      <c r="B9" s="137"/>
      <c r="C9" s="9" t="s">
        <v>16</v>
      </c>
      <c r="D9" s="5">
        <v>5</v>
      </c>
      <c r="E9" s="13"/>
      <c r="F9" s="5"/>
      <c r="G9" s="5"/>
      <c r="H9" s="144"/>
      <c r="I9" s="145"/>
    </row>
    <row r="10" spans="1:10" ht="15.95" customHeight="1" x14ac:dyDescent="0.2">
      <c r="A10" s="122"/>
      <c r="B10" s="135" t="s">
        <v>20</v>
      </c>
      <c r="C10" s="103" t="s">
        <v>43</v>
      </c>
      <c r="D10" s="3">
        <v>1</v>
      </c>
      <c r="E10" s="11"/>
      <c r="F10" s="3"/>
      <c r="G10" s="3"/>
      <c r="H10" s="138"/>
      <c r="I10" s="139"/>
    </row>
    <row r="11" spans="1:10" x14ac:dyDescent="0.2">
      <c r="A11" s="122"/>
      <c r="B11" s="136"/>
      <c r="C11" s="105" t="s">
        <v>22</v>
      </c>
      <c r="D11" s="4">
        <v>2</v>
      </c>
      <c r="E11" s="12"/>
      <c r="F11" s="4"/>
      <c r="G11" s="4"/>
      <c r="H11" s="140"/>
      <c r="I11" s="141"/>
    </row>
    <row r="12" spans="1:10" x14ac:dyDescent="0.2">
      <c r="A12" s="122"/>
      <c r="B12" s="136"/>
      <c r="C12" s="7" t="s">
        <v>5</v>
      </c>
      <c r="D12" s="4">
        <v>3</v>
      </c>
      <c r="E12" s="12">
        <v>0.25</v>
      </c>
      <c r="F12" s="4">
        <v>1</v>
      </c>
      <c r="G12" s="4">
        <v>3</v>
      </c>
      <c r="H12" s="152">
        <v>3</v>
      </c>
      <c r="I12" s="153"/>
    </row>
    <row r="13" spans="1:10" x14ac:dyDescent="0.2">
      <c r="A13" s="122"/>
      <c r="B13" s="136"/>
      <c r="C13" s="7" t="s">
        <v>21</v>
      </c>
      <c r="D13" s="4">
        <v>4</v>
      </c>
      <c r="E13" s="12"/>
      <c r="F13" s="4"/>
      <c r="G13" s="4"/>
      <c r="H13" s="140"/>
      <c r="I13" s="141"/>
    </row>
    <row r="14" spans="1:10" x14ac:dyDescent="0.2">
      <c r="A14" s="123"/>
      <c r="B14" s="137"/>
      <c r="C14" s="9" t="s">
        <v>39</v>
      </c>
      <c r="D14" s="5">
        <v>5</v>
      </c>
      <c r="E14" s="13"/>
      <c r="F14" s="5"/>
      <c r="G14" s="5"/>
      <c r="H14" s="144"/>
      <c r="I14" s="145"/>
    </row>
    <row r="15" spans="1:10" x14ac:dyDescent="0.2">
      <c r="A15" s="121" t="s">
        <v>58</v>
      </c>
      <c r="B15" s="135" t="s">
        <v>34</v>
      </c>
      <c r="C15" s="8" t="s">
        <v>35</v>
      </c>
      <c r="D15" s="3">
        <v>1</v>
      </c>
      <c r="E15" s="11"/>
      <c r="F15" s="3"/>
      <c r="G15" s="3"/>
      <c r="H15" s="138"/>
      <c r="I15" s="139"/>
    </row>
    <row r="16" spans="1:10" x14ac:dyDescent="0.2">
      <c r="A16" s="122"/>
      <c r="B16" s="136"/>
      <c r="C16" s="7" t="s">
        <v>13</v>
      </c>
      <c r="D16" s="4">
        <v>2</v>
      </c>
      <c r="E16" s="12"/>
      <c r="F16" s="4"/>
      <c r="G16" s="4"/>
      <c r="H16" s="140"/>
      <c r="I16" s="141"/>
    </row>
    <row r="17" spans="1:9" x14ac:dyDescent="0.2">
      <c r="A17" s="122"/>
      <c r="B17" s="136"/>
      <c r="C17" s="7" t="s">
        <v>5</v>
      </c>
      <c r="D17" s="4">
        <v>3</v>
      </c>
      <c r="E17" s="12">
        <v>0.15</v>
      </c>
      <c r="F17" s="4">
        <v>1</v>
      </c>
      <c r="G17" s="4">
        <v>3.5</v>
      </c>
      <c r="H17" s="152">
        <v>3</v>
      </c>
      <c r="I17" s="153"/>
    </row>
    <row r="18" spans="1:9" x14ac:dyDescent="0.2">
      <c r="A18" s="122"/>
      <c r="B18" s="136"/>
      <c r="C18" s="7" t="s">
        <v>7</v>
      </c>
      <c r="D18" s="4">
        <v>4</v>
      </c>
      <c r="E18" s="12"/>
      <c r="F18" s="4"/>
      <c r="G18" s="4"/>
      <c r="H18" s="140"/>
      <c r="I18" s="141"/>
    </row>
    <row r="19" spans="1:9" x14ac:dyDescent="0.2">
      <c r="A19" s="123"/>
      <c r="B19" s="137"/>
      <c r="C19" s="9" t="s">
        <v>18</v>
      </c>
      <c r="D19" s="5">
        <v>5</v>
      </c>
      <c r="E19" s="13"/>
      <c r="F19" s="5"/>
      <c r="G19" s="5"/>
      <c r="H19" s="144"/>
      <c r="I19" s="145"/>
    </row>
    <row r="20" spans="1:9" x14ac:dyDescent="0.2">
      <c r="A20" s="121" t="s">
        <v>56</v>
      </c>
      <c r="B20" s="135" t="s">
        <v>19</v>
      </c>
      <c r="C20" s="103" t="s">
        <v>18</v>
      </c>
      <c r="D20" s="3">
        <v>1</v>
      </c>
      <c r="E20" s="11"/>
      <c r="F20" s="3"/>
      <c r="G20" s="3"/>
      <c r="H20" s="138"/>
      <c r="I20" s="139"/>
    </row>
    <row r="21" spans="1:9" x14ac:dyDescent="0.2">
      <c r="A21" s="150"/>
      <c r="B21" s="136"/>
      <c r="C21" s="104" t="s">
        <v>7</v>
      </c>
      <c r="D21" s="4">
        <v>2</v>
      </c>
      <c r="E21" s="12"/>
      <c r="F21" s="4"/>
      <c r="G21" s="4"/>
      <c r="H21" s="140"/>
      <c r="I21" s="141"/>
    </row>
    <row r="22" spans="1:9" x14ac:dyDescent="0.2">
      <c r="A22" s="150"/>
      <c r="B22" s="136"/>
      <c r="C22" s="7" t="s">
        <v>5</v>
      </c>
      <c r="D22" s="4">
        <v>3</v>
      </c>
      <c r="E22" s="12">
        <v>0.1</v>
      </c>
      <c r="F22" s="4">
        <v>3</v>
      </c>
      <c r="G22" s="4">
        <v>3</v>
      </c>
      <c r="H22" s="152">
        <v>4</v>
      </c>
      <c r="I22" s="153"/>
    </row>
    <row r="23" spans="1:9" x14ac:dyDescent="0.2">
      <c r="A23" s="150"/>
      <c r="B23" s="136"/>
      <c r="C23" s="7" t="s">
        <v>17</v>
      </c>
      <c r="D23" s="4">
        <v>4</v>
      </c>
      <c r="E23" s="12"/>
      <c r="F23" s="4"/>
      <c r="G23" s="4"/>
      <c r="H23" s="140"/>
      <c r="I23" s="141"/>
    </row>
    <row r="24" spans="1:9" x14ac:dyDescent="0.2">
      <c r="A24" s="150"/>
      <c r="B24" s="137"/>
      <c r="C24" s="9" t="s">
        <v>16</v>
      </c>
      <c r="D24" s="5">
        <v>5</v>
      </c>
      <c r="E24" s="13"/>
      <c r="F24" s="5"/>
      <c r="G24" s="5"/>
      <c r="H24" s="144"/>
      <c r="I24" s="145"/>
    </row>
    <row r="25" spans="1:9" x14ac:dyDescent="0.2">
      <c r="A25" s="150"/>
      <c r="B25" s="135" t="s">
        <v>23</v>
      </c>
      <c r="C25" s="8" t="s">
        <v>78</v>
      </c>
      <c r="D25" s="3">
        <v>1</v>
      </c>
      <c r="E25" s="11"/>
      <c r="F25" s="3"/>
      <c r="G25" s="3"/>
      <c r="H25" s="138"/>
      <c r="I25" s="139"/>
    </row>
    <row r="26" spans="1:9" x14ac:dyDescent="0.2">
      <c r="A26" s="150"/>
      <c r="B26" s="136"/>
      <c r="C26" s="7" t="s">
        <v>24</v>
      </c>
      <c r="D26" s="4">
        <v>2</v>
      </c>
      <c r="E26" s="12"/>
      <c r="F26" s="4"/>
      <c r="G26" s="4"/>
      <c r="H26" s="140"/>
      <c r="I26" s="141"/>
    </row>
    <row r="27" spans="1:9" x14ac:dyDescent="0.2">
      <c r="A27" s="150"/>
      <c r="B27" s="136"/>
      <c r="C27" s="7" t="s">
        <v>5</v>
      </c>
      <c r="D27" s="4">
        <v>3</v>
      </c>
      <c r="E27" s="12">
        <v>0.05</v>
      </c>
      <c r="F27" s="4">
        <v>1</v>
      </c>
      <c r="G27" s="4">
        <v>4</v>
      </c>
      <c r="H27" s="152">
        <v>3</v>
      </c>
      <c r="I27" s="153"/>
    </row>
    <row r="28" spans="1:9" x14ac:dyDescent="0.2">
      <c r="A28" s="150"/>
      <c r="B28" s="136"/>
      <c r="C28" s="7" t="s">
        <v>79</v>
      </c>
      <c r="D28" s="4">
        <v>4</v>
      </c>
      <c r="E28" s="12"/>
      <c r="F28" s="4"/>
      <c r="G28" s="4"/>
      <c r="H28" s="140"/>
      <c r="I28" s="141"/>
    </row>
    <row r="29" spans="1:9" x14ac:dyDescent="0.2">
      <c r="A29" s="151"/>
      <c r="B29" s="137"/>
      <c r="C29" s="9" t="s">
        <v>25</v>
      </c>
      <c r="D29" s="5">
        <v>5</v>
      </c>
      <c r="E29" s="13"/>
      <c r="F29" s="5"/>
      <c r="G29" s="5"/>
      <c r="H29" s="144"/>
      <c r="I29" s="145"/>
    </row>
    <row r="30" spans="1:9" ht="14.1" customHeight="1" x14ac:dyDescent="0.2">
      <c r="A30" s="121" t="s">
        <v>0</v>
      </c>
      <c r="B30" s="135" t="s">
        <v>41</v>
      </c>
      <c r="C30" s="106" t="s">
        <v>14</v>
      </c>
      <c r="D30" s="3">
        <v>1</v>
      </c>
      <c r="E30" s="11"/>
      <c r="F30" s="3"/>
      <c r="G30" s="3"/>
      <c r="H30" s="138"/>
      <c r="I30" s="139"/>
    </row>
    <row r="31" spans="1:9" x14ac:dyDescent="0.2">
      <c r="A31" s="150"/>
      <c r="B31" s="136"/>
      <c r="C31" s="104" t="s">
        <v>5</v>
      </c>
      <c r="D31" s="4">
        <v>2</v>
      </c>
      <c r="E31" s="12"/>
      <c r="F31" s="4"/>
      <c r="G31" s="4"/>
      <c r="H31" s="140"/>
      <c r="I31" s="141"/>
    </row>
    <row r="32" spans="1:9" x14ac:dyDescent="0.2">
      <c r="A32" s="150"/>
      <c r="B32" s="136"/>
      <c r="C32" s="1" t="s">
        <v>42</v>
      </c>
      <c r="D32" s="4">
        <v>3</v>
      </c>
      <c r="E32" s="12">
        <v>0.1</v>
      </c>
      <c r="F32" s="4">
        <v>3</v>
      </c>
      <c r="G32" s="4">
        <v>3</v>
      </c>
      <c r="H32" s="152">
        <v>3</v>
      </c>
      <c r="I32" s="153"/>
    </row>
    <row r="33" spans="1:10" x14ac:dyDescent="0.2">
      <c r="A33" s="150"/>
      <c r="B33" s="136"/>
      <c r="C33" s="1" t="s">
        <v>73</v>
      </c>
      <c r="D33" s="4">
        <v>4</v>
      </c>
      <c r="E33" s="12"/>
      <c r="F33" s="4"/>
      <c r="G33" s="4"/>
      <c r="H33" s="140"/>
      <c r="I33" s="141"/>
    </row>
    <row r="34" spans="1:10" x14ac:dyDescent="0.2">
      <c r="A34" s="150"/>
      <c r="B34" s="137"/>
      <c r="C34" s="6" t="s">
        <v>6</v>
      </c>
      <c r="D34" s="5">
        <v>5</v>
      </c>
      <c r="E34" s="13"/>
      <c r="F34" s="5"/>
      <c r="G34" s="5"/>
      <c r="H34" s="144"/>
      <c r="I34" s="145"/>
    </row>
    <row r="35" spans="1:10" ht="14.1" customHeight="1" x14ac:dyDescent="0.2">
      <c r="A35" s="150"/>
      <c r="B35" s="135" t="s">
        <v>40</v>
      </c>
      <c r="C35" s="106" t="s">
        <v>80</v>
      </c>
      <c r="D35" s="3">
        <v>1</v>
      </c>
      <c r="E35" s="11"/>
      <c r="F35" s="3"/>
      <c r="G35" s="3"/>
      <c r="H35" s="138"/>
      <c r="I35" s="139"/>
    </row>
    <row r="36" spans="1:10" x14ac:dyDescent="0.2">
      <c r="A36" s="150"/>
      <c r="B36" s="136"/>
      <c r="C36" s="104" t="s">
        <v>4</v>
      </c>
      <c r="D36" s="4">
        <v>2</v>
      </c>
      <c r="E36" s="12"/>
      <c r="F36" s="4"/>
      <c r="G36" s="4"/>
      <c r="H36" s="140"/>
      <c r="I36" s="141"/>
    </row>
    <row r="37" spans="1:10" x14ac:dyDescent="0.2">
      <c r="A37" s="150"/>
      <c r="B37" s="136"/>
      <c r="C37" s="1" t="s">
        <v>5</v>
      </c>
      <c r="D37" s="4">
        <v>3</v>
      </c>
      <c r="E37" s="12">
        <v>0.05</v>
      </c>
      <c r="F37" s="4">
        <v>2</v>
      </c>
      <c r="G37" s="4">
        <v>2</v>
      </c>
      <c r="H37" s="152">
        <v>2</v>
      </c>
      <c r="I37" s="153"/>
    </row>
    <row r="38" spans="1:10" x14ac:dyDescent="0.2">
      <c r="A38" s="150"/>
      <c r="B38" s="136"/>
      <c r="C38" s="1" t="s">
        <v>8</v>
      </c>
      <c r="D38" s="4">
        <v>4</v>
      </c>
      <c r="E38" s="12"/>
      <c r="F38" s="4"/>
      <c r="G38" s="4"/>
      <c r="H38" s="140"/>
      <c r="I38" s="141"/>
    </row>
    <row r="39" spans="1:10" x14ac:dyDescent="0.2">
      <c r="A39" s="151"/>
      <c r="B39" s="137"/>
      <c r="C39" s="6" t="s">
        <v>6</v>
      </c>
      <c r="D39" s="5">
        <v>5</v>
      </c>
      <c r="E39" s="13"/>
      <c r="F39" s="5"/>
      <c r="G39" s="5"/>
      <c r="H39" s="144"/>
      <c r="I39" s="145"/>
    </row>
    <row r="40" spans="1:10" ht="18" x14ac:dyDescent="0.2">
      <c r="B40" s="102" t="s">
        <v>62</v>
      </c>
      <c r="C40" s="78"/>
      <c r="D40" s="79"/>
      <c r="E40" s="80"/>
      <c r="F40" s="81">
        <f>$E7*F7+$E12*F12+$E17*F17+$E22*F22+$E27*F27+$E32*F32+$E37*F37</f>
        <v>1.7500000000000002</v>
      </c>
      <c r="G40" s="81">
        <f>$E7*G7+$E12*G12+$E17*G17+$E22*G22+$E27*G27+$E32*G32+$E37*G37</f>
        <v>2.9250000000000003</v>
      </c>
      <c r="H40" s="146">
        <f t="shared" ref="H40" si="0">$E7*H7+$E12*H12+$E17*H17+$E22*H22+$E27*H27+$E32*H32+$E37*H37</f>
        <v>3.65</v>
      </c>
      <c r="I40" s="147"/>
      <c r="J40" s="25"/>
    </row>
    <row r="41" spans="1:10" x14ac:dyDescent="0.2">
      <c r="B41" s="75" t="s">
        <v>9</v>
      </c>
      <c r="C41" s="92"/>
      <c r="D41" s="10">
        <f>D9+D14+D19+D24+D29+D34+D39</f>
        <v>35</v>
      </c>
      <c r="E41" s="38">
        <f>SUM(E3:E39)</f>
        <v>1</v>
      </c>
      <c r="F41" s="10"/>
      <c r="G41" s="10"/>
      <c r="H41" s="68"/>
      <c r="I41" s="3"/>
    </row>
    <row r="42" spans="1:10" x14ac:dyDescent="0.2">
      <c r="B42" s="77" t="s">
        <v>10</v>
      </c>
      <c r="D42" s="1">
        <f>D5+D10+D15+D20+D25+D30+D35</f>
        <v>7</v>
      </c>
      <c r="I42" s="4"/>
    </row>
    <row r="43" spans="1:10" x14ac:dyDescent="0.2">
      <c r="B43" s="107" t="s">
        <v>74</v>
      </c>
      <c r="D43" s="1"/>
      <c r="I43" s="4"/>
    </row>
    <row r="44" spans="1:10" x14ac:dyDescent="0.2">
      <c r="B44" s="85" t="s">
        <v>72</v>
      </c>
      <c r="C44" s="93"/>
      <c r="D44" s="93"/>
      <c r="E44" s="51"/>
      <c r="F44" s="98" t="s">
        <v>69</v>
      </c>
      <c r="G44" s="99" t="s">
        <v>71</v>
      </c>
      <c r="H44" s="119" t="s">
        <v>70</v>
      </c>
      <c r="I44" s="120"/>
    </row>
    <row r="46" spans="1:10" ht="16.5" x14ac:dyDescent="0.2">
      <c r="A46" s="24"/>
    </row>
  </sheetData>
  <mergeCells count="54">
    <mergeCell ref="H5:I5"/>
    <mergeCell ref="H40:I40"/>
    <mergeCell ref="A5:A14"/>
    <mergeCell ref="A15:A19"/>
    <mergeCell ref="A20:A29"/>
    <mergeCell ref="A30:A39"/>
    <mergeCell ref="B35:B39"/>
    <mergeCell ref="B5:B9"/>
    <mergeCell ref="B10:B14"/>
    <mergeCell ref="B15:B19"/>
    <mergeCell ref="B20:B24"/>
    <mergeCell ref="B25:B29"/>
    <mergeCell ref="B30:B34"/>
    <mergeCell ref="H6:I6"/>
    <mergeCell ref="H7:I7"/>
    <mergeCell ref="H8:I8"/>
    <mergeCell ref="B3:B4"/>
    <mergeCell ref="C3:C4"/>
    <mergeCell ref="D3:D4"/>
    <mergeCell ref="E3:E4"/>
    <mergeCell ref="F3:I3"/>
    <mergeCell ref="H4:I4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9:I39"/>
    <mergeCell ref="H44:I44"/>
    <mergeCell ref="H34:I34"/>
    <mergeCell ref="H35:I35"/>
    <mergeCell ref="H36:I36"/>
    <mergeCell ref="H37:I37"/>
    <mergeCell ref="H38:I38"/>
  </mergeCells>
  <conditionalFormatting sqref="F40:H40">
    <cfRule type="cellIs" dxfId="2" priority="1" operator="between">
      <formula>3</formula>
      <formula>5</formula>
    </cfRule>
    <cfRule type="cellIs" dxfId="1" priority="2" operator="between">
      <formula>2</formula>
      <formula>2.99999999</formula>
    </cfRule>
    <cfRule type="cellIs" dxfId="0" priority="3" operator="lessThan">
      <formula>1.99999999</formula>
    </cfRule>
  </conditionalFormatting>
  <pageMargins left="0.70866141732283472" right="0.45833333333333331" top="0.78740157480314965" bottom="0.57638888888888884" header="0.31496062992125984" footer="0.31496062992125984"/>
  <pageSetup paperSize="9" orientation="portrait" r:id="rId1"/>
  <headerFooter>
    <oddFooter>&amp;R&amp;6&amp;D  / 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2FB0-E510-4F87-9D11-76F790644254}">
  <dimension ref="A1:G12"/>
  <sheetViews>
    <sheetView workbookViewId="0">
      <selection activeCell="A19" sqref="A19"/>
    </sheetView>
  </sheetViews>
  <sheetFormatPr baseColWidth="10" defaultRowHeight="14.25" x14ac:dyDescent="0.2"/>
  <cols>
    <col min="2" max="2" width="17" customWidth="1"/>
    <col min="5" max="5" width="18.25" customWidth="1"/>
  </cols>
  <sheetData>
    <row r="1" spans="1:7" x14ac:dyDescent="0.2">
      <c r="A1">
        <v>1</v>
      </c>
    </row>
    <row r="2" spans="1:7" x14ac:dyDescent="0.2">
      <c r="A2">
        <v>2</v>
      </c>
    </row>
    <row r="3" spans="1:7" x14ac:dyDescent="0.2">
      <c r="A3">
        <v>3</v>
      </c>
    </row>
    <row r="4" spans="1:7" x14ac:dyDescent="0.2">
      <c r="A4">
        <v>4</v>
      </c>
    </row>
    <row r="5" spans="1:7" x14ac:dyDescent="0.2">
      <c r="A5">
        <v>5</v>
      </c>
    </row>
    <row r="7" spans="1:7" ht="28.5" x14ac:dyDescent="0.2">
      <c r="A7" s="108" t="s">
        <v>65</v>
      </c>
      <c r="B7" s="108" t="s">
        <v>20</v>
      </c>
      <c r="C7" s="108" t="s">
        <v>75</v>
      </c>
      <c r="D7" s="108" t="s">
        <v>19</v>
      </c>
      <c r="E7" s="108" t="s">
        <v>76</v>
      </c>
      <c r="F7" s="108" t="s">
        <v>77</v>
      </c>
      <c r="G7" s="108" t="s">
        <v>1</v>
      </c>
    </row>
    <row r="8" spans="1:7" x14ac:dyDescent="0.2">
      <c r="A8" s="103" t="s">
        <v>18</v>
      </c>
      <c r="B8" s="103" t="s">
        <v>43</v>
      </c>
      <c r="C8" s="8" t="s">
        <v>35</v>
      </c>
      <c r="D8" s="103" t="s">
        <v>18</v>
      </c>
      <c r="E8" s="8" t="s">
        <v>78</v>
      </c>
      <c r="F8" s="106" t="s">
        <v>14</v>
      </c>
      <c r="G8" s="106" t="s">
        <v>80</v>
      </c>
    </row>
    <row r="9" spans="1:7" x14ac:dyDescent="0.2">
      <c r="A9" s="104" t="s">
        <v>7</v>
      </c>
      <c r="B9" s="105" t="s">
        <v>22</v>
      </c>
      <c r="C9" s="7" t="s">
        <v>13</v>
      </c>
      <c r="D9" s="104" t="s">
        <v>7</v>
      </c>
      <c r="E9" s="7" t="s">
        <v>24</v>
      </c>
      <c r="F9" s="104" t="s">
        <v>5</v>
      </c>
      <c r="G9" s="104" t="s">
        <v>4</v>
      </c>
    </row>
    <row r="10" spans="1:7" x14ac:dyDescent="0.2">
      <c r="A10" s="7" t="s">
        <v>5</v>
      </c>
      <c r="B10" s="7" t="s">
        <v>5</v>
      </c>
      <c r="C10" s="7" t="s">
        <v>5</v>
      </c>
      <c r="D10" s="7" t="s">
        <v>5</v>
      </c>
      <c r="E10" s="7" t="s">
        <v>5</v>
      </c>
      <c r="F10" s="1" t="s">
        <v>42</v>
      </c>
      <c r="G10" s="1" t="s">
        <v>5</v>
      </c>
    </row>
    <row r="11" spans="1:7" x14ac:dyDescent="0.2">
      <c r="A11" s="7" t="s">
        <v>83</v>
      </c>
      <c r="B11" s="7" t="s">
        <v>21</v>
      </c>
      <c r="C11" s="7" t="s">
        <v>7</v>
      </c>
      <c r="D11" s="7" t="s">
        <v>17</v>
      </c>
      <c r="E11" s="7" t="s">
        <v>79</v>
      </c>
      <c r="F11" s="1" t="s">
        <v>73</v>
      </c>
      <c r="G11" s="1" t="s">
        <v>8</v>
      </c>
    </row>
    <row r="12" spans="1:7" x14ac:dyDescent="0.2">
      <c r="A12" s="9" t="s">
        <v>16</v>
      </c>
      <c r="B12" s="9" t="s">
        <v>39</v>
      </c>
      <c r="C12" s="9" t="s">
        <v>18</v>
      </c>
      <c r="D12" s="9" t="s">
        <v>16</v>
      </c>
      <c r="E12" s="9" t="s">
        <v>25</v>
      </c>
      <c r="F12" s="6" t="s">
        <v>6</v>
      </c>
      <c r="G12" s="6" t="s">
        <v>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Methode 1</vt:lpstr>
      <vt:lpstr>Methode 2</vt:lpstr>
      <vt:lpstr>Methode 3a-3c</vt:lpstr>
      <vt:lpstr>NWA 3a</vt:lpstr>
      <vt:lpstr>NWA 3b</vt:lpstr>
      <vt:lpstr>NWA 3c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Raphaël Kropf</dc:creator>
  <cp:lastModifiedBy>Mauchle Fabian BAFU</cp:lastModifiedBy>
  <cp:lastPrinted>2021-03-12T07:03:13Z</cp:lastPrinted>
  <dcterms:created xsi:type="dcterms:W3CDTF">2015-06-16T09:21:51Z</dcterms:created>
  <dcterms:modified xsi:type="dcterms:W3CDTF">2025-01-14T10:00:07Z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2025-01-14T09:52:54Z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3648464b-ed36-4f77-b4e3-b7fb3078dac6</vt:lpwstr>
  </property>
  <property fmtid="{D5CDD505-2E9C-101B-9397-08002B2CF9AE}" pid="8" name="MSIP_Label_aa112399-b73b-40c1-8af2-919b124b9d91_ContentBits">
    <vt:lpwstr>0</vt:lpwstr>
  </property>
</Properties>
</file>