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aw-depts\surf$\surf-KB\RiverRestoration\Wirkungskontrolle\0_Praxisdokumentation\Praxisdok_DE\5_Eingabeformulare\Eingabeformular_Set1\"/>
    </mc:Choice>
  </mc:AlternateContent>
  <bookViews>
    <workbookView xWindow="0" yWindow="0" windowWidth="19200" windowHeight="6900"/>
  </bookViews>
  <sheets>
    <sheet name="DataDictionary" sheetId="1" r:id="rId1"/>
    <sheet name="Kopfdaten" sheetId="2" r:id="rId2"/>
    <sheet name="Kopfdaten_Querprofile" sheetId="4" r:id="rId3"/>
    <sheet name="Querprofilmessungen" sheetId="5" r:id="rId4"/>
    <sheet name="Check" sheetId="7" r:id="rId5"/>
    <sheet name="Dropdowns" sheetId="3" r:id="rId6"/>
    <sheet name="Änderungsverzeichnis" sheetId="6" r:id="rId7"/>
  </sheets>
  <definedNames>
    <definedName name="_xlnm._FilterDatabase" localSheetId="0" hidden="1">DataDictionary!$A$1:$Y$54</definedName>
    <definedName name="_xlnm._FilterDatabase" localSheetId="1" hidden="1">Kopfdaten!$A$1:$H$46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7" l="1"/>
  <c r="J54" i="7" s="1"/>
  <c r="E49" i="7"/>
  <c r="H53" i="7" l="1"/>
  <c r="J49" i="7"/>
  <c r="H49" i="7"/>
  <c r="F53" i="7"/>
  <c r="G53" i="7" s="1"/>
  <c r="E57" i="7"/>
  <c r="E56" i="7"/>
  <c r="E55" i="7"/>
  <c r="E54" i="7"/>
  <c r="E52" i="7"/>
  <c r="E51" i="7"/>
  <c r="E50" i="7"/>
  <c r="H50" i="7" s="1"/>
  <c r="F49" i="7"/>
  <c r="E48" i="7"/>
  <c r="F48" i="7" s="1"/>
  <c r="G48" i="7" s="1"/>
  <c r="E47" i="7"/>
  <c r="F47" i="7" s="1"/>
  <c r="G47" i="7" s="1"/>
  <c r="E46" i="7"/>
  <c r="F46" i="7" s="1"/>
  <c r="G46" i="7" s="1"/>
  <c r="E45" i="7"/>
  <c r="F45" i="7" s="1"/>
  <c r="G45" i="7" s="1"/>
  <c r="E44" i="7"/>
  <c r="G44" i="7" s="1"/>
  <c r="E43" i="7"/>
  <c r="G43" i="7" s="1"/>
  <c r="E42" i="7"/>
  <c r="F42" i="7" s="1"/>
  <c r="E41" i="7"/>
  <c r="F41" i="7" s="1"/>
  <c r="E40" i="7"/>
  <c r="G40" i="7" s="1"/>
  <c r="E39" i="7"/>
  <c r="G39" i="7" s="1"/>
  <c r="E38" i="7"/>
  <c r="F38" i="7" s="1"/>
  <c r="E37" i="7"/>
  <c r="F37" i="7" s="1"/>
  <c r="E36" i="7"/>
  <c r="G36" i="7" s="1"/>
  <c r="E35" i="7"/>
  <c r="G35" i="7" s="1"/>
  <c r="E34" i="7"/>
  <c r="F34" i="7" s="1"/>
  <c r="E33" i="7"/>
  <c r="F33" i="7" s="1"/>
  <c r="E32" i="7"/>
  <c r="G32" i="7" s="1"/>
  <c r="E31" i="7"/>
  <c r="G31" i="7" s="1"/>
  <c r="E30" i="7"/>
  <c r="G30" i="7" s="1"/>
  <c r="E29" i="7"/>
  <c r="F29" i="7" s="1"/>
  <c r="E28" i="7"/>
  <c r="G28" i="7" s="1"/>
  <c r="E27" i="7"/>
  <c r="G27" i="7" s="1"/>
  <c r="E26" i="7"/>
  <c r="G26" i="7" s="1"/>
  <c r="E25" i="7"/>
  <c r="F25" i="7" s="1"/>
  <c r="E24" i="7"/>
  <c r="G24" i="7" s="1"/>
  <c r="E23" i="7"/>
  <c r="G23" i="7" s="1"/>
  <c r="E22" i="7"/>
  <c r="G22" i="7" s="1"/>
  <c r="E21" i="7"/>
  <c r="F21" i="7" s="1"/>
  <c r="G21" i="7" s="1"/>
  <c r="E20" i="7"/>
  <c r="F20" i="7" s="1"/>
  <c r="G20" i="7" s="1"/>
  <c r="E19" i="7"/>
  <c r="F19" i="7" s="1"/>
  <c r="G19" i="7" s="1"/>
  <c r="E18" i="7"/>
  <c r="G18" i="7" s="1"/>
  <c r="E17" i="7"/>
  <c r="F17" i="7" s="1"/>
  <c r="E16" i="7"/>
  <c r="G16" i="7" s="1"/>
  <c r="E15" i="7"/>
  <c r="G15" i="7" s="1"/>
  <c r="E14" i="7"/>
  <c r="G14" i="7" s="1"/>
  <c r="E13" i="7"/>
  <c r="F13" i="7" s="1"/>
  <c r="E12" i="7"/>
  <c r="G12" i="7" s="1"/>
  <c r="E11" i="7"/>
  <c r="G11" i="7" s="1"/>
  <c r="E10" i="7"/>
  <c r="G10" i="7" s="1"/>
  <c r="E9" i="7"/>
  <c r="F9" i="7" s="1"/>
  <c r="E8" i="7"/>
  <c r="E7" i="7"/>
  <c r="F7" i="7" s="1"/>
  <c r="G7" i="7" s="1"/>
  <c r="E6" i="7"/>
  <c r="G6" i="7" s="1"/>
  <c r="E5" i="7"/>
  <c r="F5" i="7" s="1"/>
  <c r="E4" i="7"/>
  <c r="G4" i="7" s="1"/>
  <c r="F54" i="7" l="1"/>
  <c r="G54" i="7" s="1"/>
  <c r="H54" i="7"/>
  <c r="F55" i="7"/>
  <c r="G55" i="7" s="1"/>
  <c r="H55" i="7"/>
  <c r="F51" i="7"/>
  <c r="G51" i="7" s="1"/>
  <c r="H51" i="7"/>
  <c r="F56" i="7"/>
  <c r="G56" i="7" s="1"/>
  <c r="H56" i="7"/>
  <c r="F52" i="7"/>
  <c r="G52" i="7" s="1"/>
  <c r="H52" i="7"/>
  <c r="F57" i="7"/>
  <c r="G57" i="7" s="1"/>
  <c r="H57" i="7"/>
  <c r="F50" i="7"/>
  <c r="G50" i="7" s="1"/>
  <c r="G49" i="7"/>
  <c r="F24" i="7"/>
  <c r="G34" i="7"/>
  <c r="G5" i="7"/>
  <c r="F32" i="7"/>
  <c r="F30" i="7"/>
  <c r="F6" i="7"/>
  <c r="F28" i="7"/>
  <c r="G42" i="7"/>
  <c r="G8" i="7"/>
  <c r="F8" i="7"/>
  <c r="F10" i="7"/>
  <c r="F22" i="7"/>
  <c r="F44" i="7"/>
  <c r="G13" i="7"/>
  <c r="G9" i="7"/>
  <c r="G17" i="7"/>
  <c r="F26" i="7"/>
  <c r="G38" i="7"/>
  <c r="F36" i="7"/>
  <c r="F40" i="7"/>
  <c r="F4" i="7"/>
  <c r="F14" i="7"/>
  <c r="F16" i="7"/>
  <c r="F18" i="7"/>
  <c r="G25" i="7"/>
  <c r="G29" i="7"/>
  <c r="G33" i="7"/>
  <c r="G37" i="7"/>
  <c r="G41" i="7"/>
  <c r="F12" i="7"/>
  <c r="F11" i="7"/>
  <c r="F15" i="7"/>
  <c r="F23" i="7"/>
  <c r="F27" i="7"/>
  <c r="F31" i="7"/>
  <c r="F35" i="7"/>
  <c r="F39" i="7"/>
  <c r="F43" i="7"/>
</calcChain>
</file>

<file path=xl/sharedStrings.xml><?xml version="1.0" encoding="utf-8"?>
<sst xmlns="http://schemas.openxmlformats.org/spreadsheetml/2006/main" count="771" uniqueCount="273">
  <si>
    <t>Variabelnr.</t>
  </si>
  <si>
    <t>Bedeutung</t>
  </si>
  <si>
    <t>Einheit</t>
  </si>
  <si>
    <t>Datentyp</t>
  </si>
  <si>
    <t>Eingabebereich</t>
  </si>
  <si>
    <t>Fliessgewässer</t>
  </si>
  <si>
    <t>A_Verbau</t>
  </si>
  <si>
    <t>A_Struktur</t>
  </si>
  <si>
    <t>Projektcode (ID)</t>
  </si>
  <si>
    <t>Ortsname</t>
  </si>
  <si>
    <t>0_10</t>
  </si>
  <si>
    <t>0_11</t>
  </si>
  <si>
    <t>Trübung</t>
  </si>
  <si>
    <t>Witterung</t>
  </si>
  <si>
    <t>1_10</t>
  </si>
  <si>
    <t>1_11</t>
  </si>
  <si>
    <t>1_12</t>
  </si>
  <si>
    <t>1_13</t>
  </si>
  <si>
    <t>1_14</t>
  </si>
  <si>
    <t>1_15</t>
  </si>
  <si>
    <t>1_16</t>
  </si>
  <si>
    <t>1_17</t>
  </si>
  <si>
    <t>1_18</t>
  </si>
  <si>
    <t>1_19</t>
  </si>
  <si>
    <t>1_20</t>
  </si>
  <si>
    <t>1_21</t>
  </si>
  <si>
    <t>1_22</t>
  </si>
  <si>
    <t>1_23</t>
  </si>
  <si>
    <t>1_24</t>
  </si>
  <si>
    <t>1_25</t>
  </si>
  <si>
    <t>1_26</t>
  </si>
  <si>
    <t>1_27</t>
  </si>
  <si>
    <t>1_28</t>
  </si>
  <si>
    <t>1_29</t>
  </si>
  <si>
    <t>1_30</t>
  </si>
  <si>
    <t>1_31</t>
  </si>
  <si>
    <t>1_32</t>
  </si>
  <si>
    <t>1_33</t>
  </si>
  <si>
    <t>1_34</t>
  </si>
  <si>
    <t>1_35</t>
  </si>
  <si>
    <t>1_36</t>
  </si>
  <si>
    <t>1_37</t>
  </si>
  <si>
    <t>1_38</t>
  </si>
  <si>
    <t>1_39</t>
  </si>
  <si>
    <t>Nr. QP</t>
  </si>
  <si>
    <t>1_40</t>
  </si>
  <si>
    <t>Länge Ufer</t>
  </si>
  <si>
    <t>Variabelnname</t>
  </si>
  <si>
    <t>Betroffene Indikatoren</t>
  </si>
  <si>
    <t>Variabelwert</t>
  </si>
  <si>
    <t>Erhebungszeitpunkt</t>
  </si>
  <si>
    <t>Vorher</t>
  </si>
  <si>
    <t>Nachher 1</t>
  </si>
  <si>
    <t>Nachher 2</t>
  </si>
  <si>
    <t>VERTIEFT</t>
  </si>
  <si>
    <t>0_01</t>
  </si>
  <si>
    <t>Projektcode des Kantons zur eineindeutigen Bezeichnung eines Projekts (z.B. Revit239). Die Projektbezeichnung wird vom Kanton einmalig und exklusiv vergeben und für sämtliche Indikator-Sets konsistent verwendet. Der Projektcode darf Zahlen und Buchstaben enthalten, jedoch keine Leerzeichen.</t>
  </si>
  <si>
    <t>-</t>
  </si>
  <si>
    <t>Text</t>
  </si>
  <si>
    <t>Freitext; max. 50 Zeichen</t>
  </si>
  <si>
    <t>Alle</t>
  </si>
  <si>
    <t>0_02</t>
  </si>
  <si>
    <t>Name des Fliessgewässers</t>
  </si>
  <si>
    <t>0_03</t>
  </si>
  <si>
    <t>Flurname oder nächste Ortschaft</t>
  </si>
  <si>
    <t>0_04</t>
  </si>
  <si>
    <t>Zeitpunkt der Erhebung für STANDARD (vor oder nach der Revitalisierung) oder Angabe, dass es sich um eine Erhebung für die Wirkungskontrolle VERTIEFT handelt</t>
  </si>
  <si>
    <t>Dropdown-Liste:
Vorher
Nachher 1
Nachher 2
VERTIEFT</t>
  </si>
  <si>
    <t>0_05</t>
  </si>
  <si>
    <t>X-Koord. Unterabschnitt unten</t>
  </si>
  <si>
    <t>X-Koordinaten (Ost/E) des unteren Endes des Unterabschnitts (LV95); falls die Koordinaten mehrfach gemessen wurden (empfohlen), soll hier nur der Mittelwert angegeben werden</t>
  </si>
  <si>
    <t>Ganzzahl</t>
  </si>
  <si>
    <t>1000000-1999999</t>
  </si>
  <si>
    <t>0_06</t>
  </si>
  <si>
    <t>Y-Koord. Unterabschnitt unten</t>
  </si>
  <si>
    <t>Y-Koordinaten (Nord/N) des unteren Endes des Unterabschnitts (LV95); falls die Koordinaten mehrfach gemessen wurden (empfohlen), soll hier nur der Mittelwert angegeben werden</t>
  </si>
  <si>
    <t>2000000-2999999</t>
  </si>
  <si>
    <t>0_07</t>
  </si>
  <si>
    <t>X-Koord. Unterabschnitt oben</t>
  </si>
  <si>
    <t>X-Koordinaten (Ost/E) des oberen Endes des Unterabschnitts (LV95); falls die Koordinaten mehrfach gemessen wurden (empfohlen), soll hier nur der Mittelwert angegeben werden</t>
  </si>
  <si>
    <t>0_08</t>
  </si>
  <si>
    <t>Y-Koord. Unterabschnitt oben</t>
  </si>
  <si>
    <t>Y-Koordinaten (Nord/N) des oberen Endes des Unterabschnitts (LV95); falls die Koordinaten mehrfach gemessen wurden (empfohlen), soll hier nur der Mittelwert angegeben werden</t>
  </si>
  <si>
    <t>0_09</t>
  </si>
  <si>
    <t>Länge Unterabschnitt</t>
  </si>
  <si>
    <t>Länge des Unterabschnitts</t>
  </si>
  <si>
    <t>m</t>
  </si>
  <si>
    <t>Mittlere benetzte Breite</t>
  </si>
  <si>
    <t>Mittlere benetzte Breite des Unterabschnitts. Berechnet aus den Querprofilen.</t>
  </si>
  <si>
    <t>Benetzte Fläche</t>
  </si>
  <si>
    <t>m2</t>
  </si>
  <si>
    <t>0_12</t>
  </si>
  <si>
    <t>Fläche Projektperimeter</t>
  </si>
  <si>
    <t>Fläche des gesamten Projektperimeters (gerundet); diese entspricht dem Gewässerraum des (zukünftigen) revitalisierten Abschnitts</t>
  </si>
  <si>
    <t>1_01</t>
  </si>
  <si>
    <t>Datum Erhebung Habitatvielfalt - Tag</t>
  </si>
  <si>
    <t>Tag der Erhebung</t>
  </si>
  <si>
    <t>dd</t>
  </si>
  <si>
    <t>1-31</t>
  </si>
  <si>
    <t>1.1, 1.2, 1.3, 1.4, 1.5, 1.6</t>
  </si>
  <si>
    <t>1_02</t>
  </si>
  <si>
    <t>Datum Erhebung Habitatvielfalt - Monat</t>
  </si>
  <si>
    <t>Monat der Erhebung</t>
  </si>
  <si>
    <t>mm</t>
  </si>
  <si>
    <t>1-12</t>
  </si>
  <si>
    <t>1_03</t>
  </si>
  <si>
    <t>Datum Erhebung Habitatvielfalt - Jahr</t>
  </si>
  <si>
    <t>Jahr der Erhebung</t>
  </si>
  <si>
    <t>yyyy</t>
  </si>
  <si>
    <t>&gt;2019</t>
  </si>
  <si>
    <t>1_04</t>
  </si>
  <si>
    <t>Dropdown-Liste:
Sonne/ Schatten
bewölkt/ Nebel
Schnee/ Regen</t>
  </si>
  <si>
    <t>1_05</t>
  </si>
  <si>
    <t>Abflussverhältnisse</t>
  </si>
  <si>
    <t>Dropdown-Liste:
geeignet
bedingt geeignet
ungeeignet</t>
  </si>
  <si>
    <t>1_06</t>
  </si>
  <si>
    <t>Dropdown-Liste:
keine
leicht
mittel
hoch</t>
  </si>
  <si>
    <t>1_07</t>
  </si>
  <si>
    <t>Name Leiter Erhebung Habitatvielfalt</t>
  </si>
  <si>
    <t>Vorname und Name der verantwortlichen Person für die Erhebung der Habitatvielfalt</t>
  </si>
  <si>
    <t>1_08</t>
  </si>
  <si>
    <t>Anzahl Sohlenstrukturen</t>
  </si>
  <si>
    <t>Anzahl Strukturen im Revitalisierungsabschnitt (über alle 9 Strukturtypen gezählt).</t>
  </si>
  <si>
    <t>≥1</t>
  </si>
  <si>
    <t>1.1</t>
  </si>
  <si>
    <t>1_09</t>
  </si>
  <si>
    <t>Einheitslänge</t>
  </si>
  <si>
    <t>Als Einheitslänge wird eine Länge von 12-mal der Sohlenbreite (von Böschungsfuss links zu Böschungsfuss rechts) definiert. Dies entspricht der mittleren Wellenlänge von alternierenden Bänken bzw. Mäandern</t>
  </si>
  <si>
    <t>&gt;0</t>
  </si>
  <si>
    <t>1.1, 1.2</t>
  </si>
  <si>
    <t>Gesamtzahl Sohlenstrukturen pro Einheitslänge</t>
  </si>
  <si>
    <t>Standardisierter Wert Sohlenstruktur</t>
  </si>
  <si>
    <t>Dropdown-Liste:
0
0.25
0.5
0.75
1</t>
  </si>
  <si>
    <t>1.2</t>
  </si>
  <si>
    <t>Länge Verbau undurchlässig linear</t>
  </si>
  <si>
    <t xml:space="preserve">Länge der Uferlinie mit undurchlässigem, linearem Verbau (=Strukturtypen 121, 122) </t>
  </si>
  <si>
    <t>Länge Verbau durchlässig linear</t>
  </si>
  <si>
    <t>Länge der Uferlinie mit durchlässigem, linearem Verbau (= Strukturtypen 111, 112).</t>
  </si>
  <si>
    <t>0-0.5</t>
  </si>
  <si>
    <t>Anzahl Uferstrukturtypen pro Einheitslänge</t>
  </si>
  <si>
    <t>Gesamtlänge beider Ufer</t>
  </si>
  <si>
    <t>Standardisierter Wert Uferstruktur</t>
  </si>
  <si>
    <t>Bewertung des Indikators 1.2 Uferstruktur: Summe der Parameter A_Verbau und A_Struktur. Wert zwischen 0 und 1.</t>
  </si>
  <si>
    <t>0-1</t>
  </si>
  <si>
    <t>Standardabweichung max. Wassertiefe</t>
  </si>
  <si>
    <t>Standardabweichung der maximalen Wassertiefe</t>
  </si>
  <si>
    <t>≥0</t>
  </si>
  <si>
    <t>1.3</t>
  </si>
  <si>
    <t>Mittelwert max. Wassertiefe</t>
  </si>
  <si>
    <t>Mittelwert der maximalen Wassertiefe</t>
  </si>
  <si>
    <t>Variationskoeffizient max. Wassertiefe</t>
  </si>
  <si>
    <t>%</t>
  </si>
  <si>
    <t>0-100</t>
  </si>
  <si>
    <t>Standardisierter Wert Wassertiefe</t>
  </si>
  <si>
    <t>Standardabweichung Fliessgeschwindigkeit</t>
  </si>
  <si>
    <t>Standardabweichung der Fliessgeschwindigkeit</t>
  </si>
  <si>
    <t>m/s</t>
  </si>
  <si>
    <t>1.4</t>
  </si>
  <si>
    <t>Mittelwert Fliessgeschwindigkeit</t>
  </si>
  <si>
    <t>Mittelwert der Fliessgeschwindigkeit</t>
  </si>
  <si>
    <t>Variationskoeffizient Fliessgeschwindigkeit</t>
  </si>
  <si>
    <t>Standardisierter Wert Fliessgeschwindigkeit</t>
  </si>
  <si>
    <t>Bewertung des Indikators 1.4 Fliessgeschwindigkeit: Wert zwischen 0 und 1</t>
  </si>
  <si>
    <t>Aktuelles Unterstandsangebot</t>
  </si>
  <si>
    <t>Unterstandsangebot zum Zeitpunkt der Erhebung</t>
  </si>
  <si>
    <t>1.5</t>
  </si>
  <si>
    <t>Anteil Unterstandsangebot am Referenzzustand</t>
  </si>
  <si>
    <t>Referenzbezug Unterstandsangebot</t>
  </si>
  <si>
    <t>Freitext</t>
  </si>
  <si>
    <t>Standardisierter Wert Unterstandsangebot</t>
  </si>
  <si>
    <t>Bewertung des Indikators 1.5 Unterstandsangebot: Wert zwischen 0 und 1 in 5 Klassen</t>
  </si>
  <si>
    <t>Standardisierter Wert Mobilisierbarkeit Substrat</t>
  </si>
  <si>
    <t>1.6</t>
  </si>
  <si>
    <t>Bemerkungen Erhebung Habitatvielfalt</t>
  </si>
  <si>
    <t>Bemerkungen zur Erhebung, entweder generell oder zu einzelnen Punkten des Formulars</t>
  </si>
  <si>
    <t>Nummer des QPs. Es wird empfohlen, mit 0 zu beginnen, wenn das Querprofil direkt am unteren Ende des Unterabschnitts liegt</t>
  </si>
  <si>
    <t>0-50</t>
  </si>
  <si>
    <t>1.3, 1.4</t>
  </si>
  <si>
    <t>Lage im Unterabschnitt</t>
  </si>
  <si>
    <t>Distanz des Querprofils vom unteren Ende des Unterabschnitts</t>
  </si>
  <si>
    <t>Uferseite</t>
  </si>
  <si>
    <t>Ufer (in Fliessrichtung), von welchem aus die Messungen begonnen wurden</t>
  </si>
  <si>
    <t>Dropdown-Liste:
links
rechts</t>
  </si>
  <si>
    <t>Benetzte Breite QP</t>
  </si>
  <si>
    <t>Benetzte Breite pro Querprofil</t>
  </si>
  <si>
    <t>Nr. Punkt QP</t>
  </si>
  <si>
    <t>Nummer des Punkts innerhalb eines Querprofils, an welchem Tiefe und Fliessgeschwindigkeit gemessen werden</t>
  </si>
  <si>
    <t>Lage im QP</t>
  </si>
  <si>
    <t>Distanz vom Ufer, von welchem die Messungen entlang des Querprofils begonnen wurden</t>
  </si>
  <si>
    <t>Tiefe</t>
  </si>
  <si>
    <t>Am Punkt Nr. X des Querprofils gemessene Tiefe</t>
  </si>
  <si>
    <t>1_41</t>
  </si>
  <si>
    <t>Fliessgeschwindigkeit</t>
  </si>
  <si>
    <t>Am Punkt Nr. X des Querprofils gemessene Fliessgeschwindigkeit</t>
  </si>
  <si>
    <t>Sonne/ Schatten</t>
  </si>
  <si>
    <t>bewölkt/ Nebel</t>
  </si>
  <si>
    <t>Schnee/ Regen</t>
  </si>
  <si>
    <t>geeignet</t>
  </si>
  <si>
    <t>bedingt geeignet</t>
  </si>
  <si>
    <t>ungeeignet</t>
  </si>
  <si>
    <t>keine</t>
  </si>
  <si>
    <t>leicht</t>
  </si>
  <si>
    <t>mittel</t>
  </si>
  <si>
    <t>hoch</t>
  </si>
  <si>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</t>
    </r>
  </si>
  <si>
    <t>links</t>
  </si>
  <si>
    <t>rechts</t>
  </si>
  <si>
    <t>Variationskoeffizient der maximalen Wassertiefe, berechnet auf Basis von Standardabweichung und Mittelwert</t>
  </si>
  <si>
    <t>Variationskoeffizient der Fliessgeschwindigkeit, berechnet auf Basis von Standardabweichung und Mittelwert</t>
  </si>
  <si>
    <t>Benetzte Fläche im Unterabschnitt; ergibt sich aus der Multiplikation der Länge des Unterabschnitts mit der mittleren benetzten Breite</t>
  </si>
  <si>
    <t>Witterung bei der Erhebung; falls Wetterwechsel -&gt; dominante Witterung angeben und in der Bemerkung darauf verweisen</t>
  </si>
  <si>
    <t>Name Worksheet</t>
  </si>
  <si>
    <t>Datum (mm/yy)</t>
  </si>
  <si>
    <t>Version</t>
  </si>
  <si>
    <t>Änderung</t>
  </si>
  <si>
    <t>Verantwortung</t>
  </si>
  <si>
    <t>Kopfdaten</t>
  </si>
  <si>
    <t>Eawag</t>
  </si>
  <si>
    <t>Dezimalzahl, 2 Kommastellen</t>
  </si>
  <si>
    <t>1.02</t>
  </si>
  <si>
    <t>Variable 1_29: Eingabebereich korrigiert (≤0 statt 0-100)</t>
  </si>
  <si>
    <t>Koordinaten: Eingabebereich X/Y korrigiert 
X: 2000000-2999999 (statt 1000000-1999999)
Y: 1000000-1999999 (statt 2000000-2999999)</t>
  </si>
  <si>
    <t>DataDictionary</t>
  </si>
  <si>
    <t>1.03</t>
  </si>
  <si>
    <t>Variablen 1_15 und 1_16: Beschreibung präzisiert ("ohne Längsverbauung")</t>
  </si>
  <si>
    <t>Variablen 1_28, 1_29, 1_30: Vereinheitlichung Terminologie ("standorttypisch" ersetzt durch "gewässertypspezifisch")</t>
  </si>
  <si>
    <t>Variablen 1_28: Vereinheitlichung Terminologie ("standorttypisch" ersetzt durch "gewässertypspezifisch")</t>
  </si>
  <si>
    <t>Variable 0_10: Datentyp korrigiert (Dezimalzahl statt Text)</t>
  </si>
  <si>
    <t xml:space="preserve">Variable 1_25: Eingabebereich angepasst auf mehr als 100% </t>
  </si>
  <si>
    <t>&gt; 10</t>
  </si>
  <si>
    <t>Variablen 0_09, 0_11, 0_12, 1_09, 1_12, 1_13. 1_17. 1_35: Anpassung Datentyp (von Dezimalzahl auf Ganzzahl)</t>
  </si>
  <si>
    <t>DataDictionary/ 
Kopfdaten/ 
Kopfdaten Querprofile</t>
  </si>
  <si>
    <t>Data Dictionary/
Kopfdaten</t>
  </si>
  <si>
    <t>Variabel 1_11: Anpassung Eingabebereich (0-1 statt Dropdown)</t>
  </si>
  <si>
    <t>Variablen 1_10, 1_14, 15, 1_16: Präzisierung Bedeutung (-&gt; gewichtetes Mittel)</t>
  </si>
  <si>
    <t>Abflussverhältnisse bei der Erhebung; falls Abflusswechsel -&gt; dominanter Abfluss angeben und in der Bemerkung darauf verweisen</t>
  </si>
  <si>
    <t>Trübung bei der Erhebung; falls Trübungswechsel -&gt; dominante Trübung angeben und in der Bemerkung darauf verweisen</t>
  </si>
  <si>
    <t>Gesamtzahl (Dichte) an Sohlenstrukturen pro Einheitslänge (gewichtetes Mittel)</t>
  </si>
  <si>
    <t>Parameter Längsverbauung (gewichtetes Mittel): Anteil der Uferlinie mit Längsverbauung</t>
  </si>
  <si>
    <t>Anzahl Uferstrukturtypen entlang der Uferlinie ohne Längsverbauung pro Einheitslänge (gewichtetes Mittel).</t>
  </si>
  <si>
    <t>Parameter Strukturelemente (gewichtetes Mittel): Standardisierung der Anzahl Uferstrukturtypen entlang der Uferlinie ohne Längsverbauung pro Einheitslänge.</t>
  </si>
  <si>
    <t>Gewässertypspezifisches Unterstandsangebot</t>
  </si>
  <si>
    <t>Verhältnis aus aktuellem Unterstandsangebot zu gewässertypspezifisches  Unterstandsangebot</t>
  </si>
  <si>
    <t>Beschrieb, wie das gewässertypspezifische Unterstandsangebot bestimmt wurde. Z.B.: Berücksichtigung
Gewässertyp, Kenntnis aus Referenzgewässern, etc.)</t>
  </si>
  <si>
    <t>1.04</t>
  </si>
  <si>
    <t>Data Dictionary</t>
  </si>
  <si>
    <t>Bewertung des Indikators 1.1 Sohlenstruktur (gewichtetes Mittel)</t>
  </si>
  <si>
    <t>Variable 1_11: "in 5 Klassen" erstezt durch "gewichtetes Mittel"</t>
  </si>
  <si>
    <t>Nr.</t>
  </si>
  <si>
    <t>Arbeitsblatt</t>
  </si>
  <si>
    <t>Datentyp OK?</t>
  </si>
  <si>
    <t>Eingabebereich OK?</t>
  </si>
  <si>
    <t>Kopfdaten_Querprofile</t>
  </si>
  <si>
    <t>Querprofilmessungen</t>
  </si>
  <si>
    <t>Check</t>
  </si>
  <si>
    <t>0-200</t>
  </si>
  <si>
    <t>1.05</t>
  </si>
  <si>
    <t>Variablen 1_21, 1_25: Anpassung vom Eingabebereich (von 0-100 auf 0-200)</t>
  </si>
  <si>
    <t>DataDictionary/ 
Querprofilemessungen/ Check</t>
  </si>
  <si>
    <t>DataDictionary/ 
Kopfdaten/ 
Check</t>
  </si>
  <si>
    <t>Bewertung der Mobilisierbarkeit des Substrats im Indikators 1.6 Substrat: Wert zwischen 0 und 1 in 5 Klassen</t>
  </si>
  <si>
    <t>Arbeitsblatt neu hinzugefügt</t>
  </si>
  <si>
    <t>Variabel 1_38: Anpassung vom Eingabebereich (von 0-20 auf &gt;0)</t>
  </si>
  <si>
    <t>Bewertung des Indikators 1.3 Wassertiefe: Wert zwischen 0 und 1. Berechnet auf Basis der Variabel 1_21 Variationskoeffizient max. Wassertiefe.</t>
  </si>
  <si>
    <t>Variabel 1_22: Anpassung Bedeutung.</t>
  </si>
  <si>
    <t>Variabel 1_40: Anpassung vom Eingabebereich (von ≥0 auf &gt;0)</t>
  </si>
  <si>
    <r>
      <t xml:space="preserve">Wert(e) enthalten?
</t>
    </r>
    <r>
      <rPr>
        <sz val="11"/>
        <color theme="1"/>
        <rFont val="Calibri"/>
        <family val="2"/>
        <scheme val="minor"/>
      </rPr>
      <t>(d.h. Zelle(n) nicht leer)</t>
    </r>
  </si>
  <si>
    <r>
      <t xml:space="preserve">Alle Zellen in Kolonne ausgefüllt?
</t>
    </r>
    <r>
      <rPr>
        <sz val="11"/>
        <color theme="1"/>
        <rFont val="Calibri"/>
        <family val="2"/>
        <scheme val="minor"/>
      </rPr>
      <t>(d.h. keine fehlenden Werte)</t>
    </r>
  </si>
  <si>
    <t>1.06</t>
  </si>
  <si>
    <t>Mind. 10 Querprofile:</t>
  </si>
  <si>
    <t>Zwischen 150-200 Punkte:</t>
  </si>
  <si>
    <t>Erweiterung Check (z.B. fehlende Werte)</t>
  </si>
  <si>
    <t>Dieses Arbeitsblatt erlaubt eine erste Prüfung der Daten hinsichtlich fehlender Angaben (Kolonne E), Datentyp (Kolonne F) und Eingabebereich (Kolonne G) sowie weiterer Kriterien (z.B. fehlende Werte; Kolonnen H bis J). Mit Ausnahme von Variabeln 1_33 (fakultativ) und 1_32 sind alle Variabeln auszufüllen.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</si>
</sst>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</font>
    <font>
      <sz val="11"/>
      <color theme="9" tint="-0.249977111117893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vertical="top" wrapText="1"/>
    </xf>
    <xf numFmtId="0" fontId="2" fillId="0" borderId="0" xfId="1" applyFont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 wrapText="1"/>
    </xf>
    <xf numFmtId="0" fontId="0" fillId="2" borderId="0" xfId="0" applyFill="1" applyBorder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3" fillId="2" borderId="0" xfId="1" applyFont="1" applyFill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0" fontId="4" fillId="2" borderId="0" xfId="0" applyFont="1" applyFill="1" applyAlignment="1" applyProtection="1">
      <alignment vertical="top" wrapText="1"/>
    </xf>
    <xf numFmtId="0" fontId="3" fillId="2" borderId="0" xfId="1" applyFill="1" applyAlignment="1" applyProtection="1">
      <alignment vertical="top"/>
    </xf>
    <xf numFmtId="0" fontId="0" fillId="2" borderId="0" xfId="1" applyFont="1" applyFill="1" applyAlignment="1" applyProtection="1">
      <alignment vertical="top"/>
    </xf>
    <xf numFmtId="0" fontId="0" fillId="2" borderId="0" xfId="1" applyFont="1" applyFill="1" applyAlignment="1" applyProtection="1">
      <alignment vertical="top" wrapText="1"/>
    </xf>
    <xf numFmtId="49" fontId="0" fillId="2" borderId="0" xfId="0" applyNumberForma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0" fillId="2" borderId="0" xfId="0" applyFill="1" applyBorder="1" applyProtection="1"/>
    <xf numFmtId="0" fontId="0" fillId="0" borderId="1" xfId="0" applyFill="1" applyBorder="1" applyProtection="1">
      <protection locked="0"/>
    </xf>
    <xf numFmtId="0" fontId="0" fillId="2" borderId="0" xfId="0" applyFill="1" applyProtection="1"/>
    <xf numFmtId="0" fontId="0" fillId="0" borderId="0" xfId="0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Alignment="1" applyProtection="1">
      <alignment vertical="top"/>
    </xf>
    <xf numFmtId="49" fontId="0" fillId="0" borderId="0" xfId="0" applyNumberFormat="1" applyAlignment="1">
      <alignment vertical="top"/>
    </xf>
    <xf numFmtId="49" fontId="7" fillId="0" borderId="0" xfId="0" applyNumberFormat="1" applyFont="1" applyAlignment="1">
      <alignment horizontal="left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horizontal="left" vertical="top"/>
    </xf>
    <xf numFmtId="0" fontId="0" fillId="0" borderId="0" xfId="0" applyFill="1" applyBorder="1" applyAlignment="1">
      <alignment vertical="top"/>
    </xf>
    <xf numFmtId="49" fontId="7" fillId="0" borderId="0" xfId="0" applyNumberFormat="1" applyFont="1" applyFill="1" applyAlignment="1">
      <alignment horizontal="left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0" fontId="7" fillId="0" borderId="0" xfId="1" applyFont="1" applyFill="1" applyAlignment="1">
      <alignment horizontal="left" vertical="top"/>
    </xf>
    <xf numFmtId="0" fontId="8" fillId="0" borderId="0" xfId="1" applyFont="1" applyFill="1" applyAlignment="1">
      <alignment horizontal="left" vertical="top"/>
    </xf>
    <xf numFmtId="0" fontId="9" fillId="0" borderId="0" xfId="1" applyFont="1" applyFill="1" applyAlignment="1" applyProtection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 applyProtection="1">
      <alignment vertical="top"/>
    </xf>
    <xf numFmtId="0" fontId="10" fillId="0" borderId="0" xfId="0" applyFont="1" applyAlignment="1">
      <alignment horizontal="left" vertical="top"/>
    </xf>
    <xf numFmtId="0" fontId="7" fillId="0" borderId="0" xfId="0" applyFont="1" applyFill="1" applyAlignment="1" applyProtection="1">
      <alignment vertical="top"/>
    </xf>
    <xf numFmtId="0" fontId="11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Alignment="1" applyProtection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NumberFormat="1" applyFont="1" applyFill="1" applyAlignment="1">
      <alignment vertical="top"/>
    </xf>
    <xf numFmtId="0" fontId="4" fillId="0" borderId="0" xfId="1" applyFont="1" applyFill="1" applyAlignment="1" applyProtection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1" applyFont="1" applyFill="1" applyAlignment="1" applyProtection="1">
      <alignment vertical="top"/>
    </xf>
    <xf numFmtId="0" fontId="4" fillId="0" borderId="0" xfId="1" applyFont="1" applyFill="1" applyAlignment="1" applyProtection="1">
      <alignment horizontal="left" vertical="top" wrapText="1"/>
    </xf>
    <xf numFmtId="49" fontId="4" fillId="0" borderId="0" xfId="0" applyNumberFormat="1" applyFont="1" applyFill="1" applyAlignment="1" applyProtection="1">
      <alignment vertical="top" wrapText="1"/>
    </xf>
    <xf numFmtId="49" fontId="4" fillId="0" borderId="0" xfId="0" applyNumberFormat="1" applyFont="1" applyFill="1" applyAlignment="1">
      <alignment vertical="top"/>
    </xf>
    <xf numFmtId="0" fontId="5" fillId="0" borderId="1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vertical="top"/>
      <protection locked="0"/>
    </xf>
    <xf numFmtId="2" fontId="4" fillId="0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49" fontId="4" fillId="0" borderId="1" xfId="0" applyNumberFormat="1" applyFont="1" applyFill="1" applyBorder="1" applyAlignment="1" applyProtection="1">
      <alignment vertical="top"/>
      <protection locked="0"/>
    </xf>
    <xf numFmtId="49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2" fillId="0" borderId="1" xfId="2" applyFont="1" applyBorder="1" applyAlignment="1">
      <alignment vertical="top"/>
    </xf>
    <xf numFmtId="0" fontId="2" fillId="0" borderId="1" xfId="2" applyFont="1" applyBorder="1" applyAlignment="1">
      <alignment vertical="top" wrapText="1"/>
    </xf>
    <xf numFmtId="49" fontId="2" fillId="0" borderId="1" xfId="2" applyNumberFormat="1" applyFont="1" applyBorder="1" applyAlignment="1">
      <alignment vertical="top" wrapText="1"/>
    </xf>
    <xf numFmtId="0" fontId="2" fillId="3" borderId="0" xfId="2" applyFont="1" applyFill="1" applyAlignment="1">
      <alignment vertical="top"/>
    </xf>
    <xf numFmtId="0" fontId="3" fillId="0" borderId="1" xfId="2" applyFont="1" applyBorder="1" applyAlignment="1">
      <alignment vertical="top"/>
    </xf>
    <xf numFmtId="14" fontId="3" fillId="0" borderId="1" xfId="2" applyNumberFormat="1" applyFont="1" applyBorder="1" applyAlignment="1">
      <alignment vertical="top"/>
    </xf>
    <xf numFmtId="49" fontId="3" fillId="0" borderId="1" xfId="2" applyNumberFormat="1" applyFont="1" applyBorder="1" applyAlignment="1">
      <alignment vertical="top"/>
    </xf>
    <xf numFmtId="0" fontId="3" fillId="0" borderId="1" xfId="2" applyFont="1" applyBorder="1" applyAlignment="1">
      <alignment vertical="top" wrapText="1"/>
    </xf>
    <xf numFmtId="0" fontId="3" fillId="3" borderId="0" xfId="2" applyFont="1" applyFill="1" applyAlignment="1">
      <alignment vertical="top"/>
    </xf>
    <xf numFmtId="0" fontId="3" fillId="0" borderId="1" xfId="2" applyFont="1" applyFill="1" applyBorder="1" applyAlignment="1">
      <alignment vertical="top" wrapText="1"/>
    </xf>
    <xf numFmtId="14" fontId="3" fillId="0" borderId="1" xfId="2" applyNumberFormat="1" applyFont="1" applyFill="1" applyBorder="1" applyAlignment="1">
      <alignment vertical="top"/>
    </xf>
    <xf numFmtId="49" fontId="3" fillId="0" borderId="1" xfId="2" applyNumberFormat="1" applyFont="1" applyFill="1" applyBorder="1" applyAlignment="1">
      <alignment vertical="top"/>
    </xf>
    <xf numFmtId="0" fontId="3" fillId="0" borderId="1" xfId="2" applyFont="1" applyFill="1" applyBorder="1" applyAlignment="1">
      <alignment vertical="top"/>
    </xf>
    <xf numFmtId="0" fontId="0" fillId="0" borderId="1" xfId="2" applyFont="1" applyBorder="1" applyAlignment="1">
      <alignment vertical="top"/>
    </xf>
    <xf numFmtId="49" fontId="0" fillId="0" borderId="1" xfId="2" applyNumberFormat="1" applyFont="1" applyBorder="1" applyAlignment="1">
      <alignment vertical="top"/>
    </xf>
    <xf numFmtId="0" fontId="0" fillId="0" borderId="1" xfId="2" applyFont="1" applyBorder="1" applyAlignment="1">
      <alignment vertical="top" wrapText="1"/>
    </xf>
    <xf numFmtId="0" fontId="0" fillId="4" borderId="0" xfId="0" applyFont="1" applyFill="1" applyAlignment="1">
      <alignment horizontal="left" vertical="top" wrapText="1"/>
    </xf>
  </cellXfs>
  <cellStyles count="3">
    <cellStyle name="Normal" xfId="0" builtinId="0"/>
    <cellStyle name="Normal 2" xfId="2"/>
    <cellStyle name="Normal 3" xfId="1"/>
  </cellStyles>
  <dxfs count="15"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zoomScaleNormal="100" workbookViewId="0"/>
  </sheetViews>
  <sheetFormatPr defaultColWidth="9.140625" defaultRowHeight="15" x14ac:dyDescent="0.25"/>
  <cols>
    <col min="1" max="1" width="10.85546875" style="54" bestFit="1" customWidth="1"/>
    <col min="2" max="2" width="36.42578125" style="1" bestFit="1" customWidth="1"/>
    <col min="3" max="3" width="59.85546875" style="1" customWidth="1"/>
    <col min="4" max="4" width="7.28515625" style="54" bestFit="1" customWidth="1"/>
    <col min="5" max="5" width="15.5703125" style="1" customWidth="1"/>
    <col min="6" max="6" width="23.5703125" style="54" bestFit="1" customWidth="1"/>
    <col min="7" max="7" width="21.85546875" style="39" bestFit="1" customWidth="1"/>
    <col min="8" max="16384" width="9.140625" style="54"/>
  </cols>
  <sheetData>
    <row r="1" spans="1:25" s="53" customFormat="1" x14ac:dyDescent="0.25">
      <c r="A1" s="64" t="s">
        <v>0</v>
      </c>
      <c r="B1" s="65" t="s">
        <v>47</v>
      </c>
      <c r="C1" s="65" t="s">
        <v>1</v>
      </c>
      <c r="D1" s="64" t="s">
        <v>2</v>
      </c>
      <c r="E1" s="66" t="s">
        <v>3</v>
      </c>
      <c r="F1" s="66" t="s">
        <v>4</v>
      </c>
      <c r="G1" s="67" t="s">
        <v>48</v>
      </c>
      <c r="H1" s="2"/>
    </row>
    <row r="2" spans="1:25" ht="75" x14ac:dyDescent="0.25">
      <c r="A2" s="7" t="s">
        <v>55</v>
      </c>
      <c r="B2" s="8" t="s">
        <v>8</v>
      </c>
      <c r="C2" s="8" t="s">
        <v>56</v>
      </c>
      <c r="D2" s="7" t="s">
        <v>57</v>
      </c>
      <c r="E2" s="10" t="s">
        <v>58</v>
      </c>
      <c r="F2" s="68" t="s">
        <v>59</v>
      </c>
      <c r="G2" s="69" t="s">
        <v>60</v>
      </c>
      <c r="H2" s="32"/>
      <c r="I2" s="33"/>
      <c r="J2" s="33"/>
      <c r="K2" s="33"/>
      <c r="L2" s="34"/>
      <c r="M2" s="33"/>
      <c r="N2" s="50"/>
      <c r="O2" s="33"/>
      <c r="P2" s="35"/>
      <c r="Q2" s="36"/>
      <c r="R2" s="36"/>
      <c r="S2" s="36"/>
      <c r="T2" s="36"/>
      <c r="U2" s="36"/>
      <c r="V2" s="51"/>
      <c r="W2" s="36"/>
      <c r="X2" s="37"/>
      <c r="Y2" s="38"/>
    </row>
    <row r="3" spans="1:25" x14ac:dyDescent="0.25">
      <c r="A3" s="7" t="s">
        <v>61</v>
      </c>
      <c r="B3" s="8" t="s">
        <v>5</v>
      </c>
      <c r="C3" s="8" t="s">
        <v>62</v>
      </c>
      <c r="D3" s="7" t="s">
        <v>57</v>
      </c>
      <c r="E3" s="10" t="s">
        <v>58</v>
      </c>
      <c r="F3" s="68" t="s">
        <v>59</v>
      </c>
      <c r="G3" s="69" t="s">
        <v>60</v>
      </c>
      <c r="H3" s="32"/>
      <c r="I3" s="34"/>
      <c r="J3" s="33"/>
      <c r="K3" s="33"/>
      <c r="L3" s="34"/>
      <c r="M3" s="33"/>
      <c r="N3" s="50"/>
      <c r="O3" s="33"/>
      <c r="P3" s="35"/>
      <c r="Q3" s="36"/>
      <c r="R3" s="36"/>
      <c r="S3" s="36"/>
      <c r="T3" s="36"/>
      <c r="U3" s="36"/>
      <c r="V3" s="51"/>
      <c r="W3" s="36"/>
      <c r="X3" s="37"/>
      <c r="Y3" s="38"/>
    </row>
    <row r="4" spans="1:25" x14ac:dyDescent="0.25">
      <c r="A4" s="7" t="s">
        <v>63</v>
      </c>
      <c r="B4" s="8" t="s">
        <v>9</v>
      </c>
      <c r="C4" s="8" t="s">
        <v>64</v>
      </c>
      <c r="D4" s="7" t="s">
        <v>57</v>
      </c>
      <c r="E4" s="10" t="s">
        <v>58</v>
      </c>
      <c r="F4" s="68" t="s">
        <v>59</v>
      </c>
      <c r="G4" s="69" t="s">
        <v>60</v>
      </c>
      <c r="H4" s="32"/>
      <c r="I4" s="33"/>
      <c r="J4" s="33"/>
      <c r="K4" s="33"/>
      <c r="L4" s="34"/>
      <c r="M4" s="33"/>
      <c r="N4" s="50"/>
      <c r="O4" s="33"/>
      <c r="P4" s="35"/>
      <c r="Q4" s="36"/>
      <c r="R4" s="36"/>
      <c r="S4" s="36"/>
      <c r="T4" s="36"/>
      <c r="U4" s="36"/>
      <c r="V4" s="51"/>
      <c r="W4" s="36"/>
      <c r="X4" s="37"/>
      <c r="Y4" s="38"/>
    </row>
    <row r="5" spans="1:25" ht="75" x14ac:dyDescent="0.25">
      <c r="A5" s="7" t="s">
        <v>65</v>
      </c>
      <c r="B5" s="8" t="s">
        <v>50</v>
      </c>
      <c r="C5" s="8" t="s">
        <v>66</v>
      </c>
      <c r="D5" s="7" t="s">
        <v>57</v>
      </c>
      <c r="E5" s="10" t="s">
        <v>58</v>
      </c>
      <c r="F5" s="10" t="s">
        <v>67</v>
      </c>
      <c r="G5" s="69" t="s">
        <v>60</v>
      </c>
      <c r="H5" s="32"/>
      <c r="I5" s="34"/>
      <c r="J5" s="33"/>
      <c r="K5" s="33"/>
      <c r="L5" s="34"/>
      <c r="M5" s="33"/>
      <c r="N5" s="34"/>
      <c r="O5" s="33"/>
      <c r="P5" s="35"/>
      <c r="Q5" s="36"/>
      <c r="R5" s="36"/>
      <c r="S5" s="36"/>
      <c r="T5" s="36"/>
      <c r="U5" s="36"/>
      <c r="V5" s="36"/>
      <c r="W5" s="36"/>
      <c r="X5" s="37"/>
      <c r="Y5" s="38"/>
    </row>
    <row r="6" spans="1:25" ht="45" x14ac:dyDescent="0.25">
      <c r="A6" s="7" t="s">
        <v>68</v>
      </c>
      <c r="B6" s="9" t="s">
        <v>69</v>
      </c>
      <c r="C6" s="8" t="s">
        <v>70</v>
      </c>
      <c r="D6" s="7" t="s">
        <v>57</v>
      </c>
      <c r="E6" s="10" t="s">
        <v>71</v>
      </c>
      <c r="F6" s="70" t="s">
        <v>76</v>
      </c>
      <c r="G6" s="69" t="s">
        <v>60</v>
      </c>
      <c r="H6" s="32"/>
      <c r="I6" s="33"/>
      <c r="J6" s="33"/>
      <c r="K6" s="33"/>
      <c r="L6" s="34"/>
      <c r="M6" s="33"/>
      <c r="N6" s="56"/>
      <c r="O6" s="33"/>
      <c r="P6" s="35"/>
      <c r="Q6" s="36"/>
      <c r="R6" s="36"/>
      <c r="S6" s="36"/>
      <c r="T6" s="36"/>
      <c r="U6" s="36"/>
      <c r="V6" s="57"/>
      <c r="W6" s="36"/>
      <c r="X6" s="37"/>
      <c r="Y6" s="38"/>
    </row>
    <row r="7" spans="1:25" ht="45" x14ac:dyDescent="0.25">
      <c r="A7" s="7" t="s">
        <v>73</v>
      </c>
      <c r="B7" s="9" t="s">
        <v>74</v>
      </c>
      <c r="C7" s="8" t="s">
        <v>75</v>
      </c>
      <c r="D7" s="7" t="s">
        <v>57</v>
      </c>
      <c r="E7" s="10" t="s">
        <v>71</v>
      </c>
      <c r="F7" s="70" t="s">
        <v>72</v>
      </c>
      <c r="G7" s="69" t="s">
        <v>60</v>
      </c>
      <c r="H7" s="32"/>
      <c r="I7" s="33"/>
      <c r="J7" s="33"/>
      <c r="K7" s="33"/>
      <c r="L7" s="34"/>
      <c r="M7" s="33"/>
      <c r="N7" s="58"/>
      <c r="O7" s="33"/>
      <c r="P7" s="35"/>
      <c r="Q7" s="36"/>
      <c r="R7" s="36"/>
      <c r="S7" s="36"/>
      <c r="T7" s="36"/>
      <c r="U7" s="36"/>
      <c r="V7" s="36"/>
      <c r="W7" s="36"/>
      <c r="X7" s="37"/>
      <c r="Y7" s="38"/>
    </row>
    <row r="8" spans="1:25" ht="45" x14ac:dyDescent="0.25">
      <c r="A8" s="7" t="s">
        <v>77</v>
      </c>
      <c r="B8" s="9" t="s">
        <v>78</v>
      </c>
      <c r="C8" s="8" t="s">
        <v>79</v>
      </c>
      <c r="D8" s="7" t="s">
        <v>57</v>
      </c>
      <c r="E8" s="10" t="s">
        <v>71</v>
      </c>
      <c r="F8" s="70" t="s">
        <v>76</v>
      </c>
      <c r="G8" s="69" t="s">
        <v>60</v>
      </c>
      <c r="H8" s="32"/>
      <c r="I8" s="33"/>
      <c r="J8" s="33"/>
      <c r="K8" s="33"/>
      <c r="L8" s="34"/>
      <c r="M8" s="33"/>
      <c r="N8" s="56"/>
      <c r="O8" s="33"/>
      <c r="P8" s="35"/>
      <c r="Q8" s="36"/>
      <c r="R8" s="36"/>
      <c r="S8" s="36"/>
      <c r="T8" s="36"/>
      <c r="U8" s="36"/>
      <c r="V8" s="57"/>
      <c r="W8" s="36"/>
      <c r="X8" s="37"/>
      <c r="Y8" s="38"/>
    </row>
    <row r="9" spans="1:25" ht="45" x14ac:dyDescent="0.25">
      <c r="A9" s="7" t="s">
        <v>80</v>
      </c>
      <c r="B9" s="9" t="s">
        <v>81</v>
      </c>
      <c r="C9" s="8" t="s">
        <v>82</v>
      </c>
      <c r="D9" s="7" t="s">
        <v>57</v>
      </c>
      <c r="E9" s="10" t="s">
        <v>71</v>
      </c>
      <c r="F9" s="70" t="s">
        <v>72</v>
      </c>
      <c r="G9" s="69" t="s">
        <v>60</v>
      </c>
      <c r="H9" s="32"/>
      <c r="I9" s="33"/>
      <c r="J9" s="33"/>
      <c r="K9" s="33"/>
      <c r="L9" s="34"/>
      <c r="M9" s="33"/>
      <c r="N9" s="58"/>
      <c r="O9" s="33"/>
      <c r="P9" s="35"/>
      <c r="Q9" s="36"/>
      <c r="R9" s="36"/>
      <c r="S9" s="36"/>
      <c r="T9" s="36"/>
      <c r="U9" s="36"/>
      <c r="V9" s="36"/>
      <c r="W9" s="36"/>
      <c r="X9" s="37"/>
      <c r="Y9" s="38"/>
    </row>
    <row r="10" spans="1:25" x14ac:dyDescent="0.25">
      <c r="A10" s="7" t="s">
        <v>83</v>
      </c>
      <c r="B10" s="9" t="s">
        <v>84</v>
      </c>
      <c r="C10" s="8" t="s">
        <v>85</v>
      </c>
      <c r="D10" s="7" t="s">
        <v>86</v>
      </c>
      <c r="E10" s="10" t="s">
        <v>71</v>
      </c>
      <c r="F10" s="10" t="s">
        <v>229</v>
      </c>
      <c r="G10" s="69" t="s">
        <v>60</v>
      </c>
      <c r="H10" s="32"/>
      <c r="I10" s="33"/>
      <c r="J10" s="33"/>
      <c r="K10" s="33"/>
      <c r="L10" s="33"/>
      <c r="M10" s="33"/>
      <c r="N10" s="55"/>
      <c r="O10" s="33"/>
      <c r="P10" s="35"/>
      <c r="Q10" s="36"/>
      <c r="R10" s="36"/>
      <c r="S10" s="36"/>
      <c r="T10" s="36"/>
      <c r="U10" s="36"/>
      <c r="V10" s="59"/>
      <c r="W10" s="36"/>
      <c r="X10" s="37"/>
      <c r="Y10" s="38"/>
    </row>
    <row r="11" spans="1:25" ht="30" x14ac:dyDescent="0.25">
      <c r="A11" s="7" t="s">
        <v>10</v>
      </c>
      <c r="B11" s="8" t="s">
        <v>87</v>
      </c>
      <c r="C11" s="8" t="s">
        <v>88</v>
      </c>
      <c r="D11" s="7" t="s">
        <v>86</v>
      </c>
      <c r="E11" s="10" t="s">
        <v>218</v>
      </c>
      <c r="F11" s="10" t="s">
        <v>128</v>
      </c>
      <c r="G11" s="69" t="s">
        <v>60</v>
      </c>
      <c r="H11" s="32"/>
      <c r="I11" s="33"/>
      <c r="J11" s="33"/>
      <c r="K11" s="33"/>
      <c r="L11" s="33"/>
      <c r="M11" s="33"/>
      <c r="N11" s="55"/>
      <c r="O11" s="33"/>
      <c r="P11" s="35"/>
      <c r="Q11" s="36"/>
      <c r="R11" s="36"/>
      <c r="S11" s="36"/>
      <c r="T11" s="36"/>
      <c r="U11" s="36"/>
      <c r="V11" s="59"/>
      <c r="W11" s="36"/>
      <c r="X11" s="37"/>
      <c r="Y11" s="38"/>
    </row>
    <row r="12" spans="1:25" ht="45" x14ac:dyDescent="0.25">
      <c r="A12" s="7" t="s">
        <v>11</v>
      </c>
      <c r="B12" s="8" t="s">
        <v>89</v>
      </c>
      <c r="C12" s="8" t="s">
        <v>209</v>
      </c>
      <c r="D12" s="7" t="s">
        <v>90</v>
      </c>
      <c r="E12" s="10" t="s">
        <v>71</v>
      </c>
      <c r="F12" s="10" t="s">
        <v>128</v>
      </c>
      <c r="G12" s="69" t="s">
        <v>60</v>
      </c>
      <c r="H12" s="32"/>
      <c r="I12" s="33"/>
      <c r="J12" s="33"/>
      <c r="K12" s="33"/>
      <c r="L12" s="33"/>
      <c r="M12" s="33"/>
      <c r="N12" s="55"/>
      <c r="O12" s="33"/>
      <c r="P12" s="35"/>
      <c r="Q12" s="36"/>
      <c r="R12" s="36"/>
      <c r="S12" s="36"/>
      <c r="T12" s="36"/>
      <c r="U12" s="36"/>
      <c r="V12" s="34"/>
      <c r="W12" s="36"/>
      <c r="X12" s="37"/>
      <c r="Y12" s="38"/>
    </row>
    <row r="13" spans="1:25" ht="45" x14ac:dyDescent="0.25">
      <c r="A13" s="71" t="s">
        <v>91</v>
      </c>
      <c r="B13" s="72" t="s">
        <v>92</v>
      </c>
      <c r="C13" s="72" t="s">
        <v>93</v>
      </c>
      <c r="D13" s="71" t="s">
        <v>90</v>
      </c>
      <c r="E13" s="10" t="s">
        <v>71</v>
      </c>
      <c r="F13" s="68" t="s">
        <v>128</v>
      </c>
      <c r="G13" s="69" t="s">
        <v>60</v>
      </c>
      <c r="H13" s="43"/>
      <c r="I13" s="50"/>
      <c r="J13" s="33"/>
      <c r="K13" s="33"/>
      <c r="L13" s="50"/>
      <c r="M13" s="33"/>
      <c r="N13" s="55"/>
      <c r="O13" s="33"/>
      <c r="P13" s="35"/>
      <c r="Q13" s="51"/>
      <c r="R13" s="36"/>
      <c r="S13" s="36"/>
      <c r="T13" s="51"/>
      <c r="U13" s="36"/>
      <c r="V13" s="34"/>
      <c r="W13" s="36"/>
      <c r="X13" s="37"/>
      <c r="Y13" s="52"/>
    </row>
    <row r="14" spans="1:25" x14ac:dyDescent="0.25">
      <c r="A14" s="7" t="s">
        <v>94</v>
      </c>
      <c r="B14" s="9" t="s">
        <v>95</v>
      </c>
      <c r="C14" s="8" t="s">
        <v>96</v>
      </c>
      <c r="D14" s="7" t="s">
        <v>97</v>
      </c>
      <c r="E14" s="10" t="s">
        <v>71</v>
      </c>
      <c r="F14" s="73" t="s">
        <v>98</v>
      </c>
      <c r="G14" s="74" t="s">
        <v>99</v>
      </c>
      <c r="H14" s="32"/>
      <c r="I14" s="33"/>
      <c r="J14" s="33"/>
      <c r="K14" s="33"/>
      <c r="L14" s="34"/>
      <c r="M14" s="33"/>
      <c r="N14" s="55"/>
      <c r="O14" s="40"/>
      <c r="P14" s="35"/>
      <c r="Q14" s="36"/>
      <c r="R14" s="36"/>
      <c r="S14" s="41"/>
      <c r="T14" s="36"/>
      <c r="U14" s="36"/>
      <c r="V14" s="34"/>
      <c r="W14" s="42"/>
      <c r="X14" s="37"/>
      <c r="Y14" s="38"/>
    </row>
    <row r="15" spans="1:25" ht="30" x14ac:dyDescent="0.25">
      <c r="A15" s="7" t="s">
        <v>100</v>
      </c>
      <c r="B15" s="9" t="s">
        <v>101</v>
      </c>
      <c r="C15" s="8" t="s">
        <v>102</v>
      </c>
      <c r="D15" s="7" t="s">
        <v>103</v>
      </c>
      <c r="E15" s="10" t="s">
        <v>71</v>
      </c>
      <c r="F15" s="73" t="s">
        <v>104</v>
      </c>
      <c r="G15" s="74" t="s">
        <v>99</v>
      </c>
      <c r="H15" s="32"/>
      <c r="I15" s="33"/>
      <c r="J15" s="33"/>
      <c r="K15" s="33"/>
      <c r="L15" s="34"/>
      <c r="M15" s="33"/>
      <c r="N15" s="55"/>
      <c r="O15" s="40"/>
      <c r="P15" s="35"/>
      <c r="Q15" s="36"/>
      <c r="R15" s="36"/>
      <c r="S15" s="41"/>
      <c r="T15" s="36"/>
      <c r="U15" s="36"/>
      <c r="V15" s="34"/>
      <c r="W15" s="42"/>
      <c r="X15" s="37"/>
      <c r="Y15" s="38"/>
    </row>
    <row r="16" spans="1:25" x14ac:dyDescent="0.25">
      <c r="A16" s="7" t="s">
        <v>105</v>
      </c>
      <c r="B16" s="9" t="s">
        <v>106</v>
      </c>
      <c r="C16" s="8" t="s">
        <v>107</v>
      </c>
      <c r="D16" s="7" t="s">
        <v>108</v>
      </c>
      <c r="E16" s="10" t="s">
        <v>71</v>
      </c>
      <c r="F16" s="73" t="s">
        <v>109</v>
      </c>
      <c r="G16" s="74" t="s">
        <v>99</v>
      </c>
      <c r="H16" s="32"/>
      <c r="I16" s="33"/>
      <c r="J16" s="33"/>
      <c r="K16" s="33"/>
      <c r="L16" s="34"/>
      <c r="M16" s="33"/>
      <c r="N16" s="55"/>
      <c r="O16" s="40"/>
      <c r="P16" s="35"/>
      <c r="Q16" s="36"/>
      <c r="R16" s="36"/>
      <c r="S16" s="41"/>
      <c r="T16" s="36"/>
      <c r="U16" s="36"/>
      <c r="V16" s="50"/>
      <c r="W16" s="42"/>
      <c r="X16" s="37"/>
      <c r="Y16" s="38"/>
    </row>
    <row r="17" spans="1:25" ht="60" x14ac:dyDescent="0.25">
      <c r="A17" s="7" t="s">
        <v>110</v>
      </c>
      <c r="B17" s="8" t="s">
        <v>13</v>
      </c>
      <c r="C17" s="8" t="s">
        <v>210</v>
      </c>
      <c r="D17" s="7" t="s">
        <v>57</v>
      </c>
      <c r="E17" s="10" t="s">
        <v>58</v>
      </c>
      <c r="F17" s="10" t="s">
        <v>111</v>
      </c>
      <c r="G17" s="74" t="s">
        <v>99</v>
      </c>
      <c r="H17" s="43"/>
      <c r="I17" s="34"/>
      <c r="J17" s="33"/>
      <c r="K17" s="33"/>
      <c r="L17" s="34"/>
      <c r="M17" s="33"/>
      <c r="N17" s="55"/>
      <c r="O17" s="44"/>
      <c r="P17" s="35"/>
      <c r="Q17" s="36"/>
      <c r="R17" s="43"/>
      <c r="S17" s="36"/>
      <c r="T17" s="36"/>
      <c r="U17" s="36"/>
      <c r="V17" s="50"/>
      <c r="W17" s="42"/>
      <c r="X17" s="37"/>
      <c r="Y17" s="38"/>
    </row>
    <row r="18" spans="1:25" ht="60" x14ac:dyDescent="0.25">
      <c r="A18" s="7" t="s">
        <v>112</v>
      </c>
      <c r="B18" s="8" t="s">
        <v>113</v>
      </c>
      <c r="C18" s="8" t="s">
        <v>235</v>
      </c>
      <c r="D18" s="7" t="s">
        <v>57</v>
      </c>
      <c r="E18" s="10" t="s">
        <v>58</v>
      </c>
      <c r="F18" s="10" t="s">
        <v>114</v>
      </c>
      <c r="G18" s="74" t="s">
        <v>99</v>
      </c>
      <c r="H18" s="43"/>
      <c r="I18" s="34"/>
      <c r="J18" s="33"/>
      <c r="K18" s="33"/>
      <c r="L18" s="34"/>
      <c r="M18" s="33"/>
      <c r="N18" s="34"/>
      <c r="O18" s="44"/>
      <c r="P18" s="35"/>
      <c r="Q18" s="36"/>
      <c r="R18" s="43"/>
      <c r="S18" s="36"/>
      <c r="T18" s="36"/>
      <c r="U18" s="36"/>
      <c r="V18" s="36"/>
      <c r="W18" s="42"/>
      <c r="X18" s="37"/>
      <c r="Y18" s="38"/>
    </row>
    <row r="19" spans="1:25" ht="75" x14ac:dyDescent="0.25">
      <c r="A19" s="7" t="s">
        <v>115</v>
      </c>
      <c r="B19" s="8" t="s">
        <v>12</v>
      </c>
      <c r="C19" s="8" t="s">
        <v>236</v>
      </c>
      <c r="D19" s="7" t="s">
        <v>57</v>
      </c>
      <c r="E19" s="10" t="s">
        <v>58</v>
      </c>
      <c r="F19" s="10" t="s">
        <v>116</v>
      </c>
      <c r="G19" s="74" t="s">
        <v>99</v>
      </c>
      <c r="H19" s="43"/>
      <c r="I19" s="34"/>
      <c r="J19" s="33"/>
      <c r="K19" s="33"/>
      <c r="L19" s="34"/>
      <c r="M19" s="33"/>
      <c r="N19" s="34"/>
      <c r="O19" s="44"/>
      <c r="P19" s="35"/>
      <c r="Q19" s="36"/>
      <c r="R19" s="36"/>
      <c r="S19" s="36"/>
      <c r="T19" s="36"/>
      <c r="U19" s="36"/>
      <c r="V19" s="36"/>
      <c r="W19" s="42"/>
      <c r="X19" s="37"/>
      <c r="Y19" s="38"/>
    </row>
    <row r="20" spans="1:25" ht="30" x14ac:dyDescent="0.25">
      <c r="A20" s="7" t="s">
        <v>117</v>
      </c>
      <c r="B20" s="8" t="s">
        <v>118</v>
      </c>
      <c r="C20" s="8" t="s">
        <v>119</v>
      </c>
      <c r="D20" s="7" t="s">
        <v>57</v>
      </c>
      <c r="E20" s="10" t="s">
        <v>58</v>
      </c>
      <c r="F20" s="68" t="s">
        <v>59</v>
      </c>
      <c r="G20" s="74" t="s">
        <v>99</v>
      </c>
      <c r="H20" s="32"/>
      <c r="I20" s="33"/>
      <c r="J20" s="33"/>
      <c r="K20" s="33"/>
      <c r="L20" s="33"/>
      <c r="M20" s="33"/>
      <c r="N20" s="50"/>
      <c r="O20" s="40"/>
      <c r="P20" s="35"/>
      <c r="Q20" s="36"/>
      <c r="R20" s="36"/>
      <c r="S20" s="36"/>
      <c r="T20" s="36"/>
      <c r="U20" s="36"/>
      <c r="V20" s="51"/>
      <c r="W20" s="42"/>
      <c r="X20" s="37"/>
      <c r="Y20" s="38"/>
    </row>
    <row r="21" spans="1:25" ht="30" x14ac:dyDescent="0.25">
      <c r="A21" s="7" t="s">
        <v>120</v>
      </c>
      <c r="B21" s="8" t="s">
        <v>121</v>
      </c>
      <c r="C21" s="8" t="s">
        <v>122</v>
      </c>
      <c r="D21" s="7" t="s">
        <v>57</v>
      </c>
      <c r="E21" s="10" t="s">
        <v>71</v>
      </c>
      <c r="F21" s="63" t="s">
        <v>123</v>
      </c>
      <c r="G21" s="74" t="s">
        <v>124</v>
      </c>
      <c r="H21" s="32"/>
      <c r="I21" s="33"/>
      <c r="J21" s="33"/>
      <c r="K21" s="33"/>
      <c r="L21" s="33"/>
      <c r="M21" s="33"/>
      <c r="N21" s="50"/>
      <c r="O21" s="40"/>
      <c r="P21" s="35"/>
      <c r="Q21" s="36"/>
      <c r="R21" s="36"/>
      <c r="S21" s="36"/>
      <c r="T21" s="36"/>
      <c r="U21" s="36"/>
      <c r="V21" s="51"/>
      <c r="W21" s="42"/>
      <c r="X21" s="37"/>
      <c r="Y21" s="38"/>
    </row>
    <row r="22" spans="1:25" ht="60" x14ac:dyDescent="0.25">
      <c r="A22" s="7" t="s">
        <v>125</v>
      </c>
      <c r="B22" s="8" t="s">
        <v>126</v>
      </c>
      <c r="C22" s="8" t="s">
        <v>127</v>
      </c>
      <c r="D22" s="7" t="s">
        <v>86</v>
      </c>
      <c r="E22" s="10" t="s">
        <v>71</v>
      </c>
      <c r="F22" s="10" t="s">
        <v>128</v>
      </c>
      <c r="G22" s="74" t="s">
        <v>129</v>
      </c>
      <c r="H22" s="32"/>
      <c r="I22" s="34"/>
      <c r="J22" s="33"/>
      <c r="K22" s="33"/>
      <c r="L22" s="33"/>
      <c r="M22" s="33"/>
      <c r="N22" s="33"/>
      <c r="O22" s="40"/>
      <c r="P22" s="35"/>
      <c r="Q22" s="36"/>
      <c r="R22" s="36"/>
      <c r="S22" s="36"/>
      <c r="T22" s="36"/>
      <c r="U22" s="36"/>
      <c r="V22" s="36"/>
      <c r="W22" s="42"/>
      <c r="X22" s="37"/>
      <c r="Y22" s="38"/>
    </row>
    <row r="23" spans="1:25" ht="30" x14ac:dyDescent="0.25">
      <c r="A23" s="7" t="s">
        <v>14</v>
      </c>
      <c r="B23" s="8" t="s">
        <v>130</v>
      </c>
      <c r="C23" s="8" t="s">
        <v>237</v>
      </c>
      <c r="D23" s="7" t="s">
        <v>57</v>
      </c>
      <c r="E23" s="10" t="s">
        <v>218</v>
      </c>
      <c r="F23" s="63" t="s">
        <v>123</v>
      </c>
      <c r="G23" s="74" t="s">
        <v>124</v>
      </c>
      <c r="H23" s="32"/>
      <c r="I23" s="33"/>
      <c r="J23" s="33"/>
      <c r="K23" s="33"/>
      <c r="L23" s="33"/>
      <c r="M23" s="33"/>
      <c r="N23" s="60"/>
      <c r="O23" s="40"/>
      <c r="P23" s="35"/>
      <c r="Q23" s="36"/>
      <c r="R23" s="36"/>
      <c r="S23" s="36"/>
      <c r="T23" s="36"/>
      <c r="U23" s="36"/>
      <c r="V23" s="61"/>
      <c r="W23" s="42"/>
      <c r="X23" s="37"/>
      <c r="Y23" s="38"/>
    </row>
    <row r="24" spans="1:25" ht="30" x14ac:dyDescent="0.25">
      <c r="A24" s="7" t="s">
        <v>15</v>
      </c>
      <c r="B24" s="8" t="s">
        <v>131</v>
      </c>
      <c r="C24" s="8" t="s">
        <v>246</v>
      </c>
      <c r="D24" s="7" t="s">
        <v>57</v>
      </c>
      <c r="E24" s="10" t="s">
        <v>218</v>
      </c>
      <c r="F24" s="10" t="s">
        <v>143</v>
      </c>
      <c r="G24" s="74" t="s">
        <v>133</v>
      </c>
      <c r="H24" s="32"/>
      <c r="I24" s="34"/>
      <c r="J24" s="33"/>
      <c r="K24" s="33"/>
      <c r="L24" s="33"/>
      <c r="M24" s="33"/>
      <c r="N24" s="33"/>
      <c r="O24" s="40"/>
      <c r="P24" s="35"/>
      <c r="Q24" s="36"/>
      <c r="R24" s="36"/>
      <c r="S24" s="36"/>
      <c r="T24" s="36"/>
      <c r="U24" s="36"/>
      <c r="V24" s="36"/>
      <c r="W24" s="42"/>
      <c r="X24" s="37"/>
      <c r="Y24" s="38"/>
    </row>
    <row r="25" spans="1:25" ht="30" x14ac:dyDescent="0.25">
      <c r="A25" s="7" t="s">
        <v>16</v>
      </c>
      <c r="B25" s="8" t="s">
        <v>134</v>
      </c>
      <c r="C25" s="8" t="s">
        <v>135</v>
      </c>
      <c r="D25" s="7" t="s">
        <v>86</v>
      </c>
      <c r="E25" s="10" t="s">
        <v>71</v>
      </c>
      <c r="F25" s="63" t="s">
        <v>146</v>
      </c>
      <c r="G25" s="74" t="s">
        <v>133</v>
      </c>
      <c r="H25" s="32"/>
      <c r="I25" s="33"/>
      <c r="J25" s="33"/>
      <c r="K25" s="33"/>
      <c r="L25" s="33"/>
      <c r="M25" s="33"/>
      <c r="N25" s="33"/>
      <c r="O25" s="40"/>
      <c r="P25" s="35"/>
      <c r="Q25" s="36"/>
      <c r="R25" s="36"/>
      <c r="S25" s="36"/>
      <c r="T25" s="36"/>
      <c r="U25" s="36"/>
      <c r="V25" s="36"/>
      <c r="W25" s="42"/>
      <c r="X25" s="37"/>
      <c r="Y25" s="38"/>
    </row>
    <row r="26" spans="1:25" ht="30" x14ac:dyDescent="0.25">
      <c r="A26" s="7" t="s">
        <v>17</v>
      </c>
      <c r="B26" s="8" t="s">
        <v>136</v>
      </c>
      <c r="C26" s="8" t="s">
        <v>137</v>
      </c>
      <c r="D26" s="7" t="s">
        <v>86</v>
      </c>
      <c r="E26" s="10" t="s">
        <v>71</v>
      </c>
      <c r="F26" s="63" t="s">
        <v>146</v>
      </c>
      <c r="G26" s="74" t="s">
        <v>133</v>
      </c>
      <c r="H26" s="32"/>
      <c r="I26" s="34"/>
      <c r="J26" s="33"/>
      <c r="K26" s="33"/>
      <c r="L26" s="33"/>
      <c r="M26" s="33"/>
      <c r="N26" s="33"/>
      <c r="O26" s="40"/>
      <c r="P26" s="35"/>
      <c r="Q26" s="36"/>
      <c r="R26" s="36"/>
      <c r="S26" s="36"/>
      <c r="T26" s="36"/>
      <c r="U26" s="36"/>
      <c r="V26" s="36"/>
      <c r="W26" s="42"/>
      <c r="X26" s="37"/>
      <c r="Y26" s="38"/>
    </row>
    <row r="27" spans="1:25" ht="30" x14ac:dyDescent="0.25">
      <c r="A27" s="7" t="s">
        <v>18</v>
      </c>
      <c r="B27" s="8" t="s">
        <v>6</v>
      </c>
      <c r="C27" s="8" t="s">
        <v>238</v>
      </c>
      <c r="D27" s="7" t="s">
        <v>57</v>
      </c>
      <c r="E27" s="10" t="s">
        <v>218</v>
      </c>
      <c r="F27" s="10" t="s">
        <v>138</v>
      </c>
      <c r="G27" s="74" t="s">
        <v>133</v>
      </c>
      <c r="H27" s="32"/>
      <c r="I27" s="33"/>
      <c r="J27" s="33"/>
      <c r="K27" s="33"/>
      <c r="L27" s="33"/>
      <c r="M27" s="33"/>
      <c r="N27" s="33"/>
      <c r="O27" s="40"/>
      <c r="P27" s="35"/>
      <c r="Q27" s="36"/>
      <c r="R27" s="36"/>
      <c r="S27" s="36"/>
      <c r="T27" s="36"/>
      <c r="U27" s="36"/>
      <c r="V27" s="36"/>
      <c r="W27" s="42"/>
      <c r="X27" s="37"/>
      <c r="Y27" s="38"/>
    </row>
    <row r="28" spans="1:25" ht="30" x14ac:dyDescent="0.25">
      <c r="A28" s="7" t="s">
        <v>19</v>
      </c>
      <c r="B28" s="10" t="s">
        <v>139</v>
      </c>
      <c r="C28" s="10" t="s">
        <v>239</v>
      </c>
      <c r="D28" s="7" t="s">
        <v>57</v>
      </c>
      <c r="E28" s="10" t="s">
        <v>218</v>
      </c>
      <c r="F28" s="63" t="s">
        <v>146</v>
      </c>
      <c r="G28" s="74" t="s">
        <v>133</v>
      </c>
      <c r="H28" s="32"/>
      <c r="I28" s="34"/>
      <c r="J28" s="33"/>
      <c r="K28" s="33"/>
      <c r="L28" s="33"/>
      <c r="M28" s="33"/>
      <c r="N28" s="33"/>
      <c r="O28" s="40"/>
      <c r="P28" s="35"/>
      <c r="Q28" s="36"/>
      <c r="R28" s="36"/>
      <c r="S28" s="36"/>
      <c r="T28" s="36"/>
      <c r="U28" s="36"/>
      <c r="V28" s="36"/>
      <c r="W28" s="42"/>
      <c r="X28" s="37"/>
      <c r="Y28" s="38"/>
    </row>
    <row r="29" spans="1:25" ht="45" x14ac:dyDescent="0.25">
      <c r="A29" s="7" t="s">
        <v>20</v>
      </c>
      <c r="B29" s="10" t="s">
        <v>7</v>
      </c>
      <c r="C29" s="10" t="s">
        <v>240</v>
      </c>
      <c r="D29" s="7" t="s">
        <v>57</v>
      </c>
      <c r="E29" s="10" t="s">
        <v>218</v>
      </c>
      <c r="F29" s="10" t="s">
        <v>138</v>
      </c>
      <c r="G29" s="74" t="s">
        <v>133</v>
      </c>
      <c r="H29" s="32"/>
      <c r="I29" s="33"/>
      <c r="J29" s="33"/>
      <c r="K29" s="33"/>
      <c r="L29" s="33"/>
      <c r="M29" s="33"/>
      <c r="N29" s="33"/>
      <c r="O29" s="40"/>
      <c r="P29" s="35"/>
      <c r="Q29" s="36"/>
      <c r="R29" s="36"/>
      <c r="S29" s="36"/>
      <c r="T29" s="36"/>
      <c r="U29" s="36"/>
      <c r="V29" s="36"/>
      <c r="W29" s="42"/>
      <c r="X29" s="37"/>
      <c r="Y29" s="38"/>
    </row>
    <row r="30" spans="1:25" x14ac:dyDescent="0.25">
      <c r="A30" s="7" t="s">
        <v>21</v>
      </c>
      <c r="B30" s="8" t="s">
        <v>46</v>
      </c>
      <c r="C30" s="8" t="s">
        <v>140</v>
      </c>
      <c r="D30" s="7" t="s">
        <v>86</v>
      </c>
      <c r="E30" s="10" t="s">
        <v>71</v>
      </c>
      <c r="F30" s="10" t="s">
        <v>128</v>
      </c>
      <c r="G30" s="74" t="s">
        <v>133</v>
      </c>
      <c r="H30" s="32"/>
      <c r="I30" s="34"/>
      <c r="J30" s="33"/>
      <c r="K30" s="33"/>
      <c r="L30" s="33"/>
      <c r="M30" s="33"/>
      <c r="N30" s="33"/>
      <c r="O30" s="40"/>
      <c r="P30" s="35"/>
      <c r="Q30" s="36"/>
      <c r="R30" s="36"/>
      <c r="S30" s="36"/>
      <c r="T30" s="36"/>
      <c r="U30" s="36"/>
      <c r="V30" s="36"/>
      <c r="W30" s="42"/>
      <c r="X30" s="37"/>
      <c r="Y30" s="38"/>
    </row>
    <row r="31" spans="1:25" ht="30" x14ac:dyDescent="0.25">
      <c r="A31" s="7" t="s">
        <v>22</v>
      </c>
      <c r="B31" s="8" t="s">
        <v>141</v>
      </c>
      <c r="C31" s="8" t="s">
        <v>142</v>
      </c>
      <c r="D31" s="7" t="s">
        <v>57</v>
      </c>
      <c r="E31" s="10" t="s">
        <v>218</v>
      </c>
      <c r="F31" s="10" t="s">
        <v>143</v>
      </c>
      <c r="G31" s="74" t="s">
        <v>133</v>
      </c>
      <c r="H31" s="32"/>
      <c r="I31" s="33"/>
      <c r="J31" s="33"/>
      <c r="K31" s="33"/>
      <c r="L31" s="33"/>
      <c r="M31" s="33"/>
      <c r="N31" s="33"/>
      <c r="O31" s="40"/>
      <c r="P31" s="35"/>
      <c r="Q31" s="36"/>
      <c r="R31" s="36"/>
      <c r="S31" s="36"/>
      <c r="T31" s="36"/>
      <c r="U31" s="36"/>
      <c r="V31" s="36"/>
      <c r="W31" s="42"/>
      <c r="X31" s="37"/>
      <c r="Y31" s="38"/>
    </row>
    <row r="32" spans="1:25" ht="30" x14ac:dyDescent="0.25">
      <c r="A32" s="7" t="s">
        <v>23</v>
      </c>
      <c r="B32" s="8" t="s">
        <v>144</v>
      </c>
      <c r="C32" s="8" t="s">
        <v>145</v>
      </c>
      <c r="D32" s="7" t="s">
        <v>86</v>
      </c>
      <c r="E32" s="10" t="s">
        <v>218</v>
      </c>
      <c r="F32" s="63" t="s">
        <v>146</v>
      </c>
      <c r="G32" s="74" t="s">
        <v>147</v>
      </c>
      <c r="H32" s="32"/>
      <c r="I32" s="34"/>
      <c r="J32" s="33"/>
      <c r="K32" s="33"/>
      <c r="L32" s="33"/>
      <c r="M32" s="33"/>
      <c r="N32" s="33"/>
      <c r="O32" s="40"/>
      <c r="P32" s="35"/>
      <c r="Q32" s="36"/>
      <c r="R32" s="36"/>
      <c r="S32" s="36"/>
      <c r="T32" s="36"/>
      <c r="U32" s="36"/>
      <c r="V32" s="36"/>
      <c r="W32" s="42"/>
      <c r="X32" s="37"/>
      <c r="Y32" s="38"/>
    </row>
    <row r="33" spans="1:25" ht="30" x14ac:dyDescent="0.25">
      <c r="A33" s="7" t="s">
        <v>24</v>
      </c>
      <c r="B33" s="8" t="s">
        <v>148</v>
      </c>
      <c r="C33" s="8" t="s">
        <v>149</v>
      </c>
      <c r="D33" s="7" t="s">
        <v>86</v>
      </c>
      <c r="E33" s="10" t="s">
        <v>218</v>
      </c>
      <c r="F33" s="10" t="s">
        <v>128</v>
      </c>
      <c r="G33" s="74" t="s">
        <v>147</v>
      </c>
      <c r="H33" s="32"/>
      <c r="I33" s="33"/>
      <c r="J33" s="33"/>
      <c r="K33" s="33"/>
      <c r="L33" s="33"/>
      <c r="M33" s="33"/>
      <c r="N33" s="33"/>
      <c r="O33" s="40"/>
      <c r="P33" s="35"/>
      <c r="Q33" s="36"/>
      <c r="R33" s="36"/>
      <c r="S33" s="36"/>
      <c r="T33" s="36"/>
      <c r="U33" s="36"/>
      <c r="V33" s="36"/>
      <c r="W33" s="42"/>
      <c r="X33" s="37"/>
      <c r="Y33" s="38"/>
    </row>
    <row r="34" spans="1:25" ht="30" x14ac:dyDescent="0.25">
      <c r="A34" s="7" t="s">
        <v>25</v>
      </c>
      <c r="B34" s="8" t="s">
        <v>150</v>
      </c>
      <c r="C34" s="8" t="s">
        <v>207</v>
      </c>
      <c r="D34" s="7" t="s">
        <v>151</v>
      </c>
      <c r="E34" s="10" t="s">
        <v>218</v>
      </c>
      <c r="F34" s="10" t="s">
        <v>255</v>
      </c>
      <c r="G34" s="74" t="s">
        <v>147</v>
      </c>
      <c r="H34" s="32"/>
      <c r="I34" s="34"/>
      <c r="J34" s="62"/>
      <c r="K34" s="62"/>
      <c r="L34" s="33"/>
      <c r="M34" s="33"/>
      <c r="N34" s="33"/>
      <c r="O34" s="40"/>
      <c r="P34" s="35"/>
      <c r="Q34" s="36"/>
      <c r="R34" s="37"/>
      <c r="S34" s="37"/>
      <c r="T34" s="36"/>
      <c r="U34" s="36"/>
      <c r="V34" s="36"/>
      <c r="W34" s="42"/>
      <c r="X34" s="37"/>
      <c r="Y34" s="38"/>
    </row>
    <row r="35" spans="1:25" ht="45" x14ac:dyDescent="0.25">
      <c r="A35" s="7" t="s">
        <v>26</v>
      </c>
      <c r="B35" s="8" t="s">
        <v>153</v>
      </c>
      <c r="C35" s="8" t="s">
        <v>263</v>
      </c>
      <c r="D35" s="7" t="s">
        <v>57</v>
      </c>
      <c r="E35" s="10" t="s">
        <v>218</v>
      </c>
      <c r="F35" s="10" t="s">
        <v>143</v>
      </c>
      <c r="G35" s="74" t="s">
        <v>147</v>
      </c>
      <c r="H35" s="32"/>
      <c r="I35" s="33"/>
      <c r="J35" s="62"/>
      <c r="K35" s="62"/>
      <c r="L35" s="33"/>
      <c r="M35" s="33"/>
      <c r="N35" s="33"/>
      <c r="O35" s="40"/>
      <c r="P35" s="35"/>
      <c r="Q35" s="36"/>
      <c r="R35" s="37"/>
      <c r="S35" s="37"/>
      <c r="T35" s="36"/>
      <c r="U35" s="36"/>
      <c r="V35" s="36"/>
      <c r="W35" s="42"/>
      <c r="X35" s="37"/>
      <c r="Y35" s="38"/>
    </row>
    <row r="36" spans="1:25" ht="30" x14ac:dyDescent="0.25">
      <c r="A36" s="7" t="s">
        <v>27</v>
      </c>
      <c r="B36" s="8" t="s">
        <v>154</v>
      </c>
      <c r="C36" s="8" t="s">
        <v>155</v>
      </c>
      <c r="D36" s="7" t="s">
        <v>156</v>
      </c>
      <c r="E36" s="10" t="s">
        <v>218</v>
      </c>
      <c r="F36" s="63" t="s">
        <v>146</v>
      </c>
      <c r="G36" s="74" t="s">
        <v>157</v>
      </c>
      <c r="H36" s="32"/>
      <c r="I36" s="34"/>
      <c r="J36" s="62"/>
      <c r="K36" s="62"/>
      <c r="L36" s="33"/>
      <c r="M36" s="33"/>
      <c r="N36" s="33"/>
      <c r="O36" s="40"/>
      <c r="P36" s="35"/>
      <c r="Q36" s="36"/>
      <c r="R36" s="37"/>
      <c r="S36" s="37"/>
      <c r="T36" s="36"/>
      <c r="U36" s="36"/>
      <c r="V36" s="36"/>
      <c r="W36" s="42"/>
      <c r="X36" s="37"/>
      <c r="Y36" s="38"/>
    </row>
    <row r="37" spans="1:25" ht="30" x14ac:dyDescent="0.25">
      <c r="A37" s="7" t="s">
        <v>28</v>
      </c>
      <c r="B37" s="8" t="s">
        <v>158</v>
      </c>
      <c r="C37" s="8" t="s">
        <v>159</v>
      </c>
      <c r="D37" s="7" t="s">
        <v>156</v>
      </c>
      <c r="E37" s="10" t="s">
        <v>218</v>
      </c>
      <c r="F37" s="10" t="s">
        <v>128</v>
      </c>
      <c r="G37" s="74" t="s">
        <v>157</v>
      </c>
      <c r="H37" s="32"/>
      <c r="I37" s="33"/>
      <c r="J37" s="62"/>
      <c r="K37" s="62"/>
      <c r="L37" s="33"/>
      <c r="M37" s="33"/>
      <c r="N37" s="33"/>
      <c r="O37" s="40"/>
      <c r="P37" s="35"/>
      <c r="Q37" s="36"/>
      <c r="R37" s="37"/>
      <c r="S37" s="37"/>
      <c r="T37" s="36"/>
      <c r="U37" s="36"/>
      <c r="V37" s="36"/>
      <c r="W37" s="42"/>
      <c r="X37" s="37"/>
      <c r="Y37" s="38"/>
    </row>
    <row r="38" spans="1:25" ht="30" x14ac:dyDescent="0.25">
      <c r="A38" s="7" t="s">
        <v>29</v>
      </c>
      <c r="B38" s="8" t="s">
        <v>160</v>
      </c>
      <c r="C38" s="8" t="s">
        <v>208</v>
      </c>
      <c r="D38" s="7" t="s">
        <v>151</v>
      </c>
      <c r="E38" s="10" t="s">
        <v>218</v>
      </c>
      <c r="F38" s="10" t="s">
        <v>255</v>
      </c>
      <c r="G38" s="74" t="s">
        <v>157</v>
      </c>
      <c r="H38" s="32"/>
      <c r="I38" s="34"/>
      <c r="J38" s="62"/>
      <c r="K38" s="62"/>
      <c r="L38" s="33"/>
      <c r="M38" s="33"/>
      <c r="N38" s="33"/>
      <c r="O38" s="40"/>
      <c r="P38" s="35"/>
      <c r="Q38" s="36"/>
      <c r="R38" s="37"/>
      <c r="S38" s="37"/>
      <c r="T38" s="36"/>
      <c r="U38" s="36"/>
      <c r="V38" s="36"/>
      <c r="W38" s="42"/>
      <c r="X38" s="37"/>
      <c r="Y38" s="38"/>
    </row>
    <row r="39" spans="1:25" ht="30" x14ac:dyDescent="0.25">
      <c r="A39" s="7" t="s">
        <v>30</v>
      </c>
      <c r="B39" s="8" t="s">
        <v>161</v>
      </c>
      <c r="C39" s="8" t="s">
        <v>162</v>
      </c>
      <c r="D39" s="7" t="s">
        <v>57</v>
      </c>
      <c r="E39" s="10" t="s">
        <v>218</v>
      </c>
      <c r="F39" s="10" t="s">
        <v>143</v>
      </c>
      <c r="G39" s="74" t="s">
        <v>157</v>
      </c>
      <c r="H39" s="32"/>
      <c r="I39" s="33"/>
      <c r="J39" s="62"/>
      <c r="K39" s="62"/>
      <c r="L39" s="33"/>
      <c r="M39" s="33"/>
      <c r="N39" s="33"/>
      <c r="O39" s="40"/>
      <c r="P39" s="35"/>
      <c r="Q39" s="36"/>
      <c r="R39" s="37"/>
      <c r="S39" s="37"/>
      <c r="T39" s="36"/>
      <c r="U39" s="36"/>
      <c r="V39" s="36"/>
      <c r="W39" s="42"/>
      <c r="X39" s="37"/>
      <c r="Y39" s="38"/>
    </row>
    <row r="40" spans="1:25" ht="30" x14ac:dyDescent="0.25">
      <c r="A40" s="7" t="s">
        <v>31</v>
      </c>
      <c r="B40" s="8" t="s">
        <v>163</v>
      </c>
      <c r="C40" s="8" t="s">
        <v>164</v>
      </c>
      <c r="D40" s="7" t="s">
        <v>151</v>
      </c>
      <c r="E40" s="10" t="s">
        <v>218</v>
      </c>
      <c r="F40" s="10" t="s">
        <v>152</v>
      </c>
      <c r="G40" s="74" t="s">
        <v>165</v>
      </c>
      <c r="H40" s="32"/>
      <c r="I40" s="34"/>
      <c r="J40" s="62"/>
      <c r="K40" s="62"/>
      <c r="L40" s="33"/>
      <c r="M40" s="33"/>
      <c r="N40" s="33"/>
      <c r="O40" s="40"/>
      <c r="P40" s="35"/>
      <c r="Q40" s="36"/>
      <c r="R40" s="37"/>
      <c r="S40" s="37"/>
      <c r="T40" s="36"/>
      <c r="U40" s="36"/>
      <c r="V40" s="36"/>
      <c r="W40" s="42"/>
      <c r="X40" s="37"/>
      <c r="Y40" s="38"/>
    </row>
    <row r="41" spans="1:25" ht="30" x14ac:dyDescent="0.25">
      <c r="A41" s="7" t="s">
        <v>32</v>
      </c>
      <c r="B41" s="8" t="s">
        <v>241</v>
      </c>
      <c r="C41" s="8" t="s">
        <v>241</v>
      </c>
      <c r="D41" s="7" t="s">
        <v>151</v>
      </c>
      <c r="E41" s="10" t="s">
        <v>218</v>
      </c>
      <c r="F41" s="10" t="s">
        <v>152</v>
      </c>
      <c r="G41" s="74" t="s">
        <v>165</v>
      </c>
      <c r="H41" s="32"/>
      <c r="I41" s="33"/>
      <c r="J41" s="62"/>
      <c r="K41" s="62"/>
      <c r="L41" s="33"/>
      <c r="M41" s="33"/>
      <c r="N41" s="33"/>
      <c r="O41" s="40"/>
      <c r="P41" s="35"/>
      <c r="Q41" s="36"/>
      <c r="R41" s="37"/>
      <c r="S41" s="37"/>
      <c r="T41" s="36"/>
      <c r="U41" s="36"/>
      <c r="V41" s="36"/>
      <c r="W41" s="42"/>
      <c r="X41" s="37"/>
      <c r="Y41" s="38"/>
    </row>
    <row r="42" spans="1:25" ht="30" x14ac:dyDescent="0.25">
      <c r="A42" s="7" t="s">
        <v>33</v>
      </c>
      <c r="B42" s="8" t="s">
        <v>166</v>
      </c>
      <c r="C42" s="8" t="s">
        <v>242</v>
      </c>
      <c r="D42" s="7" t="s">
        <v>151</v>
      </c>
      <c r="E42" s="10" t="s">
        <v>218</v>
      </c>
      <c r="F42" s="10" t="s">
        <v>146</v>
      </c>
      <c r="G42" s="74" t="s">
        <v>165</v>
      </c>
      <c r="H42" s="32"/>
      <c r="I42" s="34"/>
      <c r="J42" s="62"/>
      <c r="K42" s="62"/>
      <c r="L42" s="33"/>
      <c r="M42" s="33"/>
      <c r="N42" s="33"/>
      <c r="O42" s="40"/>
      <c r="P42" s="35"/>
      <c r="Q42" s="36"/>
      <c r="R42" s="37"/>
      <c r="S42" s="37"/>
      <c r="T42" s="36"/>
      <c r="U42" s="36"/>
      <c r="V42" s="36"/>
      <c r="W42" s="42"/>
      <c r="X42" s="37"/>
      <c r="Y42" s="38"/>
    </row>
    <row r="43" spans="1:25" ht="45" x14ac:dyDescent="0.25">
      <c r="A43" s="7" t="s">
        <v>34</v>
      </c>
      <c r="B43" s="8" t="s">
        <v>167</v>
      </c>
      <c r="C43" s="8" t="s">
        <v>243</v>
      </c>
      <c r="D43" s="7" t="s">
        <v>57</v>
      </c>
      <c r="E43" s="10" t="s">
        <v>58</v>
      </c>
      <c r="F43" s="10" t="s">
        <v>168</v>
      </c>
      <c r="G43" s="74" t="s">
        <v>165</v>
      </c>
      <c r="H43" s="32"/>
      <c r="I43" s="33"/>
      <c r="J43" s="62"/>
      <c r="K43" s="62"/>
      <c r="L43" s="34"/>
      <c r="M43" s="33"/>
      <c r="N43" s="34"/>
      <c r="O43" s="40"/>
      <c r="P43" s="35"/>
      <c r="Q43" s="36"/>
      <c r="R43" s="37"/>
      <c r="S43" s="37"/>
      <c r="T43" s="36"/>
      <c r="U43" s="36"/>
      <c r="V43" s="36"/>
      <c r="W43" s="42"/>
      <c r="X43" s="37"/>
      <c r="Y43" s="38"/>
    </row>
    <row r="44" spans="1:25" ht="90" x14ac:dyDescent="0.25">
      <c r="A44" s="7" t="s">
        <v>35</v>
      </c>
      <c r="B44" s="8" t="s">
        <v>169</v>
      </c>
      <c r="C44" s="8" t="s">
        <v>170</v>
      </c>
      <c r="D44" s="7" t="s">
        <v>57</v>
      </c>
      <c r="E44" s="10" t="s">
        <v>218</v>
      </c>
      <c r="F44" s="10" t="s">
        <v>132</v>
      </c>
      <c r="G44" s="74" t="s">
        <v>165</v>
      </c>
      <c r="H44" s="32"/>
      <c r="I44" s="34"/>
      <c r="J44" s="62"/>
      <c r="K44" s="62"/>
      <c r="L44" s="33"/>
      <c r="M44" s="33"/>
      <c r="N44" s="33"/>
      <c r="O44" s="40"/>
      <c r="P44" s="35"/>
      <c r="Q44" s="36"/>
      <c r="R44" s="37"/>
      <c r="S44" s="37"/>
      <c r="T44" s="36"/>
      <c r="U44" s="36"/>
      <c r="V44" s="36"/>
      <c r="W44" s="42"/>
      <c r="X44" s="37"/>
      <c r="Y44" s="38"/>
    </row>
    <row r="45" spans="1:25" ht="90" x14ac:dyDescent="0.25">
      <c r="A45" s="7" t="s">
        <v>36</v>
      </c>
      <c r="B45" s="8" t="s">
        <v>171</v>
      </c>
      <c r="C45" s="9" t="s">
        <v>260</v>
      </c>
      <c r="D45" s="7" t="s">
        <v>57</v>
      </c>
      <c r="E45" s="10" t="s">
        <v>218</v>
      </c>
      <c r="F45" s="10" t="s">
        <v>132</v>
      </c>
      <c r="G45" s="74" t="s">
        <v>172</v>
      </c>
      <c r="H45" s="32"/>
      <c r="I45" s="33"/>
      <c r="J45" s="62"/>
      <c r="K45" s="62"/>
      <c r="L45" s="33"/>
      <c r="M45" s="33"/>
      <c r="N45" s="33"/>
      <c r="O45" s="40"/>
      <c r="P45" s="35"/>
      <c r="Q45" s="36"/>
      <c r="R45" s="37"/>
      <c r="S45" s="37"/>
      <c r="T45" s="36"/>
      <c r="U45" s="36"/>
      <c r="V45" s="36"/>
      <c r="W45" s="42"/>
      <c r="X45" s="37"/>
      <c r="Y45" s="38"/>
    </row>
    <row r="46" spans="1:25" ht="30" x14ac:dyDescent="0.25">
      <c r="A46" s="7" t="s">
        <v>37</v>
      </c>
      <c r="B46" s="8" t="s">
        <v>173</v>
      </c>
      <c r="C46" s="8" t="s">
        <v>174</v>
      </c>
      <c r="D46" s="7" t="s">
        <v>57</v>
      </c>
      <c r="E46" s="10" t="s">
        <v>58</v>
      </c>
      <c r="F46" s="10" t="s">
        <v>168</v>
      </c>
      <c r="G46" s="74" t="s">
        <v>99</v>
      </c>
      <c r="H46" s="32"/>
      <c r="I46" s="34"/>
      <c r="J46" s="62"/>
      <c r="K46" s="62"/>
      <c r="L46" s="34"/>
      <c r="M46" s="33"/>
      <c r="N46" s="33"/>
      <c r="O46" s="40"/>
      <c r="P46" s="35"/>
      <c r="Q46" s="36"/>
      <c r="R46" s="37"/>
      <c r="S46" s="37"/>
      <c r="T46" s="36"/>
      <c r="U46" s="36"/>
      <c r="V46" s="36"/>
      <c r="W46" s="42"/>
      <c r="X46" s="37"/>
      <c r="Y46" s="38"/>
    </row>
    <row r="47" spans="1:25" ht="30" x14ac:dyDescent="0.25">
      <c r="A47" s="7" t="s">
        <v>38</v>
      </c>
      <c r="B47" s="8" t="s">
        <v>44</v>
      </c>
      <c r="C47" s="8" t="s">
        <v>175</v>
      </c>
      <c r="D47" s="7" t="s">
        <v>57</v>
      </c>
      <c r="E47" s="10" t="s">
        <v>71</v>
      </c>
      <c r="F47" s="10" t="s">
        <v>176</v>
      </c>
      <c r="G47" s="74" t="s">
        <v>177</v>
      </c>
      <c r="H47" s="32"/>
      <c r="I47" s="33"/>
      <c r="J47" s="62"/>
      <c r="K47" s="62"/>
      <c r="L47" s="33"/>
      <c r="M47" s="33"/>
      <c r="N47" s="33"/>
      <c r="O47" s="40"/>
      <c r="P47" s="35"/>
      <c r="Q47" s="36"/>
      <c r="R47" s="37"/>
      <c r="S47" s="37"/>
      <c r="T47" s="36"/>
      <c r="U47" s="36"/>
      <c r="V47" s="36"/>
      <c r="W47" s="42"/>
      <c r="X47" s="37"/>
      <c r="Y47" s="38"/>
    </row>
    <row r="48" spans="1:25" x14ac:dyDescent="0.25">
      <c r="A48" s="7" t="s">
        <v>39</v>
      </c>
      <c r="B48" s="8" t="s">
        <v>178</v>
      </c>
      <c r="C48" s="8" t="s">
        <v>179</v>
      </c>
      <c r="D48" s="7" t="s">
        <v>86</v>
      </c>
      <c r="E48" s="10" t="s">
        <v>71</v>
      </c>
      <c r="F48" s="63" t="s">
        <v>146</v>
      </c>
      <c r="G48" s="74" t="s">
        <v>177</v>
      </c>
      <c r="H48" s="32"/>
      <c r="I48" s="34"/>
      <c r="J48" s="62"/>
      <c r="K48" s="62"/>
      <c r="L48" s="45"/>
      <c r="M48" s="45"/>
      <c r="N48" s="60"/>
      <c r="O48" s="46"/>
      <c r="P48" s="47"/>
      <c r="Q48" s="36"/>
      <c r="R48" s="37"/>
      <c r="S48" s="37"/>
      <c r="T48" s="48"/>
      <c r="U48" s="36"/>
      <c r="V48" s="61"/>
      <c r="W48" s="49"/>
      <c r="X48" s="37"/>
      <c r="Y48" s="38"/>
    </row>
    <row r="49" spans="1:25" ht="45" x14ac:dyDescent="0.25">
      <c r="A49" s="7" t="s">
        <v>40</v>
      </c>
      <c r="B49" s="8" t="s">
        <v>180</v>
      </c>
      <c r="C49" s="8" t="s">
        <v>181</v>
      </c>
      <c r="D49" s="7" t="s">
        <v>57</v>
      </c>
      <c r="E49" s="10" t="s">
        <v>58</v>
      </c>
      <c r="F49" s="10" t="s">
        <v>182</v>
      </c>
      <c r="G49" s="74" t="s">
        <v>177</v>
      </c>
      <c r="H49" s="32"/>
      <c r="I49" s="33"/>
      <c r="J49" s="62"/>
      <c r="K49" s="62"/>
      <c r="L49" s="34"/>
      <c r="M49" s="33"/>
      <c r="N49" s="33"/>
      <c r="O49" s="40"/>
      <c r="P49" s="35"/>
      <c r="Q49" s="36"/>
      <c r="R49" s="37"/>
      <c r="S49" s="37"/>
      <c r="T49" s="36"/>
      <c r="U49" s="36"/>
      <c r="V49" s="36"/>
      <c r="W49" s="42"/>
      <c r="X49" s="37"/>
      <c r="Y49" s="38"/>
    </row>
    <row r="50" spans="1:25" ht="30" x14ac:dyDescent="0.25">
      <c r="A50" s="7" t="s">
        <v>41</v>
      </c>
      <c r="B50" s="8" t="s">
        <v>183</v>
      </c>
      <c r="C50" s="8" t="s">
        <v>184</v>
      </c>
      <c r="D50" s="7" t="s">
        <v>86</v>
      </c>
      <c r="E50" s="10" t="s">
        <v>218</v>
      </c>
      <c r="F50" s="10" t="s">
        <v>128</v>
      </c>
      <c r="G50" s="74" t="s">
        <v>177</v>
      </c>
      <c r="H50" s="32"/>
      <c r="I50" s="34"/>
      <c r="J50" s="33"/>
      <c r="K50" s="62"/>
      <c r="L50" s="33"/>
      <c r="M50" s="33"/>
      <c r="N50" s="33"/>
      <c r="O50" s="40"/>
      <c r="P50" s="35"/>
      <c r="Q50" s="36"/>
      <c r="R50" s="36"/>
      <c r="S50" s="37"/>
      <c r="T50" s="36"/>
      <c r="U50" s="36"/>
      <c r="V50" s="36"/>
      <c r="W50" s="42"/>
      <c r="X50" s="37"/>
      <c r="Y50" s="38"/>
    </row>
    <row r="51" spans="1:25" ht="30" x14ac:dyDescent="0.25">
      <c r="A51" s="7" t="s">
        <v>42</v>
      </c>
      <c r="B51" s="8" t="s">
        <v>185</v>
      </c>
      <c r="C51" s="8" t="s">
        <v>186</v>
      </c>
      <c r="D51" s="7" t="s">
        <v>57</v>
      </c>
      <c r="E51" s="10" t="s">
        <v>71</v>
      </c>
      <c r="F51" s="10" t="s">
        <v>128</v>
      </c>
      <c r="G51" s="74" t="s">
        <v>177</v>
      </c>
      <c r="H51" s="32"/>
      <c r="I51" s="33"/>
      <c r="J51" s="33"/>
      <c r="K51" s="33"/>
      <c r="L51" s="33"/>
      <c r="M51" s="33"/>
      <c r="N51" s="33"/>
      <c r="O51" s="40"/>
      <c r="P51" s="35"/>
      <c r="Q51" s="36"/>
      <c r="R51" s="36"/>
      <c r="S51" s="36"/>
      <c r="T51" s="36"/>
      <c r="U51" s="36"/>
      <c r="V51" s="36"/>
      <c r="W51" s="42"/>
      <c r="X51" s="37"/>
      <c r="Y51" s="38"/>
    </row>
    <row r="52" spans="1:25" ht="30" x14ac:dyDescent="0.25">
      <c r="A52" s="7" t="s">
        <v>43</v>
      </c>
      <c r="B52" s="8" t="s">
        <v>187</v>
      </c>
      <c r="C52" s="8" t="s">
        <v>188</v>
      </c>
      <c r="D52" s="7" t="s">
        <v>86</v>
      </c>
      <c r="E52" s="10" t="s">
        <v>218</v>
      </c>
      <c r="F52" s="10" t="s">
        <v>204</v>
      </c>
      <c r="G52" s="74" t="s">
        <v>177</v>
      </c>
      <c r="H52" s="32"/>
      <c r="I52" s="34"/>
      <c r="J52" s="33"/>
      <c r="K52" s="33"/>
      <c r="L52" s="33"/>
      <c r="M52" s="33"/>
      <c r="N52" s="33"/>
      <c r="O52" s="40"/>
      <c r="P52" s="35"/>
      <c r="Q52" s="36"/>
      <c r="R52" s="36"/>
      <c r="S52" s="36"/>
      <c r="T52" s="36"/>
      <c r="U52" s="36"/>
      <c r="V52" s="36"/>
      <c r="W52" s="42"/>
      <c r="X52" s="37"/>
      <c r="Y52" s="38"/>
    </row>
    <row r="53" spans="1:25" ht="30" x14ac:dyDescent="0.25">
      <c r="A53" s="7" t="s">
        <v>45</v>
      </c>
      <c r="B53" s="8" t="s">
        <v>189</v>
      </c>
      <c r="C53" s="8" t="s">
        <v>190</v>
      </c>
      <c r="D53" s="7" t="s">
        <v>86</v>
      </c>
      <c r="E53" s="10" t="s">
        <v>218</v>
      </c>
      <c r="F53" s="63" t="s">
        <v>128</v>
      </c>
      <c r="G53" s="74" t="s">
        <v>147</v>
      </c>
      <c r="H53" s="32"/>
      <c r="I53" s="33"/>
      <c r="J53" s="33"/>
      <c r="K53" s="33"/>
      <c r="L53" s="33"/>
      <c r="M53" s="33"/>
      <c r="N53" s="33"/>
      <c r="O53" s="40"/>
      <c r="P53" s="35"/>
      <c r="Q53" s="36"/>
      <c r="R53" s="36"/>
      <c r="S53" s="36"/>
      <c r="T53" s="36"/>
      <c r="U53" s="36"/>
      <c r="V53" s="36"/>
      <c r="W53" s="42"/>
      <c r="X53" s="37"/>
      <c r="Y53" s="38"/>
    </row>
    <row r="54" spans="1:25" ht="30" x14ac:dyDescent="0.25">
      <c r="A54" s="7" t="s">
        <v>191</v>
      </c>
      <c r="B54" s="8" t="s">
        <v>192</v>
      </c>
      <c r="C54" s="8" t="s">
        <v>193</v>
      </c>
      <c r="D54" s="7" t="s">
        <v>156</v>
      </c>
      <c r="E54" s="10" t="s">
        <v>218</v>
      </c>
      <c r="F54" s="63" t="s">
        <v>146</v>
      </c>
      <c r="G54" s="74" t="s">
        <v>157</v>
      </c>
      <c r="H54" s="32"/>
      <c r="I54" s="34"/>
      <c r="J54" s="33"/>
      <c r="K54" s="33"/>
      <c r="L54" s="33"/>
      <c r="M54" s="33"/>
      <c r="N54" s="33"/>
      <c r="O54" s="40"/>
      <c r="P54" s="35"/>
      <c r="Q54" s="36"/>
      <c r="R54" s="36"/>
      <c r="S54" s="36"/>
      <c r="T54" s="36"/>
      <c r="U54" s="36"/>
      <c r="V54" s="36"/>
      <c r="W54" s="42"/>
      <c r="X54" s="37"/>
      <c r="Y54" s="38"/>
    </row>
  </sheetData>
  <sheetProtection algorithmName="SHA-512" hashValue="ps8bDIbALsbooKjeSqdoZY5cdSYXknEBxBjtVAyT4MWKJuVmx+jJGqizuP6XtvlQy39z2CSZZhXQQ45nMQGYbQ==" saltValue="lajFhTaQV3VANDzqCvr70g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/>
  </sheetViews>
  <sheetFormatPr defaultColWidth="27.7109375" defaultRowHeight="15" x14ac:dyDescent="0.25"/>
  <cols>
    <col min="1" max="1" width="10.85546875" style="18" bestFit="1" customWidth="1"/>
    <col min="2" max="2" width="44.7109375" style="18" bestFit="1" customWidth="1"/>
    <col min="3" max="3" width="30.140625" style="18" customWidth="1"/>
    <col min="4" max="4" width="27.7109375" style="18"/>
    <col min="5" max="9" width="27.7109375" style="18" customWidth="1"/>
    <col min="10" max="16384" width="27.7109375" style="18"/>
  </cols>
  <sheetData>
    <row r="1" spans="1:8" x14ac:dyDescent="0.25">
      <c r="A1" s="13" t="s">
        <v>0</v>
      </c>
      <c r="B1" s="75" t="s">
        <v>47</v>
      </c>
      <c r="C1" s="13" t="s">
        <v>49</v>
      </c>
      <c r="D1" s="14"/>
      <c r="E1" s="15"/>
      <c r="F1" s="16"/>
      <c r="G1" s="16"/>
      <c r="H1" s="17"/>
    </row>
    <row r="2" spans="1:8" x14ac:dyDescent="0.25">
      <c r="A2" s="76" t="s">
        <v>55</v>
      </c>
      <c r="B2" s="76" t="s">
        <v>8</v>
      </c>
      <c r="C2" s="85"/>
      <c r="D2" s="19"/>
      <c r="E2" s="19"/>
      <c r="F2" s="20"/>
      <c r="G2" s="20"/>
      <c r="H2" s="21"/>
    </row>
    <row r="3" spans="1:8" x14ac:dyDescent="0.25">
      <c r="A3" s="76" t="s">
        <v>61</v>
      </c>
      <c r="B3" s="76" t="s">
        <v>5</v>
      </c>
      <c r="C3" s="77"/>
      <c r="D3" s="19"/>
      <c r="E3" s="19"/>
      <c r="F3" s="20"/>
      <c r="G3" s="20"/>
      <c r="H3" s="21"/>
    </row>
    <row r="4" spans="1:8" x14ac:dyDescent="0.25">
      <c r="A4" s="76" t="s">
        <v>63</v>
      </c>
      <c r="B4" s="76" t="s">
        <v>9</v>
      </c>
      <c r="C4" s="77"/>
      <c r="D4" s="19"/>
      <c r="E4" s="19"/>
      <c r="F4" s="20"/>
      <c r="G4" s="20"/>
      <c r="H4" s="21"/>
    </row>
    <row r="5" spans="1:8" x14ac:dyDescent="0.25">
      <c r="A5" s="76" t="s">
        <v>65</v>
      </c>
      <c r="B5" s="76" t="s">
        <v>50</v>
      </c>
      <c r="C5" s="77"/>
      <c r="F5" s="20"/>
      <c r="G5" s="20"/>
      <c r="H5" s="22"/>
    </row>
    <row r="6" spans="1:8" x14ac:dyDescent="0.25">
      <c r="A6" s="76" t="s">
        <v>68</v>
      </c>
      <c r="B6" s="76" t="s">
        <v>69</v>
      </c>
      <c r="C6" s="77"/>
      <c r="D6" s="19"/>
      <c r="E6" s="19"/>
      <c r="F6" s="20"/>
      <c r="G6" s="20"/>
      <c r="H6" s="22"/>
    </row>
    <row r="7" spans="1:8" x14ac:dyDescent="0.25">
      <c r="A7" s="76" t="s">
        <v>73</v>
      </c>
      <c r="B7" s="76" t="s">
        <v>74</v>
      </c>
      <c r="C7" s="77"/>
      <c r="D7" s="19"/>
      <c r="E7" s="19"/>
      <c r="F7" s="20"/>
      <c r="G7" s="20"/>
      <c r="H7" s="22"/>
    </row>
    <row r="8" spans="1:8" x14ac:dyDescent="0.25">
      <c r="A8" s="76" t="s">
        <v>77</v>
      </c>
      <c r="B8" s="76" t="s">
        <v>78</v>
      </c>
      <c r="C8" s="77"/>
      <c r="D8" s="19"/>
      <c r="E8" s="19"/>
      <c r="F8" s="20"/>
      <c r="G8" s="20"/>
      <c r="H8" s="22"/>
    </row>
    <row r="9" spans="1:8" x14ac:dyDescent="0.25">
      <c r="A9" s="76" t="s">
        <v>80</v>
      </c>
      <c r="B9" s="76" t="s">
        <v>81</v>
      </c>
      <c r="C9" s="77"/>
      <c r="D9" s="19"/>
      <c r="E9" s="19"/>
      <c r="F9" s="20"/>
      <c r="G9" s="20"/>
      <c r="H9" s="22"/>
    </row>
    <row r="10" spans="1:8" x14ac:dyDescent="0.25">
      <c r="A10" s="76" t="s">
        <v>83</v>
      </c>
      <c r="B10" s="76" t="s">
        <v>84</v>
      </c>
      <c r="C10" s="77"/>
      <c r="D10" s="19"/>
      <c r="E10" s="19"/>
      <c r="F10" s="20"/>
      <c r="G10" s="20"/>
      <c r="H10" s="23"/>
    </row>
    <row r="11" spans="1:8" x14ac:dyDescent="0.25">
      <c r="A11" s="76" t="s">
        <v>10</v>
      </c>
      <c r="B11" s="76" t="s">
        <v>87</v>
      </c>
      <c r="C11" s="78"/>
      <c r="D11" s="19"/>
      <c r="E11" s="19"/>
      <c r="F11" s="20"/>
      <c r="G11" s="20"/>
      <c r="H11" s="23"/>
    </row>
    <row r="12" spans="1:8" x14ac:dyDescent="0.25">
      <c r="A12" s="76" t="s">
        <v>11</v>
      </c>
      <c r="B12" s="76" t="s">
        <v>89</v>
      </c>
      <c r="C12" s="77"/>
      <c r="D12" s="19"/>
      <c r="E12" s="19"/>
      <c r="F12" s="20"/>
      <c r="G12" s="20"/>
      <c r="H12" s="23"/>
    </row>
    <row r="13" spans="1:8" x14ac:dyDescent="0.25">
      <c r="A13" s="76" t="s">
        <v>91</v>
      </c>
      <c r="B13" s="76" t="s">
        <v>92</v>
      </c>
      <c r="C13" s="77"/>
      <c r="D13" s="19"/>
      <c r="E13" s="19"/>
      <c r="F13" s="24"/>
      <c r="G13" s="25"/>
      <c r="H13" s="26"/>
    </row>
    <row r="14" spans="1:8" x14ac:dyDescent="0.25">
      <c r="A14" s="76" t="s">
        <v>94</v>
      </c>
      <c r="B14" s="76" t="s">
        <v>95</v>
      </c>
      <c r="C14" s="77"/>
      <c r="D14" s="19"/>
      <c r="E14" s="19"/>
      <c r="F14" s="20"/>
      <c r="G14" s="20"/>
      <c r="H14" s="27"/>
    </row>
    <row r="15" spans="1:8" x14ac:dyDescent="0.25">
      <c r="A15" s="76" t="s">
        <v>100</v>
      </c>
      <c r="B15" s="76" t="s">
        <v>101</v>
      </c>
      <c r="C15" s="77"/>
      <c r="D15" s="19"/>
      <c r="E15" s="19"/>
      <c r="F15" s="20"/>
      <c r="G15" s="20"/>
      <c r="H15" s="27"/>
    </row>
    <row r="16" spans="1:8" x14ac:dyDescent="0.25">
      <c r="A16" s="76" t="s">
        <v>105</v>
      </c>
      <c r="B16" s="76" t="s">
        <v>106</v>
      </c>
      <c r="C16" s="77"/>
      <c r="D16" s="19"/>
      <c r="E16" s="19"/>
      <c r="F16" s="20"/>
      <c r="G16" s="20"/>
      <c r="H16" s="27"/>
    </row>
    <row r="17" spans="1:8" x14ac:dyDescent="0.25">
      <c r="A17" s="76" t="s">
        <v>110</v>
      </c>
      <c r="B17" s="76" t="s">
        <v>13</v>
      </c>
      <c r="C17" s="77"/>
      <c r="F17" s="20"/>
      <c r="G17" s="20"/>
      <c r="H17" s="22"/>
    </row>
    <row r="18" spans="1:8" x14ac:dyDescent="0.25">
      <c r="A18" s="76" t="s">
        <v>112</v>
      </c>
      <c r="B18" s="76" t="s">
        <v>113</v>
      </c>
      <c r="C18" s="77"/>
      <c r="F18" s="20"/>
      <c r="G18" s="20"/>
      <c r="H18" s="22"/>
    </row>
    <row r="19" spans="1:8" x14ac:dyDescent="0.25">
      <c r="A19" s="76" t="s">
        <v>115</v>
      </c>
      <c r="B19" s="76" t="s">
        <v>12</v>
      </c>
      <c r="C19" s="77"/>
      <c r="F19" s="20"/>
      <c r="G19" s="20"/>
      <c r="H19" s="22"/>
    </row>
    <row r="20" spans="1:8" x14ac:dyDescent="0.25">
      <c r="A20" s="76" t="s">
        <v>117</v>
      </c>
      <c r="B20" s="76" t="s">
        <v>118</v>
      </c>
      <c r="C20" s="77"/>
      <c r="D20" s="19"/>
      <c r="E20" s="19"/>
      <c r="F20" s="20"/>
      <c r="G20" s="20"/>
      <c r="H20" s="21"/>
    </row>
    <row r="21" spans="1:8" x14ac:dyDescent="0.25">
      <c r="A21" s="76" t="s">
        <v>120</v>
      </c>
      <c r="B21" s="76" t="s">
        <v>121</v>
      </c>
      <c r="C21" s="77"/>
      <c r="D21" s="19"/>
      <c r="E21" s="19"/>
      <c r="F21" s="20"/>
      <c r="G21" s="19"/>
      <c r="H21" s="28"/>
    </row>
    <row r="22" spans="1:8" x14ac:dyDescent="0.25">
      <c r="A22" s="76" t="s">
        <v>125</v>
      </c>
      <c r="B22" s="76" t="s">
        <v>126</v>
      </c>
      <c r="C22" s="77"/>
      <c r="D22" s="19"/>
      <c r="E22" s="19"/>
      <c r="F22" s="20"/>
      <c r="G22" s="20"/>
      <c r="H22" s="22"/>
    </row>
    <row r="23" spans="1:8" x14ac:dyDescent="0.25">
      <c r="A23" s="76" t="s">
        <v>14</v>
      </c>
      <c r="B23" s="76" t="s">
        <v>130</v>
      </c>
      <c r="C23" s="77"/>
      <c r="D23" s="19"/>
      <c r="E23" s="19"/>
      <c r="F23" s="20"/>
      <c r="G23" s="20"/>
      <c r="H23" s="28"/>
    </row>
    <row r="24" spans="1:8" x14ac:dyDescent="0.25">
      <c r="A24" s="76" t="s">
        <v>15</v>
      </c>
      <c r="B24" s="76" t="s">
        <v>131</v>
      </c>
      <c r="C24" s="78"/>
      <c r="F24" s="20"/>
      <c r="G24" s="20"/>
      <c r="H24" s="22"/>
    </row>
    <row r="25" spans="1:8" x14ac:dyDescent="0.25">
      <c r="A25" s="76" t="s">
        <v>16</v>
      </c>
      <c r="B25" s="76" t="s">
        <v>134</v>
      </c>
      <c r="C25" s="77"/>
      <c r="D25" s="19"/>
      <c r="E25" s="19"/>
      <c r="F25" s="20"/>
      <c r="G25" s="20"/>
      <c r="H25" s="28"/>
    </row>
    <row r="26" spans="1:8" x14ac:dyDescent="0.25">
      <c r="A26" s="76" t="s">
        <v>17</v>
      </c>
      <c r="B26" s="76" t="s">
        <v>136</v>
      </c>
      <c r="C26" s="77"/>
      <c r="D26" s="19"/>
      <c r="E26" s="19"/>
      <c r="F26" s="20"/>
      <c r="G26" s="20"/>
      <c r="H26" s="28"/>
    </row>
    <row r="27" spans="1:8" x14ac:dyDescent="0.25">
      <c r="A27" s="76" t="s">
        <v>18</v>
      </c>
      <c r="B27" s="76" t="s">
        <v>6</v>
      </c>
      <c r="C27" s="77"/>
      <c r="D27" s="19"/>
      <c r="E27" s="19"/>
      <c r="F27" s="20"/>
      <c r="G27" s="20"/>
      <c r="H27" s="22"/>
    </row>
    <row r="28" spans="1:8" x14ac:dyDescent="0.25">
      <c r="A28" s="76" t="s">
        <v>19</v>
      </c>
      <c r="B28" s="76" t="s">
        <v>139</v>
      </c>
      <c r="C28" s="77"/>
      <c r="D28" s="19"/>
      <c r="E28" s="19"/>
      <c r="F28" s="20"/>
      <c r="G28" s="19"/>
      <c r="H28" s="28"/>
    </row>
    <row r="29" spans="1:8" x14ac:dyDescent="0.25">
      <c r="A29" s="76" t="s">
        <v>20</v>
      </c>
      <c r="B29" s="76" t="s">
        <v>7</v>
      </c>
      <c r="C29" s="77"/>
      <c r="D29" s="19"/>
      <c r="E29" s="19"/>
      <c r="F29" s="20"/>
      <c r="G29" s="20"/>
      <c r="H29" s="22"/>
    </row>
    <row r="30" spans="1:8" x14ac:dyDescent="0.25">
      <c r="A30" s="76" t="s">
        <v>21</v>
      </c>
      <c r="B30" s="76" t="s">
        <v>46</v>
      </c>
      <c r="C30" s="77"/>
      <c r="D30" s="19"/>
      <c r="E30" s="19"/>
      <c r="F30" s="20"/>
      <c r="G30" s="20"/>
      <c r="H30" s="23"/>
    </row>
    <row r="31" spans="1:8" x14ac:dyDescent="0.25">
      <c r="A31" s="76" t="s">
        <v>22</v>
      </c>
      <c r="B31" s="76" t="s">
        <v>141</v>
      </c>
      <c r="C31" s="77"/>
      <c r="D31" s="19"/>
      <c r="E31" s="19"/>
      <c r="F31" s="20"/>
      <c r="G31" s="20"/>
      <c r="H31" s="22"/>
    </row>
    <row r="32" spans="1:8" x14ac:dyDescent="0.25">
      <c r="A32" s="76" t="s">
        <v>23</v>
      </c>
      <c r="B32" s="76" t="s">
        <v>144</v>
      </c>
      <c r="C32" s="77"/>
      <c r="D32" s="19"/>
      <c r="E32" s="19"/>
      <c r="F32" s="20"/>
      <c r="G32" s="20"/>
      <c r="H32" s="28"/>
    </row>
    <row r="33" spans="1:8" x14ac:dyDescent="0.25">
      <c r="A33" s="76" t="s">
        <v>24</v>
      </c>
      <c r="B33" s="76" t="s">
        <v>148</v>
      </c>
      <c r="C33" s="77"/>
      <c r="D33" s="19"/>
      <c r="E33" s="19"/>
      <c r="F33" s="20"/>
      <c r="G33" s="20"/>
      <c r="H33" s="23"/>
    </row>
    <row r="34" spans="1:8" x14ac:dyDescent="0.25">
      <c r="A34" s="76" t="s">
        <v>25</v>
      </c>
      <c r="B34" s="76" t="s">
        <v>150</v>
      </c>
      <c r="C34" s="77"/>
      <c r="D34" s="19"/>
      <c r="E34" s="19"/>
      <c r="F34" s="20"/>
      <c r="G34" s="20"/>
      <c r="H34" s="23"/>
    </row>
    <row r="35" spans="1:8" x14ac:dyDescent="0.25">
      <c r="A35" s="76" t="s">
        <v>26</v>
      </c>
      <c r="B35" s="76" t="s">
        <v>153</v>
      </c>
      <c r="C35" s="77"/>
      <c r="D35" s="19"/>
      <c r="E35" s="19"/>
      <c r="F35" s="20"/>
      <c r="G35" s="20"/>
      <c r="H35" s="22"/>
    </row>
    <row r="36" spans="1:8" x14ac:dyDescent="0.25">
      <c r="A36" s="76" t="s">
        <v>27</v>
      </c>
      <c r="B36" s="76" t="s">
        <v>154</v>
      </c>
      <c r="C36" s="77"/>
      <c r="D36" s="19"/>
      <c r="E36" s="19"/>
      <c r="F36" s="20"/>
      <c r="G36" s="20"/>
      <c r="H36" s="28"/>
    </row>
    <row r="37" spans="1:8" x14ac:dyDescent="0.25">
      <c r="A37" s="76" t="s">
        <v>28</v>
      </c>
      <c r="B37" s="76" t="s">
        <v>158</v>
      </c>
      <c r="C37" s="77"/>
      <c r="D37" s="19"/>
      <c r="E37" s="19"/>
      <c r="F37" s="20"/>
      <c r="G37" s="20"/>
      <c r="H37" s="23"/>
    </row>
    <row r="38" spans="1:8" x14ac:dyDescent="0.25">
      <c r="A38" s="76" t="s">
        <v>29</v>
      </c>
      <c r="B38" s="76" t="s">
        <v>160</v>
      </c>
      <c r="C38" s="77"/>
      <c r="D38" s="19"/>
      <c r="E38" s="19"/>
      <c r="F38" s="20"/>
      <c r="G38" s="20"/>
      <c r="H38" s="23"/>
    </row>
    <row r="39" spans="1:8" x14ac:dyDescent="0.25">
      <c r="A39" s="76" t="s">
        <v>30</v>
      </c>
      <c r="B39" s="76" t="s">
        <v>161</v>
      </c>
      <c r="C39" s="77"/>
      <c r="D39" s="19"/>
      <c r="E39" s="19"/>
      <c r="F39" s="20"/>
      <c r="G39" s="20"/>
      <c r="H39" s="22"/>
    </row>
    <row r="40" spans="1:8" x14ac:dyDescent="0.25">
      <c r="A40" s="76" t="s">
        <v>31</v>
      </c>
      <c r="B40" s="76" t="s">
        <v>163</v>
      </c>
      <c r="C40" s="77"/>
      <c r="D40" s="19"/>
      <c r="E40" s="19"/>
      <c r="F40" s="20"/>
      <c r="G40" s="20"/>
      <c r="H40" s="22"/>
    </row>
    <row r="41" spans="1:8" x14ac:dyDescent="0.25">
      <c r="A41" s="76" t="s">
        <v>32</v>
      </c>
      <c r="B41" s="76" t="s">
        <v>241</v>
      </c>
      <c r="C41" s="77"/>
      <c r="D41" s="19"/>
      <c r="E41" s="19"/>
      <c r="F41" s="20"/>
      <c r="G41" s="20"/>
      <c r="H41" s="22"/>
    </row>
    <row r="42" spans="1:8" x14ac:dyDescent="0.25">
      <c r="A42" s="76" t="s">
        <v>33</v>
      </c>
      <c r="B42" s="76" t="s">
        <v>166</v>
      </c>
      <c r="C42" s="77"/>
      <c r="D42" s="19"/>
      <c r="E42" s="19"/>
      <c r="F42" s="20"/>
      <c r="G42" s="20"/>
      <c r="H42" s="22"/>
    </row>
    <row r="43" spans="1:8" x14ac:dyDescent="0.25">
      <c r="A43" s="76" t="s">
        <v>34</v>
      </c>
      <c r="B43" s="76" t="s">
        <v>167</v>
      </c>
      <c r="C43" s="77"/>
      <c r="F43" s="20"/>
      <c r="G43" s="20"/>
      <c r="H43" s="22"/>
    </row>
    <row r="44" spans="1:8" x14ac:dyDescent="0.25">
      <c r="A44" s="76" t="s">
        <v>35</v>
      </c>
      <c r="B44" s="76" t="s">
        <v>169</v>
      </c>
      <c r="C44" s="77"/>
      <c r="F44" s="20"/>
      <c r="G44" s="20"/>
      <c r="H44" s="22"/>
    </row>
    <row r="45" spans="1:8" x14ac:dyDescent="0.25">
      <c r="A45" s="76" t="s">
        <v>36</v>
      </c>
      <c r="B45" s="76" t="s">
        <v>171</v>
      </c>
      <c r="C45" s="77"/>
      <c r="F45" s="20"/>
      <c r="G45" s="20"/>
      <c r="H45" s="22"/>
    </row>
    <row r="46" spans="1:8" x14ac:dyDescent="0.25">
      <c r="A46" s="76" t="s">
        <v>37</v>
      </c>
      <c r="B46" s="76" t="s">
        <v>173</v>
      </c>
      <c r="C46" s="77"/>
      <c r="F46" s="20"/>
      <c r="G46" s="20"/>
      <c r="H46" s="22"/>
    </row>
  </sheetData>
  <sheetProtection algorithmName="SHA-512" hashValue="HH5G4HCn87fIlcp+c76wfvKDiu9jWk/qCV3HM5UEM78tYHDWeeVrdxdcLXTZ2Earu+u+bU1GAir9gADUDdzjfw==" saltValue="DltudYCpP7eHrBsEUzDBEw==" spinCount="100000" sheet="1" objects="1" scenarios="1"/>
  <dataValidations count="21">
    <dataValidation type="whole" operator="greaterThan" allowBlank="1" showInputMessage="1" showErrorMessage="1" errorTitle="Achtung Eingabebereich" error="&gt; 10 [Ganzzahl]" sqref="C10">
      <formula1>10</formula1>
    </dataValidation>
    <dataValidation type="decimal" operator="greaterThan" allowBlank="1" showInputMessage="1" showErrorMessage="1" errorTitle="Achtung Eingabebereich" error="&gt;0 [Dezimalzahl]" sqref="C11 C37 C33">
      <formula1>0</formula1>
    </dataValidation>
    <dataValidation type="whole" operator="greaterThan" allowBlank="1" showInputMessage="1" showErrorMessage="1" errorTitle="Achtung Eingabebereich" error="&gt;2019 [Ganzzahl]" sqref="C16">
      <formula1>2019</formula1>
    </dataValidation>
    <dataValidation type="decimal" operator="greaterThanOrEqual" allowBlank="1" showInputMessage="1" showErrorMessage="1" errorTitle="Achtung Eingabebereich" error="≥0 [Dezimalzahl]" sqref="C36 C28 C32">
      <formula1>0</formula1>
    </dataValidation>
    <dataValidation type="whole" operator="greaterThanOrEqual" allowBlank="1" showInputMessage="1" showErrorMessage="1" errorTitle="Achtung Eingabebereich" error="≥1 [Ganzzahl]" sqref="C21">
      <formula1>1</formula1>
    </dataValidation>
    <dataValidation type="decimal" operator="greaterThanOrEqual" allowBlank="1" showInputMessage="1" showErrorMessage="1" errorTitle="Achtung Eingabebereich" error="≥1 [Dezimalzahl]" sqref="C23">
      <formula1>1</formula1>
    </dataValidation>
    <dataValidation type="decimal" allowBlank="1" showInputMessage="1" showErrorMessage="1" errorTitle="Achtung Eingabebereich" error="0-0.5 [Dezimalzahl]" sqref="C27 C29">
      <formula1>0</formula1>
      <formula2>0.5</formula2>
    </dataValidation>
    <dataValidation type="decimal" allowBlank="1" showInputMessage="1" showErrorMessage="1" errorTitle="Achtung Eingabebereich" error="0-1 [Dezimalzahl]" sqref="C31 C35 C39">
      <formula1>0</formula1>
      <formula2>1</formula2>
    </dataValidation>
    <dataValidation type="decimal" allowBlank="1" showInputMessage="1" showErrorMessage="1" errorTitle="Achtung Eingabebereich" error="0-100 [Dezimalzahl]" sqref="C40:C41">
      <formula1>0</formula1>
      <formula2>100</formula2>
    </dataValidation>
    <dataValidation type="whole" allowBlank="1" showInputMessage="1" showErrorMessage="1" errorTitle="Achtung Eingabebereich" error="1000000-1999999 [Ganzzahl]" sqref="C7 C9">
      <formula1>1000000</formula1>
      <formula2>1999999</formula2>
    </dataValidation>
    <dataValidation type="whole" allowBlank="1" showInputMessage="1" showErrorMessage="1" errorTitle="Achtung Eingabebereich" error="1-12 [Ganzzahl]" sqref="C15">
      <formula1>1</formula1>
      <formula2>12</formula2>
    </dataValidation>
    <dataValidation type="whole" allowBlank="1" showInputMessage="1" showErrorMessage="1" errorTitle="Achtung Eingabebereich" error="1-31 [Ganzzahl]" sqref="C14">
      <formula1>1</formula1>
      <formula2>31</formula2>
    </dataValidation>
    <dataValidation type="whole" allowBlank="1" showInputMessage="1" showErrorMessage="1" errorTitle="Achtung Eingabebereich" error="2000000-2999999 [Ganzzahl]" sqref="C6 C8">
      <formula1>2000000</formula1>
      <formula2>2999999</formula2>
    </dataValidation>
    <dataValidation allowBlank="1" showInputMessage="1" showErrorMessage="1" errorTitle="Achtung Eingabebereich" error="Freitext" sqref="C43 C46"/>
    <dataValidation type="textLength" allowBlank="1" showInputMessage="1" showErrorMessage="1" errorTitle="Achtung Eingabebereich" error="Freitext; max. 50 Zeichen" sqref="C2:C4 C20">
      <formula1>1</formula1>
      <formula2>50</formula2>
    </dataValidation>
    <dataValidation type="decimal" operator="greaterThanOrEqual" allowBlank="1" showInputMessage="1" showErrorMessage="1" errorTitle="Achtung Eingabebereich" error="≥0 [Dezimalzahl]" sqref="C42">
      <formula1>0</formula1>
    </dataValidation>
    <dataValidation type="decimal" allowBlank="1" showInputMessage="1" showErrorMessage="1" errorTitle="Achtung Eingabebereich" error="0-200 [Dezimalzahl]" sqref="C38">
      <formula1>0</formula1>
      <formula2>200</formula2>
    </dataValidation>
    <dataValidation type="decimal" allowBlank="1" showInputMessage="1" showErrorMessage="1" errorTitle="Achtung Eingabebereich" error="0-1 [Dezimalzahl]" sqref="C24">
      <formula1>0</formula1>
      <formula2>1</formula2>
    </dataValidation>
    <dataValidation type="whole" operator="greaterThan" allowBlank="1" showInputMessage="1" showErrorMessage="1" errorTitle="Achtung Eingabebereich" error="&gt;0 [Ganzzahl]" sqref="C12 C13 C22 C30">
      <formula1>0</formula1>
    </dataValidation>
    <dataValidation type="whole" operator="greaterThanOrEqual" allowBlank="1" showInputMessage="1" showErrorMessage="1" errorTitle="Achtung Eingabebereich" error="≥0 [Ganzzahl]" sqref="C25 C26">
      <formula1>0</formula1>
    </dataValidation>
    <dataValidation type="decimal" allowBlank="1" showInputMessage="1" showErrorMessage="1" errorTitle="Achtung Eingabebereich" error="0-200 [Dezimalzahl]" sqref="C34">
      <formula1>0</formula1>
      <formula2>200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Achtung Eingabebereich" error="Bitte Wert aus der Dropdown-Liste auswählen">
          <x14:formula1>
            <xm:f>Dropdowns!$G$2:$G$6</xm:f>
          </x14:formula1>
          <xm:sqref>C45</xm:sqref>
        </x14:dataValidation>
        <x14:dataValidation type="list" allowBlank="1" showInputMessage="1" showErrorMessage="1" errorTitle="Achtung Eingabebereich" error="Bitte Wert aus der Dropdown-Liste auswählen">
          <x14:formula1>
            <xm:f>Dropdowns!$A$2:$A$5</xm:f>
          </x14:formula1>
          <xm:sqref>C5</xm:sqref>
        </x14:dataValidation>
        <x14:dataValidation type="list" allowBlank="1" showInputMessage="1" showErrorMessage="1" errorTitle="Achtung Eingabebereich" error="Bitte Wert aus der Dropdown-Liste auswählen">
          <x14:formula1>
            <xm:f>Dropdowns!$B$2:$B$4</xm:f>
          </x14:formula1>
          <xm:sqref>C17</xm:sqref>
        </x14:dataValidation>
        <x14:dataValidation type="list" allowBlank="1" showInputMessage="1" showErrorMessage="1" errorTitle="Achtung Eingabebereich" error="Bitte Wert aus der Dropdown-Liste auswählen">
          <x14:formula1>
            <xm:f>Dropdowns!$C$2:$C$4</xm:f>
          </x14:formula1>
          <xm:sqref>C18</xm:sqref>
        </x14:dataValidation>
        <x14:dataValidation type="list" allowBlank="1" showInputMessage="1" showErrorMessage="1" errorTitle="Achtung Eingabebereich" error="Bitte Wert aus der Dropdown-Liste auswählen">
          <x14:formula1>
            <xm:f>Dropdowns!$D$2:$D$5</xm:f>
          </x14:formula1>
          <xm:sqref>C19</xm:sqref>
        </x14:dataValidation>
        <x14:dataValidation type="list" allowBlank="1" showInputMessage="1" showErrorMessage="1" errorTitle="Achtung Eingabebereich" error="Bitte Wert aus der Dropdown-Liste auswählen">
          <x14:formula1>
            <xm:f>Dropdowns!$F$2:$F$6</xm:f>
          </x14:formula1>
          <xm:sqref>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F8" sqref="F8"/>
    </sheetView>
  </sheetViews>
  <sheetFormatPr defaultColWidth="9.140625" defaultRowHeight="15" x14ac:dyDescent="0.25"/>
  <cols>
    <col min="1" max="1" width="15.5703125" style="86" bestFit="1" customWidth="1"/>
    <col min="2" max="2" width="19" style="30" bestFit="1" customWidth="1"/>
    <col min="3" max="3" width="14.5703125" style="30" bestFit="1" customWidth="1"/>
    <col min="4" max="6" width="29.42578125" style="30" customWidth="1"/>
    <col min="7" max="16384" width="9.140625" style="29"/>
  </cols>
  <sheetData>
    <row r="1" spans="1:6" x14ac:dyDescent="0.25">
      <c r="A1" s="11" t="s">
        <v>55</v>
      </c>
      <c r="B1" s="11" t="s">
        <v>65</v>
      </c>
      <c r="C1" s="11" t="s">
        <v>38</v>
      </c>
      <c r="D1" s="11" t="s">
        <v>39</v>
      </c>
      <c r="E1" s="11" t="s">
        <v>40</v>
      </c>
      <c r="F1" s="11" t="s">
        <v>41</v>
      </c>
    </row>
    <row r="2" spans="1:6" x14ac:dyDescent="0.25">
      <c r="A2" s="11" t="s">
        <v>8</v>
      </c>
      <c r="B2" s="11" t="s">
        <v>50</v>
      </c>
      <c r="C2" s="12" t="s">
        <v>44</v>
      </c>
      <c r="D2" s="12" t="s">
        <v>178</v>
      </c>
      <c r="E2" s="12" t="s">
        <v>180</v>
      </c>
      <c r="F2" s="12" t="s">
        <v>183</v>
      </c>
    </row>
    <row r="3" spans="1:6" x14ac:dyDescent="0.25">
      <c r="C3" s="30">
        <v>1</v>
      </c>
      <c r="D3" s="30">
        <v>1</v>
      </c>
      <c r="E3" s="30" t="s">
        <v>205</v>
      </c>
      <c r="F3" s="30">
        <v>1.2</v>
      </c>
    </row>
    <row r="4" spans="1:6" x14ac:dyDescent="0.25">
      <c r="C4" s="30">
        <v>2</v>
      </c>
      <c r="D4" s="30">
        <v>2</v>
      </c>
      <c r="E4" s="30" t="s">
        <v>205</v>
      </c>
      <c r="F4" s="30">
        <v>1.2</v>
      </c>
    </row>
    <row r="5" spans="1:6" x14ac:dyDescent="0.25">
      <c r="C5" s="30">
        <v>3</v>
      </c>
      <c r="D5" s="30">
        <v>3</v>
      </c>
      <c r="E5" s="30" t="s">
        <v>205</v>
      </c>
      <c r="F5" s="30">
        <v>1.2</v>
      </c>
    </row>
    <row r="6" spans="1:6" x14ac:dyDescent="0.25">
      <c r="C6" s="30">
        <v>4</v>
      </c>
      <c r="D6" s="30">
        <v>4</v>
      </c>
      <c r="E6" s="30" t="s">
        <v>205</v>
      </c>
      <c r="F6" s="30">
        <v>1.2</v>
      </c>
    </row>
    <row r="7" spans="1:6" x14ac:dyDescent="0.25">
      <c r="C7" s="30">
        <v>5</v>
      </c>
      <c r="D7" s="30">
        <v>5</v>
      </c>
      <c r="E7" s="30" t="s">
        <v>205</v>
      </c>
      <c r="F7" s="30">
        <v>1</v>
      </c>
    </row>
  </sheetData>
  <sheetProtection algorithmName="SHA-512" hashValue="GYyq5qV1vDbP9MvN7pectq19PlRfdocNU9R/N/g7CtFy+3am67pDlUr9VNH9H44Wkl6u9U92Es1VbJGqzIQkZg==" saltValue="FlVXHIZkR8wFNLQh3ps16w==" spinCount="100000" sheet="1" objects="1" scenarios="1"/>
  <dataValidations count="5">
    <dataValidation type="decimal" operator="greaterThan" allowBlank="1" showInputMessage="1" showErrorMessage="1" errorTitle="Achtung Eingabebereich" error="&gt;0 [Dezimalzahl]" sqref="F3:F1048576">
      <formula1>0</formula1>
    </dataValidation>
    <dataValidation type="textLength" allowBlank="1" showInputMessage="1" showErrorMessage="1" errorTitle="Achtung Eingabebereich" error="Freitext; max. 50 Zeichen" sqref="A3:A1048576">
      <formula1>1</formula1>
      <formula2>50</formula2>
    </dataValidation>
    <dataValidation type="whole" operator="greaterThanOrEqual" allowBlank="1" showInputMessage="1" showErrorMessage="1" errorTitle="Achtung Eingabebereich" error="≥0 [Ganzzzahl]" sqref="D3:D1048576">
      <formula1>0</formula1>
    </dataValidation>
    <dataValidation operator="greaterThanOrEqual" allowBlank="1" showInputMessage="1" showErrorMessage="1" errorTitle="Achtung Eingabebereich" error="≥0 [Ganzzzahl]" sqref="D1:D2"/>
    <dataValidation type="whole" allowBlank="1" showInputMessage="1" showErrorMessage="1" errorTitle="Achtung Eingabebereich" error="0-50 [Ganzzahl]" sqref="C3:C1048576">
      <formula1>0</formula1>
      <formula2>50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chtung Eingabebereich" error="Bitte Wert aus der Dropdown-Liste auswählen">
          <x14:formula1>
            <xm:f>Dropdowns!$A$2:$A$5</xm:f>
          </x14:formula1>
          <xm:sqref>B3:B1048576</xm:sqref>
        </x14:dataValidation>
        <x14:dataValidation type="list" allowBlank="1" showInputMessage="1" showErrorMessage="1" errorTitle="Achtung Eingabebereich" error="Bitte Wert aus der Dropdown-Liste auswählen">
          <x14:formula1>
            <xm:f>Dropdowns!$H$2:$H$3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ColWidth="9.140625" defaultRowHeight="15" x14ac:dyDescent="0.25"/>
  <cols>
    <col min="1" max="1" width="15.5703125" style="86" bestFit="1" customWidth="1"/>
    <col min="2" max="2" width="19" style="30" bestFit="1" customWidth="1"/>
    <col min="3" max="4" width="14.5703125" style="30" bestFit="1" customWidth="1"/>
    <col min="5" max="6" width="15.7109375" style="30" bestFit="1" customWidth="1"/>
    <col min="7" max="7" width="20.7109375" style="30" bestFit="1" customWidth="1"/>
    <col min="8" max="16384" width="9.140625" style="31"/>
  </cols>
  <sheetData>
    <row r="1" spans="1:7" x14ac:dyDescent="0.25">
      <c r="A1" s="11" t="s">
        <v>55</v>
      </c>
      <c r="B1" s="11" t="s">
        <v>65</v>
      </c>
      <c r="C1" s="11" t="s">
        <v>38</v>
      </c>
      <c r="D1" s="11" t="s">
        <v>42</v>
      </c>
      <c r="E1" s="11" t="s">
        <v>43</v>
      </c>
      <c r="F1" s="11" t="s">
        <v>45</v>
      </c>
      <c r="G1" s="11" t="s">
        <v>191</v>
      </c>
    </row>
    <row r="2" spans="1:7" x14ac:dyDescent="0.25">
      <c r="A2" s="11" t="s">
        <v>8</v>
      </c>
      <c r="B2" s="11" t="s">
        <v>50</v>
      </c>
      <c r="C2" s="12" t="s">
        <v>44</v>
      </c>
      <c r="D2" s="12" t="s">
        <v>185</v>
      </c>
      <c r="E2" s="12" t="s">
        <v>187</v>
      </c>
      <c r="F2" s="12" t="s">
        <v>189</v>
      </c>
      <c r="G2" s="12" t="s">
        <v>192</v>
      </c>
    </row>
    <row r="3" spans="1:7" x14ac:dyDescent="0.25">
      <c r="D3" s="87"/>
    </row>
  </sheetData>
  <sheetProtection algorithmName="SHA-512" hashValue="WDSQXOJxwt33iZiQoe1p0Lp/gx7LDXkFCEsYVo2bNVDFw1lwMDlEc96fxbZzY2u2fdR0GkMuvVMs98/XU2P+mg==" saltValue="WZVTJRc8bqHMfG+SVM7Xzw==" spinCount="100000" sheet="1" objects="1" scenarios="1"/>
  <dataConsolidate/>
  <dataValidations count="6">
    <dataValidation type="textLength" allowBlank="1" showInputMessage="1" showErrorMessage="1" errorTitle="Achtung Eingabebereich" error="Freitext; max. 50 Zeichen" sqref="A3:A1048576">
      <formula1>1</formula1>
      <formula2>50</formula2>
    </dataValidation>
    <dataValidation type="whole" allowBlank="1" showInputMessage="1" showErrorMessage="1" errorTitle="Achtung Eingabebereich" error="0-50 [Ganzzahl]" sqref="C3:C1048576">
      <formula1>0</formula1>
      <formula2>50</formula2>
    </dataValidation>
    <dataValidation type="decimal" operator="greaterThanOrEqual" allowBlank="1" showInputMessage="1" showErrorMessage="1" errorTitle="Achtung Eingabebereich" error="≥0 [Dezimalzahl]" sqref="E3:E1048576 G3:G1048576">
      <formula1>0</formula1>
    </dataValidation>
    <dataValidation type="whole" operator="greaterThan" allowBlank="1" showInputMessage="1" showErrorMessage="1" errorTitle="Achtung EIngabebereich" error="&gt;0 [Ganzzahl]" sqref="D1:D1048576">
      <formula1>0</formula1>
    </dataValidation>
    <dataValidation type="decimal" operator="greaterThan" allowBlank="1" showInputMessage="1" showErrorMessage="1" errorTitle="Achtung Eingabebereich" error="&gt;0 [Dezimalzahl]" sqref="F3:F1048576">
      <formula1>0</formula1>
    </dataValidation>
    <dataValidation operator="greaterThan" allowBlank="1" showInputMessage="1" showErrorMessage="1" errorTitle="Achtung Eingabebereich" error="&gt;0 [Dezimalzahl]" sqref="F1:F2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 Eingabebereich" error="Bitte Wert aus der Dropdown-Liste auswählen">
          <x14:formula1>
            <xm:f>Dropdowns!$A$2:$A$5</xm:f>
          </x14:formula1>
          <xm:sqref>B3:B1048576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sqref="A1:H1"/>
    </sheetView>
  </sheetViews>
  <sheetFormatPr defaultColWidth="8.7109375" defaultRowHeight="15" x14ac:dyDescent="0.25"/>
  <cols>
    <col min="1" max="1" width="5" style="54" bestFit="1" customWidth="1"/>
    <col min="2" max="2" width="44.7109375" style="54" bestFit="1" customWidth="1"/>
    <col min="3" max="3" width="22.140625" style="82" bestFit="1" customWidth="1"/>
    <col min="4" max="4" width="7" style="82" customWidth="1"/>
    <col min="5" max="5" width="23.7109375" style="54" bestFit="1" customWidth="1"/>
    <col min="6" max="6" width="14.85546875" style="54" customWidth="1"/>
    <col min="7" max="7" width="25.28515625" style="54" customWidth="1"/>
    <col min="8" max="8" width="31.5703125" bestFit="1" customWidth="1"/>
    <col min="9" max="9" width="24.140625" bestFit="1" customWidth="1"/>
    <col min="10" max="13" width="20.7109375" customWidth="1"/>
  </cols>
  <sheetData>
    <row r="1" spans="1:13" ht="29.25" customHeight="1" x14ac:dyDescent="0.25">
      <c r="A1" s="105" t="s">
        <v>272</v>
      </c>
      <c r="B1" s="105"/>
      <c r="C1" s="105"/>
      <c r="D1" s="105"/>
      <c r="E1" s="105"/>
      <c r="F1" s="105"/>
      <c r="G1" s="105"/>
      <c r="H1" s="105"/>
    </row>
    <row r="2" spans="1:13" x14ac:dyDescent="0.25">
      <c r="A2" s="84"/>
    </row>
    <row r="3" spans="1:13" s="5" customFormat="1" ht="30" x14ac:dyDescent="0.25">
      <c r="A3" s="79" t="s">
        <v>248</v>
      </c>
      <c r="B3" s="80" t="s">
        <v>47</v>
      </c>
      <c r="C3" s="81" t="s">
        <v>249</v>
      </c>
      <c r="D3" s="81"/>
      <c r="E3" s="79" t="s">
        <v>266</v>
      </c>
      <c r="F3" s="53" t="s">
        <v>250</v>
      </c>
      <c r="G3" s="53" t="s">
        <v>251</v>
      </c>
      <c r="H3" s="79" t="s">
        <v>267</v>
      </c>
      <c r="I3" s="53"/>
      <c r="J3" s="53"/>
      <c r="K3" s="53"/>
      <c r="L3" s="53"/>
      <c r="M3" s="53"/>
    </row>
    <row r="4" spans="1:13" x14ac:dyDescent="0.25">
      <c r="A4" s="7" t="s">
        <v>55</v>
      </c>
      <c r="B4" s="8" t="s">
        <v>8</v>
      </c>
      <c r="C4" s="10" t="s">
        <v>216</v>
      </c>
      <c r="D4" s="10"/>
      <c r="E4" s="54" t="str">
        <f>IF((ISBLANK(Kopfdaten!C2)=TRUE),"nein","ja")</f>
        <v>nein</v>
      </c>
      <c r="F4" s="54" t="str">
        <f>IF(E4="nein","",(IF(ISTEXT(Kopfdaten!C2)=TRUE,"ja","nein")))</f>
        <v/>
      </c>
      <c r="G4" s="54" t="str">
        <f>IF(E4="nein","",(IF((LEN(Kopfdaten!C2))&lt;51,"ja","nein")))</f>
        <v/>
      </c>
    </row>
    <row r="5" spans="1:13" x14ac:dyDescent="0.25">
      <c r="A5" s="7" t="s">
        <v>61</v>
      </c>
      <c r="B5" s="8" t="s">
        <v>5</v>
      </c>
      <c r="C5" s="10" t="s">
        <v>216</v>
      </c>
      <c r="D5" s="10"/>
      <c r="E5" s="54" t="str">
        <f>IF((ISBLANK(Kopfdaten!C3)=TRUE),"nein","ja")</f>
        <v>nein</v>
      </c>
      <c r="F5" s="54" t="str">
        <f>IF(E5="nein","",(IF(ISTEXT(Kopfdaten!C3)=TRUE,"ja","nein")))</f>
        <v/>
      </c>
      <c r="G5" s="54" t="str">
        <f>IF(E5="nein","",(IF((LEN(Kopfdaten!C3))&lt;51,"ja","nein")))</f>
        <v/>
      </c>
    </row>
    <row r="6" spans="1:13" x14ac:dyDescent="0.25">
      <c r="A6" s="7" t="s">
        <v>63</v>
      </c>
      <c r="B6" s="8" t="s">
        <v>9</v>
      </c>
      <c r="C6" s="10" t="s">
        <v>216</v>
      </c>
      <c r="D6" s="10"/>
      <c r="E6" s="54" t="str">
        <f>IF((ISBLANK(Kopfdaten!C4)=TRUE),"nein","ja")</f>
        <v>nein</v>
      </c>
      <c r="F6" s="54" t="str">
        <f>IF(E6="nein","",(IF(ISTEXT(Kopfdaten!C4)=TRUE,"ja","nein")))</f>
        <v/>
      </c>
      <c r="G6" s="54" t="str">
        <f>IF(E6="nein","",(IF((LEN(Kopfdaten!C4))&lt;51,"ja","nein")))</f>
        <v/>
      </c>
    </row>
    <row r="7" spans="1:13" x14ac:dyDescent="0.25">
      <c r="A7" s="7" t="s">
        <v>65</v>
      </c>
      <c r="B7" s="8" t="s">
        <v>50</v>
      </c>
      <c r="C7" s="10" t="s">
        <v>216</v>
      </c>
      <c r="D7" s="10"/>
      <c r="E7" s="54" t="str">
        <f>IF((ISBLANK(Kopfdaten!C5)=TRUE),"nein","ja")</f>
        <v>nein</v>
      </c>
      <c r="F7" s="54" t="str">
        <f>IF(E7="nein","",(IF(ISTEXT(Kopfdaten!C5)=TRUE,"ja","nein")))</f>
        <v/>
      </c>
      <c r="G7" s="55" t="str">
        <f>IF(F7="","",IF((COUNTIF(Dropdowns!A2:A5,Kopfdaten!C5)&gt;0)=TRUE,"ja","nein"))</f>
        <v/>
      </c>
    </row>
    <row r="8" spans="1:13" x14ac:dyDescent="0.25">
      <c r="A8" s="7" t="s">
        <v>68</v>
      </c>
      <c r="B8" s="9" t="s">
        <v>69</v>
      </c>
      <c r="C8" s="10" t="s">
        <v>216</v>
      </c>
      <c r="D8" s="10"/>
      <c r="E8" s="54" t="str">
        <f>IF((ISBLANK(Kopfdaten!C6)=TRUE),"nein","ja")</f>
        <v>nein</v>
      </c>
      <c r="F8" s="54" t="str">
        <f>IF(E8="nein","",(IF((INT(Kopfdaten!C6)=Kopfdaten!C6)=TRUE,"ja","nein")))</f>
        <v/>
      </c>
      <c r="G8" s="54" t="str">
        <f>IF(E8="nein","",(IF(AND(Kopfdaten!C6&gt;2000000,Kopfdaten!C6&lt;2999999),"ja","nein")))</f>
        <v/>
      </c>
    </row>
    <row r="9" spans="1:13" x14ac:dyDescent="0.25">
      <c r="A9" s="7" t="s">
        <v>73</v>
      </c>
      <c r="B9" s="9" t="s">
        <v>74</v>
      </c>
      <c r="C9" s="10" t="s">
        <v>216</v>
      </c>
      <c r="D9" s="10"/>
      <c r="E9" s="54" t="str">
        <f>IF((ISBLANK(Kopfdaten!C7)=TRUE),"nein","ja")</f>
        <v>nein</v>
      </c>
      <c r="F9" s="54" t="str">
        <f>IF(E9="nein","",(IF((INT(Kopfdaten!C7)=Kopfdaten!C7)=TRUE,"ja","nein")))</f>
        <v/>
      </c>
      <c r="G9" s="54" t="str">
        <f>IF(E9="nein","",(IF(AND(Kopfdaten!C7&gt;=1000000,Kopfdaten!C7&lt;=1999999),"ja","nein")))</f>
        <v/>
      </c>
    </row>
    <row r="10" spans="1:13" x14ac:dyDescent="0.25">
      <c r="A10" s="7" t="s">
        <v>77</v>
      </c>
      <c r="B10" s="9" t="s">
        <v>78</v>
      </c>
      <c r="C10" s="10" t="s">
        <v>216</v>
      </c>
      <c r="D10" s="10"/>
      <c r="E10" s="54" t="str">
        <f>IF((ISBLANK(Kopfdaten!C8)=TRUE),"nein","ja")</f>
        <v>nein</v>
      </c>
      <c r="F10" s="54" t="str">
        <f>IF(E10="nein","",(IF((INT(Kopfdaten!C8)=Kopfdaten!C8)=TRUE,"ja","nein")))</f>
        <v/>
      </c>
      <c r="G10" s="54" t="str">
        <f>IF(E10="nein","",(IF(AND(Kopfdaten!C8&gt;2000000,Kopfdaten!C8&lt;2999999),"ja","nein")))</f>
        <v/>
      </c>
    </row>
    <row r="11" spans="1:13" x14ac:dyDescent="0.25">
      <c r="A11" s="7" t="s">
        <v>80</v>
      </c>
      <c r="B11" s="9" t="s">
        <v>81</v>
      </c>
      <c r="C11" s="10" t="s">
        <v>216</v>
      </c>
      <c r="D11" s="10"/>
      <c r="E11" s="54" t="str">
        <f>IF((ISBLANK(Kopfdaten!C9)=TRUE),"nein","ja")</f>
        <v>nein</v>
      </c>
      <c r="F11" s="54" t="str">
        <f>IF(E11="nein","",(IF((INT(Kopfdaten!C9)=Kopfdaten!C9)=TRUE,"ja","nein")))</f>
        <v/>
      </c>
      <c r="G11" s="54" t="str">
        <f>IF(E11="nein","",(IF(AND(Kopfdaten!C9&gt;=1000000,Kopfdaten!C9&lt;=1999999),"ja","nein")))</f>
        <v/>
      </c>
    </row>
    <row r="12" spans="1:13" x14ac:dyDescent="0.25">
      <c r="A12" s="7" t="s">
        <v>83</v>
      </c>
      <c r="B12" s="9" t="s">
        <v>84</v>
      </c>
      <c r="C12" s="10" t="s">
        <v>216</v>
      </c>
      <c r="D12" s="10"/>
      <c r="E12" s="54" t="str">
        <f>IF((ISBLANK(Kopfdaten!C10)=TRUE),"nein","ja")</f>
        <v>nein</v>
      </c>
      <c r="F12" s="54" t="str">
        <f>IF(E12="nein","",(IF((INT(Kopfdaten!C10)=Kopfdaten!C10)=TRUE,"ja","nein")))</f>
        <v/>
      </c>
      <c r="G12" s="54" t="str">
        <f>IF(E12="nein","",(IF(Kopfdaten!C10&gt;=10,"ja","nein")))</f>
        <v/>
      </c>
    </row>
    <row r="13" spans="1:13" x14ac:dyDescent="0.25">
      <c r="A13" s="7" t="s">
        <v>10</v>
      </c>
      <c r="B13" s="8" t="s">
        <v>87</v>
      </c>
      <c r="C13" s="10" t="s">
        <v>216</v>
      </c>
      <c r="D13" s="10"/>
      <c r="E13" s="54" t="str">
        <f>IF((ISBLANK(Kopfdaten!C11)=TRUE),"nein","ja")</f>
        <v>nein</v>
      </c>
      <c r="F13" s="54" t="str">
        <f>IF(E13="nein","",IF((ISNUMBER(Kopfdaten!C11)=TRUE),"ja","nein"))</f>
        <v/>
      </c>
      <c r="G13" s="54" t="str">
        <f>IF(E13="nein","",(IF(Kopfdaten!C11&gt;0,"ja","nein")))</f>
        <v/>
      </c>
    </row>
    <row r="14" spans="1:13" x14ac:dyDescent="0.25">
      <c r="A14" s="7" t="s">
        <v>11</v>
      </c>
      <c r="B14" s="8" t="s">
        <v>89</v>
      </c>
      <c r="C14" s="10" t="s">
        <v>216</v>
      </c>
      <c r="D14" s="10"/>
      <c r="E14" s="54" t="str">
        <f>IF((ISBLANK(Kopfdaten!C12)=TRUE),"nein","ja")</f>
        <v>nein</v>
      </c>
      <c r="F14" s="54" t="str">
        <f>IF(E14="nein","",(IF((INT(Kopfdaten!C12)=Kopfdaten!C12)=TRUE,"ja","nein")))</f>
        <v/>
      </c>
      <c r="G14" s="54" t="str">
        <f>IF(E14="nein","",(IF(Kopfdaten!C12&gt;0,"ja","nein")))</f>
        <v/>
      </c>
    </row>
    <row r="15" spans="1:13" x14ac:dyDescent="0.25">
      <c r="A15" s="71" t="s">
        <v>91</v>
      </c>
      <c r="B15" s="72" t="s">
        <v>92</v>
      </c>
      <c r="C15" s="10" t="s">
        <v>216</v>
      </c>
      <c r="D15" s="10"/>
      <c r="E15" s="54" t="str">
        <f>IF((ISBLANK(Kopfdaten!C13)=TRUE),"nein","ja")</f>
        <v>nein</v>
      </c>
      <c r="F15" s="54" t="str">
        <f>IF(E15="nein","",(IF((INT(Kopfdaten!C13)=Kopfdaten!C13)=TRUE,"ja","nein")))</f>
        <v/>
      </c>
      <c r="G15" s="54" t="str">
        <f>IF(E15="nein","",(IF(Kopfdaten!C13&gt;0,"ja","nein")))</f>
        <v/>
      </c>
    </row>
    <row r="16" spans="1:13" x14ac:dyDescent="0.25">
      <c r="A16" s="7" t="s">
        <v>94</v>
      </c>
      <c r="B16" s="9" t="s">
        <v>95</v>
      </c>
      <c r="C16" s="10" t="s">
        <v>216</v>
      </c>
      <c r="D16" s="10"/>
      <c r="E16" s="54" t="str">
        <f>IF((ISBLANK(Kopfdaten!C14)=TRUE),"nein","ja")</f>
        <v>nein</v>
      </c>
      <c r="F16" s="54" t="str">
        <f>IF(E16="nein","",(IF((INT(Kopfdaten!C14)=Kopfdaten!C14)=TRUE,"ja","nein")))</f>
        <v/>
      </c>
      <c r="G16" s="54" t="str">
        <f>IF(E16="nein","",(IF(AND(Kopfdaten!C14&gt;=1,Kopfdaten!C14&lt;=31),"ja","nein")))</f>
        <v/>
      </c>
    </row>
    <row r="17" spans="1:7" x14ac:dyDescent="0.25">
      <c r="A17" s="7" t="s">
        <v>100</v>
      </c>
      <c r="B17" s="9" t="s">
        <v>101</v>
      </c>
      <c r="C17" s="10" t="s">
        <v>216</v>
      </c>
      <c r="D17" s="10"/>
      <c r="E17" s="54" t="str">
        <f>IF((ISBLANK(Kopfdaten!C15)=TRUE),"nein","ja")</f>
        <v>nein</v>
      </c>
      <c r="F17" s="54" t="str">
        <f>IF(E17="nein","",(IF((INT(Kopfdaten!C15)=Kopfdaten!C15)=TRUE,"ja","nein")))</f>
        <v/>
      </c>
      <c r="G17" s="54" t="str">
        <f>IF(E17="nein","",(IF(AND(Kopfdaten!C15&gt;=1,Kopfdaten!C15&lt;=12),"ja","nein")))</f>
        <v/>
      </c>
    </row>
    <row r="18" spans="1:7" x14ac:dyDescent="0.25">
      <c r="A18" s="7" t="s">
        <v>105</v>
      </c>
      <c r="B18" s="9" t="s">
        <v>106</v>
      </c>
      <c r="C18" s="10" t="s">
        <v>216</v>
      </c>
      <c r="D18" s="10"/>
      <c r="E18" s="54" t="str">
        <f>IF((ISBLANK(Kopfdaten!C16)=TRUE),"nein","ja")</f>
        <v>nein</v>
      </c>
      <c r="F18" s="54" t="str">
        <f>IF(E18="nein","",(IF((INT(Kopfdaten!C16)=Kopfdaten!C16)=TRUE,"ja","nein")))</f>
        <v/>
      </c>
      <c r="G18" s="54" t="str">
        <f>IF(E18="nein","",(IF(Kopfdaten!C16&gt;2019,"ja","nein")))</f>
        <v/>
      </c>
    </row>
    <row r="19" spans="1:7" x14ac:dyDescent="0.25">
      <c r="A19" s="7" t="s">
        <v>110</v>
      </c>
      <c r="B19" s="8" t="s">
        <v>13</v>
      </c>
      <c r="C19" s="10" t="s">
        <v>216</v>
      </c>
      <c r="D19" s="10"/>
      <c r="E19" s="54" t="str">
        <f>IF((ISBLANK(Kopfdaten!C17)=TRUE),"nein","ja")</f>
        <v>nein</v>
      </c>
      <c r="F19" s="54" t="str">
        <f>IF(E19="nein","",(IF(ISTEXT(Kopfdaten!C17)=TRUE,"ja","nein")))</f>
        <v/>
      </c>
      <c r="G19" s="55" t="str">
        <f>IF(F19="","",IF((COUNTIF(Dropdowns!B2:B4,Kopfdaten!C17)&gt;0)=TRUE,"ja","nein"))</f>
        <v/>
      </c>
    </row>
    <row r="20" spans="1:7" x14ac:dyDescent="0.25">
      <c r="A20" s="7" t="s">
        <v>112</v>
      </c>
      <c r="B20" s="8" t="s">
        <v>113</v>
      </c>
      <c r="C20" s="10" t="s">
        <v>216</v>
      </c>
      <c r="D20" s="10"/>
      <c r="E20" s="54" t="str">
        <f>IF((ISBLANK(Kopfdaten!C18)=TRUE),"nein","ja")</f>
        <v>nein</v>
      </c>
      <c r="F20" s="54" t="str">
        <f>IF(E20="nein","",(IF(ISTEXT(Kopfdaten!C18)=TRUE,"ja","nein")))</f>
        <v/>
      </c>
      <c r="G20" s="55" t="str">
        <f>IF(F20="","",IF((COUNTIF(Dropdowns!C2:C4,Kopfdaten!C18)&gt;0)=TRUE,"ja","nein"))</f>
        <v/>
      </c>
    </row>
    <row r="21" spans="1:7" x14ac:dyDescent="0.25">
      <c r="A21" s="7" t="s">
        <v>115</v>
      </c>
      <c r="B21" s="8" t="s">
        <v>12</v>
      </c>
      <c r="C21" s="10" t="s">
        <v>216</v>
      </c>
      <c r="D21" s="10"/>
      <c r="E21" s="54" t="str">
        <f>IF((ISBLANK(Kopfdaten!C19)=TRUE),"nein","ja")</f>
        <v>nein</v>
      </c>
      <c r="F21" s="54" t="str">
        <f>IF(E21="nein","",(IF(ISTEXT(Kopfdaten!C19)=TRUE,"ja","nein")))</f>
        <v/>
      </c>
      <c r="G21" s="55" t="str">
        <f>IF(F21="","",IF((COUNTIF(Dropdowns!D2:D5,Kopfdaten!C19)&gt;0)=TRUE,"ja","nein"))</f>
        <v/>
      </c>
    </row>
    <row r="22" spans="1:7" x14ac:dyDescent="0.25">
      <c r="A22" s="7" t="s">
        <v>117</v>
      </c>
      <c r="B22" s="8" t="s">
        <v>118</v>
      </c>
      <c r="C22" s="10" t="s">
        <v>216</v>
      </c>
      <c r="D22" s="10"/>
      <c r="E22" s="54" t="str">
        <f>IF((ISBLANK(Kopfdaten!C20)=TRUE),"nein","ja")</f>
        <v>nein</v>
      </c>
      <c r="F22" s="54" t="str">
        <f>IF(E22="nein","",(IF(ISTEXT(Kopfdaten!C20)=TRUE,"ja","nein")))</f>
        <v/>
      </c>
      <c r="G22" s="54" t="str">
        <f>IF(E22="nein","",(IF((LEN(Kopfdaten!C20))&lt;51,"ja","nein")))</f>
        <v/>
      </c>
    </row>
    <row r="23" spans="1:7" x14ac:dyDescent="0.25">
      <c r="A23" s="7" t="s">
        <v>120</v>
      </c>
      <c r="B23" s="8" t="s">
        <v>121</v>
      </c>
      <c r="C23" s="10" t="s">
        <v>216</v>
      </c>
      <c r="D23" s="10"/>
      <c r="E23" s="54" t="str">
        <f>IF((ISBLANK(Kopfdaten!C21)=TRUE),"nein","ja")</f>
        <v>nein</v>
      </c>
      <c r="F23" s="54" t="str">
        <f>IF(E23="nein","",(IF((INT(Kopfdaten!C21)=Kopfdaten!C21)=TRUE,"ja","nein")))</f>
        <v/>
      </c>
      <c r="G23" s="54" t="str">
        <f>IF(E23="nein","",(IF(Kopfdaten!C21&gt;=1,"ja","nein")))</f>
        <v/>
      </c>
    </row>
    <row r="24" spans="1:7" x14ac:dyDescent="0.25">
      <c r="A24" s="7" t="s">
        <v>125</v>
      </c>
      <c r="B24" s="8" t="s">
        <v>126</v>
      </c>
      <c r="C24" s="10" t="s">
        <v>216</v>
      </c>
      <c r="D24" s="10"/>
      <c r="E24" s="54" t="str">
        <f>IF((ISBLANK(Kopfdaten!C22)=TRUE),"nein","ja")</f>
        <v>nein</v>
      </c>
      <c r="F24" s="54" t="str">
        <f>IF(E24="nein","",(IF((INT(Kopfdaten!C22)=Kopfdaten!C22)=TRUE,"ja","nein")))</f>
        <v/>
      </c>
      <c r="G24" s="54" t="str">
        <f>IF(E24="nein","",(IF(Kopfdaten!C22&gt;0,"ja","nein")))</f>
        <v/>
      </c>
    </row>
    <row r="25" spans="1:7" x14ac:dyDescent="0.25">
      <c r="A25" s="7" t="s">
        <v>14</v>
      </c>
      <c r="B25" s="8" t="s">
        <v>130</v>
      </c>
      <c r="C25" s="10" t="s">
        <v>216</v>
      </c>
      <c r="D25" s="10"/>
      <c r="E25" s="54" t="str">
        <f>IF((ISBLANK(Kopfdaten!C23)=TRUE),"nein","ja")</f>
        <v>nein</v>
      </c>
      <c r="F25" s="54" t="str">
        <f>IF(E25="nein","",IF((ISNUMBER(Kopfdaten!C23)=TRUE),"ja","nein"))</f>
        <v/>
      </c>
      <c r="G25" s="54" t="str">
        <f>IF(E25="nein","",(IF(Kopfdaten!C23&gt;=1,"ja","nein")))</f>
        <v/>
      </c>
    </row>
    <row r="26" spans="1:7" x14ac:dyDescent="0.25">
      <c r="A26" s="7" t="s">
        <v>15</v>
      </c>
      <c r="B26" s="8" t="s">
        <v>131</v>
      </c>
      <c r="C26" s="10" t="s">
        <v>216</v>
      </c>
      <c r="D26" s="10"/>
      <c r="E26" s="54" t="str">
        <f>IF((ISBLANK(Kopfdaten!C24)=TRUE),"nein","ja")</f>
        <v>nein</v>
      </c>
      <c r="F26" s="54" t="str">
        <f>IF(E26="nein","",IF((ISNUMBER(Kopfdaten!C24)=TRUE),"ja","nein"))</f>
        <v/>
      </c>
      <c r="G26" s="54" t="str">
        <f>IF(E26="nein","",(IF(AND(Kopfdaten!C24&gt;=0,Kopfdaten!C24&lt;=1),"ja","nein")))</f>
        <v/>
      </c>
    </row>
    <row r="27" spans="1:7" x14ac:dyDescent="0.25">
      <c r="A27" s="7" t="s">
        <v>16</v>
      </c>
      <c r="B27" s="8" t="s">
        <v>134</v>
      </c>
      <c r="C27" s="10" t="s">
        <v>216</v>
      </c>
      <c r="D27" s="10"/>
      <c r="E27" s="54" t="str">
        <f>IF((ISBLANK(Kopfdaten!C25)=TRUE),"nein","ja")</f>
        <v>nein</v>
      </c>
      <c r="F27" s="54" t="str">
        <f>IF(E27="nein","",(IF((INT(Kopfdaten!C25)=Kopfdaten!C25)=TRUE,"ja","nein")))</f>
        <v/>
      </c>
      <c r="G27" s="54" t="str">
        <f>IF(E27="nein","",(IF(Kopfdaten!C25&gt;=0,"ja","nein")))</f>
        <v/>
      </c>
    </row>
    <row r="28" spans="1:7" x14ac:dyDescent="0.25">
      <c r="A28" s="7" t="s">
        <v>17</v>
      </c>
      <c r="B28" s="8" t="s">
        <v>136</v>
      </c>
      <c r="C28" s="10" t="s">
        <v>216</v>
      </c>
      <c r="D28" s="10"/>
      <c r="E28" s="54" t="str">
        <f>IF((ISBLANK(Kopfdaten!C26)=TRUE),"nein","ja")</f>
        <v>nein</v>
      </c>
      <c r="F28" s="54" t="str">
        <f>IF(E28="nein","",(IF((INT(Kopfdaten!C26)=Kopfdaten!C26)=TRUE,"ja","nein")))</f>
        <v/>
      </c>
      <c r="G28" s="54" t="str">
        <f>IF(E28="nein","",(IF(Kopfdaten!C26&gt;=0,"ja","nein")))</f>
        <v/>
      </c>
    </row>
    <row r="29" spans="1:7" x14ac:dyDescent="0.25">
      <c r="A29" s="7" t="s">
        <v>18</v>
      </c>
      <c r="B29" s="8" t="s">
        <v>6</v>
      </c>
      <c r="C29" s="10" t="s">
        <v>216</v>
      </c>
      <c r="D29" s="10"/>
      <c r="E29" s="54" t="str">
        <f>IF((ISBLANK(Kopfdaten!C27)=TRUE),"nein","ja")</f>
        <v>nein</v>
      </c>
      <c r="F29" s="54" t="str">
        <f>IF(E29="nein","",IF((ISNUMBER(Kopfdaten!C27)=TRUE),"ja","nein"))</f>
        <v/>
      </c>
      <c r="G29" s="54" t="str">
        <f>IF(E29="nein","",(IF(AND(Kopfdaten!C27&gt;=0,Kopfdaten!C27&lt;=0.5),"ja","nein")))</f>
        <v/>
      </c>
    </row>
    <row r="30" spans="1:7" x14ac:dyDescent="0.25">
      <c r="A30" s="7" t="s">
        <v>19</v>
      </c>
      <c r="B30" s="10" t="s">
        <v>139</v>
      </c>
      <c r="C30" s="10" t="s">
        <v>216</v>
      </c>
      <c r="D30" s="10"/>
      <c r="E30" s="54" t="str">
        <f>IF((ISBLANK(Kopfdaten!C28)=TRUE),"nein","ja")</f>
        <v>nein</v>
      </c>
      <c r="F30" s="54" t="str">
        <f>IF(E30="nein","",IF((ISNUMBER(Kopfdaten!C28)=TRUE),"ja","nein"))</f>
        <v/>
      </c>
      <c r="G30" s="54" t="str">
        <f>IF(E30="nein","",(IF(Kopfdaten!C28&gt;=0,"ja","nein")))</f>
        <v/>
      </c>
    </row>
    <row r="31" spans="1:7" x14ac:dyDescent="0.25">
      <c r="A31" s="7" t="s">
        <v>20</v>
      </c>
      <c r="B31" s="10" t="s">
        <v>7</v>
      </c>
      <c r="C31" s="10" t="s">
        <v>216</v>
      </c>
      <c r="D31" s="10"/>
      <c r="E31" s="54" t="str">
        <f>IF((ISBLANK(Kopfdaten!C29)=TRUE),"nein","ja")</f>
        <v>nein</v>
      </c>
      <c r="F31" s="54" t="str">
        <f>IF(E31="nein","",IF((ISNUMBER(Kopfdaten!C29)=TRUE),"ja","nein"))</f>
        <v/>
      </c>
      <c r="G31" s="54" t="str">
        <f>IF(E31="nein","",(IF(AND(Kopfdaten!C29&gt;=0,Kopfdaten!C29&lt;=0.5),"ja","nein")))</f>
        <v/>
      </c>
    </row>
    <row r="32" spans="1:7" x14ac:dyDescent="0.25">
      <c r="A32" s="7" t="s">
        <v>21</v>
      </c>
      <c r="B32" s="8" t="s">
        <v>46</v>
      </c>
      <c r="C32" s="10" t="s">
        <v>216</v>
      </c>
      <c r="D32" s="10"/>
      <c r="E32" s="54" t="str">
        <f>IF((ISBLANK(Kopfdaten!C30)=TRUE),"nein","ja")</f>
        <v>nein</v>
      </c>
      <c r="F32" s="54" t="str">
        <f>IF(E32="nein","",(IF((INT(Kopfdaten!C30)=Kopfdaten!C30)=TRUE,"ja","nein")))</f>
        <v/>
      </c>
      <c r="G32" s="54" t="str">
        <f>IF(E32="nein","",(IF(Kopfdaten!C30&gt;0,"ja","nein")))</f>
        <v/>
      </c>
    </row>
    <row r="33" spans="1:7" x14ac:dyDescent="0.25">
      <c r="A33" s="7" t="s">
        <v>22</v>
      </c>
      <c r="B33" s="8" t="s">
        <v>141</v>
      </c>
      <c r="C33" s="10" t="s">
        <v>216</v>
      </c>
      <c r="D33" s="10"/>
      <c r="E33" s="54" t="str">
        <f>IF((ISBLANK(Kopfdaten!C31)=TRUE),"nein","ja")</f>
        <v>nein</v>
      </c>
      <c r="F33" s="54" t="str">
        <f>IF(E33="nein","",IF((ISNUMBER(Kopfdaten!C31)=TRUE),"ja","nein"))</f>
        <v/>
      </c>
      <c r="G33" s="54" t="str">
        <f>IF(E33="nein","",(IF(AND(Kopfdaten!C31&gt;=0,Kopfdaten!C31&lt;=1),"ja","nein")))</f>
        <v/>
      </c>
    </row>
    <row r="34" spans="1:7" x14ac:dyDescent="0.25">
      <c r="A34" s="7" t="s">
        <v>23</v>
      </c>
      <c r="B34" s="8" t="s">
        <v>144</v>
      </c>
      <c r="C34" s="10" t="s">
        <v>216</v>
      </c>
      <c r="D34" s="10"/>
      <c r="E34" s="54" t="str">
        <f>IF((ISBLANK(Kopfdaten!C32)=TRUE),"nein","ja")</f>
        <v>nein</v>
      </c>
      <c r="F34" s="54" t="str">
        <f>IF(E34="nein","",IF((ISNUMBER(Kopfdaten!C32)=TRUE),"ja","nein"))</f>
        <v/>
      </c>
      <c r="G34" s="54" t="str">
        <f>IF(E34="nein","",(IF(Kopfdaten!C32&gt;=0,"ja","nein")))</f>
        <v/>
      </c>
    </row>
    <row r="35" spans="1:7" x14ac:dyDescent="0.25">
      <c r="A35" s="7" t="s">
        <v>24</v>
      </c>
      <c r="B35" s="8" t="s">
        <v>148</v>
      </c>
      <c r="C35" s="10" t="s">
        <v>216</v>
      </c>
      <c r="D35" s="10"/>
      <c r="E35" s="54" t="str">
        <f>IF((ISBLANK(Kopfdaten!C33)=TRUE),"nein","ja")</f>
        <v>nein</v>
      </c>
      <c r="F35" s="54" t="str">
        <f>IF(E35="nein","",IF((ISNUMBER(Kopfdaten!C33)=TRUE),"ja","nein"))</f>
        <v/>
      </c>
      <c r="G35" s="54" t="str">
        <f>IF(E35="nein","",(IF(Kopfdaten!C33&gt;0,"ja","nein")))</f>
        <v/>
      </c>
    </row>
    <row r="36" spans="1:7" x14ac:dyDescent="0.25">
      <c r="A36" s="7" t="s">
        <v>25</v>
      </c>
      <c r="B36" s="8" t="s">
        <v>150</v>
      </c>
      <c r="C36" s="10" t="s">
        <v>216</v>
      </c>
      <c r="D36" s="10"/>
      <c r="E36" s="54" t="str">
        <f>IF((ISBLANK(Kopfdaten!C34)=TRUE),"nein","ja")</f>
        <v>nein</v>
      </c>
      <c r="F36" s="54" t="str">
        <f>IF(E36="nein","",IF((ISNUMBER(Kopfdaten!C34)=TRUE),"ja","nein"))</f>
        <v/>
      </c>
      <c r="G36" s="54" t="str">
        <f>IF(E36="nein","",(IF(AND(Kopfdaten!C34&gt;=0,Kopfdaten!C34&lt;=200),"ja","nein")))</f>
        <v/>
      </c>
    </row>
    <row r="37" spans="1:7" x14ac:dyDescent="0.25">
      <c r="A37" s="7" t="s">
        <v>26</v>
      </c>
      <c r="B37" s="8" t="s">
        <v>153</v>
      </c>
      <c r="C37" s="10" t="s">
        <v>216</v>
      </c>
      <c r="D37" s="10"/>
      <c r="E37" s="54" t="str">
        <f>IF((ISBLANK(Kopfdaten!C35)=TRUE),"nein","ja")</f>
        <v>nein</v>
      </c>
      <c r="F37" s="54" t="str">
        <f>IF(E37="nein","",IF((ISNUMBER(Kopfdaten!C35)=TRUE),"ja","nein"))</f>
        <v/>
      </c>
      <c r="G37" s="54" t="str">
        <f>IF(E37="nein","",(IF(AND(Kopfdaten!C35&gt;=0,Kopfdaten!C35&lt;=1),"ja","nein")))</f>
        <v/>
      </c>
    </row>
    <row r="38" spans="1:7" x14ac:dyDescent="0.25">
      <c r="A38" s="7" t="s">
        <v>27</v>
      </c>
      <c r="B38" s="8" t="s">
        <v>154</v>
      </c>
      <c r="C38" s="10" t="s">
        <v>216</v>
      </c>
      <c r="D38" s="10"/>
      <c r="E38" s="54" t="str">
        <f>IF((ISBLANK(Kopfdaten!C36)=TRUE),"nein","ja")</f>
        <v>nein</v>
      </c>
      <c r="F38" s="54" t="str">
        <f>IF(E38="nein","",IF((ISNUMBER(Kopfdaten!C36)=TRUE),"ja","nein"))</f>
        <v/>
      </c>
      <c r="G38" s="54" t="str">
        <f>IF(E38="nein","",(IF(Kopfdaten!C36&gt;=0,"ja","nein")))</f>
        <v/>
      </c>
    </row>
    <row r="39" spans="1:7" x14ac:dyDescent="0.25">
      <c r="A39" s="7" t="s">
        <v>28</v>
      </c>
      <c r="B39" s="8" t="s">
        <v>158</v>
      </c>
      <c r="C39" s="10" t="s">
        <v>216</v>
      </c>
      <c r="D39" s="10"/>
      <c r="E39" s="54" t="str">
        <f>IF((ISBLANK(Kopfdaten!C37)=TRUE),"nein","ja")</f>
        <v>nein</v>
      </c>
      <c r="F39" s="54" t="str">
        <f>IF(E39="nein","",IF((ISNUMBER(Kopfdaten!C37)=TRUE),"ja","nein"))</f>
        <v/>
      </c>
      <c r="G39" s="54" t="str">
        <f>IF(E39="nein","",(IF(Kopfdaten!C37&gt;0,"ja","nein")))</f>
        <v/>
      </c>
    </row>
    <row r="40" spans="1:7" x14ac:dyDescent="0.25">
      <c r="A40" s="7" t="s">
        <v>29</v>
      </c>
      <c r="B40" s="8" t="s">
        <v>160</v>
      </c>
      <c r="C40" s="10" t="s">
        <v>216</v>
      </c>
      <c r="D40" s="10"/>
      <c r="E40" s="54" t="str">
        <f>IF((ISBLANK(Kopfdaten!C38)=TRUE),"nein","ja")</f>
        <v>nein</v>
      </c>
      <c r="F40" s="54" t="str">
        <f>IF(E40="nein","",IF((ISNUMBER(Kopfdaten!C38)=TRUE),"ja","nein"))</f>
        <v/>
      </c>
      <c r="G40" s="54" t="str">
        <f>IF(E40="nein","",(IF(AND(Kopfdaten!C38&gt;=0,Kopfdaten!C38&lt;=200),"ja","nein")))</f>
        <v/>
      </c>
    </row>
    <row r="41" spans="1:7" x14ac:dyDescent="0.25">
      <c r="A41" s="7" t="s">
        <v>30</v>
      </c>
      <c r="B41" s="8" t="s">
        <v>161</v>
      </c>
      <c r="C41" s="10" t="s">
        <v>216</v>
      </c>
      <c r="D41" s="10"/>
      <c r="E41" s="54" t="str">
        <f>IF((ISBLANK(Kopfdaten!C39)=TRUE),"nein","ja")</f>
        <v>nein</v>
      </c>
      <c r="F41" s="54" t="str">
        <f>IF(E41="nein","",IF((ISNUMBER(Kopfdaten!C39)=TRUE),"ja","nein"))</f>
        <v/>
      </c>
      <c r="G41" s="54" t="str">
        <f>IF(E41="nein","",(IF(AND(Kopfdaten!C39&gt;=0,Kopfdaten!C39&lt;=1),"ja","nein")))</f>
        <v/>
      </c>
    </row>
    <row r="42" spans="1:7" x14ac:dyDescent="0.25">
      <c r="A42" s="7" t="s">
        <v>31</v>
      </c>
      <c r="B42" s="8" t="s">
        <v>163</v>
      </c>
      <c r="C42" s="10" t="s">
        <v>216</v>
      </c>
      <c r="D42" s="10"/>
      <c r="E42" s="54" t="str">
        <f>IF((ISBLANK(Kopfdaten!C40)=TRUE),"nein","ja")</f>
        <v>nein</v>
      </c>
      <c r="F42" s="54" t="str">
        <f>IF(E42="nein","",IF((ISNUMBER(Kopfdaten!C40)=TRUE),"ja","nein"))</f>
        <v/>
      </c>
      <c r="G42" s="54" t="str">
        <f>IF(E42="nein","",(IF(AND(Kopfdaten!C40&gt;=0,Kopfdaten!C40&lt;=100),"ja","nein")))</f>
        <v/>
      </c>
    </row>
    <row r="43" spans="1:7" x14ac:dyDescent="0.25">
      <c r="A43" s="7" t="s">
        <v>32</v>
      </c>
      <c r="B43" s="8" t="s">
        <v>241</v>
      </c>
      <c r="C43" s="10" t="s">
        <v>216</v>
      </c>
      <c r="D43" s="10"/>
      <c r="E43" s="54" t="str">
        <f>IF((ISBLANK(Kopfdaten!C41)=TRUE),"nein","ja")</f>
        <v>nein</v>
      </c>
      <c r="F43" s="54" t="str">
        <f>IF(E43="nein","",IF((ISNUMBER(Kopfdaten!C41)=TRUE),"ja","nein"))</f>
        <v/>
      </c>
      <c r="G43" s="54" t="str">
        <f>IF(E43="nein","",(IF(AND(Kopfdaten!C41&gt;=0,Kopfdaten!C41&lt;=100),"ja","nein")))</f>
        <v/>
      </c>
    </row>
    <row r="44" spans="1:7" x14ac:dyDescent="0.25">
      <c r="A44" s="7" t="s">
        <v>33</v>
      </c>
      <c r="B44" s="8" t="s">
        <v>166</v>
      </c>
      <c r="C44" s="10" t="s">
        <v>216</v>
      </c>
      <c r="D44" s="10"/>
      <c r="E44" s="54" t="str">
        <f>IF((ISBLANK(Kopfdaten!C42)=TRUE),"nein","ja")</f>
        <v>nein</v>
      </c>
      <c r="F44" s="54" t="str">
        <f>IF(E44="nein","",IF((ISNUMBER(Kopfdaten!C42)=TRUE),"ja","nein"))</f>
        <v/>
      </c>
      <c r="G44" s="54" t="str">
        <f>IF(E44="nein","",(IF(Kopfdaten!C42&gt;=0,"ja","nein")))</f>
        <v/>
      </c>
    </row>
    <row r="45" spans="1:7" x14ac:dyDescent="0.25">
      <c r="A45" s="7" t="s">
        <v>34</v>
      </c>
      <c r="B45" s="8" t="s">
        <v>167</v>
      </c>
      <c r="C45" s="10" t="s">
        <v>216</v>
      </c>
      <c r="D45" s="10"/>
      <c r="E45" s="54" t="str">
        <f>IF((ISBLANK(Kopfdaten!C43)=TRUE),"nein","ja")</f>
        <v>nein</v>
      </c>
      <c r="F45" s="54" t="str">
        <f>IF(E45="nein","",(IF(ISTEXT(Kopfdaten!C43)=TRUE,"ja","nein")))</f>
        <v/>
      </c>
      <c r="G45" s="54" t="str">
        <f>IF(F45="ja","ja","")</f>
        <v/>
      </c>
    </row>
    <row r="46" spans="1:7" x14ac:dyDescent="0.25">
      <c r="A46" s="7" t="s">
        <v>35</v>
      </c>
      <c r="B46" s="8" t="s">
        <v>169</v>
      </c>
      <c r="C46" s="10" t="s">
        <v>216</v>
      </c>
      <c r="D46" s="10"/>
      <c r="E46" s="54" t="str">
        <f>IF((ISBLANK(Kopfdaten!C44)=TRUE),"nein","ja")</f>
        <v>nein</v>
      </c>
      <c r="F46" s="54" t="str">
        <f>IF(E46="nein","",IF((ISNUMBER(Kopfdaten!C44)=TRUE),"ja","nein"))</f>
        <v/>
      </c>
      <c r="G46" s="55" t="str">
        <f>IF(F46="","",IF((COUNTIF(Dropdowns!F2:F6,Kopfdaten!C44)&gt;0)=TRUE,"ja","nein"))</f>
        <v/>
      </c>
    </row>
    <row r="47" spans="1:7" x14ac:dyDescent="0.25">
      <c r="A47" s="7" t="s">
        <v>36</v>
      </c>
      <c r="B47" s="8" t="s">
        <v>171</v>
      </c>
      <c r="C47" s="10" t="s">
        <v>216</v>
      </c>
      <c r="D47" s="10"/>
      <c r="E47" s="54" t="str">
        <f>IF((ISBLANK(Kopfdaten!C45)=TRUE),"nein","ja")</f>
        <v>nein</v>
      </c>
      <c r="F47" s="54" t="str">
        <f>IF(E47="nein","",IF((ISNUMBER(Kopfdaten!C45)=TRUE),"ja","nein"))</f>
        <v/>
      </c>
      <c r="G47" s="55" t="str">
        <f>IF(F47="","",IF((COUNTIF(Dropdowns!G2:G6,Kopfdaten!C45)&gt;0)=TRUE,"ja","nein"))</f>
        <v/>
      </c>
    </row>
    <row r="48" spans="1:7" x14ac:dyDescent="0.25">
      <c r="A48" s="7" t="s">
        <v>37</v>
      </c>
      <c r="B48" s="8" t="s">
        <v>173</v>
      </c>
      <c r="C48" s="10" t="s">
        <v>216</v>
      </c>
      <c r="D48" s="10"/>
      <c r="E48" s="54" t="str">
        <f>IF((ISBLANK(Kopfdaten!C46)=TRUE),"nein","ja")</f>
        <v>nein</v>
      </c>
      <c r="F48" s="54" t="str">
        <f>IF(E48="nein","",(IF(ISTEXT(Kopfdaten!C46)=TRUE,"ja","nein")))</f>
        <v/>
      </c>
      <c r="G48" s="54" t="str">
        <f>IF(F48="ja","ja","")</f>
        <v/>
      </c>
    </row>
    <row r="49" spans="1:10" x14ac:dyDescent="0.25">
      <c r="A49" s="7" t="s">
        <v>38</v>
      </c>
      <c r="B49" s="8" t="s">
        <v>44</v>
      </c>
      <c r="C49" s="10" t="s">
        <v>252</v>
      </c>
      <c r="D49" s="10"/>
      <c r="E49" s="55" t="str">
        <f>IF((COUNTA(Kopfdaten_Querprofile!C:C)-2)=0,"nein","ja")</f>
        <v>ja</v>
      </c>
      <c r="F49" s="55" t="str">
        <f>IF(E49="nein","",IF(COUNT(Kopfdaten_Querprofile!C:C)=(COUNTA(Kopfdaten_Querprofile!C:C)-2),"ja","nein"))</f>
        <v>ja</v>
      </c>
      <c r="G49" s="54" t="str">
        <f>IF(F49="","",(IF((COUNTIFS(Kopfdaten_Querprofile!C:C,"&gt;=0",Kopfdaten_Querprofile!C:C,"&lt;50"))=((COUNTA(Kopfdaten_Querprofile!C:C)-2)),"ja","nein")))</f>
        <v>ja</v>
      </c>
      <c r="H49" s="54" t="str">
        <f>IF(E49="nein","",IF((COUNTA(Kopfdaten_Querprofile!C$1:C$100))=(SUMPRODUCT(MAX((Kopfdaten_Querprofile!$A$1:$G$100&lt;&gt;"")*ROW(Kopfdaten_Querprofile!$A$1:$G$100)))),"ja","nein"))</f>
        <v>ja</v>
      </c>
      <c r="I49" s="88" t="s">
        <v>269</v>
      </c>
      <c r="J49" t="str">
        <f>IF(E49="nein","",IF((SUMPRODUCT(MAX((Kopfdaten_Querprofile!$A$1:$G$100&lt;&gt;"")*ROW(Kopfdaten_Querprofile!$A$1:$G$100)))-2)&gt;=10,"ja","nein"))</f>
        <v>nein</v>
      </c>
    </row>
    <row r="50" spans="1:10" x14ac:dyDescent="0.25">
      <c r="A50" s="7" t="s">
        <v>39</v>
      </c>
      <c r="B50" s="8" t="s">
        <v>178</v>
      </c>
      <c r="C50" s="10" t="s">
        <v>252</v>
      </c>
      <c r="D50" s="10"/>
      <c r="E50" s="55" t="str">
        <f>IF((COUNTA(Kopfdaten_Querprofile!D:D)-2)=0,"nein","ja")</f>
        <v>ja</v>
      </c>
      <c r="F50" s="54" t="str">
        <f>IF(E50="nein","",(IF((INT(Kopfdaten!C48)=Kopfdaten!C48)=TRUE,"ja","nein")))</f>
        <v>ja</v>
      </c>
      <c r="G50" s="55" t="str">
        <f>IF(F50="","",(IF((COUNTIF(Kopfdaten_Querprofile!D:D,"&gt;=0"))=((COUNTA(Kopfdaten_Querprofile!D:D)-2)),"ja","nein")))</f>
        <v>ja</v>
      </c>
      <c r="H50" s="54" t="str">
        <f>IF(E50="nein","",IF((COUNTA(Kopfdaten_Querprofile!D$1:D$100))=(SUMPRODUCT(MAX((Kopfdaten_Querprofile!$A$1:$G$100&lt;&gt;"")*ROW(Kopfdaten_Querprofile!$A$1:$G$100)))),"ja","nein"))</f>
        <v>ja</v>
      </c>
      <c r="I50" s="88"/>
    </row>
    <row r="51" spans="1:10" x14ac:dyDescent="0.25">
      <c r="A51" s="7" t="s">
        <v>40</v>
      </c>
      <c r="B51" s="8" t="s">
        <v>180</v>
      </c>
      <c r="C51" s="10" t="s">
        <v>252</v>
      </c>
      <c r="D51" s="10"/>
      <c r="E51" s="55" t="str">
        <f>IF((COUNTA(Kopfdaten_Querprofile!E:E)-2)=0,"nein","ja")</f>
        <v>ja</v>
      </c>
      <c r="F51" s="55" t="str">
        <f>IF(E51="nein","",IF((COUNTIF(Kopfdaten_Querprofile!E:E,"*")-2)=(COUNTA(Kopfdaten_Querprofile!E:E)-2),"ja","nein"))</f>
        <v>ja</v>
      </c>
      <c r="G51" s="55" t="str">
        <f>IF(F51="","",IF((SUMPRODUCT(COUNTIF(Kopfdaten_Querprofile!E:E,Dropdowns!H2:H3))-(COUNTA(Kopfdaten_Querprofile!E:E)-2))&lt;0,"nein","ja"))</f>
        <v>ja</v>
      </c>
      <c r="H51" s="54" t="str">
        <f>IF(E51="nein","",IF((COUNTA(Kopfdaten_Querprofile!E$1:E$100))=(SUMPRODUCT(MAX((Kopfdaten_Querprofile!$A$1:$G$100&lt;&gt;"")*ROW(Kopfdaten_Querprofile!$A$1:$G$100)))),"ja","nein"))</f>
        <v>ja</v>
      </c>
      <c r="I51" s="88"/>
    </row>
    <row r="52" spans="1:10" x14ac:dyDescent="0.25">
      <c r="A52" s="7" t="s">
        <v>41</v>
      </c>
      <c r="B52" s="8" t="s">
        <v>183</v>
      </c>
      <c r="C52" s="10" t="s">
        <v>252</v>
      </c>
      <c r="D52" s="10"/>
      <c r="E52" s="55" t="str">
        <f>IF((COUNTA(Kopfdaten_Querprofile!F:F)-2)=0,"nein","ja")</f>
        <v>ja</v>
      </c>
      <c r="F52" s="55" t="str">
        <f>IF(E52="nein","",IF(COUNT(Kopfdaten_Querprofile!F:F)=(COUNTA(Kopfdaten_Querprofile!F:F)-2),"ja","nein"))</f>
        <v>ja</v>
      </c>
      <c r="G52" s="55" t="str">
        <f>IF(F52="","",(IF((COUNTIF(Kopfdaten_Querprofile!F:F,"&gt;0"))=((COUNTA(Kopfdaten_Querprofile!F:F)-2)),"ja","nein")))</f>
        <v>ja</v>
      </c>
      <c r="H52" s="54" t="str">
        <f>IF(E52="nein","",IF((COUNTA(Kopfdaten_Querprofile!F$1:F$100))=(SUMPRODUCT(MAX((Kopfdaten_Querprofile!$A$1:$G$100&lt;&gt;"")*ROW(Kopfdaten_Querprofile!$A$1:$G$100)))),"ja","nein"))</f>
        <v>ja</v>
      </c>
      <c r="I52" s="88"/>
    </row>
    <row r="53" spans="1:10" x14ac:dyDescent="0.25">
      <c r="A53" s="7" t="s">
        <v>38</v>
      </c>
      <c r="B53" s="8" t="s">
        <v>44</v>
      </c>
      <c r="C53" s="10" t="s">
        <v>253</v>
      </c>
      <c r="D53" s="10"/>
      <c r="E53" s="55" t="str">
        <f>IF((COUNTA(Querprofilmessungen!C:C)-2)=0,"nein","ja")</f>
        <v>nein</v>
      </c>
      <c r="F53" s="55" t="str">
        <f>IF(E53="nein","",IF(COUNT(Querprofilmessungen!C:C)=(COUNTA(Querprofilmessungen!C:C)-2),"ja","nein"))</f>
        <v/>
      </c>
      <c r="G53" s="54" t="str">
        <f>IF(F53="","",(IF((COUNTIFS(Querprofilmessungen!C:C,"&gt;=0",Querprofilmessungen!C:C,"&lt;50"))=((COUNTA(Querprofilmessungen!C:C)-2)),"ja","nein")))</f>
        <v/>
      </c>
      <c r="H53" s="54" t="str">
        <f>IF(E53="nein","",IF(COUNTA(Querprofilmessungen!C$1:C$500)=(SUMPRODUCT(MAX((Querprofilmessungen!$A$1:$G$500&lt;&gt;"")*ROW(Querprofilmessungen!$A$1:$G$500)))),"ja","nein"))</f>
        <v/>
      </c>
    </row>
    <row r="54" spans="1:10" x14ac:dyDescent="0.25">
      <c r="A54" s="7" t="s">
        <v>42</v>
      </c>
      <c r="B54" s="8" t="s">
        <v>185</v>
      </c>
      <c r="C54" s="10" t="s">
        <v>253</v>
      </c>
      <c r="D54" s="10"/>
      <c r="E54" s="55" t="str">
        <f>IF((COUNTA(Querprofilmessungen!D:D)-2)=0,"nein","ja")</f>
        <v>nein</v>
      </c>
      <c r="F54" s="55" t="str">
        <f>IF(E54="nein","",IF(COUNT(Querprofilmessungen!D:D)=(COUNTA(Querprofilmessungen!D:D)-2),"ja","nein"))</f>
        <v/>
      </c>
      <c r="G54" s="55" t="str">
        <f>IF(F54="","",(IF((COUNTIF(Querprofilmessungen!D:D,"&gt;0"))=((COUNTA(Querprofilmessungen!D:D)-2)),"ja","nein")))</f>
        <v/>
      </c>
      <c r="H54" s="54" t="str">
        <f>IF(E54="nein","",IF(COUNTA(Querprofilmessungen!D$1:D$500)=(SUMPRODUCT(MAX((Querprofilmessungen!$A$1:$G$500&lt;&gt;"")*ROW(Querprofilmessungen!$A$1:$G$500)))),"ja","nein"))</f>
        <v/>
      </c>
      <c r="I54" s="88" t="s">
        <v>270</v>
      </c>
      <c r="J54" t="str">
        <f>IF(E53="nein","",IF((SUMPRODUCT(MAX((Querprofilmessungen!$A$1:$G$500&lt;&gt;"")*ROW(Querprofilmessungen!$A$1:$G$500)))-2)&gt;=10,"ja","nein"))</f>
        <v/>
      </c>
    </row>
    <row r="55" spans="1:10" x14ac:dyDescent="0.25">
      <c r="A55" s="7" t="s">
        <v>43</v>
      </c>
      <c r="B55" s="8" t="s">
        <v>187</v>
      </c>
      <c r="C55" s="10" t="s">
        <v>253</v>
      </c>
      <c r="D55" s="10"/>
      <c r="E55" s="55" t="str">
        <f>IF((COUNTA(Querprofilmessungen!E:E)-2)=0,"nein","ja")</f>
        <v>nein</v>
      </c>
      <c r="F55" s="55" t="str">
        <f>IF(E55="nein","",IF(COUNT(Querprofilmessungen!E:E)=(COUNTA(Querprofilmessungen!E:E)-2),"ja","nein"))</f>
        <v/>
      </c>
      <c r="G55" s="55" t="str">
        <f>IF(F55="","",(IF((COUNTIF(Querprofilmessungen!E:E,"&gt;=0"))=((COUNTA(Querprofilmessungen!E:E)-2)),"ja","nein")))</f>
        <v/>
      </c>
      <c r="H55" s="54" t="str">
        <f>IF(E55="nein","",IF(COUNTA(Querprofilmessungen!E$1:E$500)=(SUMPRODUCT(MAX((Querprofilmessungen!$A$1:$G$500&lt;&gt;"")*ROW(Querprofilmessungen!$A$1:$G$500)))),"ja","nein"))</f>
        <v/>
      </c>
    </row>
    <row r="56" spans="1:10" x14ac:dyDescent="0.25">
      <c r="A56" s="7" t="s">
        <v>45</v>
      </c>
      <c r="B56" s="8" t="s">
        <v>189</v>
      </c>
      <c r="C56" s="10" t="s">
        <v>253</v>
      </c>
      <c r="D56" s="10"/>
      <c r="E56" s="55" t="str">
        <f>IF((COUNTA(Querprofilmessungen!F:F)-2)=0,"nein","ja")</f>
        <v>nein</v>
      </c>
      <c r="F56" s="55" t="str">
        <f>IF(E56="nein","",IF(COUNT(Querprofilmessungen!F:F)=(COUNTA(Querprofilmessungen!F:F)-2),"ja","nein"))</f>
        <v/>
      </c>
      <c r="G56" s="55" t="str">
        <f>IF(F56="","",(IF((COUNTIF(Querprofilmessungen!F:F,"&gt;0"))=((COUNTA(Querprofilmessungen!F:F)-2)),"ja","nein")))</f>
        <v/>
      </c>
      <c r="H56" s="54" t="str">
        <f>IF(E56="nein","",IF(COUNTA(Querprofilmessungen!F$1:F$500)=(SUMPRODUCT(MAX((Querprofilmessungen!$A$1:$G$500&lt;&gt;"")*ROW(Querprofilmessungen!$A$1:$G$500)))),"ja","nein"))</f>
        <v/>
      </c>
    </row>
    <row r="57" spans="1:10" x14ac:dyDescent="0.25">
      <c r="A57" s="7" t="s">
        <v>191</v>
      </c>
      <c r="B57" s="8" t="s">
        <v>192</v>
      </c>
      <c r="C57" s="10" t="s">
        <v>253</v>
      </c>
      <c r="D57" s="10"/>
      <c r="E57" s="55" t="str">
        <f>IF((COUNTA(Querprofilmessungen!G:G)-2)=0,"nein","ja")</f>
        <v>nein</v>
      </c>
      <c r="F57" s="55" t="str">
        <f>IF(E57="nein","",IF(COUNT(Querprofilmessungen!G:G)=(COUNTA(Querprofilmessungen!G:G)-2),"ja","nein"))</f>
        <v/>
      </c>
      <c r="G57" s="55" t="str">
        <f>IF(F57="","",(IF((COUNTIF(Querprofilmessungen!G:G,"&gt;=0"))=((COUNTA(Querprofilmessungen!G:G)-2)),"ja","nein")))</f>
        <v/>
      </c>
      <c r="H57" s="54" t="str">
        <f>IF(E57="nein","",IF(COUNTA(Querprofilmessungen!G$1:G$500)=(SUMPRODUCT(MAX((Querprofilmessungen!$A$1:$G$500&lt;&gt;"")*ROW(Querprofilmessungen!$A$1:$G$500)))),"ja","nein"))</f>
        <v/>
      </c>
    </row>
    <row r="59" spans="1:10" x14ac:dyDescent="0.25">
      <c r="A59" s="55"/>
      <c r="B59" s="55"/>
      <c r="E59" s="55"/>
    </row>
    <row r="60" spans="1:10" x14ac:dyDescent="0.25">
      <c r="A60" s="55"/>
      <c r="B60" s="55"/>
      <c r="C60" s="83"/>
      <c r="D60" s="83"/>
      <c r="E60" s="55"/>
    </row>
    <row r="61" spans="1:10" x14ac:dyDescent="0.25">
      <c r="E61" s="84"/>
    </row>
    <row r="62" spans="1:10" x14ac:dyDescent="0.25">
      <c r="E62" s="55"/>
    </row>
    <row r="63" spans="1:10" x14ac:dyDescent="0.25">
      <c r="E63" s="55"/>
    </row>
  </sheetData>
  <sheetProtection algorithmName="SHA-512" hashValue="8DHz+JlauGDNXVsOcGieKY/UHhjOltSkfnY1pHLOMxx3wQ5rHmciMNG6jgRauqAXM4mzKfWgoG9WysxMOEkkbg==" saltValue="/8MhVBEQymTu/h/gC45kHw==" spinCount="100000" sheet="1" objects="1" scenarios="1"/>
  <mergeCells count="1">
    <mergeCell ref="A1:H1"/>
  </mergeCells>
  <conditionalFormatting sqref="E4:G57">
    <cfRule type="containsText" dxfId="14" priority="13" operator="containsText" text="ja">
      <formula>NOT(ISERROR(SEARCH("ja",E4)))</formula>
    </cfRule>
    <cfRule type="containsBlanks" dxfId="13" priority="14">
      <formula>LEN(TRIM(E4))=0</formula>
    </cfRule>
    <cfRule type="containsText" dxfId="12" priority="15" operator="containsText" text="nein">
      <formula>NOT(ISERROR(SEARCH("nein",E4)))</formula>
    </cfRule>
  </conditionalFormatting>
  <conditionalFormatting sqref="H49:H52">
    <cfRule type="containsText" dxfId="11" priority="10" operator="containsText" text="ja">
      <formula>NOT(ISERROR(SEARCH("ja",H49)))</formula>
    </cfRule>
    <cfRule type="containsBlanks" dxfId="10" priority="11">
      <formula>LEN(TRIM(H49))=0</formula>
    </cfRule>
    <cfRule type="containsText" dxfId="9" priority="12" operator="containsText" text="nein">
      <formula>NOT(ISERROR(SEARCH("nein",H49)))</formula>
    </cfRule>
  </conditionalFormatting>
  <conditionalFormatting sqref="H53:H57">
    <cfRule type="containsText" dxfId="8" priority="7" operator="containsText" text="ja">
      <formula>NOT(ISERROR(SEARCH("ja",H53)))</formula>
    </cfRule>
    <cfRule type="containsBlanks" dxfId="7" priority="8">
      <formula>LEN(TRIM(H53))=0</formula>
    </cfRule>
    <cfRule type="containsText" dxfId="6" priority="9" operator="containsText" text="nein">
      <formula>NOT(ISERROR(SEARCH("nein",H53)))</formula>
    </cfRule>
  </conditionalFormatting>
  <conditionalFormatting sqref="J49">
    <cfRule type="cellIs" dxfId="5" priority="4" operator="equal">
      <formula>"ja"</formula>
    </cfRule>
    <cfRule type="cellIs" dxfId="4" priority="5" operator="equal">
      <formula>"nein"</formula>
    </cfRule>
    <cfRule type="containsBlanks" dxfId="3" priority="6">
      <formula>LEN(TRIM(J49))=0</formula>
    </cfRule>
  </conditionalFormatting>
  <conditionalFormatting sqref="J54">
    <cfRule type="cellIs" dxfId="2" priority="1" operator="equal">
      <formula>"ja"</formula>
    </cfRule>
    <cfRule type="cellIs" dxfId="1" priority="2" operator="equal">
      <formula>"nein"</formula>
    </cfRule>
    <cfRule type="containsBlanks" dxfId="0" priority="3">
      <formula>LEN(TRIM(J54))=0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/>
  </sheetViews>
  <sheetFormatPr defaultColWidth="8.7109375" defaultRowHeight="15" x14ac:dyDescent="0.25"/>
  <cols>
    <col min="1" max="1" width="19" bestFit="1" customWidth="1"/>
    <col min="2" max="2" width="15.7109375" bestFit="1" customWidth="1"/>
    <col min="3" max="3" width="18.7109375" bestFit="1" customWidth="1"/>
    <col min="4" max="4" width="8.28515625" bestFit="1" customWidth="1"/>
    <col min="5" max="5" width="34.7109375" bestFit="1" customWidth="1"/>
    <col min="6" max="6" width="39.85546875" bestFit="1" customWidth="1"/>
    <col min="7" max="7" width="45" bestFit="1" customWidth="1"/>
  </cols>
  <sheetData>
    <row r="1" spans="1:8" s="5" customFormat="1" x14ac:dyDescent="0.25">
      <c r="A1" s="3" t="s">
        <v>50</v>
      </c>
      <c r="B1" s="5" t="s">
        <v>13</v>
      </c>
      <c r="C1" s="5" t="s">
        <v>113</v>
      </c>
      <c r="D1" s="5" t="s">
        <v>12</v>
      </c>
      <c r="E1" s="5" t="s">
        <v>131</v>
      </c>
      <c r="F1" s="6" t="s">
        <v>169</v>
      </c>
      <c r="G1" s="6" t="s">
        <v>171</v>
      </c>
      <c r="H1" s="5" t="s">
        <v>180</v>
      </c>
    </row>
    <row r="2" spans="1:8" x14ac:dyDescent="0.25">
      <c r="A2" t="s">
        <v>51</v>
      </c>
      <c r="B2" t="s">
        <v>194</v>
      </c>
      <c r="C2" t="s">
        <v>197</v>
      </c>
      <c r="D2" t="s">
        <v>200</v>
      </c>
      <c r="E2">
        <v>0</v>
      </c>
      <c r="F2">
        <v>0</v>
      </c>
      <c r="G2">
        <v>0</v>
      </c>
      <c r="H2" t="s">
        <v>205</v>
      </c>
    </row>
    <row r="3" spans="1:8" x14ac:dyDescent="0.25">
      <c r="A3" t="s">
        <v>52</v>
      </c>
      <c r="B3" t="s">
        <v>195</v>
      </c>
      <c r="C3" t="s">
        <v>198</v>
      </c>
      <c r="D3" t="s">
        <v>201</v>
      </c>
      <c r="E3">
        <v>0.25</v>
      </c>
      <c r="F3">
        <v>0.25</v>
      </c>
      <c r="G3">
        <v>0.25</v>
      </c>
      <c r="H3" t="s">
        <v>206</v>
      </c>
    </row>
    <row r="4" spans="1:8" x14ac:dyDescent="0.25">
      <c r="A4" t="s">
        <v>53</v>
      </c>
      <c r="B4" t="s">
        <v>196</v>
      </c>
      <c r="C4" t="s">
        <v>199</v>
      </c>
      <c r="D4" t="s">
        <v>202</v>
      </c>
      <c r="E4">
        <v>0.5</v>
      </c>
      <c r="F4">
        <v>0.5</v>
      </c>
      <c r="G4">
        <v>0.5</v>
      </c>
    </row>
    <row r="5" spans="1:8" x14ac:dyDescent="0.25">
      <c r="A5" t="s">
        <v>54</v>
      </c>
      <c r="D5" t="s">
        <v>203</v>
      </c>
      <c r="E5">
        <v>0.75</v>
      </c>
      <c r="F5">
        <v>0.75</v>
      </c>
      <c r="G5">
        <v>0.75</v>
      </c>
    </row>
    <row r="6" spans="1:8" x14ac:dyDescent="0.25">
      <c r="E6">
        <v>1</v>
      </c>
      <c r="F6">
        <v>1</v>
      </c>
      <c r="G6">
        <v>1</v>
      </c>
    </row>
    <row r="7" spans="1:8" x14ac:dyDescent="0.25">
      <c r="B7" s="4"/>
    </row>
    <row r="8" spans="1:8" x14ac:dyDescent="0.25">
      <c r="B8" s="4"/>
    </row>
    <row r="9" spans="1:8" x14ac:dyDescent="0.25">
      <c r="B9" s="1"/>
    </row>
  </sheetData>
  <sheetProtection algorithmName="SHA-512" hashValue="oQUm9Zs6seud5IM3HhVKLBE9NFuhAnkquF5onCVvPC0C6YaKiNZDesZyVv5145lwKzqf67R+D+3Xvi1DwsdUdQ==" saltValue="gu7hzw19+rED7HjvfZfVj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/>
  </sheetViews>
  <sheetFormatPr defaultColWidth="8.7109375" defaultRowHeight="15" x14ac:dyDescent="0.25"/>
  <cols>
    <col min="1" max="1" width="22.85546875" style="93" bestFit="1" customWidth="1"/>
    <col min="2" max="2" width="15.140625" style="93" bestFit="1" customWidth="1"/>
    <col min="3" max="3" width="7.85546875" style="95" bestFit="1" customWidth="1"/>
    <col min="4" max="4" width="56.7109375" style="96" bestFit="1" customWidth="1"/>
    <col min="5" max="5" width="14.5703125" style="93" bestFit="1" customWidth="1"/>
    <col min="6" max="16384" width="8.7109375" style="97"/>
  </cols>
  <sheetData>
    <row r="1" spans="1:5" s="92" customFormat="1" x14ac:dyDescent="0.25">
      <c r="A1" s="89" t="s">
        <v>211</v>
      </c>
      <c r="B1" s="90" t="s">
        <v>212</v>
      </c>
      <c r="C1" s="91" t="s">
        <v>213</v>
      </c>
      <c r="D1" s="90" t="s">
        <v>214</v>
      </c>
      <c r="E1" s="90" t="s">
        <v>215</v>
      </c>
    </row>
    <row r="2" spans="1:5" ht="45" x14ac:dyDescent="0.25">
      <c r="A2" s="93" t="s">
        <v>216</v>
      </c>
      <c r="B2" s="94">
        <v>44200</v>
      </c>
      <c r="C2" s="95" t="s">
        <v>219</v>
      </c>
      <c r="D2" s="96" t="s">
        <v>221</v>
      </c>
      <c r="E2" s="93" t="s">
        <v>217</v>
      </c>
    </row>
    <row r="3" spans="1:5" x14ac:dyDescent="0.25">
      <c r="A3" s="93" t="s">
        <v>216</v>
      </c>
      <c r="B3" s="94">
        <v>44200</v>
      </c>
      <c r="C3" s="95" t="s">
        <v>219</v>
      </c>
      <c r="D3" s="96" t="s">
        <v>220</v>
      </c>
      <c r="E3" s="93" t="s">
        <v>217</v>
      </c>
    </row>
    <row r="4" spans="1:5" ht="30" x14ac:dyDescent="0.25">
      <c r="A4" s="93" t="s">
        <v>222</v>
      </c>
      <c r="B4" s="94">
        <v>44386</v>
      </c>
      <c r="C4" s="95" t="s">
        <v>223</v>
      </c>
      <c r="D4" s="96" t="s">
        <v>224</v>
      </c>
      <c r="E4" s="93" t="s">
        <v>217</v>
      </c>
    </row>
    <row r="5" spans="1:5" ht="30" x14ac:dyDescent="0.25">
      <c r="A5" s="93" t="s">
        <v>222</v>
      </c>
      <c r="B5" s="94">
        <v>44386</v>
      </c>
      <c r="C5" s="95" t="s">
        <v>223</v>
      </c>
      <c r="D5" s="96" t="s">
        <v>225</v>
      </c>
      <c r="E5" s="93" t="s">
        <v>217</v>
      </c>
    </row>
    <row r="6" spans="1:5" ht="45" x14ac:dyDescent="0.25">
      <c r="A6" s="98" t="s">
        <v>231</v>
      </c>
      <c r="B6" s="99">
        <v>44386</v>
      </c>
      <c r="C6" s="100" t="s">
        <v>223</v>
      </c>
      <c r="D6" s="98" t="s">
        <v>230</v>
      </c>
      <c r="E6" s="101" t="s">
        <v>217</v>
      </c>
    </row>
    <row r="7" spans="1:5" ht="30" x14ac:dyDescent="0.25">
      <c r="A7" s="98" t="s">
        <v>222</v>
      </c>
      <c r="B7" s="99">
        <v>44386</v>
      </c>
      <c r="C7" s="100" t="s">
        <v>223</v>
      </c>
      <c r="D7" s="98" t="s">
        <v>234</v>
      </c>
      <c r="E7" s="101" t="s">
        <v>217</v>
      </c>
    </row>
    <row r="8" spans="1:5" ht="30" x14ac:dyDescent="0.25">
      <c r="A8" s="98" t="s">
        <v>232</v>
      </c>
      <c r="B8" s="99">
        <v>44386</v>
      </c>
      <c r="C8" s="100" t="s">
        <v>223</v>
      </c>
      <c r="D8" s="98" t="s">
        <v>233</v>
      </c>
      <c r="E8" s="101" t="s">
        <v>217</v>
      </c>
    </row>
    <row r="9" spans="1:5" ht="30" x14ac:dyDescent="0.25">
      <c r="A9" s="93" t="s">
        <v>216</v>
      </c>
      <c r="B9" s="94">
        <v>44386</v>
      </c>
      <c r="C9" s="95" t="s">
        <v>223</v>
      </c>
      <c r="D9" s="96" t="s">
        <v>226</v>
      </c>
      <c r="E9" s="93" t="s">
        <v>217</v>
      </c>
    </row>
    <row r="10" spans="1:5" x14ac:dyDescent="0.25">
      <c r="A10" s="93" t="s">
        <v>216</v>
      </c>
      <c r="B10" s="94">
        <v>44386</v>
      </c>
      <c r="C10" s="95" t="s">
        <v>223</v>
      </c>
      <c r="D10" s="96" t="s">
        <v>227</v>
      </c>
      <c r="E10" s="93" t="s">
        <v>217</v>
      </c>
    </row>
    <row r="11" spans="1:5" x14ac:dyDescent="0.25">
      <c r="A11" s="93" t="s">
        <v>216</v>
      </c>
      <c r="B11" s="94">
        <v>44386</v>
      </c>
      <c r="C11" s="95" t="s">
        <v>223</v>
      </c>
      <c r="D11" s="96" t="s">
        <v>228</v>
      </c>
      <c r="E11" s="93" t="s">
        <v>217</v>
      </c>
    </row>
    <row r="12" spans="1:5" ht="30" x14ac:dyDescent="0.25">
      <c r="A12" s="96" t="s">
        <v>245</v>
      </c>
      <c r="B12" s="94">
        <v>44592</v>
      </c>
      <c r="C12" s="95" t="s">
        <v>244</v>
      </c>
      <c r="D12" s="96" t="s">
        <v>247</v>
      </c>
      <c r="E12" s="93" t="s">
        <v>217</v>
      </c>
    </row>
    <row r="13" spans="1:5" x14ac:dyDescent="0.25">
      <c r="A13" s="93" t="s">
        <v>254</v>
      </c>
      <c r="B13" s="94">
        <v>44592</v>
      </c>
      <c r="C13" s="95" t="s">
        <v>244</v>
      </c>
      <c r="D13" s="96" t="s">
        <v>261</v>
      </c>
      <c r="E13" s="93" t="s">
        <v>217</v>
      </c>
    </row>
    <row r="14" spans="1:5" ht="45" x14ac:dyDescent="0.25">
      <c r="A14" s="98" t="s">
        <v>259</v>
      </c>
      <c r="B14" s="94">
        <v>44957</v>
      </c>
      <c r="C14" s="95" t="s">
        <v>256</v>
      </c>
      <c r="D14" s="96" t="s">
        <v>257</v>
      </c>
      <c r="E14" s="93" t="s">
        <v>217</v>
      </c>
    </row>
    <row r="15" spans="1:5" ht="45" x14ac:dyDescent="0.25">
      <c r="A15" s="98" t="s">
        <v>258</v>
      </c>
      <c r="B15" s="94">
        <v>44957</v>
      </c>
      <c r="C15" s="95" t="s">
        <v>256</v>
      </c>
      <c r="D15" s="96" t="s">
        <v>262</v>
      </c>
      <c r="E15" s="93" t="s">
        <v>217</v>
      </c>
    </row>
    <row r="16" spans="1:5" ht="45" x14ac:dyDescent="0.25">
      <c r="A16" s="98" t="s">
        <v>258</v>
      </c>
      <c r="B16" s="94">
        <v>45366</v>
      </c>
      <c r="C16" s="95" t="s">
        <v>268</v>
      </c>
      <c r="D16" s="96" t="s">
        <v>265</v>
      </c>
      <c r="E16" s="93" t="s">
        <v>217</v>
      </c>
    </row>
    <row r="17" spans="1:5" x14ac:dyDescent="0.25">
      <c r="A17" s="96" t="s">
        <v>245</v>
      </c>
      <c r="B17" s="94">
        <v>45366</v>
      </c>
      <c r="C17" s="95" t="s">
        <v>268</v>
      </c>
      <c r="D17" s="96" t="s">
        <v>264</v>
      </c>
      <c r="E17" s="93" t="s">
        <v>217</v>
      </c>
    </row>
    <row r="18" spans="1:5" x14ac:dyDescent="0.25">
      <c r="A18" s="102" t="s">
        <v>254</v>
      </c>
      <c r="B18" s="94">
        <v>45366</v>
      </c>
      <c r="C18" s="103" t="s">
        <v>268</v>
      </c>
      <c r="D18" s="104" t="s">
        <v>271</v>
      </c>
      <c r="E18" s="102" t="s">
        <v>217</v>
      </c>
    </row>
  </sheetData>
  <sheetProtection algorithmName="SHA-512" hashValue="ppGAjy9U88UmscU3dYGk+88Gq7X2xwBexGSRX8OjiDFo91KqkRHQsrHScijX5E9Acc1Ft7lCvIg4UMD1MXefww==" saltValue="Y9fOQO3YOlBdDAKTTnOr9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DataDictionary</vt:lpstr>
      <vt:lpstr>Kopfdaten</vt:lpstr>
      <vt:lpstr>Kopfdaten_Querprofile</vt:lpstr>
      <vt:lpstr>Querprofilmessungen</vt:lpstr>
      <vt:lpstr>Check</vt:lpstr>
      <vt:lpstr>Dropdowns</vt:lpstr>
      <vt:lpstr>Änderungsverzeichnis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Christine</dc:creator>
  <cp:lastModifiedBy>Weber, Christine</cp:lastModifiedBy>
  <dcterms:created xsi:type="dcterms:W3CDTF">2019-12-15T08:52:57Z</dcterms:created>
  <dcterms:modified xsi:type="dcterms:W3CDTF">2024-04-01T09:43:00Z</dcterms:modified>
</cp:coreProperties>
</file>