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Monitoring data" sheetId="1" r:id="rId1"/>
    <sheet name="Calculation" sheetId="2" r:id="rId2"/>
  </sheets>
  <definedNames>
    <definedName name="Conversion_factor">Calculation!$D$11</definedName>
    <definedName name="EF1Gas">Calculation!$D$10</definedName>
    <definedName name="EF2Gas">Calculation!$D$13</definedName>
    <definedName name="EFexisting">Calculation!$D$9</definedName>
    <definedName name="EFWV">Calculation!$D$5</definedName>
    <definedName name="Emission_factor">Calculation!$D$12</definedName>
    <definedName name="FCRF">Calculation!$D$4</definedName>
    <definedName name="MGasy">Calculation!$D$19</definedName>
    <definedName name="PEy">Calculation!$D$29</definedName>
    <definedName name="REexistingy">Calculation!$D$25</definedName>
    <definedName name="REnewy">Calculation!$D$24</definedName>
    <definedName name="REy">Calculation!$D$23</definedName>
    <definedName name="RFyinf20">Calculation!$D$6</definedName>
    <definedName name="RFysup20">Calculation!$D$7</definedName>
    <definedName name="SCanton">Calculation!$D$40</definedName>
    <definedName name="SumiWexistingiy">Calculation!$D$18</definedName>
    <definedName name="SumiWnewiy">Calculation!$D$17</definedName>
    <definedName name="WVN">Calculation!$D$8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0" i="1" l="1"/>
  <c r="G20" i="1" s="1"/>
  <c r="K22" i="1"/>
  <c r="G22" i="1" s="1"/>
  <c r="K21" i="1"/>
  <c r="G21" i="1" s="1"/>
  <c r="K19" i="1"/>
  <c r="G19" i="1" s="1"/>
  <c r="K18" i="1"/>
  <c r="G18" i="1" s="1"/>
  <c r="D10" i="2"/>
  <c r="D9" i="2" s="1"/>
  <c r="D25" i="2" s="1"/>
  <c r="D17" i="2" l="1"/>
  <c r="D24" i="2" s="1"/>
  <c r="D23" i="2" s="1"/>
  <c r="D36" i="2" s="1"/>
  <c r="D13" i="2"/>
  <c r="D29" i="2" s="1"/>
</calcChain>
</file>

<file path=xl/sharedStrings.xml><?xml version="1.0" encoding="utf-8"?>
<sst xmlns="http://schemas.openxmlformats.org/spreadsheetml/2006/main" count="214" uniqueCount="122">
  <si>
    <t>Consumer number</t>
  </si>
  <si>
    <t>Time of measurement</t>
  </si>
  <si>
    <t>Date of measurement</t>
  </si>
  <si>
    <t>Location of measuring device/source</t>
  </si>
  <si>
    <t>Measuring device/source</t>
  </si>
  <si>
    <t>Calibration</t>
  </si>
  <si>
    <t>Photos</t>
  </si>
  <si>
    <t>Address</t>
  </si>
  <si>
    <t>Meter reading at start [MWh]</t>
  </si>
  <si>
    <t>Meter reading at end [MWh]</t>
  </si>
  <si>
    <r>
      <t>EF</t>
    </r>
    <r>
      <rPr>
        <vertAlign val="subscript"/>
        <sz val="11"/>
        <color theme="1"/>
        <rFont val="Calibri"/>
        <family val="2"/>
        <scheme val="minor"/>
      </rPr>
      <t>WV</t>
    </r>
  </si>
  <si>
    <t>Name</t>
  </si>
  <si>
    <t>Description of parameter</t>
  </si>
  <si>
    <t>Value</t>
  </si>
  <si>
    <t xml:space="preserve">Unit </t>
  </si>
  <si>
    <t>Data source</t>
  </si>
  <si>
    <t>Standard emission factor for the local heating network</t>
  </si>
  <si>
    <t>Fixed parameters</t>
  </si>
  <si>
    <t>Dynamic parameters</t>
  </si>
  <si>
    <t>Description of parameter/measured value</t>
  </si>
  <si>
    <t>Unit</t>
  </si>
  <si>
    <t>Data-collection/evaluation tool</t>
  </si>
  <si>
    <t>Calibration procedure</t>
  </si>
  <si>
    <t xml:space="preserve">Person responsible </t>
  </si>
  <si>
    <t>MWh</t>
  </si>
  <si>
    <t>Heat meter</t>
  </si>
  <si>
    <t>+/- X%</t>
  </si>
  <si>
    <t>Every second</t>
  </si>
  <si>
    <t>Measuring device XY, company XY, type XYZ, measuring device number XYZ</t>
  </si>
  <si>
    <t>Digital remote reading from company XYZ</t>
  </si>
  <si>
    <t>Quality assurance is based on the requirements of the Measuring Instruments Ordinance of 15 February 2006 (MIO) and the corresponding implementing provisions of the Federal Department of Justice and Police (FDJP).</t>
  </si>
  <si>
    <t>Calculation of reference emissions</t>
  </si>
  <si>
    <t>Description</t>
  </si>
  <si>
    <t>Formula</t>
  </si>
  <si>
    <r>
      <t>RE</t>
    </r>
    <r>
      <rPr>
        <vertAlign val="subscript"/>
        <sz val="11"/>
        <color theme="1"/>
        <rFont val="Calibri"/>
        <family val="2"/>
        <scheme val="minor"/>
      </rPr>
      <t>new, y</t>
    </r>
  </si>
  <si>
    <t>Reference scenario emissions from new consumers in year y</t>
  </si>
  <si>
    <r>
      <rPr>
        <sz val="11"/>
        <color theme="1"/>
        <rFont val="Arial"/>
        <family val="2"/>
      </rPr>
      <t>∑</t>
    </r>
    <r>
      <rPr>
        <vertAlign val="subscript"/>
        <sz val="11"/>
        <color theme="1"/>
        <rFont val="Arial"/>
        <family val="2"/>
      </rPr>
      <t>i</t>
    </r>
    <r>
      <rPr>
        <sz val="11"/>
        <color theme="1"/>
        <rFont val="Arial"/>
        <family val="2"/>
      </rPr>
      <t xml:space="preserve"> </t>
    </r>
    <r>
      <rPr>
        <sz val="11"/>
        <color theme="1"/>
        <rFont val="Calibri"/>
        <family val="2"/>
        <scheme val="minor"/>
      </rPr>
      <t>W</t>
    </r>
    <r>
      <rPr>
        <vertAlign val="subscript"/>
        <sz val="11"/>
        <color theme="1"/>
        <rFont val="Calibri"/>
        <family val="2"/>
        <scheme val="minor"/>
      </rPr>
      <t>new,i,y</t>
    </r>
  </si>
  <si>
    <t>Sum of all quantities of heat supplied to new consumers, where the measuring point is the point of transfer from the local heating network to the consumer</t>
  </si>
  <si>
    <r>
      <rPr>
        <sz val="11"/>
        <color theme="1"/>
        <rFont val="Arial"/>
        <family val="2"/>
      </rPr>
      <t>∑</t>
    </r>
    <r>
      <rPr>
        <vertAlign val="subscript"/>
        <sz val="11"/>
        <color theme="1"/>
        <rFont val="Arial"/>
        <family val="2"/>
      </rPr>
      <t>i</t>
    </r>
    <r>
      <rPr>
        <sz val="11"/>
        <color theme="1"/>
        <rFont val="Arial"/>
        <family val="2"/>
      </rPr>
      <t xml:space="preserve"> </t>
    </r>
    <r>
      <rPr>
        <sz val="11"/>
        <color theme="1"/>
        <rFont val="Calibri"/>
        <family val="2"/>
        <scheme val="minor"/>
      </rPr>
      <t>W</t>
    </r>
    <r>
      <rPr>
        <vertAlign val="subscript"/>
        <sz val="11"/>
        <color theme="1"/>
        <rFont val="Calibri"/>
        <family val="2"/>
        <scheme val="minor"/>
      </rPr>
      <t>existing,i,y</t>
    </r>
  </si>
  <si>
    <t>Sum of all quantities of heat supplied to existing consumers, where the measuring point is the point of transfer from the local heating network to the consumer</t>
  </si>
  <si>
    <r>
      <t>RE</t>
    </r>
    <r>
      <rPr>
        <vertAlign val="subscript"/>
        <sz val="11"/>
        <color theme="1"/>
        <rFont val="Calibri"/>
        <family val="2"/>
        <scheme val="minor"/>
      </rPr>
      <t>existing, y</t>
    </r>
  </si>
  <si>
    <t>Reference scenario emissions from existing consumers in year y</t>
  </si>
  <si>
    <r>
      <t>RF</t>
    </r>
    <r>
      <rPr>
        <vertAlign val="subscript"/>
        <sz val="11"/>
        <color theme="1"/>
        <rFont val="Calibri"/>
        <family val="2"/>
        <scheme val="minor"/>
      </rPr>
      <t>y&lt;20</t>
    </r>
  </si>
  <si>
    <r>
      <t>RF</t>
    </r>
    <r>
      <rPr>
        <vertAlign val="subscript"/>
        <sz val="11"/>
        <color theme="1"/>
        <rFont val="Calibri"/>
        <family val="2"/>
        <scheme val="minor"/>
      </rPr>
      <t>y&gt;=20</t>
    </r>
  </si>
  <si>
    <t>-</t>
  </si>
  <si>
    <t>WVN</t>
  </si>
  <si>
    <t>Emission factor for the local heating network, depending on the type of central boiler to be replaced</t>
  </si>
  <si>
    <r>
      <t>EF</t>
    </r>
    <r>
      <rPr>
        <vertAlign val="subscript"/>
        <sz val="11"/>
        <color theme="1"/>
        <rFont val="Calibri"/>
        <family val="2"/>
        <scheme val="minor"/>
      </rPr>
      <t>existing</t>
    </r>
  </si>
  <si>
    <r>
      <t>EF1</t>
    </r>
    <r>
      <rPr>
        <vertAlign val="subscript"/>
        <sz val="11"/>
        <color theme="1"/>
        <rFont val="Calibri"/>
        <family val="2"/>
        <scheme val="minor"/>
      </rPr>
      <t>gas</t>
    </r>
  </si>
  <si>
    <t>Conversion factor</t>
  </si>
  <si>
    <t>TJ/MWh</t>
  </si>
  <si>
    <t>Emission factor for natural gas</t>
  </si>
  <si>
    <t>Natural gas in gaseous state</t>
  </si>
  <si>
    <t>Calculation of project emissions</t>
  </si>
  <si>
    <r>
      <t>PE</t>
    </r>
    <r>
      <rPr>
        <vertAlign val="subscript"/>
        <sz val="11"/>
        <color theme="1"/>
        <rFont val="Calibri"/>
        <family val="2"/>
        <scheme val="minor"/>
      </rPr>
      <t>y</t>
    </r>
  </si>
  <si>
    <r>
      <t>M</t>
    </r>
    <r>
      <rPr>
        <vertAlign val="subscript"/>
        <sz val="11"/>
        <color theme="1"/>
        <rFont val="Calibri"/>
        <family val="2"/>
        <scheme val="minor"/>
      </rPr>
      <t>gas,y</t>
    </r>
  </si>
  <si>
    <t>Quantity of gas burned to operate the heating system in year y</t>
  </si>
  <si>
    <t>Gas measuring device</t>
  </si>
  <si>
    <t>Annual meter reading and calculation of difference</t>
  </si>
  <si>
    <t>Continuous</t>
  </si>
  <si>
    <r>
      <t>EF2</t>
    </r>
    <r>
      <rPr>
        <vertAlign val="subscript"/>
        <sz val="11"/>
        <color theme="1"/>
        <rFont val="Calibri"/>
        <family val="2"/>
        <scheme val="minor"/>
      </rPr>
      <t>gas</t>
    </r>
  </si>
  <si>
    <t>Leakage</t>
  </si>
  <si>
    <t>N/A</t>
  </si>
  <si>
    <t>Calculation of emission reductions</t>
  </si>
  <si>
    <r>
      <t>ER</t>
    </r>
    <r>
      <rPr>
        <vertAlign val="subscript"/>
        <sz val="11"/>
        <color theme="1"/>
        <rFont val="Calibri"/>
        <family val="2"/>
        <scheme val="minor"/>
      </rPr>
      <t>y</t>
    </r>
  </si>
  <si>
    <t>Emission reductions in year y</t>
  </si>
  <si>
    <t>Reference scenario emissions in year y</t>
  </si>
  <si>
    <r>
      <t>RE</t>
    </r>
    <r>
      <rPr>
        <vertAlign val="subscript"/>
        <sz val="11"/>
        <color theme="1"/>
        <rFont val="Calibri"/>
        <family val="2"/>
        <scheme val="minor"/>
      </rPr>
      <t>y</t>
    </r>
  </si>
  <si>
    <t>FCRF</t>
  </si>
  <si>
    <t xml:space="preserve">Allowance factor for the feed-in remuneration at cost (CRF); this parameter must be set at 1 because no CRF is received.
</t>
  </si>
  <si>
    <t>Street 1, 1234 Town/city</t>
  </si>
  <si>
    <t>Street 3, 1234 Town/city</t>
  </si>
  <si>
    <t>Street 12, 1234 Town/city</t>
  </si>
  <si>
    <t>Street 100, 1234 Town/city</t>
  </si>
  <si>
    <t>Street 2, 1234 Town/city</t>
  </si>
  <si>
    <t>Consumer address</t>
  </si>
  <si>
    <t>Heat meter no. x</t>
  </si>
  <si>
    <t>Calibration valid until end of 2028</t>
  </si>
  <si>
    <t>Heat supply in monitoring period</t>
  </si>
  <si>
    <t>Share of the emission reductions that the canton has declared for itself in the Buildings Programme</t>
  </si>
  <si>
    <t>Plausibility check of data and calculations</t>
  </si>
  <si>
    <t>Type of plausibility check</t>
  </si>
  <si>
    <r>
      <t>PL</t>
    </r>
    <r>
      <rPr>
        <vertAlign val="subscript"/>
        <sz val="11"/>
        <color theme="1"/>
        <rFont val="Calibri"/>
        <family val="2"/>
        <scheme val="minor"/>
      </rPr>
      <t>gas</t>
    </r>
  </si>
  <si>
    <t>Gas supplier's bills, see FILENAME</t>
  </si>
  <si>
    <t>Project number</t>
  </si>
  <si>
    <t>XXXX</t>
  </si>
  <si>
    <t>Project name</t>
  </si>
  <si>
    <t>NAME</t>
  </si>
  <si>
    <t>Monitoring report prepared by</t>
  </si>
  <si>
    <t>FIRST NAME, LAST NAME, POSITION, COMPANY</t>
  </si>
  <si>
    <t>Year of connection</t>
  </si>
  <si>
    <t>YYYY</t>
  </si>
  <si>
    <t>Monitoring period from</t>
  </si>
  <si>
    <t>Monitoring period to</t>
  </si>
  <si>
    <t>Monitoring report version</t>
  </si>
  <si>
    <t>Monitoring report date</t>
  </si>
  <si>
    <r>
      <t>Name (only if exempt from CO</t>
    </r>
    <r>
      <rPr>
        <b/>
        <vertAlign val="subscript"/>
        <sz val="11"/>
        <color theme="1"/>
        <rFont val="Calibri"/>
        <family val="2"/>
        <scheme val="minor"/>
      </rPr>
      <t xml:space="preserve">2 </t>
    </r>
    <r>
      <rPr>
        <b/>
        <sz val="11"/>
        <color theme="1"/>
        <rFont val="Calibri"/>
        <family val="2"/>
        <scheme val="minor"/>
      </rPr>
      <t>levy)</t>
    </r>
  </si>
  <si>
    <r>
      <t>CO</t>
    </r>
    <r>
      <rPr>
        <u/>
        <vertAlign val="subscript"/>
        <sz val="11"/>
        <color theme="10"/>
        <rFont val="Calibri"/>
        <family val="2"/>
        <scheme val="minor"/>
      </rPr>
      <t>2</t>
    </r>
    <r>
      <rPr>
        <u/>
        <sz val="11"/>
        <color theme="10"/>
        <rFont val="Calibri"/>
        <family val="2"/>
        <scheme val="minor"/>
      </rPr>
      <t> Ordinance, Annex 3a, section 3.4</t>
    </r>
  </si>
  <si>
    <r>
      <t>CO</t>
    </r>
    <r>
      <rPr>
        <u/>
        <vertAlign val="subscript"/>
        <sz val="11"/>
        <color theme="10"/>
        <rFont val="Calibri"/>
        <family val="2"/>
        <scheme val="minor"/>
      </rPr>
      <t>2 </t>
    </r>
    <r>
      <rPr>
        <u/>
        <sz val="11"/>
        <color theme="10"/>
        <rFont val="Calibri"/>
        <family val="2"/>
        <scheme val="minor"/>
      </rPr>
      <t>Ordinance, Annex 3a, section 3.4</t>
    </r>
  </si>
  <si>
    <r>
      <t>CO</t>
    </r>
    <r>
      <rPr>
        <u/>
        <vertAlign val="subscript"/>
        <sz val="11"/>
        <color theme="10"/>
        <rFont val="Calibri"/>
        <family val="2"/>
        <scheme val="minor"/>
      </rPr>
      <t>2 </t>
    </r>
    <r>
      <rPr>
        <u/>
        <sz val="11"/>
        <color theme="10"/>
        <rFont val="Calibri"/>
        <family val="2"/>
        <scheme val="minor"/>
      </rPr>
      <t>Ordinance, Annex 10</t>
    </r>
  </si>
  <si>
    <r>
      <t>CO</t>
    </r>
    <r>
      <rPr>
        <u/>
        <vertAlign val="subscript"/>
        <sz val="11"/>
        <color theme="10"/>
        <rFont val="Calibri"/>
        <family val="2"/>
        <scheme val="minor"/>
      </rPr>
      <t>2</t>
    </r>
    <r>
      <rPr>
        <u/>
        <sz val="11"/>
        <color theme="10"/>
        <rFont val="Calibri"/>
        <family val="2"/>
        <scheme val="minor"/>
      </rPr>
      <t> Ordinance, Annex 3a, section 3.5</t>
    </r>
  </si>
  <si>
    <r>
      <t>tCO</t>
    </r>
    <r>
      <rPr>
        <vertAlign val="subscript"/>
        <sz val="11"/>
        <color theme="1"/>
        <rFont val="Calibri"/>
        <family val="2"/>
        <scheme val="minor"/>
      </rPr>
      <t>2</t>
    </r>
    <r>
      <rPr>
        <sz val="11"/>
        <color theme="1"/>
        <rFont val="Calibri"/>
        <family val="2"/>
        <scheme val="minor"/>
      </rPr>
      <t>e/MWh</t>
    </r>
  </si>
  <si>
    <r>
      <t>tCO</t>
    </r>
    <r>
      <rPr>
        <vertAlign val="subscript"/>
        <sz val="11"/>
        <color theme="1"/>
        <rFont val="Calibri"/>
        <family val="2"/>
        <scheme val="minor"/>
      </rPr>
      <t>2</t>
    </r>
    <r>
      <rPr>
        <sz val="11"/>
        <color theme="1"/>
        <rFont val="Calibri"/>
        <family val="2"/>
        <scheme val="minor"/>
      </rPr>
      <t>/TJ</t>
    </r>
  </si>
  <si>
    <r>
      <t>For converting the unit tCO</t>
    </r>
    <r>
      <rPr>
        <vertAlign val="subscript"/>
        <sz val="11"/>
        <color theme="1"/>
        <rFont val="Calibri"/>
        <family val="2"/>
        <scheme val="minor"/>
      </rPr>
      <t>2</t>
    </r>
    <r>
      <rPr>
        <sz val="11"/>
        <color theme="1"/>
        <rFont val="Calibri"/>
        <family val="2"/>
        <scheme val="minor"/>
      </rPr>
      <t>eq/TJ into tCO</t>
    </r>
    <r>
      <rPr>
        <vertAlign val="subscript"/>
        <sz val="11"/>
        <color theme="1"/>
        <rFont val="Calibri"/>
        <family val="2"/>
        <scheme val="minor"/>
      </rPr>
      <t>2</t>
    </r>
    <r>
      <rPr>
        <sz val="11"/>
        <color theme="1"/>
        <rFont val="Calibri"/>
        <family val="2"/>
        <scheme val="minor"/>
      </rPr>
      <t>eq/MWh, the factor 0.0036 TJ/MWh must be used.</t>
    </r>
  </si>
  <si>
    <r>
      <t>Emission factor for natural gas in accordance with Annex 10 of the CO</t>
    </r>
    <r>
      <rPr>
        <vertAlign val="subscript"/>
        <sz val="11"/>
        <color theme="1"/>
        <rFont val="Calibri"/>
        <family val="2"/>
        <scheme val="minor"/>
      </rPr>
      <t>2</t>
    </r>
    <r>
      <rPr>
        <sz val="11"/>
        <color theme="1"/>
        <rFont val="Calibri"/>
        <family val="2"/>
        <scheme val="minor"/>
      </rPr>
      <t xml:space="preserve"> Ordinance</t>
    </r>
  </si>
  <si>
    <r>
      <t>Emission factor for natural gas in accordance with Annex 10 converted into tCO</t>
    </r>
    <r>
      <rPr>
        <vertAlign val="subscript"/>
        <sz val="11"/>
        <color theme="1"/>
        <rFont val="Calibri"/>
        <family val="2"/>
        <scheme val="minor"/>
      </rPr>
      <t>2</t>
    </r>
    <r>
      <rPr>
        <sz val="11"/>
        <color theme="1"/>
        <rFont val="Calibri"/>
        <family val="2"/>
        <scheme val="minor"/>
      </rPr>
      <t>eq/MWh</t>
    </r>
  </si>
  <si>
    <t>Description of measurement procedure</t>
  </si>
  <si>
    <t>Measurement interval</t>
  </si>
  <si>
    <t>First and last name, position, company</t>
  </si>
  <si>
    <t>Reference factor for year y; this is 100% if year y falls within 20 years of the installation of the old boiler, otherwise it is 70%.</t>
  </si>
  <si>
    <r>
      <t>tCO</t>
    </r>
    <r>
      <rPr>
        <vertAlign val="subscript"/>
        <sz val="11"/>
        <color theme="1"/>
        <rFont val="Calibri"/>
        <family val="2"/>
        <scheme val="minor"/>
      </rPr>
      <t>2</t>
    </r>
    <r>
      <rPr>
        <sz val="11"/>
        <color theme="1"/>
        <rFont val="Calibri"/>
        <family val="2"/>
        <scheme val="minor"/>
      </rPr>
      <t>e</t>
    </r>
  </si>
  <si>
    <r>
      <t>Apportionment of effect and interfaces with other instruments of the CO</t>
    </r>
    <r>
      <rPr>
        <b/>
        <vertAlign val="subscript"/>
        <sz val="18"/>
        <color theme="1"/>
        <rFont val="Calibri"/>
        <family val="2"/>
        <scheme val="minor"/>
      </rPr>
      <t>2</t>
    </r>
    <r>
      <rPr>
        <b/>
        <sz val="18"/>
        <color theme="1"/>
        <rFont val="Calibri"/>
        <family val="2"/>
        <scheme val="minor"/>
      </rPr>
      <t xml:space="preserve"> Act (where applicable)</t>
    </r>
  </si>
  <si>
    <r>
      <t>PL</t>
    </r>
    <r>
      <rPr>
        <vertAlign val="subscript"/>
        <sz val="11"/>
        <color theme="1"/>
        <rFont val="Calibri"/>
        <family val="2"/>
        <scheme val="minor"/>
      </rPr>
      <t>gas</t>
    </r>
    <r>
      <rPr>
        <sz val="11"/>
        <color theme="1"/>
        <rFont val="Calibri"/>
        <family val="2"/>
        <scheme val="minor"/>
      </rPr>
      <t xml:space="preserve"> is compared with the measured value M</t>
    </r>
    <r>
      <rPr>
        <vertAlign val="subscript"/>
        <sz val="11"/>
        <color theme="1"/>
        <rFont val="Calibri"/>
        <family val="2"/>
        <scheme val="minor"/>
      </rPr>
      <t>gas,y</t>
    </r>
    <r>
      <rPr>
        <sz val="11"/>
        <color theme="1"/>
        <rFont val="Calibri"/>
        <family val="2"/>
        <scheme val="minor"/>
      </rPr>
      <t xml:space="preserve"> to check the plausibility of the measured gas value for the project emissions. </t>
    </r>
  </si>
  <si>
    <r>
      <t>Quantity of gas for the peak load boiler, based on gas supplier invoices
Comparison shows that M</t>
    </r>
    <r>
      <rPr>
        <vertAlign val="subscript"/>
        <sz val="11"/>
        <color theme="1"/>
        <rFont val="Calibri"/>
        <family val="2"/>
        <scheme val="minor"/>
      </rPr>
      <t>gas,y</t>
    </r>
    <r>
      <rPr>
        <sz val="11"/>
        <color theme="1"/>
        <rFont val="Calibri"/>
        <family val="2"/>
        <scheme val="minor"/>
      </rPr>
      <t xml:space="preserve"> measured values are plausible (deviation &lt;1%)</t>
    </r>
  </si>
  <si>
    <t>Precision of measurement method</t>
  </si>
  <si>
    <t xml:space="preserve">Standard deduction of 10% for heat losses from the heating network </t>
  </si>
  <si>
    <t>Expected project emissions from the project or the programme component in year y</t>
  </si>
  <si>
    <t>Apportionment of effect of DATE, see FILENAME</t>
  </si>
  <si>
    <r>
      <t>S</t>
    </r>
    <r>
      <rPr>
        <vertAlign val="subscript"/>
        <sz val="11"/>
        <color theme="1"/>
        <rFont val="Calibri"/>
        <family val="2"/>
        <scheme val="minor"/>
      </rPr>
      <t>Canton</t>
    </r>
  </si>
  <si>
    <t>New building [yes/no]</t>
  </si>
  <si>
    <t>no</t>
  </si>
  <si>
    <r>
      <t>Exempt from CO</t>
    </r>
    <r>
      <rPr>
        <b/>
        <vertAlign val="subscript"/>
        <sz val="11"/>
        <color theme="1"/>
        <rFont val="Calibri"/>
        <family val="2"/>
        <scheme val="minor"/>
      </rPr>
      <t>2</t>
    </r>
    <r>
      <rPr>
        <b/>
        <sz val="11"/>
        <color theme="1"/>
        <rFont val="Calibri"/>
        <family val="2"/>
        <scheme val="minor"/>
      </rPr>
      <t xml:space="preserve"> levy? [yes/no]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</si>
</sst>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 #,##0.000_ ;_ * \-#,##0.000_ ;_ * &quot;-&quot;??_ ;_ @_ "/>
    <numFmt numFmtId="165" formatCode="_ * #,##0.0000_ ;_ * \-#,##0.0000_ ;_ * &quot;-&quot;??_ ;_ @_ "/>
    <numFmt numFmtId="166" formatCode="_ * #,##0.000_ ;_ * \-#,##0.000_ ;_ * &quot;-&quot;???_ ;_ @_ "/>
    <numFmt numFmtId="167" formatCode="0.000"/>
    <numFmt numFmtId="168" formatCode="_ * #,##0_ ;_ * \-#,##0_ ;_ * &quot;-&quot;??_ ;_ @_ "/>
  </numFmts>
  <fonts count="12" x14ac:knownFonts="1">
    <font>
      <sz val="11"/>
      <color theme="1"/>
      <name val="Calibri"/>
      <family val="2"/>
      <scheme val="minor"/>
    </font>
    <font>
      <sz val="11"/>
      <color theme="1"/>
      <name val="Arial"/>
      <family val="2"/>
    </font>
    <font>
      <sz val="11"/>
      <color theme="1"/>
      <name val="Calibri"/>
      <family val="2"/>
      <scheme val="minor"/>
    </font>
    <font>
      <b/>
      <sz val="10"/>
      <color theme="1"/>
      <name val="Arial"/>
      <family val="2"/>
    </font>
    <font>
      <b/>
      <sz val="11"/>
      <color theme="1"/>
      <name val="Calibri"/>
      <family val="2"/>
      <scheme val="minor"/>
    </font>
    <font>
      <vertAlign val="subscript"/>
      <sz val="11"/>
      <color theme="1"/>
      <name val="Calibri"/>
      <family val="2"/>
      <scheme val="minor"/>
    </font>
    <font>
      <u/>
      <sz val="11"/>
      <color theme="10"/>
      <name val="Calibri"/>
      <family val="2"/>
      <scheme val="minor"/>
    </font>
    <font>
      <vertAlign val="subscript"/>
      <sz val="11"/>
      <color theme="1"/>
      <name val="Arial"/>
      <family val="2"/>
    </font>
    <font>
      <b/>
      <sz val="18"/>
      <color theme="1"/>
      <name val="Calibri"/>
      <family val="2"/>
      <scheme val="minor"/>
    </font>
    <font>
      <b/>
      <vertAlign val="subscript"/>
      <sz val="11"/>
      <color theme="1"/>
      <name val="Calibri"/>
      <family val="2"/>
      <scheme val="minor"/>
    </font>
    <font>
      <u/>
      <vertAlign val="subscript"/>
      <sz val="11"/>
      <color theme="10"/>
      <name val="Calibri"/>
      <family val="2"/>
      <scheme val="minor"/>
    </font>
    <font>
      <b/>
      <vertAlign val="subscript"/>
      <sz val="18"/>
      <color theme="1"/>
      <name val="Calibri"/>
      <family val="2"/>
      <scheme val="minor"/>
    </font>
  </fonts>
  <fills count="2">
    <fill>
      <patternFill patternType="none"/>
    </fill>
    <fill>
      <patternFill patternType="gray125"/>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2" fillId="0" borderId="0" applyFont="0" applyFill="0" applyBorder="0" applyAlignment="0" applyProtection="0"/>
    <xf numFmtId="0" fontId="6" fillId="0" borderId="0" applyNumberFormat="0" applyFill="0" applyBorder="0" applyAlignment="0" applyProtection="0"/>
  </cellStyleXfs>
  <cellXfs count="64">
    <xf numFmtId="0" fontId="0" fillId="0" borderId="0" xfId="0"/>
    <xf numFmtId="0" fontId="4" fillId="0" borderId="0" xfId="0" applyFont="1"/>
    <xf numFmtId="0" fontId="0" fillId="0" borderId="0" xfId="0" applyAlignment="1">
      <alignment wrapText="1"/>
    </xf>
    <xf numFmtId="0" fontId="0" fillId="0" borderId="0" xfId="0" quotePrefix="1" applyAlignment="1">
      <alignment wrapText="1"/>
    </xf>
    <xf numFmtId="0" fontId="4" fillId="0" borderId="0" xfId="0" applyFont="1" applyAlignment="1">
      <alignment wrapText="1"/>
    </xf>
    <xf numFmtId="168" fontId="0" fillId="0" borderId="0" xfId="1" applyNumberFormat="1" applyFont="1"/>
    <xf numFmtId="0" fontId="0" fillId="0" borderId="0" xfId="0" applyFont="1"/>
    <xf numFmtId="14" fontId="0" fillId="0" borderId="0" xfId="0" applyNumberFormat="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0" xfId="0" applyFont="1" applyBorder="1"/>
    <xf numFmtId="0" fontId="4" fillId="0" borderId="5" xfId="0" applyFont="1" applyBorder="1"/>
    <xf numFmtId="0" fontId="0" fillId="0" borderId="4" xfId="0" applyBorder="1" applyAlignment="1">
      <alignment wrapText="1"/>
    </xf>
    <xf numFmtId="0" fontId="0" fillId="0" borderId="0" xfId="0" applyBorder="1" applyAlignment="1">
      <alignment wrapText="1"/>
    </xf>
    <xf numFmtId="0" fontId="6" fillId="0" borderId="5" xfId="2" applyBorder="1"/>
    <xf numFmtId="0" fontId="0" fillId="0" borderId="4" xfId="0" applyBorder="1"/>
    <xf numFmtId="0" fontId="0" fillId="0" borderId="0" xfId="0" applyBorder="1"/>
    <xf numFmtId="9" fontId="0" fillId="0" borderId="0" xfId="0" applyNumberFormat="1" applyBorder="1"/>
    <xf numFmtId="166" fontId="0" fillId="0" borderId="0" xfId="0" applyNumberFormat="1" applyBorder="1"/>
    <xf numFmtId="164" fontId="0" fillId="0" borderId="0" xfId="1" applyNumberFormat="1" applyFont="1" applyBorder="1"/>
    <xf numFmtId="165" fontId="0" fillId="0" borderId="0" xfId="1" applyNumberFormat="1" applyFont="1" applyBorder="1"/>
    <xf numFmtId="0" fontId="0" fillId="0" borderId="6" xfId="0" applyBorder="1"/>
    <xf numFmtId="0" fontId="0" fillId="0" borderId="7" xfId="0" applyBorder="1" applyAlignment="1">
      <alignment wrapText="1"/>
    </xf>
    <xf numFmtId="167" fontId="0" fillId="0" borderId="7" xfId="0" applyNumberFormat="1" applyBorder="1"/>
    <xf numFmtId="0" fontId="0" fillId="0" borderId="7" xfId="0" applyBorder="1"/>
    <xf numFmtId="0" fontId="6" fillId="0" borderId="8" xfId="2" applyBorder="1"/>
    <xf numFmtId="0" fontId="4" fillId="0" borderId="4" xfId="0" applyFont="1" applyBorder="1" applyAlignment="1">
      <alignment wrapText="1"/>
    </xf>
    <xf numFmtId="0" fontId="4" fillId="0" borderId="0" xfId="0" applyFont="1" applyBorder="1" applyAlignment="1">
      <alignment wrapText="1"/>
    </xf>
    <xf numFmtId="0" fontId="3" fillId="0" borderId="0" xfId="0" applyFont="1" applyBorder="1" applyAlignment="1">
      <alignment wrapText="1"/>
    </xf>
    <xf numFmtId="0" fontId="4" fillId="0" borderId="5" xfId="0" applyFont="1" applyBorder="1" applyAlignment="1">
      <alignment wrapText="1"/>
    </xf>
    <xf numFmtId="168" fontId="0" fillId="0" borderId="0" xfId="1" applyNumberFormat="1" applyFont="1" applyBorder="1" applyAlignment="1">
      <alignment wrapText="1"/>
    </xf>
    <xf numFmtId="0" fontId="0" fillId="0" borderId="0" xfId="0" quotePrefix="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quotePrefix="1" applyBorder="1" applyAlignment="1">
      <alignment wrapText="1"/>
    </xf>
    <xf numFmtId="0" fontId="0" fillId="0" borderId="8" xfId="0" applyBorder="1" applyAlignment="1">
      <alignment wrapText="1"/>
    </xf>
    <xf numFmtId="0" fontId="0" fillId="0" borderId="4" xfId="0" applyFont="1" applyBorder="1"/>
    <xf numFmtId="0" fontId="0" fillId="0" borderId="0" xfId="0" applyFont="1" applyBorder="1"/>
    <xf numFmtId="168" fontId="0" fillId="0" borderId="0" xfId="1" applyNumberFormat="1" applyFont="1" applyBorder="1"/>
    <xf numFmtId="0" fontId="0" fillId="0" borderId="5" xfId="0" applyFont="1" applyBorder="1"/>
    <xf numFmtId="0" fontId="0" fillId="0" borderId="5" xfId="0" applyBorder="1"/>
    <xf numFmtId="168" fontId="0" fillId="0" borderId="7" xfId="1" applyNumberFormat="1" applyFont="1" applyBorder="1"/>
    <xf numFmtId="0" fontId="0" fillId="0" borderId="8" xfId="0" applyBorder="1"/>
    <xf numFmtId="0" fontId="0" fillId="0" borderId="2" xfId="0" applyBorder="1"/>
    <xf numFmtId="168" fontId="0" fillId="0" borderId="2" xfId="1" applyNumberFormat="1" applyFont="1" applyBorder="1"/>
    <xf numFmtId="0" fontId="0" fillId="0" borderId="3" xfId="0" applyBorder="1"/>
    <xf numFmtId="168" fontId="4" fillId="0" borderId="0" xfId="1" applyNumberFormat="1" applyFont="1" applyBorder="1"/>
    <xf numFmtId="0" fontId="4" fillId="0" borderId="6" xfId="0" applyFont="1" applyBorder="1"/>
    <xf numFmtId="14" fontId="0" fillId="0" borderId="5" xfId="0" applyNumberFormat="1" applyBorder="1"/>
    <xf numFmtId="14" fontId="0" fillId="0" borderId="8" xfId="0" applyNumberFormat="1" applyBorder="1"/>
    <xf numFmtId="0" fontId="4" fillId="0" borderId="4" xfId="0" applyFont="1" applyFill="1" applyBorder="1"/>
    <xf numFmtId="0" fontId="0" fillId="0" borderId="6" xfId="0" applyFont="1" applyFill="1" applyBorder="1"/>
    <xf numFmtId="9" fontId="0" fillId="0" borderId="7" xfId="0" applyNumberFormat="1" applyBorder="1"/>
    <xf numFmtId="168" fontId="0" fillId="0" borderId="7" xfId="1" applyNumberFormat="1" applyFont="1" applyBorder="1" applyAlignment="1">
      <alignment wrapText="1"/>
    </xf>
    <xf numFmtId="0" fontId="0" fillId="0" borderId="7" xfId="0" applyFont="1" applyBorder="1" applyAlignment="1">
      <alignment wrapText="1"/>
    </xf>
    <xf numFmtId="168" fontId="2" fillId="0" borderId="7" xfId="1" applyNumberFormat="1" applyFont="1" applyBorder="1"/>
    <xf numFmtId="0" fontId="0" fillId="0" borderId="7" xfId="0" applyFont="1" applyBorder="1"/>
    <xf numFmtId="0" fontId="0" fillId="0" borderId="8" xfId="0" applyFont="1" applyBorder="1" applyAlignment="1">
      <alignment wrapText="1"/>
    </xf>
    <xf numFmtId="0" fontId="8" fillId="0" borderId="1" xfId="0" applyFont="1" applyBorder="1"/>
    <xf numFmtId="0" fontId="8" fillId="0" borderId="1" xfId="0" applyFont="1" applyFill="1" applyBorder="1"/>
    <xf numFmtId="0" fontId="0" fillId="0" borderId="2" xfId="0" applyFont="1" applyBorder="1"/>
    <xf numFmtId="0" fontId="4" fillId="0" borderId="6" xfId="0" applyFont="1" applyBorder="1" applyAlignment="1">
      <alignment wrapText="1"/>
    </xf>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fedlex.admin.ch/eli/cc/2012/856/en" TargetMode="External"/><Relationship Id="rId3" Type="http://schemas.openxmlformats.org/officeDocument/2006/relationships/hyperlink" Target="https://www.fedlex.admin.ch/eli/cc/2012/856/en" TargetMode="External"/><Relationship Id="rId7" Type="http://schemas.openxmlformats.org/officeDocument/2006/relationships/hyperlink" Target="https://www.fedlex.admin.ch/eli/cc/2012/856/en" TargetMode="External"/><Relationship Id="rId12" Type="http://schemas.openxmlformats.org/officeDocument/2006/relationships/printerSettings" Target="../printerSettings/printerSettings2.bin"/><Relationship Id="rId2" Type="http://schemas.openxmlformats.org/officeDocument/2006/relationships/hyperlink" Target="https://www.fedlex.admin.ch/eli/cc/2012/856/de" TargetMode="External"/><Relationship Id="rId1" Type="http://schemas.openxmlformats.org/officeDocument/2006/relationships/hyperlink" Target="https://www.fedlex.admin.ch/eli/cc/2012/856/en" TargetMode="External"/><Relationship Id="rId6" Type="http://schemas.openxmlformats.org/officeDocument/2006/relationships/hyperlink" Target="https://www.fedlex.admin.ch/eli/cc/2012/856/en" TargetMode="External"/><Relationship Id="rId11" Type="http://schemas.openxmlformats.org/officeDocument/2006/relationships/hyperlink" Target="https://www.fedlex.admin.ch/eli/cc/2012/856/en" TargetMode="External"/><Relationship Id="rId5" Type="http://schemas.openxmlformats.org/officeDocument/2006/relationships/hyperlink" Target="https://www.fedlex.admin.ch/eli/cc/2012/856/en" TargetMode="External"/><Relationship Id="rId10" Type="http://schemas.openxmlformats.org/officeDocument/2006/relationships/hyperlink" Target="https://www.fedlex.admin.ch/eli/cc/2012/856/en" TargetMode="External"/><Relationship Id="rId4" Type="http://schemas.openxmlformats.org/officeDocument/2006/relationships/hyperlink" Target="https://www.fedlex.admin.ch/eli/cc/2012/856/en" TargetMode="External"/><Relationship Id="rId9" Type="http://schemas.openxmlformats.org/officeDocument/2006/relationships/hyperlink" Target="https://www.fedlex.admin.ch/eli/cc/2012/856/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zoomScale="85" zoomScaleNormal="85" workbookViewId="0">
      <selection activeCell="F23" sqref="F23"/>
    </sheetView>
  </sheetViews>
  <sheetFormatPr baseColWidth="10" defaultColWidth="9.140625" defaultRowHeight="15" x14ac:dyDescent="0.25"/>
  <cols>
    <col min="1" max="1" width="19.7109375" customWidth="1"/>
    <col min="2" max="2" width="34.140625" customWidth="1"/>
    <col min="3" max="3" width="26.5703125" customWidth="1"/>
    <col min="4" max="4" width="18.140625" customWidth="1"/>
    <col min="5" max="5" width="21.42578125" customWidth="1"/>
    <col min="6" max="6" width="28" customWidth="1"/>
    <col min="7" max="7" width="27.5703125" customWidth="1"/>
    <col min="8" max="8" width="29.140625" customWidth="1"/>
    <col min="9" max="9" width="23.140625" customWidth="1"/>
    <col min="10" max="10" width="21" customWidth="1"/>
    <col min="11" max="11" width="24.42578125" customWidth="1"/>
    <col min="12" max="13" width="18.7109375" customWidth="1"/>
    <col min="14" max="14" width="29.85546875" bestFit="1" customWidth="1"/>
    <col min="15" max="15" width="25" bestFit="1" customWidth="1"/>
    <col min="16" max="16" width="34.5703125" bestFit="1" customWidth="1"/>
    <col min="17" max="17" width="6.28515625" bestFit="1" customWidth="1"/>
  </cols>
  <sheetData>
    <row r="1" spans="1:3" x14ac:dyDescent="0.25">
      <c r="A1" s="8" t="s">
        <v>84</v>
      </c>
      <c r="B1" s="62" t="s">
        <v>85</v>
      </c>
      <c r="C1" s="47"/>
    </row>
    <row r="2" spans="1:3" x14ac:dyDescent="0.25">
      <c r="A2" s="11" t="s">
        <v>86</v>
      </c>
      <c r="B2" s="39" t="s">
        <v>87</v>
      </c>
      <c r="C2" s="42"/>
    </row>
    <row r="3" spans="1:3" ht="30.75" thickBot="1" x14ac:dyDescent="0.3">
      <c r="A3" s="63" t="s">
        <v>88</v>
      </c>
      <c r="B3" s="58" t="s">
        <v>89</v>
      </c>
      <c r="C3" s="44"/>
    </row>
    <row r="5" spans="1:3" ht="15.75" thickBot="1" x14ac:dyDescent="0.3"/>
    <row r="6" spans="1:3" x14ac:dyDescent="0.25">
      <c r="A6" s="8" t="s">
        <v>94</v>
      </c>
      <c r="B6" s="45"/>
      <c r="C6" s="47">
        <v>2.2999999999999998</v>
      </c>
    </row>
    <row r="7" spans="1:3" x14ac:dyDescent="0.25">
      <c r="A7" s="11" t="s">
        <v>95</v>
      </c>
      <c r="B7" s="18"/>
      <c r="C7" s="50">
        <v>45322</v>
      </c>
    </row>
    <row r="8" spans="1:3" x14ac:dyDescent="0.25">
      <c r="A8" s="11"/>
      <c r="B8" s="18"/>
      <c r="C8" s="42"/>
    </row>
    <row r="9" spans="1:3" x14ac:dyDescent="0.25">
      <c r="A9" s="11" t="s">
        <v>92</v>
      </c>
      <c r="B9" s="18"/>
      <c r="C9" s="50">
        <v>44927</v>
      </c>
    </row>
    <row r="10" spans="1:3" ht="15.75" thickBot="1" x14ac:dyDescent="0.3">
      <c r="A10" s="49" t="s">
        <v>93</v>
      </c>
      <c r="B10" s="26"/>
      <c r="C10" s="51">
        <v>45291</v>
      </c>
    </row>
    <row r="17" spans="1:17" s="1" customFormat="1" ht="18" x14ac:dyDescent="0.35">
      <c r="A17" s="1" t="s">
        <v>0</v>
      </c>
      <c r="B17" s="1" t="s">
        <v>96</v>
      </c>
      <c r="C17" s="1" t="s">
        <v>7</v>
      </c>
      <c r="D17" s="1" t="s">
        <v>119</v>
      </c>
      <c r="E17" s="1" t="s">
        <v>90</v>
      </c>
      <c r="F17" s="1" t="s">
        <v>121</v>
      </c>
      <c r="G17" s="1" t="s">
        <v>78</v>
      </c>
      <c r="H17" s="1" t="s">
        <v>8</v>
      </c>
      <c r="I17" s="1" t="s">
        <v>1</v>
      </c>
      <c r="J17" s="1" t="s">
        <v>2</v>
      </c>
      <c r="K17" s="1" t="s">
        <v>9</v>
      </c>
      <c r="L17" s="1" t="s">
        <v>1</v>
      </c>
      <c r="M17" s="1" t="s">
        <v>2</v>
      </c>
      <c r="N17" s="1" t="s">
        <v>3</v>
      </c>
      <c r="O17" s="1" t="s">
        <v>4</v>
      </c>
      <c r="P17" s="1" t="s">
        <v>5</v>
      </c>
      <c r="Q17" s="1" t="s">
        <v>6</v>
      </c>
    </row>
    <row r="18" spans="1:17" x14ac:dyDescent="0.25">
      <c r="A18">
        <v>1</v>
      </c>
      <c r="C18" t="s">
        <v>70</v>
      </c>
      <c r="D18" t="s">
        <v>120</v>
      </c>
      <c r="E18" t="s">
        <v>91</v>
      </c>
      <c r="F18" t="s">
        <v>120</v>
      </c>
      <c r="G18">
        <f>K18-H18</f>
        <v>50000</v>
      </c>
      <c r="H18">
        <v>12513</v>
      </c>
      <c r="I18" t="s">
        <v>44</v>
      </c>
      <c r="J18" s="7">
        <v>44927</v>
      </c>
      <c r="K18">
        <f>H18+50000</f>
        <v>62513</v>
      </c>
      <c r="L18" t="s">
        <v>44</v>
      </c>
      <c r="M18" s="7">
        <v>45291</v>
      </c>
      <c r="N18" t="s">
        <v>75</v>
      </c>
      <c r="O18" t="s">
        <v>76</v>
      </c>
      <c r="P18" t="s">
        <v>77</v>
      </c>
    </row>
    <row r="19" spans="1:17" x14ac:dyDescent="0.25">
      <c r="A19">
        <v>2</v>
      </c>
      <c r="C19" t="s">
        <v>71</v>
      </c>
      <c r="D19" t="s">
        <v>120</v>
      </c>
      <c r="E19" t="s">
        <v>91</v>
      </c>
      <c r="F19" t="s">
        <v>120</v>
      </c>
      <c r="G19">
        <f t="shared" ref="G19:G22" si="0">K19-H19</f>
        <v>40000</v>
      </c>
      <c r="H19">
        <v>1444</v>
      </c>
      <c r="I19" t="s">
        <v>44</v>
      </c>
      <c r="J19" s="7">
        <v>44927</v>
      </c>
      <c r="K19">
        <f>H19+40000</f>
        <v>41444</v>
      </c>
      <c r="L19" t="s">
        <v>44</v>
      </c>
      <c r="M19" s="7">
        <v>45291</v>
      </c>
      <c r="N19" t="s">
        <v>75</v>
      </c>
      <c r="O19" t="s">
        <v>76</v>
      </c>
      <c r="P19" t="s">
        <v>77</v>
      </c>
    </row>
    <row r="20" spans="1:17" x14ac:dyDescent="0.25">
      <c r="A20">
        <v>3</v>
      </c>
      <c r="C20" t="s">
        <v>72</v>
      </c>
      <c r="D20" t="s">
        <v>120</v>
      </c>
      <c r="E20" t="s">
        <v>91</v>
      </c>
      <c r="F20" t="s">
        <v>120</v>
      </c>
      <c r="G20">
        <f t="shared" si="0"/>
        <v>12337</v>
      </c>
      <c r="H20">
        <v>1000</v>
      </c>
      <c r="I20" t="s">
        <v>44</v>
      </c>
      <c r="J20" s="7">
        <v>44927</v>
      </c>
      <c r="K20">
        <f>H20+12337</f>
        <v>13337</v>
      </c>
      <c r="L20" t="s">
        <v>44</v>
      </c>
      <c r="M20" s="7">
        <v>45291</v>
      </c>
      <c r="N20" t="s">
        <v>75</v>
      </c>
      <c r="O20" t="s">
        <v>76</v>
      </c>
      <c r="P20" t="s">
        <v>77</v>
      </c>
    </row>
    <row r="21" spans="1:17" x14ac:dyDescent="0.25">
      <c r="A21">
        <v>4</v>
      </c>
      <c r="C21" t="s">
        <v>73</v>
      </c>
      <c r="D21" t="s">
        <v>120</v>
      </c>
      <c r="E21" t="s">
        <v>91</v>
      </c>
      <c r="F21" t="s">
        <v>120</v>
      </c>
      <c r="G21">
        <f t="shared" si="0"/>
        <v>34298</v>
      </c>
      <c r="H21">
        <v>0</v>
      </c>
      <c r="I21" t="s">
        <v>44</v>
      </c>
      <c r="J21" s="7">
        <v>44927</v>
      </c>
      <c r="K21">
        <f>H21+34298</f>
        <v>34298</v>
      </c>
      <c r="L21" t="s">
        <v>44</v>
      </c>
      <c r="M21" s="7">
        <v>45291</v>
      </c>
      <c r="N21" t="s">
        <v>75</v>
      </c>
      <c r="O21" t="s">
        <v>76</v>
      </c>
      <c r="P21" t="s">
        <v>77</v>
      </c>
    </row>
    <row r="22" spans="1:17" x14ac:dyDescent="0.25">
      <c r="A22">
        <v>5</v>
      </c>
      <c r="C22" t="s">
        <v>74</v>
      </c>
      <c r="D22" t="s">
        <v>120</v>
      </c>
      <c r="E22" t="s">
        <v>91</v>
      </c>
      <c r="F22" t="s">
        <v>120</v>
      </c>
      <c r="G22">
        <f t="shared" si="0"/>
        <v>12637</v>
      </c>
      <c r="H22">
        <v>10024</v>
      </c>
      <c r="I22" t="s">
        <v>44</v>
      </c>
      <c r="J22" s="7">
        <v>44927</v>
      </c>
      <c r="K22">
        <f>H22+12637</f>
        <v>22661</v>
      </c>
      <c r="L22" t="s">
        <v>44</v>
      </c>
      <c r="M22" s="7">
        <v>45291</v>
      </c>
      <c r="N22" t="s">
        <v>75</v>
      </c>
      <c r="O22" t="s">
        <v>76</v>
      </c>
      <c r="P22" t="s">
        <v>77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4"/>
  <sheetViews>
    <sheetView topLeftCell="B15" zoomScale="80" zoomScaleNormal="80" workbookViewId="0">
      <selection activeCell="D23" sqref="D23"/>
    </sheetView>
  </sheetViews>
  <sheetFormatPr baseColWidth="10" defaultColWidth="11.42578125" defaultRowHeight="15" x14ac:dyDescent="0.25"/>
  <cols>
    <col min="1" max="1" width="3.7109375" customWidth="1"/>
    <col min="2" max="2" width="23.140625" customWidth="1"/>
    <col min="3" max="3" width="49.140625" customWidth="1"/>
    <col min="4" max="4" width="31.85546875" customWidth="1"/>
    <col min="5" max="5" width="12" bestFit="1" customWidth="1"/>
    <col min="6" max="6" width="36.28515625" customWidth="1"/>
    <col min="7" max="7" width="28.85546875" customWidth="1"/>
    <col min="8" max="8" width="17" customWidth="1"/>
    <col min="9" max="9" width="43.28515625" customWidth="1"/>
    <col min="10" max="10" width="20.28515625" customWidth="1"/>
    <col min="11" max="11" width="16.42578125" bestFit="1" customWidth="1"/>
    <col min="12" max="12" width="29.5703125" customWidth="1"/>
  </cols>
  <sheetData>
    <row r="1" spans="2:12" ht="15.75" thickBot="1" x14ac:dyDescent="0.3"/>
    <row r="2" spans="2:12" ht="23.25" x14ac:dyDescent="0.35">
      <c r="B2" s="60" t="s">
        <v>17</v>
      </c>
      <c r="C2" s="9"/>
      <c r="D2" s="9"/>
      <c r="E2" s="9"/>
      <c r="F2" s="10"/>
    </row>
    <row r="3" spans="2:12" x14ac:dyDescent="0.25">
      <c r="B3" s="11" t="s">
        <v>11</v>
      </c>
      <c r="C3" s="12" t="s">
        <v>12</v>
      </c>
      <c r="D3" s="12" t="s">
        <v>13</v>
      </c>
      <c r="E3" s="12" t="s">
        <v>14</v>
      </c>
      <c r="F3" s="13" t="s">
        <v>15</v>
      </c>
    </row>
    <row r="4" spans="2:12" s="2" customFormat="1" ht="61.5" x14ac:dyDescent="0.35">
      <c r="B4" s="14" t="s">
        <v>68</v>
      </c>
      <c r="C4" s="15" t="s">
        <v>69</v>
      </c>
      <c r="D4" s="15">
        <v>1</v>
      </c>
      <c r="E4" s="15" t="s">
        <v>44</v>
      </c>
      <c r="F4" s="16" t="s">
        <v>97</v>
      </c>
      <c r="J4" s="3"/>
    </row>
    <row r="5" spans="2:12" ht="33.75" customHeight="1" x14ac:dyDescent="0.35">
      <c r="B5" s="17" t="s">
        <v>10</v>
      </c>
      <c r="C5" s="15" t="s">
        <v>16</v>
      </c>
      <c r="D5" s="18">
        <v>0.22</v>
      </c>
      <c r="E5" s="18" t="s">
        <v>101</v>
      </c>
      <c r="F5" s="16" t="s">
        <v>98</v>
      </c>
    </row>
    <row r="6" spans="2:12" ht="46.5" x14ac:dyDescent="0.35">
      <c r="B6" s="17" t="s">
        <v>42</v>
      </c>
      <c r="C6" s="15" t="s">
        <v>109</v>
      </c>
      <c r="D6" s="19">
        <v>1</v>
      </c>
      <c r="E6" s="18" t="s">
        <v>44</v>
      </c>
      <c r="F6" s="16" t="s">
        <v>98</v>
      </c>
    </row>
    <row r="7" spans="2:12" ht="46.5" x14ac:dyDescent="0.35">
      <c r="B7" s="17" t="s">
        <v>43</v>
      </c>
      <c r="C7" s="15" t="s">
        <v>109</v>
      </c>
      <c r="D7" s="19">
        <v>0.7</v>
      </c>
      <c r="E7" s="18" t="s">
        <v>44</v>
      </c>
      <c r="F7" s="16" t="s">
        <v>97</v>
      </c>
    </row>
    <row r="8" spans="2:12" ht="31.5" x14ac:dyDescent="0.35">
      <c r="B8" s="17" t="s">
        <v>45</v>
      </c>
      <c r="C8" s="15" t="s">
        <v>115</v>
      </c>
      <c r="D8" s="19">
        <v>0.1</v>
      </c>
      <c r="E8" s="18" t="s">
        <v>44</v>
      </c>
      <c r="F8" s="16" t="s">
        <v>97</v>
      </c>
    </row>
    <row r="9" spans="2:12" ht="46.5" x14ac:dyDescent="0.35">
      <c r="B9" s="17" t="s">
        <v>47</v>
      </c>
      <c r="C9" s="15" t="s">
        <v>46</v>
      </c>
      <c r="D9" s="20">
        <f>EF1Gas/90%</f>
        <v>0.22559999999999999</v>
      </c>
      <c r="E9" s="18" t="s">
        <v>101</v>
      </c>
      <c r="F9" s="16" t="s">
        <v>97</v>
      </c>
    </row>
    <row r="10" spans="2:12" ht="33" x14ac:dyDescent="0.35">
      <c r="B10" s="17" t="s">
        <v>48</v>
      </c>
      <c r="C10" s="15" t="s">
        <v>105</v>
      </c>
      <c r="D10" s="21">
        <f>Emission_factor*Conversion_factor</f>
        <v>0.20304</v>
      </c>
      <c r="E10" s="18" t="s">
        <v>101</v>
      </c>
      <c r="F10" s="16" t="s">
        <v>97</v>
      </c>
    </row>
    <row r="11" spans="2:12" ht="34.5" x14ac:dyDescent="0.35">
      <c r="B11" s="17" t="s">
        <v>49</v>
      </c>
      <c r="C11" s="15" t="s">
        <v>103</v>
      </c>
      <c r="D11" s="22">
        <v>3.5999999999999999E-3</v>
      </c>
      <c r="E11" s="18" t="s">
        <v>50</v>
      </c>
      <c r="F11" s="16" t="s">
        <v>97</v>
      </c>
    </row>
    <row r="12" spans="2:12" ht="18" x14ac:dyDescent="0.35">
      <c r="B12" s="17" t="s">
        <v>51</v>
      </c>
      <c r="C12" s="15" t="s">
        <v>52</v>
      </c>
      <c r="D12" s="18">
        <v>56.4</v>
      </c>
      <c r="E12" s="18" t="s">
        <v>102</v>
      </c>
      <c r="F12" s="16" t="s">
        <v>99</v>
      </c>
    </row>
    <row r="13" spans="2:12" ht="41.25" customHeight="1" thickBot="1" x14ac:dyDescent="0.4">
      <c r="B13" s="23" t="s">
        <v>60</v>
      </c>
      <c r="C13" s="24" t="s">
        <v>104</v>
      </c>
      <c r="D13" s="25">
        <f>EF1Gas</f>
        <v>0.20304</v>
      </c>
      <c r="E13" s="26" t="s">
        <v>50</v>
      </c>
      <c r="F13" s="27" t="s">
        <v>100</v>
      </c>
    </row>
    <row r="14" spans="2:12" ht="15.75" thickBot="1" x14ac:dyDescent="0.3"/>
    <row r="15" spans="2:12" s="1" customFormat="1" ht="23.25" x14ac:dyDescent="0.35">
      <c r="B15" s="60" t="s">
        <v>18</v>
      </c>
      <c r="C15" s="9"/>
      <c r="D15" s="9"/>
      <c r="E15" s="9"/>
      <c r="F15" s="9"/>
      <c r="G15" s="9"/>
      <c r="H15" s="9"/>
      <c r="I15" s="9"/>
      <c r="J15" s="9"/>
      <c r="K15" s="9"/>
      <c r="L15" s="10"/>
    </row>
    <row r="16" spans="2:12" s="4" customFormat="1" ht="45" x14ac:dyDescent="0.25">
      <c r="B16" s="28" t="s">
        <v>11</v>
      </c>
      <c r="C16" s="29" t="s">
        <v>19</v>
      </c>
      <c r="D16" s="30" t="s">
        <v>13</v>
      </c>
      <c r="E16" s="29" t="s">
        <v>20</v>
      </c>
      <c r="F16" s="29" t="s">
        <v>15</v>
      </c>
      <c r="G16" s="29" t="s">
        <v>21</v>
      </c>
      <c r="H16" s="29" t="s">
        <v>106</v>
      </c>
      <c r="I16" s="29" t="s">
        <v>22</v>
      </c>
      <c r="J16" s="29" t="s">
        <v>114</v>
      </c>
      <c r="K16" s="29" t="s">
        <v>107</v>
      </c>
      <c r="L16" s="31" t="s">
        <v>23</v>
      </c>
    </row>
    <row r="17" spans="2:12" s="2" customFormat="1" ht="91.5" x14ac:dyDescent="0.35">
      <c r="B17" s="14" t="s">
        <v>36</v>
      </c>
      <c r="C17" s="15" t="s">
        <v>37</v>
      </c>
      <c r="D17" s="32">
        <f>SUM('Monitoring data'!G18:G22)</f>
        <v>149272</v>
      </c>
      <c r="E17" s="15" t="s">
        <v>24</v>
      </c>
      <c r="F17" s="15" t="s">
        <v>25</v>
      </c>
      <c r="G17" s="15" t="s">
        <v>28</v>
      </c>
      <c r="H17" s="15" t="s">
        <v>29</v>
      </c>
      <c r="I17" s="15" t="s">
        <v>30</v>
      </c>
      <c r="J17" s="33" t="s">
        <v>26</v>
      </c>
      <c r="K17" s="15" t="s">
        <v>27</v>
      </c>
      <c r="L17" s="34" t="s">
        <v>108</v>
      </c>
    </row>
    <row r="18" spans="2:12" s="2" customFormat="1" ht="91.5" x14ac:dyDescent="0.35">
      <c r="B18" s="14" t="s">
        <v>38</v>
      </c>
      <c r="C18" s="15" t="s">
        <v>39</v>
      </c>
      <c r="D18" s="15">
        <v>0</v>
      </c>
      <c r="E18" s="15" t="s">
        <v>24</v>
      </c>
      <c r="F18" s="15" t="s">
        <v>25</v>
      </c>
      <c r="G18" s="15" t="s">
        <v>28</v>
      </c>
      <c r="H18" s="15" t="s">
        <v>29</v>
      </c>
      <c r="I18" s="15" t="s">
        <v>30</v>
      </c>
      <c r="J18" s="33" t="s">
        <v>26</v>
      </c>
      <c r="K18" s="15" t="s">
        <v>27</v>
      </c>
      <c r="L18" s="34" t="s">
        <v>108</v>
      </c>
    </row>
    <row r="19" spans="2:12" s="2" customFormat="1" ht="92.25" thickBot="1" x14ac:dyDescent="0.4">
      <c r="B19" s="35" t="s">
        <v>55</v>
      </c>
      <c r="C19" s="24" t="s">
        <v>56</v>
      </c>
      <c r="D19" s="55">
        <v>15043</v>
      </c>
      <c r="E19" s="24" t="s">
        <v>24</v>
      </c>
      <c r="F19" s="24" t="s">
        <v>57</v>
      </c>
      <c r="G19" s="24" t="s">
        <v>28</v>
      </c>
      <c r="H19" s="24" t="s">
        <v>58</v>
      </c>
      <c r="I19" s="24" t="s">
        <v>30</v>
      </c>
      <c r="J19" s="36" t="s">
        <v>26</v>
      </c>
      <c r="K19" s="24" t="s">
        <v>59</v>
      </c>
      <c r="L19" s="37" t="s">
        <v>108</v>
      </c>
    </row>
    <row r="20" spans="2:12" ht="15.75" thickBot="1" x14ac:dyDescent="0.3"/>
    <row r="21" spans="2:12" ht="23.25" x14ac:dyDescent="0.35">
      <c r="B21" s="60" t="s">
        <v>31</v>
      </c>
      <c r="C21" s="9"/>
      <c r="D21" s="9"/>
      <c r="E21" s="10"/>
    </row>
    <row r="22" spans="2:12" x14ac:dyDescent="0.25">
      <c r="B22" s="11" t="s">
        <v>11</v>
      </c>
      <c r="C22" s="12" t="s">
        <v>32</v>
      </c>
      <c r="D22" s="12" t="s">
        <v>33</v>
      </c>
      <c r="E22" s="13" t="s">
        <v>20</v>
      </c>
    </row>
    <row r="23" spans="2:12" s="6" customFormat="1" ht="18" x14ac:dyDescent="0.35">
      <c r="B23" s="38" t="s">
        <v>67</v>
      </c>
      <c r="C23" s="39" t="s">
        <v>66</v>
      </c>
      <c r="D23" s="40">
        <f>(REnewy+REexistingy)*FCRF * (1-SCanton)</f>
        <v>31197.848000000002</v>
      </c>
      <c r="E23" s="41" t="s">
        <v>110</v>
      </c>
    </row>
    <row r="24" spans="2:12" ht="31.5" x14ac:dyDescent="0.35">
      <c r="B24" s="17" t="s">
        <v>34</v>
      </c>
      <c r="C24" s="15" t="s">
        <v>35</v>
      </c>
      <c r="D24" s="40">
        <f>SumiWnewiy*EFWV</f>
        <v>32839.840000000004</v>
      </c>
      <c r="E24" s="41" t="s">
        <v>110</v>
      </c>
    </row>
    <row r="25" spans="2:12" ht="32.25" thickBot="1" x14ac:dyDescent="0.4">
      <c r="B25" s="23" t="s">
        <v>40</v>
      </c>
      <c r="C25" s="24" t="s">
        <v>41</v>
      </c>
      <c r="D25" s="43">
        <f>SumiWexistingiy*EFexisting*RFyinf20*1/(1-WVN)</f>
        <v>0</v>
      </c>
      <c r="E25" s="44" t="s">
        <v>110</v>
      </c>
    </row>
    <row r="26" spans="2:12" ht="15.75" thickBot="1" x14ac:dyDescent="0.3">
      <c r="D26" s="5"/>
    </row>
    <row r="27" spans="2:12" ht="23.25" x14ac:dyDescent="0.35">
      <c r="B27" s="60" t="s">
        <v>53</v>
      </c>
      <c r="C27" s="45"/>
      <c r="D27" s="46"/>
      <c r="E27" s="47"/>
    </row>
    <row r="28" spans="2:12" x14ac:dyDescent="0.25">
      <c r="B28" s="11" t="s">
        <v>11</v>
      </c>
      <c r="C28" s="12" t="s">
        <v>32</v>
      </c>
      <c r="D28" s="48" t="s">
        <v>33</v>
      </c>
      <c r="E28" s="13" t="s">
        <v>20</v>
      </c>
    </row>
    <row r="29" spans="2:12" ht="32.25" thickBot="1" x14ac:dyDescent="0.4">
      <c r="B29" s="23" t="s">
        <v>54</v>
      </c>
      <c r="C29" s="24" t="s">
        <v>116</v>
      </c>
      <c r="D29" s="43">
        <f>EF2Gas*MGasy</f>
        <v>3054.3307199999999</v>
      </c>
      <c r="E29" s="44" t="s">
        <v>110</v>
      </c>
    </row>
    <row r="30" spans="2:12" ht="15.75" thickBot="1" x14ac:dyDescent="0.3">
      <c r="D30" s="5"/>
    </row>
    <row r="31" spans="2:12" ht="23.25" x14ac:dyDescent="0.35">
      <c r="B31" s="60" t="s">
        <v>61</v>
      </c>
      <c r="C31" s="45"/>
      <c r="D31" s="46"/>
      <c r="E31" s="47"/>
    </row>
    <row r="32" spans="2:12" ht="15.75" thickBot="1" x14ac:dyDescent="0.3">
      <c r="B32" s="49" t="s">
        <v>62</v>
      </c>
      <c r="C32" s="26"/>
      <c r="D32" s="43"/>
      <c r="E32" s="44"/>
    </row>
    <row r="33" spans="2:7" ht="15.75" thickBot="1" x14ac:dyDescent="0.3">
      <c r="D33" s="5"/>
    </row>
    <row r="34" spans="2:7" ht="23.25" x14ac:dyDescent="0.35">
      <c r="B34" s="60" t="s">
        <v>63</v>
      </c>
      <c r="C34" s="45"/>
      <c r="D34" s="46"/>
      <c r="E34" s="47"/>
    </row>
    <row r="35" spans="2:7" x14ac:dyDescent="0.25">
      <c r="B35" s="11" t="s">
        <v>11</v>
      </c>
      <c r="C35" s="12" t="s">
        <v>32</v>
      </c>
      <c r="D35" s="48" t="s">
        <v>33</v>
      </c>
      <c r="E35" s="13" t="s">
        <v>20</v>
      </c>
    </row>
    <row r="36" spans="2:7" ht="18.75" thickBot="1" x14ac:dyDescent="0.4">
      <c r="B36" s="49" t="s">
        <v>64</v>
      </c>
      <c r="C36" s="26" t="s">
        <v>65</v>
      </c>
      <c r="D36" s="43">
        <f>REy-PEy</f>
        <v>28143.51728</v>
      </c>
      <c r="E36" s="44" t="s">
        <v>110</v>
      </c>
    </row>
    <row r="37" spans="2:7" ht="15.75" thickBot="1" x14ac:dyDescent="0.3"/>
    <row r="38" spans="2:7" ht="26.25" x14ac:dyDescent="0.45">
      <c r="B38" s="61" t="s">
        <v>111</v>
      </c>
      <c r="C38" s="45"/>
      <c r="D38" s="45"/>
      <c r="E38" s="45"/>
      <c r="F38" s="45"/>
      <c r="G38" s="47"/>
    </row>
    <row r="39" spans="2:7" x14ac:dyDescent="0.25">
      <c r="B39" s="52" t="s">
        <v>11</v>
      </c>
      <c r="C39" s="12" t="s">
        <v>32</v>
      </c>
      <c r="D39" s="12" t="s">
        <v>13</v>
      </c>
      <c r="E39" s="12" t="s">
        <v>20</v>
      </c>
      <c r="F39" s="12" t="s">
        <v>15</v>
      </c>
      <c r="G39" s="42"/>
    </row>
    <row r="40" spans="2:7" ht="32.25" thickBot="1" x14ac:dyDescent="0.4">
      <c r="B40" s="53" t="s">
        <v>118</v>
      </c>
      <c r="C40" s="24" t="s">
        <v>79</v>
      </c>
      <c r="D40" s="54">
        <v>0.05</v>
      </c>
      <c r="E40" s="26" t="s">
        <v>44</v>
      </c>
      <c r="F40" s="26" t="s">
        <v>117</v>
      </c>
      <c r="G40" s="44"/>
    </row>
    <row r="41" spans="2:7" ht="15.75" thickBot="1" x14ac:dyDescent="0.3"/>
    <row r="42" spans="2:7" ht="23.25" x14ac:dyDescent="0.35">
      <c r="B42" s="60" t="s">
        <v>80</v>
      </c>
      <c r="C42" s="9"/>
      <c r="D42" s="9"/>
      <c r="E42" s="9"/>
      <c r="F42" s="9"/>
      <c r="G42" s="10"/>
    </row>
    <row r="43" spans="2:7" x14ac:dyDescent="0.25">
      <c r="B43" s="11" t="s">
        <v>11</v>
      </c>
      <c r="C43" s="12" t="s">
        <v>19</v>
      </c>
      <c r="D43" s="12" t="s">
        <v>13</v>
      </c>
      <c r="E43" s="12" t="s">
        <v>20</v>
      </c>
      <c r="F43" s="12" t="s">
        <v>15</v>
      </c>
      <c r="G43" s="13" t="s">
        <v>81</v>
      </c>
    </row>
    <row r="44" spans="2:7" s="6" customFormat="1" ht="83.25" thickBot="1" x14ac:dyDescent="0.4">
      <c r="B44" s="53" t="s">
        <v>82</v>
      </c>
      <c r="C44" s="56" t="s">
        <v>113</v>
      </c>
      <c r="D44" s="57">
        <v>15042</v>
      </c>
      <c r="E44" s="58" t="s">
        <v>24</v>
      </c>
      <c r="F44" s="56" t="s">
        <v>83</v>
      </c>
      <c r="G44" s="59" t="s">
        <v>112</v>
      </c>
    </row>
  </sheetData>
  <hyperlinks>
    <hyperlink ref="F5" r:id="rId1" location="annex_3_a/lvl_d4e260/lvl_3/lvl_d4e268"/>
    <hyperlink ref="F6:F7" r:id="rId2" location="annex_3_a/lvl_d4e260/lvl_3/lvl_d4e268" display="CO2-V, Anhang 3a, Abschnitt 3.4"/>
    <hyperlink ref="F8" r:id="rId3" location="annex_3_a/lvl_d4e260/lvl_3/lvl_d4e268"/>
    <hyperlink ref="F10" r:id="rId4" location="annex_3_a/lvl_d4e260/lvl_3/lvl_d4e268"/>
    <hyperlink ref="F9" r:id="rId5" location="annex_3_a/lvl_d4e260/lvl_3/lvl_d4e268"/>
    <hyperlink ref="F11" r:id="rId6" location="annex_3_a/lvl_d4e260/lvl_3/lvl_d4e268"/>
    <hyperlink ref="F12" r:id="rId7" location="annex_10/lvl_d4e334"/>
    <hyperlink ref="F13" r:id="rId8" location="annex_3_a/lvl_d4e260/lvl_3/lvl_d4e269"/>
    <hyperlink ref="F4" r:id="rId9" location="annex_3_a/lvl_d4e260/lvl_3/lvl_d4e268"/>
    <hyperlink ref="F6" r:id="rId10" location="annex_3_a/lvl_d4e260/lvl_3/lvl_d4e268"/>
    <hyperlink ref="F7" r:id="rId11" location="annex_3_a/lvl_d4e260/lvl_3/lvl_d4e268"/>
  </hyperlinks>
  <pageMargins left="0.7" right="0.7" top="0.78740157499999996" bottom="0.78740157499999996" header="0.3" footer="0.3"/>
  <pageSetup paperSize="9" orientation="portrait" r:id="rId1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18</vt:i4>
      </vt:variant>
    </vt:vector>
  </HeadingPairs>
  <TitlesOfParts>
    <vt:vector size="20" baseType="lpstr">
      <vt:lpstr>Monitoring data</vt:lpstr>
      <vt:lpstr>Calculation</vt:lpstr>
      <vt:lpstr>Conversion_factor</vt:lpstr>
      <vt:lpstr>EF1Gas</vt:lpstr>
      <vt:lpstr>EF2Gas</vt:lpstr>
      <vt:lpstr>EFexisting</vt:lpstr>
      <vt:lpstr>EFWV</vt:lpstr>
      <vt:lpstr>Emission_factor</vt:lpstr>
      <vt:lpstr>FCRF</vt:lpstr>
      <vt:lpstr>MGasy</vt:lpstr>
      <vt:lpstr>PEy</vt:lpstr>
      <vt:lpstr>REexistingy</vt:lpstr>
      <vt:lpstr>REnewy</vt:lpstr>
      <vt:lpstr>REy</vt:lpstr>
      <vt:lpstr>RFyinf20</vt:lpstr>
      <vt:lpstr>RFysup20</vt:lpstr>
      <vt:lpstr>SCanton</vt:lpstr>
      <vt:lpstr>SumiWexistingiy</vt:lpstr>
      <vt:lpstr>SumiWnewiy</vt:lpstr>
      <vt:lpstr>WVN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2022-04-28T09:08:56Z</dcterms:modified>
</cp:coreProperties>
</file>