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aw-depts\surf$\surf-KB\RiverRestoration\Wirkungskontrolle\0_Praxisdokumentation\Praxisdok_FR\5_Eingabeformulare\Formulaire_Jeu4\"/>
    </mc:Choice>
  </mc:AlternateContent>
  <bookViews>
    <workbookView xWindow="0" yWindow="0" windowWidth="20490" windowHeight="7770"/>
  </bookViews>
  <sheets>
    <sheet name="DataDictionary" sheetId="1" r:id="rId1"/>
    <sheet name="DonneesEnTete" sheetId="4" r:id="rId2"/>
    <sheet name="DonneesEnTete_EmplacLogger" sheetId="3" r:id="rId3"/>
    <sheet name="DonneesBrutes" sheetId="2" r:id="rId4"/>
    <sheet name="Listes déroulantes" sheetId="5" r:id="rId5"/>
    <sheet name="Check" sheetId="7" r:id="rId6"/>
    <sheet name="Repertoire_modifications" sheetId="6" r:id="rId7"/>
  </sheets>
  <definedNames>
    <definedName name="_xlnm._FilterDatabase" localSheetId="5" hidden="1">Check!$A$3:$H$20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4" i="7" l="1"/>
  <c r="J14" i="7"/>
  <c r="G7" i="7"/>
  <c r="E20" i="7"/>
  <c r="H20" i="7" s="1"/>
  <c r="E19" i="7"/>
  <c r="H19" i="7" s="1"/>
  <c r="E18" i="7"/>
  <c r="F18" i="7" s="1"/>
  <c r="G18" i="7" s="1"/>
  <c r="H17" i="7"/>
  <c r="E17" i="7"/>
  <c r="F17" i="7" s="1"/>
  <c r="E7" i="7"/>
  <c r="F7" i="7" s="1"/>
  <c r="E6" i="7"/>
  <c r="F6" i="7" s="1"/>
  <c r="G5" i="7"/>
  <c r="E5" i="7"/>
  <c r="F5" i="7" s="1"/>
  <c r="G4" i="7"/>
  <c r="F4" i="7"/>
  <c r="E4" i="7"/>
  <c r="E16" i="7"/>
  <c r="H16" i="7" s="1"/>
  <c r="E15" i="7"/>
  <c r="F15" i="7" s="1"/>
  <c r="G15" i="7" s="1"/>
  <c r="E14" i="7"/>
  <c r="H14" i="7" s="1"/>
  <c r="E13" i="7"/>
  <c r="H13" i="7" s="1"/>
  <c r="E12" i="7"/>
  <c r="H12" i="7" s="1"/>
  <c r="E11" i="7"/>
  <c r="H11" i="7" s="1"/>
  <c r="E10" i="7"/>
  <c r="H10" i="7" s="1"/>
  <c r="E9" i="7"/>
  <c r="H9" i="7" s="1"/>
  <c r="E8" i="7"/>
  <c r="F8" i="7" s="1"/>
  <c r="H18" i="7" l="1"/>
  <c r="F10" i="7"/>
  <c r="G10" i="7" s="1"/>
  <c r="F12" i="7"/>
  <c r="G12" i="7" s="1"/>
  <c r="H8" i="7"/>
  <c r="F11" i="7"/>
  <c r="G11" i="7" s="1"/>
  <c r="F13" i="7"/>
  <c r="G13" i="7" s="1"/>
  <c r="H15" i="7"/>
  <c r="F14" i="7"/>
  <c r="G14" i="7" s="1"/>
  <c r="F20" i="7"/>
  <c r="G20" i="7" s="1"/>
  <c r="F19" i="7"/>
  <c r="G6" i="7"/>
  <c r="F9" i="7"/>
  <c r="G9" i="7" s="1"/>
  <c r="F16" i="7"/>
  <c r="G16" i="7" s="1"/>
  <c r="G8" i="7"/>
  <c r="G17" i="7"/>
  <c r="G19" i="7"/>
</calcChain>
</file>

<file path=xl/sharedStrings.xml><?xml version="1.0" encoding="utf-8"?>
<sst xmlns="http://schemas.openxmlformats.org/spreadsheetml/2006/main" count="282" uniqueCount="134">
  <si>
    <t>-</t>
  </si>
  <si>
    <t>1000000-1999999</t>
  </si>
  <si>
    <t>2000000-2999999</t>
  </si>
  <si>
    <t>4_10</t>
  </si>
  <si>
    <t>0_01</t>
  </si>
  <si>
    <t>0_02</t>
  </si>
  <si>
    <t>0_03</t>
  </si>
  <si>
    <t>0_04</t>
  </si>
  <si>
    <t>4_01</t>
  </si>
  <si>
    <t>Code Logger</t>
  </si>
  <si>
    <t>4_02</t>
  </si>
  <si>
    <t>4_03</t>
  </si>
  <si>
    <t>°C</t>
  </si>
  <si>
    <t>&gt;0</t>
  </si>
  <si>
    <t>4_04</t>
  </si>
  <si>
    <t>4_05</t>
  </si>
  <si>
    <t>4_06</t>
  </si>
  <si>
    <t>4_07</t>
  </si>
  <si>
    <t>4_08</t>
  </si>
  <si>
    <t>4_09</t>
  </si>
  <si>
    <t>yyyy-mm-dd</t>
  </si>
  <si>
    <t>&gt; 2020-01-01</t>
  </si>
  <si>
    <t>hh:mm:ss</t>
  </si>
  <si>
    <t>4_11</t>
  </si>
  <si>
    <t>-20-40</t>
  </si>
  <si>
    <t>4_12</t>
  </si>
  <si>
    <t>N° de la variable</t>
  </si>
  <si>
    <t>Nom de la variable</t>
  </si>
  <si>
    <t>Signification</t>
  </si>
  <si>
    <t>Unité</t>
  </si>
  <si>
    <t>Type de données</t>
  </si>
  <si>
    <t>Plage de valeurs</t>
  </si>
  <si>
    <t>Indicateurs concernés</t>
  </si>
  <si>
    <t>Code projet (ID)</t>
  </si>
  <si>
    <t>Code du projet du canton permettant d'identifier un projet de manière unique (par exemple Revit239). La désignation du projet est attribuée une unique fois et exclusivement par le canton. Elle est utilisée de manière consistante pour l'ensembles des jeux d'indicateurs. Le code du projet peut contenir des chiffres et des lettres, mais pas d'espaces.</t>
  </si>
  <si>
    <t>Texte</t>
  </si>
  <si>
    <t>Texte libre; max. 50 signes</t>
  </si>
  <si>
    <t>Tous</t>
  </si>
  <si>
    <t>Cours d'eau</t>
  </si>
  <si>
    <t>Nom du cours d'eau</t>
  </si>
  <si>
    <t>Lieu</t>
  </si>
  <si>
    <t>Nom du lieu le plus proche</t>
  </si>
  <si>
    <t>Relevé</t>
  </si>
  <si>
    <t>Moment du relevé pour STANDARD (avant ou après la revitalisation) ou indication de s'il s'agit d'un relevé pour le contrôle des effets APPROFONDI</t>
  </si>
  <si>
    <t>Liste déroulante:
Avant
Après 1
Après 2
APPROFONDI</t>
  </si>
  <si>
    <t>Code du logger permettant d'identifier un logger de manière unique (par exemple numéro de série).</t>
  </si>
  <si>
    <t xml:space="preserve">Texte libre </t>
  </si>
  <si>
    <t>Marque logger</t>
  </si>
  <si>
    <t>Marque du logger</t>
  </si>
  <si>
    <t xml:space="preserve">Précision </t>
  </si>
  <si>
    <t>Précision du logger selon spécification</t>
  </si>
  <si>
    <t>4.1</t>
  </si>
  <si>
    <t>Résolution</t>
  </si>
  <si>
    <t>Résolution du logger selon spécification</t>
  </si>
  <si>
    <t>Coord.-X logger</t>
  </si>
  <si>
    <t>Coordonnées X (est/E) du point de mesure/ position du logge (LV95) ; si les coordonnées ont été mesurées plus d'une fois (recommandé), seule la valeur moyenne doit être indiquée ici</t>
  </si>
  <si>
    <t>Nombre entier</t>
  </si>
  <si>
    <t>Coord.-Y logger</t>
  </si>
  <si>
    <t>Coordonnées Y (Nord/N) du point de mesure/ position du logger (LV95) ; si les coordonnées ont été mesurées plus d'une fois (recommandé), seule la valeur moyenne doit être indiquée ici</t>
  </si>
  <si>
    <t>Emplacement logger</t>
  </si>
  <si>
    <t>Tronçon dans lequel le logger est installé</t>
  </si>
  <si>
    <t>Structure du fond du lit logger</t>
  </si>
  <si>
    <t>Structure du fond du lit selon jeu d'indicateurs 1 à laquelle le logger est installé</t>
  </si>
  <si>
    <t>Liste déroulante: 
1 Banc
2 Fosse
3 Chenal
4 Plat
5 Radiers
6 Écoulement secondaire
7 Eaux peu profondes
8 Seuil
9 Mouille</t>
  </si>
  <si>
    <t>Remarques relevé température</t>
  </si>
  <si>
    <t>Remarques sur le relevé de terrain, soit en général, soit sur des points spécifiques du formulaire</t>
  </si>
  <si>
    <t>Texte libre</t>
  </si>
  <si>
    <t>Date mesure - yyyy-mm-dd</t>
  </si>
  <si>
    <t>Date de la mesure de la température</t>
  </si>
  <si>
    <t>Date</t>
  </si>
  <si>
    <t>Heure mesure - hh:mm:ss</t>
  </si>
  <si>
    <t>Heure de la mesure de la température</t>
  </si>
  <si>
    <t>Heure</t>
  </si>
  <si>
    <t>Température</t>
  </si>
  <si>
    <t>Température mesurée</t>
  </si>
  <si>
    <t>Valeur de la variable</t>
  </si>
  <si>
    <t>Avant</t>
  </si>
  <si>
    <t>Après 1</t>
  </si>
  <si>
    <t>Après 2</t>
  </si>
  <si>
    <t>APPROFONDI</t>
  </si>
  <si>
    <t>Tronçon de contrôle</t>
  </si>
  <si>
    <t>1 Banc</t>
  </si>
  <si>
    <t>2 Fosse</t>
  </si>
  <si>
    <t>3 Chenal</t>
  </si>
  <si>
    <t>4 Plat</t>
  </si>
  <si>
    <t>5 Radiers</t>
  </si>
  <si>
    <t>6 Écoulement secondaire</t>
  </si>
  <si>
    <t>7 Eaux peu profondes</t>
  </si>
  <si>
    <t>8 Seuil</t>
  </si>
  <si>
    <t>9 Mouille</t>
  </si>
  <si>
    <t>Liste déroulante: 
Sous-tronçon
Tronçon de contrôle</t>
  </si>
  <si>
    <t>Sous-tronçon</t>
  </si>
  <si>
    <t>Nom Feuille Excel</t>
  </si>
  <si>
    <t>Date (mm/yy)</t>
  </si>
  <si>
    <t>Version</t>
  </si>
  <si>
    <t>Modification</t>
  </si>
  <si>
    <t>Responsabilité</t>
  </si>
  <si>
    <t>Eawag</t>
  </si>
  <si>
    <t>Nombre décimal, 2 chiffres après la virgule</t>
  </si>
  <si>
    <t>1.02</t>
  </si>
  <si>
    <t>Coordonnées: Plages de valeurs X/Y corrigées 
X: 2000000-2999999 (au lieu de 1000000-1999999)
Y: 1000000-1999999 (au lieu de 2000000-2999999)</t>
  </si>
  <si>
    <t>DonneesEnTete_EmplacLogger</t>
  </si>
  <si>
    <t>1.03</t>
  </si>
  <si>
    <t>Variable 0_01: Levée de la protection d'écriture</t>
  </si>
  <si>
    <t>0 Fond du lit aménagé</t>
  </si>
  <si>
    <t>Check</t>
  </si>
  <si>
    <t>1.04</t>
  </si>
  <si>
    <t>Feuille de travail/ worksheet nouvellement ajoutée</t>
  </si>
  <si>
    <t>Listes déroulantes/
DonneesEnTete_EmplacLogger/
DataDictionary</t>
  </si>
  <si>
    <t>DonneesEnTete_EmplacLogger/
DonneesBrutes</t>
  </si>
  <si>
    <t>Modification des formats</t>
  </si>
  <si>
    <t>Complément de "Structure du fond du lit logger" par "0 Fond du lit aménagé"</t>
  </si>
  <si>
    <t>Nr.</t>
  </si>
  <si>
    <t>C</t>
  </si>
  <si>
    <t>D</t>
  </si>
  <si>
    <t>E</t>
  </si>
  <si>
    <t>F</t>
  </si>
  <si>
    <t>G</t>
  </si>
  <si>
    <t>H</t>
  </si>
  <si>
    <t>I</t>
  </si>
  <si>
    <t>Mind. 1 Logger in kanalisierter Strecke oberhalb:</t>
  </si>
  <si>
    <t>J</t>
  </si>
  <si>
    <t>K</t>
  </si>
  <si>
    <t>A</t>
  </si>
  <si>
    <t>B</t>
  </si>
  <si>
    <t>Cette feuille de calcul permet un premier contrôle des données en ce qui concerne les données manquantes (colonne E), le type de données (colonne F) et la plage de valeurs (colonne G) ainsi que d'autres critères (par ex. valeurs manquantes ; colonnes H à L).</t>
  </si>
  <si>
    <t>DonneesEnTete</t>
  </si>
  <si>
    <t>DonneesBrutes</t>
  </si>
  <si>
    <t>Worksheet</t>
  </si>
  <si>
    <t>Type de données OK ?</t>
  </si>
  <si>
    <t>Plage de valeurs OK ?</t>
  </si>
  <si>
    <r>
      <t xml:space="preserve">Valeur(s) contenue(s) ?
</t>
    </r>
    <r>
      <rPr>
        <sz val="11"/>
        <color theme="1"/>
        <rFont val="Calibri"/>
        <family val="2"/>
        <scheme val="minor"/>
      </rPr>
      <t>(= les cellules ne sont pas vides)</t>
    </r>
  </si>
  <si>
    <r>
      <t xml:space="preserve">Toutes les cellules de la colonne remplies ?
</t>
    </r>
    <r>
      <rPr>
        <sz val="11"/>
        <color theme="1"/>
        <rFont val="Calibri"/>
        <family val="2"/>
        <scheme val="minor"/>
      </rPr>
      <t>(c.-à-d. aucune valeur manquante)</t>
    </r>
  </si>
  <si>
    <t>A minimum 5 Logger dans le soutronçon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</si>
</sst>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yyyy\-mm\-dd;@"/>
    <numFmt numFmtId="165" formatCode="hh:mm:ss;@"/>
  </numFmts>
  <fonts count="6" x14ac:knownFonts="1">
    <font>
      <sz val="11"/>
      <color theme="1"/>
      <name val="Calibri"/>
      <family val="2"/>
      <scheme val="minor"/>
    </font>
    <font>
      <sz val="11"/>
      <color theme="1"/>
      <name val="Calibri"/>
      <family val="2"/>
      <charset val="1"/>
      <scheme val="minor"/>
    </font>
    <font>
      <b/>
      <sz val="11"/>
      <color theme="1"/>
      <name val="Calibri"/>
      <family val="2"/>
      <scheme val="minor"/>
    </font>
    <font>
      <sz val="11"/>
      <name val="Calibri"/>
      <family val="2"/>
      <scheme val="minor"/>
    </font>
    <font>
      <sz val="11"/>
      <color theme="1"/>
      <name val="Calibri"/>
      <family val="2"/>
      <scheme val="minor"/>
    </font>
    <font>
      <b/>
      <sz val="11"/>
      <name val="Calibri"/>
      <family val="2"/>
      <scheme val="minor"/>
    </font>
  </fonts>
  <fills count="5">
    <fill>
      <patternFill patternType="none"/>
    </fill>
    <fill>
      <patternFill patternType="gray125"/>
    </fill>
    <fill>
      <patternFill patternType="solid">
        <fgColor theme="0" tint="-0.499984740745262"/>
        <bgColor indexed="64"/>
      </patternFill>
    </fill>
    <fill>
      <patternFill patternType="solid">
        <fgColor theme="0" tint="-0.34998626667073579"/>
        <bgColor indexed="64"/>
      </patternFill>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4" fillId="0" borderId="0"/>
    <xf numFmtId="0" fontId="1" fillId="0" borderId="0"/>
  </cellStyleXfs>
  <cellXfs count="78">
    <xf numFmtId="0" fontId="0" fillId="0" borderId="0" xfId="0"/>
    <xf numFmtId="0" fontId="2" fillId="0" borderId="0" xfId="0" applyFont="1" applyFill="1" applyAlignment="1" applyProtection="1">
      <alignment vertical="top"/>
    </xf>
    <xf numFmtId="0" fontId="2" fillId="0" borderId="0" xfId="0" applyFont="1" applyAlignment="1" applyProtection="1">
      <alignment horizontal="left" vertical="top"/>
    </xf>
    <xf numFmtId="0" fontId="2" fillId="0" borderId="0" xfId="0" applyFont="1" applyAlignment="1" applyProtection="1">
      <alignment horizontal="left" vertical="top" wrapText="1"/>
    </xf>
    <xf numFmtId="0" fontId="2" fillId="0" borderId="0" xfId="0" applyFont="1" applyAlignment="1" applyProtection="1">
      <alignment vertical="top" wrapText="1"/>
    </xf>
    <xf numFmtId="49" fontId="2" fillId="0" borderId="0" xfId="0" applyNumberFormat="1" applyFont="1" applyAlignment="1" applyProtection="1">
      <alignment vertical="top"/>
    </xf>
    <xf numFmtId="0" fontId="5" fillId="0" borderId="0" xfId="0" applyFont="1" applyAlignment="1" applyProtection="1">
      <alignment horizontal="left" vertical="top" wrapText="1"/>
    </xf>
    <xf numFmtId="0" fontId="3" fillId="0" borderId="0" xfId="0" applyFont="1" applyAlignment="1" applyProtection="1">
      <alignment vertical="top"/>
    </xf>
    <xf numFmtId="0" fontId="3" fillId="0" borderId="0" xfId="0" applyFont="1" applyFill="1" applyAlignment="1" applyProtection="1">
      <alignment horizontal="left" vertical="top"/>
    </xf>
    <xf numFmtId="0" fontId="3" fillId="0" borderId="0" xfId="0" applyFont="1" applyFill="1" applyAlignment="1" applyProtection="1">
      <alignment horizontal="left" vertical="top" wrapText="1"/>
    </xf>
    <xf numFmtId="0" fontId="3" fillId="0" borderId="0" xfId="0" applyFont="1" applyFill="1" applyAlignment="1" applyProtection="1">
      <alignment vertical="top"/>
    </xf>
    <xf numFmtId="0" fontId="3" fillId="0" borderId="0" xfId="1" applyFont="1" applyFill="1" applyAlignment="1" applyProtection="1">
      <alignment vertical="top" wrapText="1"/>
    </xf>
    <xf numFmtId="0" fontId="3" fillId="0" borderId="0" xfId="0" applyFont="1" applyAlignment="1" applyProtection="1">
      <alignment horizontal="left" vertical="top"/>
    </xf>
    <xf numFmtId="0" fontId="3" fillId="0" borderId="0" xfId="0" applyFont="1" applyAlignment="1" applyProtection="1">
      <alignment horizontal="left" vertical="top" wrapText="1"/>
    </xf>
    <xf numFmtId="0" fontId="3" fillId="0" borderId="0" xfId="0" applyFont="1" applyFill="1" applyAlignment="1" applyProtection="1">
      <alignment vertical="top" wrapText="1"/>
    </xf>
    <xf numFmtId="0" fontId="2" fillId="0" borderId="0" xfId="0" applyFont="1" applyFill="1" applyAlignment="1" applyProtection="1">
      <alignment horizontal="left" vertical="top"/>
    </xf>
    <xf numFmtId="0" fontId="2" fillId="0" borderId="0" xfId="0" applyFont="1" applyProtection="1"/>
    <xf numFmtId="0" fontId="0" fillId="0" borderId="0" xfId="0" applyProtection="1"/>
    <xf numFmtId="0" fontId="2" fillId="2" borderId="0" xfId="0" applyFont="1" applyFill="1" applyProtection="1"/>
    <xf numFmtId="0" fontId="0" fillId="2" borderId="0" xfId="0" applyFill="1" applyProtection="1"/>
    <xf numFmtId="0" fontId="0" fillId="0" borderId="1" xfId="0"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0" fontId="0" fillId="0" borderId="1" xfId="0" applyFill="1" applyBorder="1" applyAlignment="1" applyProtection="1">
      <alignment vertical="top" wrapText="1"/>
      <protection locked="0"/>
    </xf>
    <xf numFmtId="0" fontId="0" fillId="0" borderId="1" xfId="0" applyFill="1" applyBorder="1" applyProtection="1">
      <protection locked="0"/>
    </xf>
    <xf numFmtId="0" fontId="0" fillId="0" borderId="1" xfId="0" applyFill="1" applyBorder="1" applyAlignment="1" applyProtection="1">
      <alignment vertical="top"/>
      <protection locked="0"/>
    </xf>
    <xf numFmtId="0" fontId="2" fillId="0" borderId="1" xfId="0" applyFont="1" applyFill="1" applyBorder="1" applyAlignment="1" applyProtection="1">
      <alignment horizontal="left" vertical="top"/>
    </xf>
    <xf numFmtId="0" fontId="2" fillId="2" borderId="0" xfId="0" applyFont="1" applyFill="1" applyAlignment="1" applyProtection="1">
      <alignment vertical="top"/>
    </xf>
    <xf numFmtId="0" fontId="0" fillId="2" borderId="0" xfId="0" applyFill="1" applyAlignment="1" applyProtection="1">
      <alignment vertical="top"/>
    </xf>
    <xf numFmtId="0" fontId="2" fillId="0" borderId="1" xfId="0" applyFont="1" applyFill="1" applyBorder="1" applyAlignment="1" applyProtection="1">
      <alignment vertical="top"/>
    </xf>
    <xf numFmtId="0" fontId="5" fillId="0" borderId="1" xfId="0" applyFont="1" applyFill="1" applyBorder="1" applyAlignment="1" applyProtection="1">
      <alignment vertical="top"/>
    </xf>
    <xf numFmtId="0" fontId="3" fillId="0" borderId="1" xfId="0" applyFont="1" applyFill="1" applyBorder="1" applyAlignment="1" applyProtection="1">
      <alignment vertical="top"/>
    </xf>
    <xf numFmtId="0" fontId="3" fillId="0" borderId="1" xfId="0" applyFont="1" applyFill="1" applyBorder="1" applyAlignment="1" applyProtection="1">
      <alignment horizontal="left" vertical="top"/>
    </xf>
    <xf numFmtId="0" fontId="3" fillId="0" borderId="0" xfId="0" applyFont="1" applyFill="1" applyBorder="1" applyAlignment="1" applyProtection="1">
      <alignment horizontal="left" vertical="top"/>
    </xf>
    <xf numFmtId="0" fontId="3" fillId="0" borderId="0" xfId="0" applyFont="1" applyFill="1" applyBorder="1" applyAlignment="1" applyProtection="1">
      <alignment horizontal="left" vertical="top" wrapText="1"/>
    </xf>
    <xf numFmtId="49" fontId="3" fillId="0" borderId="0" xfId="0" applyNumberFormat="1" applyFont="1" applyFill="1" applyAlignment="1">
      <alignment horizontal="right" vertical="top"/>
    </xf>
    <xf numFmtId="0" fontId="3" fillId="0" borderId="0" xfId="0" applyFont="1" applyFill="1" applyAlignment="1">
      <alignment vertical="top" wrapText="1"/>
    </xf>
    <xf numFmtId="0" fontId="3" fillId="0" borderId="0" xfId="0" applyFont="1" applyAlignment="1">
      <alignment horizontal="left" vertical="top" wrapText="1"/>
    </xf>
    <xf numFmtId="49" fontId="3" fillId="0" borderId="0" xfId="0" applyNumberFormat="1" applyFont="1" applyFill="1" applyAlignment="1" applyProtection="1">
      <alignment horizontal="left" vertical="top"/>
    </xf>
    <xf numFmtId="0" fontId="3" fillId="0" borderId="0" xfId="0" applyFont="1" applyAlignment="1" applyProtection="1">
      <alignment vertical="top" wrapText="1"/>
    </xf>
    <xf numFmtId="0" fontId="2" fillId="0" borderId="1" xfId="0" applyFont="1" applyFill="1" applyBorder="1" applyProtection="1">
      <protection locked="0"/>
    </xf>
    <xf numFmtId="0" fontId="5" fillId="0" borderId="1" xfId="0" applyFont="1" applyFill="1" applyBorder="1" applyAlignment="1" applyProtection="1">
      <alignment vertical="top"/>
      <protection locked="0"/>
    </xf>
    <xf numFmtId="0" fontId="2" fillId="0" borderId="1" xfId="0" applyFont="1" applyFill="1" applyBorder="1" applyAlignment="1" applyProtection="1">
      <alignment horizontal="left" vertical="top"/>
      <protection locked="0"/>
    </xf>
    <xf numFmtId="0" fontId="5" fillId="0" borderId="1" xfId="0" applyFont="1" applyFill="1" applyBorder="1" applyAlignment="1" applyProtection="1">
      <alignment horizontal="left" vertical="top"/>
      <protection locked="0"/>
    </xf>
    <xf numFmtId="0" fontId="3" fillId="0" borderId="1" xfId="0" applyFont="1" applyFill="1" applyBorder="1" applyAlignment="1" applyProtection="1">
      <alignment horizontal="right" vertical="top" wrapText="1"/>
      <protection locked="0"/>
    </xf>
    <xf numFmtId="0" fontId="0" fillId="0" borderId="1" xfId="0" applyFill="1" applyBorder="1" applyAlignment="1" applyProtection="1">
      <alignment horizontal="right"/>
      <protection locked="0"/>
    </xf>
    <xf numFmtId="2" fontId="2" fillId="0" borderId="1" xfId="0" applyNumberFormat="1" applyFont="1" applyFill="1" applyBorder="1" applyAlignment="1" applyProtection="1">
      <alignment horizontal="left" vertical="top"/>
      <protection locked="0"/>
    </xf>
    <xf numFmtId="2" fontId="3" fillId="0" borderId="1" xfId="0" applyNumberFormat="1" applyFont="1" applyFill="1" applyBorder="1" applyAlignment="1" applyProtection="1">
      <alignment horizontal="right" vertical="top" wrapText="1"/>
      <protection locked="0"/>
    </xf>
    <xf numFmtId="2" fontId="0" fillId="0" borderId="1" xfId="0" applyNumberFormat="1" applyFill="1" applyBorder="1" applyAlignment="1" applyProtection="1">
      <alignment horizontal="right"/>
      <protection locked="0"/>
    </xf>
    <xf numFmtId="164" fontId="2" fillId="0" borderId="1" xfId="0" applyNumberFormat="1" applyFont="1" applyFill="1" applyBorder="1" applyAlignment="1" applyProtection="1">
      <alignment horizontal="left" vertical="top"/>
    </xf>
    <xf numFmtId="164" fontId="0" fillId="0" borderId="1" xfId="0" applyNumberFormat="1" applyFill="1" applyBorder="1" applyAlignment="1" applyProtection="1">
      <alignment horizontal="right" vertical="top"/>
      <protection locked="0"/>
    </xf>
    <xf numFmtId="165" fontId="2" fillId="0" borderId="1" xfId="0" applyNumberFormat="1" applyFont="1" applyFill="1" applyBorder="1" applyAlignment="1" applyProtection="1">
      <alignment horizontal="left" vertical="top"/>
    </xf>
    <xf numFmtId="165" fontId="3" fillId="0" borderId="1" xfId="0" applyNumberFormat="1" applyFont="1" applyFill="1" applyBorder="1" applyAlignment="1" applyProtection="1">
      <alignment horizontal="right" vertical="top" wrapText="1"/>
      <protection locked="0"/>
    </xf>
    <xf numFmtId="165" fontId="0" fillId="0" borderId="1" xfId="0" applyNumberFormat="1" applyFill="1" applyBorder="1" applyAlignment="1" applyProtection="1">
      <alignment horizontal="right" vertical="top"/>
      <protection locked="0"/>
    </xf>
    <xf numFmtId="2" fontId="2" fillId="0" borderId="1" xfId="0" applyNumberFormat="1" applyFont="1" applyFill="1" applyBorder="1" applyAlignment="1" applyProtection="1">
      <alignment horizontal="left" vertical="top"/>
    </xf>
    <xf numFmtId="2" fontId="0" fillId="0" borderId="1" xfId="0" applyNumberFormat="1" applyFill="1" applyBorder="1" applyAlignment="1" applyProtection="1">
      <alignment horizontal="right" vertical="top"/>
      <protection locked="0"/>
    </xf>
    <xf numFmtId="0" fontId="2" fillId="0" borderId="1" xfId="2" applyFont="1" applyBorder="1" applyAlignment="1" applyProtection="1">
      <alignment vertical="top"/>
    </xf>
    <xf numFmtId="0" fontId="2" fillId="0" borderId="1" xfId="2" applyFont="1" applyBorder="1" applyAlignment="1" applyProtection="1">
      <alignment vertical="top" wrapText="1"/>
    </xf>
    <xf numFmtId="49" fontId="2" fillId="0" borderId="1" xfId="2" applyNumberFormat="1" applyFont="1" applyBorder="1" applyAlignment="1" applyProtection="1">
      <alignment vertical="top" wrapText="1"/>
    </xf>
    <xf numFmtId="0" fontId="2" fillId="3" borderId="0" xfId="2" applyFont="1" applyFill="1" applyAlignment="1" applyProtection="1">
      <alignment vertical="top"/>
    </xf>
    <xf numFmtId="0" fontId="4" fillId="0" borderId="1" xfId="2" applyFont="1" applyBorder="1" applyAlignment="1" applyProtection="1">
      <alignment vertical="top"/>
    </xf>
    <xf numFmtId="14" fontId="4" fillId="0" borderId="1" xfId="2" applyNumberFormat="1" applyFont="1" applyBorder="1" applyAlignment="1" applyProtection="1">
      <alignment vertical="top"/>
    </xf>
    <xf numFmtId="49" fontId="4" fillId="0" borderId="1" xfId="2" applyNumberFormat="1" applyFont="1" applyBorder="1" applyAlignment="1" applyProtection="1">
      <alignment vertical="top"/>
    </xf>
    <xf numFmtId="0" fontId="4" fillId="0" borderId="1" xfId="2" applyFont="1" applyBorder="1" applyAlignment="1" applyProtection="1">
      <alignment vertical="top" wrapText="1"/>
    </xf>
    <xf numFmtId="0" fontId="4" fillId="3" borderId="0" xfId="2" applyFont="1" applyFill="1" applyAlignment="1" applyProtection="1">
      <alignment vertical="top"/>
    </xf>
    <xf numFmtId="0" fontId="4" fillId="0" borderId="1" xfId="2" applyFont="1" applyFill="1" applyBorder="1" applyAlignment="1">
      <alignment vertical="top"/>
    </xf>
    <xf numFmtId="14" fontId="4" fillId="0" borderId="1" xfId="2" applyNumberFormat="1" applyFont="1" applyFill="1" applyBorder="1" applyAlignment="1">
      <alignment vertical="top"/>
    </xf>
    <xf numFmtId="49" fontId="4" fillId="0" borderId="1" xfId="2" applyNumberFormat="1" applyFont="1" applyFill="1" applyBorder="1" applyAlignment="1">
      <alignment vertical="top"/>
    </xf>
    <xf numFmtId="0" fontId="4" fillId="0" borderId="1" xfId="2" applyFont="1" applyFill="1" applyBorder="1" applyAlignment="1">
      <alignment vertical="top" wrapText="1"/>
    </xf>
    <xf numFmtId="49" fontId="2" fillId="0" borderId="1" xfId="2" applyNumberFormat="1" applyFont="1" applyBorder="1" applyAlignment="1" applyProtection="1">
      <alignment vertical="top"/>
    </xf>
    <xf numFmtId="0" fontId="4" fillId="0" borderId="1" xfId="2" applyFont="1" applyBorder="1" applyAlignment="1">
      <alignment vertical="top" wrapText="1"/>
    </xf>
    <xf numFmtId="0" fontId="0" fillId="0" borderId="0" xfId="0" applyAlignment="1">
      <alignment vertical="top"/>
    </xf>
    <xf numFmtId="0" fontId="3" fillId="0" borderId="0" xfId="0" applyFont="1" applyAlignment="1">
      <alignment vertical="top"/>
    </xf>
    <xf numFmtId="0" fontId="2" fillId="0" borderId="0" xfId="0" applyFont="1" applyAlignment="1">
      <alignment vertical="top" wrapText="1"/>
    </xf>
    <xf numFmtId="0" fontId="2" fillId="0" borderId="0" xfId="0" applyFont="1" applyAlignment="1">
      <alignment horizontal="left" vertical="top" wrapText="1"/>
    </xf>
    <xf numFmtId="0" fontId="5" fillId="0" borderId="0" xfId="0" applyFont="1" applyAlignment="1">
      <alignment vertical="top" wrapText="1"/>
    </xf>
    <xf numFmtId="0" fontId="2" fillId="0" borderId="0" xfId="0" applyFont="1" applyAlignment="1">
      <alignment vertical="top"/>
    </xf>
    <xf numFmtId="0" fontId="0" fillId="0" borderId="0" xfId="0" applyFill="1" applyAlignment="1">
      <alignment vertical="top"/>
    </xf>
    <xf numFmtId="0" fontId="0" fillId="4" borderId="0" xfId="0" applyFont="1" applyFill="1" applyAlignment="1">
      <alignment horizontal="left" vertical="top" wrapText="1"/>
    </xf>
  </cellXfs>
  <cellStyles count="3">
    <cellStyle name="Normal" xfId="0" builtinId="0"/>
    <cellStyle name="Normal 2" xfId="2"/>
    <cellStyle name="Normal 3" xfId="1"/>
  </cellStyles>
  <dxfs count="6">
    <dxf>
      <font>
        <color rgb="FF00B050"/>
      </font>
    </dxf>
    <dxf>
      <font>
        <color rgb="FFFF0000"/>
      </font>
      <fill>
        <patternFill>
          <bgColor theme="5" tint="0.59996337778862885"/>
        </patternFill>
      </fill>
    </dxf>
    <dxf>
      <fill>
        <patternFill>
          <bgColor theme="5" tint="0.59996337778862885"/>
        </patternFill>
      </fill>
    </dxf>
    <dxf>
      <font>
        <color rgb="FF00B050"/>
      </font>
    </dxf>
    <dxf>
      <font>
        <color rgb="FFFF0000"/>
      </font>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tabSelected="1" workbookViewId="0"/>
  </sheetViews>
  <sheetFormatPr defaultColWidth="9.140625" defaultRowHeight="15" x14ac:dyDescent="0.25"/>
  <cols>
    <col min="1" max="1" width="15.5703125" style="12" bestFit="1" customWidth="1"/>
    <col min="2" max="2" width="34" style="12" bestFit="1" customWidth="1"/>
    <col min="3" max="3" width="63.28515625" style="13" customWidth="1"/>
    <col min="4" max="4" width="12.140625" style="12" bestFit="1" customWidth="1"/>
    <col min="5" max="5" width="16.28515625" style="13" bestFit="1" customWidth="1"/>
    <col min="6" max="6" width="23.5703125" style="12" bestFit="1" customWidth="1"/>
    <col min="7" max="16384" width="9.140625" style="12"/>
  </cols>
  <sheetData>
    <row r="1" spans="1:7" s="6" customFormat="1" x14ac:dyDescent="0.25">
      <c r="A1" s="1" t="s">
        <v>26</v>
      </c>
      <c r="B1" s="2" t="s">
        <v>27</v>
      </c>
      <c r="C1" s="3" t="s">
        <v>28</v>
      </c>
      <c r="D1" s="1" t="s">
        <v>29</v>
      </c>
      <c r="E1" s="4" t="s">
        <v>30</v>
      </c>
      <c r="F1" s="4" t="s">
        <v>31</v>
      </c>
      <c r="G1" s="5" t="s">
        <v>32</v>
      </c>
    </row>
    <row r="2" spans="1:7" ht="90" x14ac:dyDescent="0.25">
      <c r="A2" s="7" t="s">
        <v>4</v>
      </c>
      <c r="B2" s="8" t="s">
        <v>33</v>
      </c>
      <c r="C2" s="9" t="s">
        <v>34</v>
      </c>
      <c r="D2" s="10" t="s">
        <v>0</v>
      </c>
      <c r="E2" s="38" t="s">
        <v>35</v>
      </c>
      <c r="F2" s="11" t="s">
        <v>36</v>
      </c>
      <c r="G2" s="12" t="s">
        <v>37</v>
      </c>
    </row>
    <row r="3" spans="1:7" ht="30" x14ac:dyDescent="0.25">
      <c r="A3" s="10" t="s">
        <v>5</v>
      </c>
      <c r="B3" s="12" t="s">
        <v>38</v>
      </c>
      <c r="C3" s="13" t="s">
        <v>39</v>
      </c>
      <c r="D3" s="10" t="s">
        <v>0</v>
      </c>
      <c r="E3" s="38" t="s">
        <v>35</v>
      </c>
      <c r="F3" s="11" t="s">
        <v>36</v>
      </c>
      <c r="G3" s="12" t="s">
        <v>37</v>
      </c>
    </row>
    <row r="4" spans="1:7" ht="30" x14ac:dyDescent="0.25">
      <c r="A4" s="7" t="s">
        <v>6</v>
      </c>
      <c r="B4" s="8" t="s">
        <v>40</v>
      </c>
      <c r="C4" s="13" t="s">
        <v>41</v>
      </c>
      <c r="D4" s="10" t="s">
        <v>0</v>
      </c>
      <c r="E4" s="38" t="s">
        <v>35</v>
      </c>
      <c r="F4" s="11" t="s">
        <v>36</v>
      </c>
      <c r="G4" s="12" t="s">
        <v>37</v>
      </c>
    </row>
    <row r="5" spans="1:7" ht="75" x14ac:dyDescent="0.25">
      <c r="A5" s="10" t="s">
        <v>7</v>
      </c>
      <c r="B5" s="8" t="s">
        <v>42</v>
      </c>
      <c r="C5" s="13" t="s">
        <v>43</v>
      </c>
      <c r="D5" s="10" t="s">
        <v>0</v>
      </c>
      <c r="E5" s="14" t="s">
        <v>35</v>
      </c>
      <c r="F5" s="14" t="s">
        <v>44</v>
      </c>
      <c r="G5" s="12" t="s">
        <v>37</v>
      </c>
    </row>
    <row r="6" spans="1:7" ht="30" x14ac:dyDescent="0.25">
      <c r="A6" s="8" t="s">
        <v>8</v>
      </c>
      <c r="B6" s="32" t="s">
        <v>9</v>
      </c>
      <c r="C6" s="33" t="s">
        <v>45</v>
      </c>
      <c r="D6" s="10" t="s">
        <v>0</v>
      </c>
      <c r="E6" s="14" t="s">
        <v>35</v>
      </c>
      <c r="F6" s="14" t="s">
        <v>46</v>
      </c>
      <c r="G6" s="34" t="s">
        <v>51</v>
      </c>
    </row>
    <row r="7" spans="1:7" ht="30" x14ac:dyDescent="0.25">
      <c r="A7" s="8" t="s">
        <v>10</v>
      </c>
      <c r="B7" s="32" t="s">
        <v>47</v>
      </c>
      <c r="C7" s="33" t="s">
        <v>48</v>
      </c>
      <c r="D7" s="10" t="s">
        <v>0</v>
      </c>
      <c r="E7" s="14" t="s">
        <v>35</v>
      </c>
      <c r="F7" s="11" t="s">
        <v>36</v>
      </c>
      <c r="G7" s="34" t="s">
        <v>51</v>
      </c>
    </row>
    <row r="8" spans="1:7" ht="60" x14ac:dyDescent="0.25">
      <c r="A8" s="8" t="s">
        <v>11</v>
      </c>
      <c r="B8" s="32" t="s">
        <v>49</v>
      </c>
      <c r="C8" s="9" t="s">
        <v>50</v>
      </c>
      <c r="D8" s="8" t="s">
        <v>12</v>
      </c>
      <c r="E8" s="36" t="s">
        <v>98</v>
      </c>
      <c r="F8" s="8" t="s">
        <v>13</v>
      </c>
      <c r="G8" s="34" t="s">
        <v>51</v>
      </c>
    </row>
    <row r="9" spans="1:7" ht="60" x14ac:dyDescent="0.25">
      <c r="A9" s="8" t="s">
        <v>14</v>
      </c>
      <c r="B9" s="32" t="s">
        <v>52</v>
      </c>
      <c r="C9" s="9" t="s">
        <v>53</v>
      </c>
      <c r="D9" s="8" t="s">
        <v>12</v>
      </c>
      <c r="E9" s="36" t="s">
        <v>98</v>
      </c>
      <c r="F9" s="8" t="s">
        <v>13</v>
      </c>
      <c r="G9" s="34" t="s">
        <v>51</v>
      </c>
    </row>
    <row r="10" spans="1:7" ht="45" x14ac:dyDescent="0.25">
      <c r="A10" s="8" t="s">
        <v>15</v>
      </c>
      <c r="B10" s="32" t="s">
        <v>54</v>
      </c>
      <c r="C10" s="9" t="s">
        <v>55</v>
      </c>
      <c r="D10" s="10" t="s">
        <v>0</v>
      </c>
      <c r="E10" s="14" t="s">
        <v>56</v>
      </c>
      <c r="F10" s="35" t="s">
        <v>2</v>
      </c>
      <c r="G10" s="34" t="s">
        <v>51</v>
      </c>
    </row>
    <row r="11" spans="1:7" ht="45" x14ac:dyDescent="0.25">
      <c r="A11" s="8" t="s">
        <v>16</v>
      </c>
      <c r="B11" s="32" t="s">
        <v>57</v>
      </c>
      <c r="C11" s="9" t="s">
        <v>58</v>
      </c>
      <c r="D11" s="10" t="s">
        <v>0</v>
      </c>
      <c r="E11" s="14" t="s">
        <v>56</v>
      </c>
      <c r="F11" s="36" t="s">
        <v>1</v>
      </c>
      <c r="G11" s="34" t="s">
        <v>51</v>
      </c>
    </row>
    <row r="12" spans="1:7" ht="45" x14ac:dyDescent="0.25">
      <c r="A12" s="8" t="s">
        <v>17</v>
      </c>
      <c r="B12" s="8" t="s">
        <v>59</v>
      </c>
      <c r="C12" s="9" t="s">
        <v>60</v>
      </c>
      <c r="D12" s="10" t="s">
        <v>0</v>
      </c>
      <c r="E12" s="14" t="s">
        <v>35</v>
      </c>
      <c r="F12" s="9" t="s">
        <v>90</v>
      </c>
      <c r="G12" s="34" t="s">
        <v>51</v>
      </c>
    </row>
    <row r="13" spans="1:7" ht="150" x14ac:dyDescent="0.25">
      <c r="A13" s="8" t="s">
        <v>18</v>
      </c>
      <c r="B13" s="8" t="s">
        <v>61</v>
      </c>
      <c r="C13" s="9" t="s">
        <v>62</v>
      </c>
      <c r="D13" s="8" t="s">
        <v>0</v>
      </c>
      <c r="E13" s="9" t="s">
        <v>35</v>
      </c>
      <c r="F13" s="9" t="s">
        <v>63</v>
      </c>
      <c r="G13" s="34" t="s">
        <v>51</v>
      </c>
    </row>
    <row r="14" spans="1:7" ht="30" x14ac:dyDescent="0.25">
      <c r="A14" s="8" t="s">
        <v>19</v>
      </c>
      <c r="B14" s="8" t="s">
        <v>64</v>
      </c>
      <c r="C14" s="14" t="s">
        <v>65</v>
      </c>
      <c r="D14" s="14" t="s">
        <v>0</v>
      </c>
      <c r="E14" s="14" t="s">
        <v>35</v>
      </c>
      <c r="F14" s="14" t="s">
        <v>66</v>
      </c>
      <c r="G14" s="34" t="s">
        <v>51</v>
      </c>
    </row>
    <row r="15" spans="1:7" x14ac:dyDescent="0.25">
      <c r="A15" s="8" t="s">
        <v>3</v>
      </c>
      <c r="B15" s="8" t="s">
        <v>67</v>
      </c>
      <c r="C15" s="10" t="s">
        <v>68</v>
      </c>
      <c r="D15" s="8" t="s">
        <v>20</v>
      </c>
      <c r="E15" s="9" t="s">
        <v>69</v>
      </c>
      <c r="F15" s="8" t="s">
        <v>21</v>
      </c>
      <c r="G15" s="34" t="s">
        <v>51</v>
      </c>
    </row>
    <row r="16" spans="1:7" x14ac:dyDescent="0.25">
      <c r="A16" s="8" t="s">
        <v>23</v>
      </c>
      <c r="B16" s="8" t="s">
        <v>70</v>
      </c>
      <c r="C16" s="9" t="s">
        <v>71</v>
      </c>
      <c r="D16" s="8" t="s">
        <v>22</v>
      </c>
      <c r="E16" s="9" t="s">
        <v>72</v>
      </c>
      <c r="F16" s="8" t="s">
        <v>0</v>
      </c>
      <c r="G16" s="34" t="s">
        <v>51</v>
      </c>
    </row>
    <row r="17" spans="1:7" ht="60" x14ac:dyDescent="0.25">
      <c r="A17" s="8" t="s">
        <v>25</v>
      </c>
      <c r="B17" s="32" t="s">
        <v>73</v>
      </c>
      <c r="C17" s="9" t="s">
        <v>74</v>
      </c>
      <c r="D17" s="8" t="s">
        <v>12</v>
      </c>
      <c r="E17" s="36" t="s">
        <v>98</v>
      </c>
      <c r="F17" s="37" t="s">
        <v>24</v>
      </c>
      <c r="G17" s="34" t="s">
        <v>51</v>
      </c>
    </row>
  </sheetData>
  <sheetProtection algorithmName="SHA-512" hashValue="XIROL7Lg9p1e3Fz/DNqbp+y7Bbvbok/9CkzvW1Cp/QEcmN7hfxOEoht+BvOxtCsHFCWe/bfJE6jOYBSfYl/SjA==" saltValue="PlmbuD/lA8i9iULR91h8Kg=="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heetViews>
  <sheetFormatPr defaultColWidth="9.140625" defaultRowHeight="15" x14ac:dyDescent="0.25"/>
  <cols>
    <col min="1" max="1" width="10.85546875" style="19" bestFit="1" customWidth="1"/>
    <col min="2" max="2" width="17.85546875" style="19" bestFit="1" customWidth="1"/>
    <col min="3" max="3" width="37.42578125" style="19" customWidth="1"/>
    <col min="4" max="4" width="28.7109375" style="19" customWidth="1"/>
    <col min="5" max="16384" width="9.140625" style="19"/>
  </cols>
  <sheetData>
    <row r="1" spans="1:3" x14ac:dyDescent="0.25">
      <c r="A1" s="28" t="s">
        <v>26</v>
      </c>
      <c r="B1" s="25" t="s">
        <v>27</v>
      </c>
      <c r="C1" s="29" t="s">
        <v>75</v>
      </c>
    </row>
    <row r="2" spans="1:3" x14ac:dyDescent="0.25">
      <c r="A2" s="30" t="s">
        <v>4</v>
      </c>
      <c r="B2" s="31" t="s">
        <v>33</v>
      </c>
      <c r="C2" s="23"/>
    </row>
    <row r="3" spans="1:3" x14ac:dyDescent="0.25">
      <c r="A3" s="30" t="s">
        <v>5</v>
      </c>
      <c r="B3" s="31" t="s">
        <v>38</v>
      </c>
      <c r="C3" s="23"/>
    </row>
    <row r="4" spans="1:3" x14ac:dyDescent="0.25">
      <c r="A4" s="30" t="s">
        <v>6</v>
      </c>
      <c r="B4" s="31" t="s">
        <v>40</v>
      </c>
      <c r="C4" s="23"/>
    </row>
    <row r="5" spans="1:3" x14ac:dyDescent="0.25">
      <c r="A5" s="30" t="s">
        <v>7</v>
      </c>
      <c r="B5" s="31" t="s">
        <v>42</v>
      </c>
      <c r="C5" s="23"/>
    </row>
  </sheetData>
  <sheetProtection algorithmName="SHA-512" hashValue="TMakqzu1WUyBotOuaPkdLCD5+J1VLuGKdx4haDfM6xtLmqOhIWXDGjbPNQG0EtUMPC4pFunUAoRUjR+4bV8Njg==" saltValue="ltGH4YBuXCROqB5Mr6e6xg==" spinCount="100000" sheet="1" objects="1" scenarios="1"/>
  <dataValidations count="1">
    <dataValidation type="textLength" allowBlank="1" showInputMessage="1" showErrorMessage="1" errorTitle="Attention plage de valeurs" error="Texte libre; max. 50 signes" sqref="C2:C4">
      <formula1>1</formula1>
      <formula2>50</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errorTitle="Attention plage de valeurs" error="Veuillez choisir une valeur dans la liste déroulante">
          <x14:formula1>
            <xm:f>'Listes déroulantes'!$A$2:$A$5</xm:f>
          </x14:formula1>
          <xm:sqref>C5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sheetViews>
  <sheetFormatPr defaultColWidth="9.140625" defaultRowHeight="15" x14ac:dyDescent="0.25"/>
  <cols>
    <col min="1" max="1" width="14.7109375" style="23" customWidth="1"/>
    <col min="2" max="2" width="18.85546875" style="23" customWidth="1"/>
    <col min="3" max="3" width="11.85546875" style="23" bestFit="1" customWidth="1"/>
    <col min="4" max="4" width="14.140625" style="23" bestFit="1" customWidth="1"/>
    <col min="5" max="5" width="9.5703125" style="47" bestFit="1" customWidth="1"/>
    <col min="6" max="6" width="10.5703125" style="47" bestFit="1" customWidth="1"/>
    <col min="7" max="8" width="14.85546875" style="44" bestFit="1" customWidth="1"/>
    <col min="9" max="9" width="19.42578125" style="23" bestFit="1" customWidth="1"/>
    <col min="10" max="10" width="28" style="23" bestFit="1" customWidth="1"/>
    <col min="11" max="11" width="29.42578125" style="23" bestFit="1" customWidth="1"/>
    <col min="12" max="16384" width="9.140625" style="19"/>
  </cols>
  <sheetData>
    <row r="1" spans="1:11" s="18" customFormat="1" x14ac:dyDescent="0.25">
      <c r="A1" s="39" t="s">
        <v>4</v>
      </c>
      <c r="B1" s="40" t="s">
        <v>7</v>
      </c>
      <c r="C1" s="41" t="s">
        <v>8</v>
      </c>
      <c r="D1" s="41" t="s">
        <v>10</v>
      </c>
      <c r="E1" s="45" t="s">
        <v>11</v>
      </c>
      <c r="F1" s="45" t="s">
        <v>14</v>
      </c>
      <c r="G1" s="41" t="s">
        <v>15</v>
      </c>
      <c r="H1" s="41" t="s">
        <v>16</v>
      </c>
      <c r="I1" s="41" t="s">
        <v>17</v>
      </c>
      <c r="J1" s="41" t="s">
        <v>18</v>
      </c>
      <c r="K1" s="41" t="s">
        <v>19</v>
      </c>
    </row>
    <row r="2" spans="1:11" s="18" customFormat="1" x14ac:dyDescent="0.25">
      <c r="A2" s="42" t="s">
        <v>33</v>
      </c>
      <c r="B2" s="42" t="s">
        <v>42</v>
      </c>
      <c r="C2" s="41" t="s">
        <v>9</v>
      </c>
      <c r="D2" s="41" t="s">
        <v>47</v>
      </c>
      <c r="E2" s="45" t="s">
        <v>49</v>
      </c>
      <c r="F2" s="45" t="s">
        <v>52</v>
      </c>
      <c r="G2" s="41" t="s">
        <v>54</v>
      </c>
      <c r="H2" s="41" t="s">
        <v>57</v>
      </c>
      <c r="I2" s="41" t="s">
        <v>59</v>
      </c>
      <c r="J2" s="41" t="s">
        <v>61</v>
      </c>
      <c r="K2" s="41" t="s">
        <v>64</v>
      </c>
    </row>
    <row r="3" spans="1:11" x14ac:dyDescent="0.25">
      <c r="C3" s="20"/>
      <c r="D3" s="20"/>
      <c r="E3" s="46"/>
      <c r="F3" s="46"/>
      <c r="G3" s="43"/>
      <c r="H3" s="43"/>
      <c r="I3" s="21"/>
      <c r="J3" s="21"/>
      <c r="K3" s="22"/>
    </row>
    <row r="4" spans="1:11" x14ac:dyDescent="0.25">
      <c r="I4" s="21"/>
    </row>
    <row r="5" spans="1:11" x14ac:dyDescent="0.25">
      <c r="I5" s="21"/>
    </row>
    <row r="6" spans="1:11" x14ac:dyDescent="0.25">
      <c r="I6" s="21"/>
    </row>
    <row r="7" spans="1:11" x14ac:dyDescent="0.25">
      <c r="I7" s="21"/>
    </row>
    <row r="8" spans="1:11" x14ac:dyDescent="0.25">
      <c r="I8" s="21"/>
    </row>
  </sheetData>
  <sheetProtection algorithmName="SHA-512" hashValue="hynAWgrQVboFIUEID/J38QRl/aX7+Y3kIUpRjp1+r0XDRPXXGdrtD9D3duS61o1gLYaVb4L+YdqRv45PIeCF9w==" saltValue="dfPRa+gxwI9gJtDIMIvD6g==" spinCount="100000" sheet="1" objects="1" scenarios="1"/>
  <dataValidations count="7">
    <dataValidation allowBlank="1" showInputMessage="1" showErrorMessage="1" errorTitle="Attention plage de valeurs" error="Texte libre" sqref="K1:K1048576 C1:C1048576"/>
    <dataValidation type="textLength" allowBlank="1" showInputMessage="1" showErrorMessage="1" errorTitle="Attention plage de valeurs" error="Texte libre; max. 50 signes" sqref="D1:D1048576">
      <formula1>1</formula1>
      <formula2>50</formula2>
    </dataValidation>
    <dataValidation type="decimal" operator="greaterThan" allowBlank="1" showInputMessage="1" showErrorMessage="1" errorTitle="Attention plage de valeurs" error="&gt;0 [Nombre décimal]" sqref="E1:F1048576">
      <formula1>0</formula1>
    </dataValidation>
    <dataValidation type="whole" allowBlank="1" showInputMessage="1" showErrorMessage="1" errorTitle="Attention plage de valeurs" error="2000000-2999999 [Nombre entier]" sqref="H1:H2 G3:G1048576">
      <formula1>2000000</formula1>
      <formula2>2999999</formula2>
    </dataValidation>
    <dataValidation allowBlank="1" showInputMessage="1" showErrorMessage="1" errorTitle="Attention plage de valeurs" error="Veuillez choisir une valeur dans la liste déroulante" sqref="B1:B2 J1:J2"/>
    <dataValidation type="whole" allowBlank="1" showInputMessage="1" showErrorMessage="1" errorTitle="Attention plage de valeurs" error="1000000-1999999 [Nombre entier]" sqref="H3:H1048576 G1:G2">
      <formula1>1000000</formula1>
      <formula2>1999999</formula2>
    </dataValidation>
    <dataValidation type="textLength" allowBlank="1" showInputMessage="1" showErrorMessage="1" errorTitle="Attention plage de valeurs" error="Texte libre; max. 50 caractères" sqref="A3:A1048576">
      <formula1>1</formula1>
      <formula2>50</formula2>
    </dataValidation>
  </dataValidations>
  <pageMargins left="0.7" right="0.7" top="0.75" bottom="0.75" header="0.3" footer="0.3"/>
  <pageSetup paperSize="9" orientation="portrait" horizontalDpi="4294967295" verticalDpi="4294967295" r:id="rId1"/>
  <extLst>
    <ext xmlns:x14="http://schemas.microsoft.com/office/spreadsheetml/2009/9/main" uri="{CCE6A557-97BC-4b89-ADB6-D9C93CAAB3DF}">
      <x14:dataValidations xmlns:xm="http://schemas.microsoft.com/office/excel/2006/main" count="3">
        <x14:dataValidation type="list" allowBlank="1" showInputMessage="1" showErrorMessage="1" errorTitle="Attention plage de valeurs" error="Veuillez choisir une valeur dans la liste déroulante">
          <x14:formula1>
            <xm:f>'Listes déroulantes'!$B$2:$B$3</xm:f>
          </x14:formula1>
          <xm:sqref>I3:I1048576</xm:sqref>
        </x14:dataValidation>
        <x14:dataValidation type="list" allowBlank="1" showInputMessage="1" showErrorMessage="1" errorTitle="Attention plage de valeurs" error="Veuillez choisir une valeur dans la liste déroulante">
          <x14:formula1>
            <xm:f>'Listes déroulantes'!$A$2:$A$5</xm:f>
          </x14:formula1>
          <xm:sqref>B3:B1048576</xm:sqref>
        </x14:dataValidation>
        <x14:dataValidation type="list" allowBlank="1" showInputMessage="1" showErrorMessage="1" errorTitle="Attention plage de valeurs" error="Veuillez choisir une valeur dans la liste déroulante">
          <x14:formula1>
            <xm:f>'Listes déroulantes'!$C$2:$C$11</xm:f>
          </x14:formula1>
          <xm:sqref>J3:J1048576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workbookViewId="0"/>
  </sheetViews>
  <sheetFormatPr defaultColWidth="9.140625" defaultRowHeight="15" x14ac:dyDescent="0.25"/>
  <cols>
    <col min="1" max="1" width="21.140625" style="24" customWidth="1"/>
    <col min="2" max="2" width="30.5703125" style="49" customWidth="1"/>
    <col min="3" max="3" width="31.42578125" style="52" customWidth="1"/>
    <col min="4" max="4" width="23" style="54" customWidth="1"/>
    <col min="5" max="16384" width="9.140625" style="27"/>
  </cols>
  <sheetData>
    <row r="1" spans="1:4" s="26" customFormat="1" x14ac:dyDescent="0.25">
      <c r="A1" s="25" t="s">
        <v>8</v>
      </c>
      <c r="B1" s="48" t="s">
        <v>3</v>
      </c>
      <c r="C1" s="50" t="s">
        <v>23</v>
      </c>
      <c r="D1" s="53" t="s">
        <v>25</v>
      </c>
    </row>
    <row r="2" spans="1:4" s="26" customFormat="1" x14ac:dyDescent="0.25">
      <c r="A2" s="25" t="s">
        <v>9</v>
      </c>
      <c r="B2" s="48" t="s">
        <v>67</v>
      </c>
      <c r="C2" s="50" t="s">
        <v>70</v>
      </c>
      <c r="D2" s="53" t="s">
        <v>73</v>
      </c>
    </row>
    <row r="3" spans="1:4" x14ac:dyDescent="0.25">
      <c r="C3" s="51"/>
      <c r="D3" s="46"/>
    </row>
  </sheetData>
  <sheetProtection algorithmName="SHA-512" hashValue="XYw9edIWl/0MJSaJTpzk0xexELzRoFrKlEBjhQlZSX0KXEwU7St4oncqHoZoJWP3Pk+XpYA8jgvefONgvErnyA==" saltValue="Ego6of5Isrj+yTfQPAi1Kw==" spinCount="100000" sheet="1" objects="1" scenarios="1"/>
  <dataConsolidate/>
  <dataValidations count="4">
    <dataValidation type="decimal" allowBlank="1" showInputMessage="1" showErrorMessage="1" errorTitle="Attention plage de valeurs" error="-20-40 [Nombre décimal]" sqref="D1:D1048576">
      <formula1>-20</formula1>
      <formula2>40</formula2>
    </dataValidation>
    <dataValidation allowBlank="1" showInputMessage="1" showErrorMessage="1" errorTitle="Attention plage de valeurs" error="Texte libre" sqref="A1:A1048576"/>
    <dataValidation type="date" operator="greaterThanOrEqual" allowBlank="1" showInputMessage="1" showErrorMessage="1" errorTitle="Attention plage de valeurs" error="&gt; 2020-01-01 [yyyy-mm-dd]" sqref="B1:B1048576">
      <formula1>43831</formula1>
    </dataValidation>
    <dataValidation type="time" allowBlank="1" showInputMessage="1" showErrorMessage="1" errorTitle="Attention plage de valeurs" error="[hh:mm:ss]" sqref="C1:C1048576">
      <formula1>0</formula1>
      <formula2>0.999988425925926</formula2>
    </dataValidation>
  </dataValidations>
  <pageMargins left="0.7" right="0.7" top="0.75" bottom="0.75" header="0.3" footer="0.3"/>
  <pageSetup paperSize="9"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heetViews>
  <sheetFormatPr defaultColWidth="9.140625" defaultRowHeight="15" x14ac:dyDescent="0.25"/>
  <cols>
    <col min="1" max="1" width="19" style="17" bestFit="1" customWidth="1"/>
    <col min="2" max="2" width="23.7109375" style="17" bestFit="1" customWidth="1"/>
    <col min="3" max="3" width="28" style="17" bestFit="1" customWidth="1"/>
    <col min="4" max="16384" width="9.140625" style="17"/>
  </cols>
  <sheetData>
    <row r="1" spans="1:3" x14ac:dyDescent="0.25">
      <c r="A1" s="15" t="s">
        <v>42</v>
      </c>
      <c r="B1" s="2" t="s">
        <v>59</v>
      </c>
      <c r="C1" s="16" t="s">
        <v>61</v>
      </c>
    </row>
    <row r="2" spans="1:3" x14ac:dyDescent="0.25">
      <c r="A2" s="17" t="s">
        <v>76</v>
      </c>
      <c r="B2" s="17" t="s">
        <v>91</v>
      </c>
      <c r="C2" s="17" t="s">
        <v>81</v>
      </c>
    </row>
    <row r="3" spans="1:3" x14ac:dyDescent="0.25">
      <c r="A3" s="17" t="s">
        <v>77</v>
      </c>
      <c r="B3" s="17" t="s">
        <v>80</v>
      </c>
      <c r="C3" s="17" t="s">
        <v>82</v>
      </c>
    </row>
    <row r="4" spans="1:3" x14ac:dyDescent="0.25">
      <c r="A4" s="17" t="s">
        <v>78</v>
      </c>
      <c r="C4" s="17" t="s">
        <v>83</v>
      </c>
    </row>
    <row r="5" spans="1:3" x14ac:dyDescent="0.25">
      <c r="A5" s="17" t="s">
        <v>79</v>
      </c>
      <c r="C5" s="17" t="s">
        <v>84</v>
      </c>
    </row>
    <row r="6" spans="1:3" x14ac:dyDescent="0.25">
      <c r="C6" s="17" t="s">
        <v>85</v>
      </c>
    </row>
    <row r="7" spans="1:3" x14ac:dyDescent="0.25">
      <c r="C7" s="17" t="s">
        <v>86</v>
      </c>
    </row>
    <row r="8" spans="1:3" x14ac:dyDescent="0.25">
      <c r="C8" s="17" t="s">
        <v>87</v>
      </c>
    </row>
    <row r="9" spans="1:3" x14ac:dyDescent="0.25">
      <c r="C9" s="17" t="s">
        <v>88</v>
      </c>
    </row>
    <row r="10" spans="1:3" x14ac:dyDescent="0.25">
      <c r="C10" s="17" t="s">
        <v>89</v>
      </c>
    </row>
    <row r="11" spans="1:3" x14ac:dyDescent="0.25">
      <c r="C11" s="17" t="s">
        <v>104</v>
      </c>
    </row>
  </sheetData>
  <sheetProtection algorithmName="SHA-512" hashValue="EC1nYo3snFyQCOjfg0vsK4ZL4WJXn1oS3Zxqh3Kn+aTOWEYjiJsjHXA3lvpFnKeAa/2TyU8Rvp67W40+CubPeA==" saltValue="6q25x+8R8wvPZ7MAHY7Oaw=="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zoomScaleNormal="100" workbookViewId="0">
      <selection sqref="A1:H1"/>
    </sheetView>
  </sheetViews>
  <sheetFormatPr defaultRowHeight="15" x14ac:dyDescent="0.25"/>
  <cols>
    <col min="1" max="1" width="5" style="70" bestFit="1" customWidth="1"/>
    <col min="2" max="2" width="29.42578125" style="70" bestFit="1" customWidth="1"/>
    <col min="3" max="3" width="28.7109375" style="70" bestFit="1" customWidth="1"/>
    <col min="4" max="4" width="7" style="71" customWidth="1"/>
    <col min="5" max="5" width="35.5703125" style="70" customWidth="1"/>
    <col min="6" max="6" width="23.140625" style="70" bestFit="1" customWidth="1"/>
    <col min="7" max="7" width="25.28515625" style="70" customWidth="1"/>
    <col min="8" max="8" width="40.140625" style="70" customWidth="1"/>
    <col min="9" max="9" width="31.42578125" style="70" bestFit="1" customWidth="1"/>
    <col min="10" max="10" width="9.140625" style="70"/>
    <col min="11" max="11" width="44.7109375" style="70" bestFit="1" customWidth="1"/>
    <col min="12" max="16384" width="9.140625" style="70"/>
  </cols>
  <sheetData>
    <row r="1" spans="1:12" ht="33" customHeight="1" x14ac:dyDescent="0.25">
      <c r="A1" s="77" t="s">
        <v>125</v>
      </c>
      <c r="B1" s="77"/>
      <c r="C1" s="77"/>
      <c r="D1" s="77"/>
      <c r="E1" s="77"/>
      <c r="F1" s="77"/>
      <c r="G1" s="77"/>
      <c r="H1" s="77"/>
    </row>
    <row r="2" spans="1:12" x14ac:dyDescent="0.25">
      <c r="C2" s="71"/>
    </row>
    <row r="3" spans="1:12" ht="33" customHeight="1" x14ac:dyDescent="0.25">
      <c r="A3" s="72" t="s">
        <v>112</v>
      </c>
      <c r="B3" s="73" t="s">
        <v>27</v>
      </c>
      <c r="C3" s="74" t="s">
        <v>128</v>
      </c>
      <c r="D3" s="74"/>
      <c r="E3" s="72" t="s">
        <v>131</v>
      </c>
      <c r="F3" s="75" t="s">
        <v>129</v>
      </c>
      <c r="G3" s="75" t="s">
        <v>130</v>
      </c>
      <c r="H3" s="72" t="s">
        <v>132</v>
      </c>
    </row>
    <row r="4" spans="1:12" x14ac:dyDescent="0.25">
      <c r="A4" s="70" t="s">
        <v>4</v>
      </c>
      <c r="B4" s="70" t="s">
        <v>33</v>
      </c>
      <c r="C4" s="70" t="s">
        <v>126</v>
      </c>
      <c r="E4" s="70" t="str">
        <f>IF((ISBLANK(DonneesEnTete!C2)=TRUE),"non","oui")</f>
        <v>non</v>
      </c>
      <c r="F4" s="70" t="str">
        <f>IF(E4="non","",(IF(ISTEXT(DonneesEnTete!C2)=TRUE,"oui","non")))</f>
        <v/>
      </c>
      <c r="G4" s="70" t="str">
        <f>IF(E4="non","",(IF((LEN(DonneesEnTete!C2))&lt;51,"oui","non")))</f>
        <v/>
      </c>
    </row>
    <row r="5" spans="1:12" x14ac:dyDescent="0.25">
      <c r="A5" s="70" t="s">
        <v>5</v>
      </c>
      <c r="B5" s="70" t="s">
        <v>38</v>
      </c>
      <c r="C5" s="70" t="s">
        <v>126</v>
      </c>
      <c r="E5" s="70" t="str">
        <f>IF((ISBLANK(DonneesEnTete!C3)=TRUE),"non","oui")</f>
        <v>non</v>
      </c>
      <c r="F5" s="70" t="str">
        <f>IF(E5="non","",(IF(ISTEXT(DonneesEnTete!C3)=TRUE,"oui","non")))</f>
        <v/>
      </c>
      <c r="G5" s="70" t="str">
        <f>IF(E5="non","",(IF((LEN(DonneesEnTete!C3))&lt;51,"oui","non")))</f>
        <v/>
      </c>
    </row>
    <row r="6" spans="1:12" x14ac:dyDescent="0.25">
      <c r="A6" s="70" t="s">
        <v>6</v>
      </c>
      <c r="B6" s="70" t="s">
        <v>40</v>
      </c>
      <c r="C6" s="70" t="s">
        <v>126</v>
      </c>
      <c r="E6" s="70" t="str">
        <f>IF((ISBLANK(DonneesEnTete!C4)=TRUE),"non","oui")</f>
        <v>non</v>
      </c>
      <c r="F6" s="70" t="str">
        <f>IF(E6="non","",(IF(ISTEXT(DonneesEnTete!C4)=TRUE,"oui","non")))</f>
        <v/>
      </c>
      <c r="G6" s="70" t="str">
        <f>IF(E6="non","",(IF((LEN(DonneesEnTete!C4))&lt;51,"oui","non")))</f>
        <v/>
      </c>
    </row>
    <row r="7" spans="1:12" x14ac:dyDescent="0.25">
      <c r="A7" s="70" t="s">
        <v>7</v>
      </c>
      <c r="B7" s="70" t="s">
        <v>42</v>
      </c>
      <c r="C7" s="70" t="s">
        <v>126</v>
      </c>
      <c r="E7" s="70" t="str">
        <f>IF((ISBLANK(DonneesEnTete!C5)=TRUE),"non","oui")</f>
        <v>non</v>
      </c>
      <c r="F7" s="70" t="str">
        <f>IF(E7="non","",(IF(ISTEXT(DonneesEnTete!C5)=TRUE,"oui","non")))</f>
        <v/>
      </c>
      <c r="G7" s="70" t="str">
        <f>IF(F7="","",IF((COUNTIF('Listes déroulantes'!A2:A5,DonneesEnTete!C5)&gt;0)=TRUE,"oui","non"))</f>
        <v/>
      </c>
    </row>
    <row r="8" spans="1:12" x14ac:dyDescent="0.25">
      <c r="A8" s="70" t="s">
        <v>8</v>
      </c>
      <c r="B8" s="70" t="s">
        <v>9</v>
      </c>
      <c r="C8" s="70" t="s">
        <v>101</v>
      </c>
      <c r="D8" s="71" t="s">
        <v>113</v>
      </c>
      <c r="E8" s="70" t="str">
        <f>IF((COUNTA(DonneesEnTete_EmplacLogger!C:C)-2)=0,"non","oui")</f>
        <v>non</v>
      </c>
      <c r="F8" s="70" t="str">
        <f>IF(E8="non","",IF((COUNTIF(DonneesEnTete_EmplacLogger!C:C,"*")-2)=(COUNTA(DonneesEnTete_EmplacLogger!C:C)-2),"oui","non"))</f>
        <v/>
      </c>
      <c r="G8" s="70" t="str">
        <f>IF(F8="oui","oui","")</f>
        <v/>
      </c>
      <c r="H8" s="70" t="str">
        <f>IF(E8="non","",IF((COUNTA(DonneesEnTete_EmplacLogger!C$1:C$50))=(SUMPRODUCT(MAX((DonneesEnTete_EmplacLogger!$A$1:$K$50&lt;&gt;"")*ROW(DonneesEnTete_EmplacLogger!$A$1:$K$50)))),"oui","non"))</f>
        <v/>
      </c>
    </row>
    <row r="9" spans="1:12" x14ac:dyDescent="0.25">
      <c r="A9" s="70" t="s">
        <v>10</v>
      </c>
      <c r="B9" s="70" t="s">
        <v>47</v>
      </c>
      <c r="C9" s="70" t="s">
        <v>101</v>
      </c>
      <c r="D9" s="71" t="s">
        <v>114</v>
      </c>
      <c r="E9" s="70" t="str">
        <f>IF((COUNTA(DonneesEnTete_EmplacLogger!D:D)-2)=0,"non","oui")</f>
        <v>non</v>
      </c>
      <c r="F9" s="70" t="str">
        <f>IF(E9="non","",IF((COUNTIF(DonneesEnTete_EmplacLogger!D:D,"*")-2)=(COUNTA(DonneesEnTete_EmplacLogger!D:D)-2),"oui","non"))</f>
        <v/>
      </c>
      <c r="G9" s="70" t="str">
        <f>IF(F9="oui","oui","")</f>
        <v/>
      </c>
      <c r="H9" s="70" t="str">
        <f>IF(E9="non","",IF((COUNTA(DonneesEnTete_EmplacLogger!D$1:D$50))=(SUMPRODUCT(MAX((DonneesEnTete_EmplacLogger!$A$1:$K$50&lt;&gt;"")*ROW(DonneesEnTete_EmplacLogger!$A$1:$K$50)))),"oui","non"))</f>
        <v/>
      </c>
    </row>
    <row r="10" spans="1:12" x14ac:dyDescent="0.25">
      <c r="A10" s="70" t="s">
        <v>11</v>
      </c>
      <c r="B10" s="70" t="s">
        <v>49</v>
      </c>
      <c r="C10" s="70" t="s">
        <v>101</v>
      </c>
      <c r="D10" s="71" t="s">
        <v>115</v>
      </c>
      <c r="E10" s="70" t="str">
        <f>IF((COUNTA(DonneesEnTete_EmplacLogger!E:E)-2)=0,"non","oui")</f>
        <v>non</v>
      </c>
      <c r="F10" s="70" t="str">
        <f>IF(E10="non","",IF(COUNT(DonneesEnTete_EmplacLogger!E:E)=(COUNTA(DonneesEnTete_EmplacLogger!E:E)-2),"oui","non"))</f>
        <v/>
      </c>
      <c r="G10" s="70" t="str">
        <f>IF(F10="","",(IF((COUNTIF(DonneesEnTete_EmplacLogger!E:E,"&gt;0"))=((COUNTA(DonneesEnTete_EmplacLogger!E:E)-2)),"oui","non")))</f>
        <v/>
      </c>
      <c r="H10" s="70" t="str">
        <f>IF(E10="non","",IF((COUNTA(DonneesEnTete_EmplacLogger!E$1:E$50))=(SUMPRODUCT(MAX((DonneesEnTete_EmplacLogger!$A$1:$K$50&lt;&gt;"")*ROW(DonneesEnTete_EmplacLogger!$A$1:$K$50)))),"oui","non"))</f>
        <v/>
      </c>
    </row>
    <row r="11" spans="1:12" x14ac:dyDescent="0.25">
      <c r="A11" s="70" t="s">
        <v>14</v>
      </c>
      <c r="B11" s="70" t="s">
        <v>52</v>
      </c>
      <c r="C11" s="70" t="s">
        <v>101</v>
      </c>
      <c r="D11" s="71" t="s">
        <v>116</v>
      </c>
      <c r="E11" s="70" t="str">
        <f>IF((COUNTA(DonneesEnTete_EmplacLogger!F:F)-2)=0,"non","oui")</f>
        <v>non</v>
      </c>
      <c r="F11" s="70" t="str">
        <f>IF(E11="non","",IF(COUNT(DonneesEnTete_EmplacLogger!F:F)=(COUNTA(DonneesEnTete_EmplacLogger!F:F)-2),"oui","non"))</f>
        <v/>
      </c>
      <c r="G11" s="70" t="str">
        <f>IF(F11="","",(IF((COUNTIF(DonneesEnTete_EmplacLogger!F:F,"&gt;0"))=((COUNTA(DonneesEnTete_EmplacLogger!F:F)-2)),"oui","non")))</f>
        <v/>
      </c>
      <c r="H11" s="70" t="str">
        <f>IF(E11="non","",IF((COUNTA(DonneesEnTete_EmplacLogger!F$1:F$50))=(SUMPRODUCT(MAX((DonneesEnTete_EmplacLogger!$A$1:$K$50&lt;&gt;"")*ROW(DonneesEnTete_EmplacLogger!$A$1:$K$50)))),"oui","non"))</f>
        <v/>
      </c>
    </row>
    <row r="12" spans="1:12" x14ac:dyDescent="0.25">
      <c r="A12" s="70" t="s">
        <v>15</v>
      </c>
      <c r="B12" s="70" t="s">
        <v>54</v>
      </c>
      <c r="C12" s="70" t="s">
        <v>101</v>
      </c>
      <c r="D12" s="71" t="s">
        <v>117</v>
      </c>
      <c r="E12" s="70" t="str">
        <f>IF((COUNTA(DonneesEnTete_EmplacLogger!G:G)-2)=0,"non","oui")</f>
        <v>non</v>
      </c>
      <c r="F12" s="70" t="str">
        <f>IF(E12="non","",IF(COUNT(DonneesEnTete_EmplacLogger!G:G)=(COUNTA(DonneesEnTete_EmplacLogger!G:G)-2),"oui","non"))</f>
        <v/>
      </c>
      <c r="G12" s="70" t="str">
        <f>IF(F12="","",(IF((COUNTIFS(DonneesEnTete_EmplacLogger!G:G,"&gt;=2000000",DonneesEnTete_EmplacLogger!G:G,"&lt;=2999999"))=((COUNTA(DonneesEnTete_EmplacLogger!G:G)-2)),"oui","non")))</f>
        <v/>
      </c>
      <c r="H12" s="70" t="str">
        <f>IF(E12="non","",IF((COUNTA(DonneesEnTete_EmplacLogger!G$1:G$50))=(SUMPRODUCT(MAX((DonneesEnTete_EmplacLogger!$A$1:$K$50&lt;&gt;"")*ROW(DonneesEnTete_EmplacLogger!$A$1:$K$50)))),"oui","non"))</f>
        <v/>
      </c>
    </row>
    <row r="13" spans="1:12" x14ac:dyDescent="0.25">
      <c r="A13" s="70" t="s">
        <v>16</v>
      </c>
      <c r="B13" s="70" t="s">
        <v>57</v>
      </c>
      <c r="C13" s="70" t="s">
        <v>101</v>
      </c>
      <c r="D13" s="71" t="s">
        <v>118</v>
      </c>
      <c r="E13" s="70" t="str">
        <f>IF((COUNTA(DonneesEnTete_EmplacLogger!H:H)-2)=0,"non","oui")</f>
        <v>non</v>
      </c>
      <c r="F13" s="70" t="str">
        <f>IF(E13="non","",IF(COUNT(DonneesEnTete_EmplacLogger!G:G)=(COUNTA(DonneesEnTete_EmplacLogger!G:G)-2),"oui","non"))</f>
        <v/>
      </c>
      <c r="G13" s="70" t="str">
        <f>IF(F13="","",(IF((COUNTIFS(DonneesEnTete_EmplacLogger!H:H,"&gt;=1000000",DonneesEnTete_EmplacLogger!H:H,"&lt;=1999999"))=((COUNTA(DonneesEnTete_EmplacLogger!H:H)-2)),"oui","non")))</f>
        <v/>
      </c>
      <c r="H13" s="70" t="str">
        <f>IF(E13="non","",IF((COUNTA(DonneesEnTete_EmplacLogger!H$1:H$50))=(SUMPRODUCT(MAX((DonneesEnTete_EmplacLogger!$A$1:$K$50&lt;&gt;"")*ROW(DonneesEnTete_EmplacLogger!$A$1:$K$50)))),"oui","non"))</f>
        <v/>
      </c>
    </row>
    <row r="14" spans="1:12" x14ac:dyDescent="0.25">
      <c r="A14" s="70" t="s">
        <v>17</v>
      </c>
      <c r="B14" s="70" t="s">
        <v>59</v>
      </c>
      <c r="C14" s="70" t="s">
        <v>101</v>
      </c>
      <c r="D14" s="71" t="s">
        <v>119</v>
      </c>
      <c r="E14" s="70" t="str">
        <f>IF((COUNTA(DonneesEnTete_EmplacLogger!I:I)-2)=0,"non","oui")</f>
        <v>non</v>
      </c>
      <c r="F14" s="70" t="str">
        <f>IF(E14="non","",IF((COUNTIF(DonneesEnTete_EmplacLogger!I:I,"*")-2)=(COUNTA(DonneesEnTete_EmplacLogger!I:I)-2),"oui","non"))</f>
        <v/>
      </c>
      <c r="G14" s="70" t="str">
        <f>IF(F14="","",IF((SUMPRODUCT(COUNTIF(DonneesEnTete_EmplacLogger!I:I,'Listes déroulantes'!B2:B3))-(COUNTA(DonneesEnTete_EmplacLogger!I:I)-2))&lt;0,"non","oui"))</f>
        <v/>
      </c>
      <c r="H14" s="70" t="str">
        <f>IF(E14="non","",IF((COUNTA(DonneesEnTete_EmplacLogger!I$1:I$50))=(SUMPRODUCT(MAX((DonneesEnTete_EmplacLogger!$A$1:$K$50&lt;&gt;"")*ROW(DonneesEnTete_EmplacLogger!$A$1:$K$50)))),"oui","non"))</f>
        <v/>
      </c>
      <c r="I14" s="70" t="s">
        <v>133</v>
      </c>
      <c r="J14" s="70" t="str">
        <f>IF(COUNTIF(DonneesEnTete_EmplacLogger!I:I,"Sous-tronçon")&gt;=5,"oui","non")</f>
        <v>non</v>
      </c>
      <c r="K14" s="70" t="s">
        <v>120</v>
      </c>
      <c r="L14" s="70" t="str">
        <f>IF(COUNTIF(DonneesEnTete_EmplacLogger!I:I,"Tronçon de contrôle")&gt;=1,"oui","non")</f>
        <v>non</v>
      </c>
    </row>
    <row r="15" spans="1:12" x14ac:dyDescent="0.25">
      <c r="A15" s="70" t="s">
        <v>18</v>
      </c>
      <c r="B15" s="70" t="s">
        <v>61</v>
      </c>
      <c r="C15" s="70" t="s">
        <v>101</v>
      </c>
      <c r="D15" s="71" t="s">
        <v>121</v>
      </c>
      <c r="E15" s="70" t="str">
        <f>IF((COUNTA(DonneesEnTete_EmplacLogger!J:J)-2)=0,"non","oui")</f>
        <v>non</v>
      </c>
      <c r="F15" s="70" t="str">
        <f>IF(E15="non","",IF((COUNTIF(DonneesEnTete_EmplacLogger!J:J,"*")-2)=(COUNTA(DonneesEnTete_EmplacLogger!J:J)-2),"oui","non"))</f>
        <v/>
      </c>
      <c r="G15" s="70" t="str">
        <f>IF(F15="","",IF((SUMPRODUCT(COUNTIF(DonneesEnTete_EmplacLogger!J:J,'Listes déroulantes'!C2:C9))-(COUNTA(DonneesEnTete_EmplacLogger!J:J)-2))&lt;0,"non","oui"))</f>
        <v/>
      </c>
      <c r="H15" s="70" t="str">
        <f>IF(E15="non","",IF((COUNTA(DonneesEnTete_EmplacLogger!J$1:J$50))=(SUMPRODUCT(MAX((DonneesEnTete_EmplacLogger!$A$1:$K$50&lt;&gt;"")*ROW(DonneesEnTete_EmplacLogger!$A$1:$K$50)))),"oui","non"))</f>
        <v/>
      </c>
    </row>
    <row r="16" spans="1:12" x14ac:dyDescent="0.25">
      <c r="A16" s="70" t="s">
        <v>19</v>
      </c>
      <c r="B16" s="70" t="s">
        <v>64</v>
      </c>
      <c r="C16" s="70" t="s">
        <v>101</v>
      </c>
      <c r="D16" s="71" t="s">
        <v>122</v>
      </c>
      <c r="E16" s="70" t="str">
        <f>IF((COUNTA(DonneesEnTete_EmplacLogger!K:K)-2)=0,"non","oui")</f>
        <v>non</v>
      </c>
      <c r="F16" s="70" t="str">
        <f>IF(E16="non","",IF((COUNTIF(DonneesEnTete_EmplacLogger!K:K,"*")-2)=(COUNTA(DonneesEnTete_EmplacLogger!K:K)-2),"oui","non"))</f>
        <v/>
      </c>
      <c r="G16" s="70" t="str">
        <f>IF(F16="oui","oui","")</f>
        <v/>
      </c>
      <c r="H16" s="70" t="str">
        <f>IF(E16="non","",IF((COUNTA(DonneesEnTete_EmplacLogger!K$1:K$50))=(SUMPRODUCT(MAX((DonneesEnTete_EmplacLogger!$A$1:$K$50&lt;&gt;"")*ROW(DonneesEnTete_EmplacLogger!$A$1:$K$50)))),"oui","non"))</f>
        <v/>
      </c>
    </row>
    <row r="17" spans="1:8" x14ac:dyDescent="0.25">
      <c r="A17" s="76" t="s">
        <v>8</v>
      </c>
      <c r="B17" s="70" t="s">
        <v>9</v>
      </c>
      <c r="C17" s="70" t="s">
        <v>127</v>
      </c>
      <c r="D17" s="71" t="s">
        <v>123</v>
      </c>
      <c r="E17" s="70" t="str">
        <f>IF((COUNTA(DonneesBrutes!A:A)-2)=0,"non","oui")</f>
        <v>non</v>
      </c>
      <c r="F17" s="70" t="str">
        <f>IF(E17="non","",IF((COUNTIF(DonneesBrutes!A:A,"*")-2)=(COUNTA(DonneesBrutes!A:A)-2),"oui","non"))</f>
        <v/>
      </c>
      <c r="G17" s="70" t="str">
        <f>IF(F17="oui","oui","")</f>
        <v/>
      </c>
      <c r="H17" s="70" t="str">
        <f>IF(E17="non","",IF((COUNTA(DonneesBrutes!A:A))=(SUMPRODUCT(MAX((DonneesBrutes!A:D&lt;&gt;"")*ROW(DonneesBrutes!A:D)))),"oui","non"))</f>
        <v/>
      </c>
    </row>
    <row r="18" spans="1:8" x14ac:dyDescent="0.25">
      <c r="A18" s="70" t="s">
        <v>3</v>
      </c>
      <c r="B18" s="70" t="s">
        <v>67</v>
      </c>
      <c r="C18" s="70" t="s">
        <v>127</v>
      </c>
      <c r="D18" s="71" t="s">
        <v>124</v>
      </c>
      <c r="E18" s="70" t="str">
        <f>IF((COUNTA(DonneesBrutes!B:B)-2)=0,"non","oui")</f>
        <v>non</v>
      </c>
      <c r="F18" s="70" t="str">
        <f>IF(E18="non","",IF(COUNT(DonneesBrutes!B:B)=(COUNTA(DonneesBrutes!B:B)-2),"oui","non"))</f>
        <v/>
      </c>
      <c r="G18" s="70" t="str">
        <f>IF(F18="","",(IF((COUNTIF(DonneesBrutes!B:B,"&gt;=43831"))=((COUNTA(DonneesBrutes!B:B)-2)),"oui","non")))</f>
        <v/>
      </c>
      <c r="H18" s="70" t="str">
        <f>IF(E18="non","",IF((COUNTA(DonneesBrutes!B:B))=(SUMPRODUCT(MAX((DonneesBrutes!A:D&lt;&gt;"")*ROW(DonneesBrutes!A:D)))),"oui","non"))</f>
        <v/>
      </c>
    </row>
    <row r="19" spans="1:8" x14ac:dyDescent="0.25">
      <c r="A19" s="70" t="s">
        <v>23</v>
      </c>
      <c r="B19" s="70" t="s">
        <v>70</v>
      </c>
      <c r="C19" s="70" t="s">
        <v>127</v>
      </c>
      <c r="D19" s="71" t="s">
        <v>113</v>
      </c>
      <c r="E19" s="70" t="str">
        <f>IF((COUNTA(DonneesBrutes!C:C)-2)=0,"non","oui")</f>
        <v>non</v>
      </c>
      <c r="F19" s="70" t="str">
        <f>IF(E19="non","",IF(COUNT(DonneesBrutes!C:C)=(COUNTA(DonneesBrutes!C:C)-2),"oui","non"))</f>
        <v/>
      </c>
      <c r="G19" s="70" t="str">
        <f>IF(E19="oui","oui","")</f>
        <v/>
      </c>
      <c r="H19" s="70" t="str">
        <f>IF(E19="non","",IF((COUNTA(DonneesBrutes!C:C))=(SUMPRODUCT(MAX((DonneesBrutes!A:D&lt;&gt;"")*ROW(DonneesBrutes!A:D)))),"oui","non"))</f>
        <v/>
      </c>
    </row>
    <row r="20" spans="1:8" x14ac:dyDescent="0.25">
      <c r="A20" s="70" t="s">
        <v>25</v>
      </c>
      <c r="B20" s="70" t="s">
        <v>73</v>
      </c>
      <c r="C20" s="70" t="s">
        <v>127</v>
      </c>
      <c r="D20" s="71" t="s">
        <v>114</v>
      </c>
      <c r="E20" s="70" t="str">
        <f>IF((COUNTA(DonneesBrutes!D:D)-2)=0,"non","oui")</f>
        <v>non</v>
      </c>
      <c r="F20" s="70" t="str">
        <f>IF(E20="non","",IF(COUNT(DonneesBrutes!D:D)=(COUNTA(DonneesBrutes!D:D)-2),"oui","non"))</f>
        <v/>
      </c>
      <c r="G20" s="70" t="str">
        <f>IF(F20="","",(IF((COUNTIFS(DonneesBrutes!D:D,"&gt;=0",DonneesBrutes!D:D,"&lt;50"))=((COUNTA(DonneesBrutes!D:D)-2)),"oui","non")))</f>
        <v/>
      </c>
      <c r="H20" s="70" t="str">
        <f>IF(E20="non","",IF((COUNTA(DonneesBrutes!D:D))=(SUMPRODUCT(MAX((DonneesBrutes!A:D&lt;&gt;"")*ROW(DonneesBrutes!A:D)))),"oui","non"))</f>
        <v/>
      </c>
    </row>
  </sheetData>
  <sheetProtection algorithmName="SHA-512" hashValue="pp6Svg++DQOqibyKDLay9ctb5GedyLEnsgh7qG4HdkgaIsSJb2z/GVHO1G3PE6q6qY2L1DoFEE/8/9wncw5M4w==" saltValue="/lPel48X8sL1IvM9VmVA8A==" spinCount="100000" sheet="1" objects="1" scenarios="1"/>
  <autoFilter ref="A3:H20"/>
  <dataConsolidate/>
  <mergeCells count="1">
    <mergeCell ref="A1:H1"/>
  </mergeCells>
  <conditionalFormatting sqref="E4:G20">
    <cfRule type="containsBlanks" dxfId="5" priority="6">
      <formula>LEN(TRIM(E4))=0</formula>
    </cfRule>
    <cfRule type="cellIs" dxfId="4" priority="5" operator="equal">
      <formula>"non"</formula>
    </cfRule>
    <cfRule type="cellIs" dxfId="3" priority="4" operator="equal">
      <formula>"oui"</formula>
    </cfRule>
  </conditionalFormatting>
  <conditionalFormatting sqref="H8:H20 J14 L14">
    <cfRule type="containsBlanks" dxfId="2" priority="3">
      <formula>LEN(TRIM(H8))=0</formula>
    </cfRule>
    <cfRule type="cellIs" dxfId="1" priority="2" operator="equal">
      <formula>"non"</formula>
    </cfRule>
    <cfRule type="cellIs" dxfId="0" priority="1" operator="equal">
      <formula>"oui"</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zoomScaleNormal="100" workbookViewId="0"/>
  </sheetViews>
  <sheetFormatPr defaultColWidth="29.7109375" defaultRowHeight="15" x14ac:dyDescent="0.25"/>
  <cols>
    <col min="1" max="1" width="29.7109375" style="55"/>
    <col min="2" max="2" width="13.85546875" style="55" bestFit="1" customWidth="1"/>
    <col min="3" max="3" width="7.85546875" style="68" bestFit="1" customWidth="1"/>
    <col min="4" max="4" width="49" style="55" customWidth="1"/>
    <col min="5" max="5" width="14.28515625" style="55" bestFit="1" customWidth="1"/>
    <col min="6" max="16384" width="29.7109375" style="58"/>
  </cols>
  <sheetData>
    <row r="1" spans="1:5" x14ac:dyDescent="0.25">
      <c r="A1" s="55" t="s">
        <v>92</v>
      </c>
      <c r="B1" s="56" t="s">
        <v>93</v>
      </c>
      <c r="C1" s="57" t="s">
        <v>94</v>
      </c>
      <c r="D1" s="56" t="s">
        <v>95</v>
      </c>
      <c r="E1" s="56" t="s">
        <v>96</v>
      </c>
    </row>
    <row r="2" spans="1:5" ht="45" x14ac:dyDescent="0.25">
      <c r="A2" s="59" t="s">
        <v>101</v>
      </c>
      <c r="B2" s="60">
        <v>44200</v>
      </c>
      <c r="C2" s="61" t="s">
        <v>99</v>
      </c>
      <c r="D2" s="62" t="s">
        <v>100</v>
      </c>
      <c r="E2" s="59" t="s">
        <v>97</v>
      </c>
    </row>
    <row r="3" spans="1:5" s="63" customFormat="1" x14ac:dyDescent="0.25">
      <c r="A3" s="59" t="s">
        <v>101</v>
      </c>
      <c r="B3" s="60">
        <v>44592</v>
      </c>
      <c r="C3" s="61" t="s">
        <v>102</v>
      </c>
      <c r="D3" s="59" t="s">
        <v>103</v>
      </c>
      <c r="E3" s="59" t="s">
        <v>97</v>
      </c>
    </row>
    <row r="4" spans="1:5" x14ac:dyDescent="0.25">
      <c r="A4" s="64" t="s">
        <v>105</v>
      </c>
      <c r="B4" s="65">
        <v>45366</v>
      </c>
      <c r="C4" s="66" t="s">
        <v>106</v>
      </c>
      <c r="D4" s="67" t="s">
        <v>107</v>
      </c>
      <c r="E4" s="64" t="s">
        <v>97</v>
      </c>
    </row>
    <row r="5" spans="1:5" ht="45" x14ac:dyDescent="0.25">
      <c r="A5" s="67" t="s">
        <v>108</v>
      </c>
      <c r="B5" s="65">
        <v>45366</v>
      </c>
      <c r="C5" s="66" t="s">
        <v>106</v>
      </c>
      <c r="D5" s="67" t="s">
        <v>111</v>
      </c>
      <c r="E5" s="64" t="s">
        <v>97</v>
      </c>
    </row>
    <row r="6" spans="1:5" ht="30" x14ac:dyDescent="0.25">
      <c r="A6" s="67" t="s">
        <v>109</v>
      </c>
      <c r="B6" s="65">
        <v>45366</v>
      </c>
      <c r="C6" s="66" t="s">
        <v>106</v>
      </c>
      <c r="D6" s="64" t="s">
        <v>110</v>
      </c>
      <c r="E6" s="64" t="s">
        <v>97</v>
      </c>
    </row>
    <row r="7" spans="1:5" s="63" customFormat="1" x14ac:dyDescent="0.25">
      <c r="A7" s="59" t="s">
        <v>105</v>
      </c>
      <c r="B7" s="65">
        <v>45366</v>
      </c>
      <c r="C7" s="66" t="s">
        <v>106</v>
      </c>
      <c r="D7" s="69" t="s">
        <v>107</v>
      </c>
      <c r="E7" s="64" t="s">
        <v>97</v>
      </c>
    </row>
  </sheetData>
  <sheetProtection algorithmName="SHA-512" hashValue="MAjxg9HXrkn5aTi2O8APqGELR93jxaEpv9Sfk3QmBTtoMG6X1MLxPeKwJdM9UY4P9jOVzaj2UiprmPVJHTOPvg==" saltValue="2AcKnDeJG9Bn0uhf9CRlA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DataDictionary</vt:lpstr>
      <vt:lpstr>DonneesEnTete</vt:lpstr>
      <vt:lpstr>DonneesEnTete_EmplacLogger</vt:lpstr>
      <vt:lpstr>DonneesBrutes</vt:lpstr>
      <vt:lpstr>Listes déroulantes</vt:lpstr>
      <vt:lpstr>Check</vt:lpstr>
      <vt:lpstr>Repertoire_modifications</vt:lpstr>
    </vt:vector>
  </TitlesOfParts>
  <Company>ETH Zuerich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Weber, Christine</dc:creator>
  <cp:lastModifiedBy>Weber, Christine</cp:lastModifiedBy>
  <dcterms:created xsi:type="dcterms:W3CDTF">2019-12-15T08:52:57Z</dcterms:created>
  <dcterms:modified xsi:type="dcterms:W3CDTF">2024-04-01T16:46:06Z</dcterms:modified>
</cp:coreProperties>
</file>