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w-depts\surf$\surf-KB\RiverRestoration\Wirkungskontrolle\0_Praxisdokumentation\Praxisdok_IT\5_Eingabeformulare\Eingabeformular_Set1_VarietàHabitat\"/>
    </mc:Choice>
  </mc:AlternateContent>
  <bookViews>
    <workbookView xWindow="0" yWindow="0" windowWidth="19200" windowHeight="6900"/>
  </bookViews>
  <sheets>
    <sheet name="DataDictionary" sheetId="1" r:id="rId1"/>
    <sheet name="DatiIntestazione" sheetId="2" r:id="rId2"/>
    <sheet name="DatiIntestazione_PT" sheetId="4" r:id="rId3"/>
    <sheet name="PT" sheetId="5" r:id="rId4"/>
    <sheet name="Check" sheetId="8" r:id="rId5"/>
    <sheet name="Elenco_a_discesa" sheetId="3" r:id="rId6"/>
    <sheet name="Elenco_modifiche" sheetId="7" r:id="rId7"/>
  </sheets>
  <definedNames>
    <definedName name="_xlnm._FilterDatabase" localSheetId="4" hidden="1">Check!$A$3:$F$57</definedName>
    <definedName name="_xlnm._FilterDatabase" localSheetId="0" hidden="1">DataDictionary!$A$1:$H$54</definedName>
    <definedName name="_xlnm._FilterDatabase" localSheetId="1" hidden="1">DatiIntestazione!$A$1:$C$54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8" l="1"/>
  <c r="F53" i="8" s="1"/>
  <c r="G53" i="8" s="1"/>
  <c r="H53" i="8" l="1"/>
  <c r="E57" i="8"/>
  <c r="H57" i="8" s="1"/>
  <c r="E56" i="8"/>
  <c r="H56" i="8" s="1"/>
  <c r="E55" i="8"/>
  <c r="H55" i="8" s="1"/>
  <c r="E54" i="8"/>
  <c r="E52" i="8"/>
  <c r="E51" i="8"/>
  <c r="E50" i="8"/>
  <c r="E49" i="8"/>
  <c r="E48" i="8"/>
  <c r="F48" i="8" s="1"/>
  <c r="E47" i="8"/>
  <c r="F47" i="8" s="1"/>
  <c r="G47" i="8" s="1"/>
  <c r="E46" i="8"/>
  <c r="F46" i="8" s="1"/>
  <c r="G46" i="8" s="1"/>
  <c r="E45" i="8"/>
  <c r="F45" i="8" s="1"/>
  <c r="G44" i="8"/>
  <c r="E44" i="8"/>
  <c r="F44" i="8" s="1"/>
  <c r="E43" i="8"/>
  <c r="G43" i="8" s="1"/>
  <c r="E42" i="8"/>
  <c r="G42" i="8" s="1"/>
  <c r="E41" i="8"/>
  <c r="G41" i="8" s="1"/>
  <c r="E40" i="8"/>
  <c r="E39" i="8"/>
  <c r="G39" i="8" s="1"/>
  <c r="E38" i="8"/>
  <c r="G38" i="8" s="1"/>
  <c r="E37" i="8"/>
  <c r="G37" i="8" s="1"/>
  <c r="E36" i="8"/>
  <c r="E35" i="8"/>
  <c r="G35" i="8" s="1"/>
  <c r="E34" i="8"/>
  <c r="G34" i="8" s="1"/>
  <c r="E33" i="8"/>
  <c r="G33" i="8" s="1"/>
  <c r="E32" i="8"/>
  <c r="F32" i="8" s="1"/>
  <c r="E31" i="8"/>
  <c r="G31" i="8" s="1"/>
  <c r="E30" i="8"/>
  <c r="G30" i="8" s="1"/>
  <c r="E29" i="8"/>
  <c r="G29" i="8" s="1"/>
  <c r="E28" i="8"/>
  <c r="F28" i="8" s="1"/>
  <c r="E27" i="8"/>
  <c r="G27" i="8" s="1"/>
  <c r="E26" i="8"/>
  <c r="G26" i="8" s="1"/>
  <c r="E25" i="8"/>
  <c r="G25" i="8" s="1"/>
  <c r="E24" i="8"/>
  <c r="F24" i="8" s="1"/>
  <c r="E23" i="8"/>
  <c r="G23" i="8" s="1"/>
  <c r="E22" i="8"/>
  <c r="G22" i="8" s="1"/>
  <c r="E21" i="8"/>
  <c r="F21" i="8" s="1"/>
  <c r="G21" i="8" s="1"/>
  <c r="E20" i="8"/>
  <c r="F20" i="8" s="1"/>
  <c r="G20" i="8" s="1"/>
  <c r="F19" i="8"/>
  <c r="G19" i="8" s="1"/>
  <c r="E19" i="8"/>
  <c r="E18" i="8"/>
  <c r="G18" i="8" s="1"/>
  <c r="E17" i="8"/>
  <c r="G17" i="8" s="1"/>
  <c r="E16" i="8"/>
  <c r="F16" i="8" s="1"/>
  <c r="F15" i="8"/>
  <c r="E15" i="8"/>
  <c r="G15" i="8" s="1"/>
  <c r="E14" i="8"/>
  <c r="G14" i="8" s="1"/>
  <c r="E13" i="8"/>
  <c r="G13" i="8" s="1"/>
  <c r="E12" i="8"/>
  <c r="F12" i="8" s="1"/>
  <c r="F11" i="8"/>
  <c r="E11" i="8"/>
  <c r="G11" i="8" s="1"/>
  <c r="E10" i="8"/>
  <c r="G10" i="8" s="1"/>
  <c r="E9" i="8"/>
  <c r="G9" i="8" s="1"/>
  <c r="E8" i="8"/>
  <c r="F8" i="8" s="1"/>
  <c r="E7" i="8"/>
  <c r="F7" i="8" s="1"/>
  <c r="G7" i="8" s="1"/>
  <c r="E6" i="8"/>
  <c r="G6" i="8" s="1"/>
  <c r="E5" i="8"/>
  <c r="G5" i="8" s="1"/>
  <c r="E4" i="8"/>
  <c r="F4" i="8" s="1"/>
  <c r="H49" i="8" l="1"/>
  <c r="J49" i="8"/>
  <c r="J54" i="8"/>
  <c r="H54" i="8"/>
  <c r="F50" i="8"/>
  <c r="G50" i="8" s="1"/>
  <c r="H50" i="8"/>
  <c r="F55" i="8"/>
  <c r="G55" i="8" s="1"/>
  <c r="F5" i="8"/>
  <c r="F13" i="8"/>
  <c r="G24" i="8"/>
  <c r="F51" i="8"/>
  <c r="G51" i="8" s="1"/>
  <c r="H51" i="8"/>
  <c r="F56" i="8"/>
  <c r="G56" i="8" s="1"/>
  <c r="G28" i="8"/>
  <c r="F52" i="8"/>
  <c r="G52" i="8" s="1"/>
  <c r="H52" i="8"/>
  <c r="F57" i="8"/>
  <c r="G57" i="8" s="1"/>
  <c r="F9" i="8"/>
  <c r="F17" i="8"/>
  <c r="G32" i="8"/>
  <c r="F36" i="8"/>
  <c r="G36" i="8"/>
  <c r="F40" i="8"/>
  <c r="G40" i="8"/>
  <c r="F49" i="8"/>
  <c r="G49" i="8" s="1"/>
  <c r="F54" i="8"/>
  <c r="G54" i="8" s="1"/>
  <c r="G4" i="8"/>
  <c r="G8" i="8"/>
  <c r="G12" i="8"/>
  <c r="G16" i="8"/>
  <c r="F23" i="8"/>
  <c r="F25" i="8"/>
  <c r="F27" i="8"/>
  <c r="F29" i="8"/>
  <c r="F31" i="8"/>
  <c r="F33" i="8"/>
  <c r="F35" i="8"/>
  <c r="F37" i="8"/>
  <c r="F39" i="8"/>
  <c r="F41" i="8"/>
  <c r="F43" i="8"/>
  <c r="F6" i="8"/>
  <c r="F10" i="8"/>
  <c r="F14" i="8"/>
  <c r="F18" i="8"/>
  <c r="F22" i="8"/>
  <c r="F26" i="8"/>
  <c r="F30" i="8"/>
  <c r="F34" i="8"/>
  <c r="F38" i="8"/>
  <c r="F42" i="8"/>
  <c r="G48" i="8"/>
  <c r="G45" i="8"/>
</calcChain>
</file>

<file path=xl/sharedStrings.xml><?xml version="1.0" encoding="utf-8"?>
<sst xmlns="http://schemas.openxmlformats.org/spreadsheetml/2006/main" count="770" uniqueCount="276">
  <si>
    <t>0_10</t>
  </si>
  <si>
    <t>0_11</t>
  </si>
  <si>
    <t>1_10</t>
  </si>
  <si>
    <t>1_11</t>
  </si>
  <si>
    <t>1_12</t>
  </si>
  <si>
    <t>1_13</t>
  </si>
  <si>
    <t>1_14</t>
  </si>
  <si>
    <t>1_15</t>
  </si>
  <si>
    <t>1_16</t>
  </si>
  <si>
    <t>1_17</t>
  </si>
  <si>
    <t>1_18</t>
  </si>
  <si>
    <t>1_19</t>
  </si>
  <si>
    <t>1_20</t>
  </si>
  <si>
    <t>1_21</t>
  </si>
  <si>
    <t>1_22</t>
  </si>
  <si>
    <t>1_23</t>
  </si>
  <si>
    <t>1_24</t>
  </si>
  <si>
    <t>1_25</t>
  </si>
  <si>
    <t>1_26</t>
  </si>
  <si>
    <t>1_27</t>
  </si>
  <si>
    <t>1_28</t>
  </si>
  <si>
    <t>1_29</t>
  </si>
  <si>
    <t>1_30</t>
  </si>
  <si>
    <t>1_31</t>
  </si>
  <si>
    <t>1_32</t>
  </si>
  <si>
    <t>1_33</t>
  </si>
  <si>
    <t>1_34</t>
  </si>
  <si>
    <t>1_35</t>
  </si>
  <si>
    <t>1_36</t>
  </si>
  <si>
    <t>1_37</t>
  </si>
  <si>
    <t>1_38</t>
  </si>
  <si>
    <t>1_39</t>
  </si>
  <si>
    <t>1_40</t>
  </si>
  <si>
    <t>0_01</t>
  </si>
  <si>
    <t>-</t>
  </si>
  <si>
    <t>0_02</t>
  </si>
  <si>
    <t>0_03</t>
  </si>
  <si>
    <t>0_04</t>
  </si>
  <si>
    <t>0_05</t>
  </si>
  <si>
    <t>1000000-1999999</t>
  </si>
  <si>
    <t>0_06</t>
  </si>
  <si>
    <t>2000000-2999999</t>
  </si>
  <si>
    <t>0_07</t>
  </si>
  <si>
    <t>0_08</t>
  </si>
  <si>
    <t>0_09</t>
  </si>
  <si>
    <t>m</t>
  </si>
  <si>
    <t>&gt; 10.0</t>
  </si>
  <si>
    <t>m2</t>
  </si>
  <si>
    <t>0_12</t>
  </si>
  <si>
    <t>1_01</t>
  </si>
  <si>
    <t>dd</t>
  </si>
  <si>
    <t>1-31</t>
  </si>
  <si>
    <t>1.1, 1.2, 1.3, 1.4, 1.5, 1.6</t>
  </si>
  <si>
    <t>1_02</t>
  </si>
  <si>
    <t>mm</t>
  </si>
  <si>
    <t>1-12</t>
  </si>
  <si>
    <t>1_03</t>
  </si>
  <si>
    <t>yyyy</t>
  </si>
  <si>
    <t>&gt;2019</t>
  </si>
  <si>
    <t>1_04</t>
  </si>
  <si>
    <t>1_05</t>
  </si>
  <si>
    <t>1_06</t>
  </si>
  <si>
    <t>1_07</t>
  </si>
  <si>
    <t>1_08</t>
  </si>
  <si>
    <t>≥1</t>
  </si>
  <si>
    <t>1.1</t>
  </si>
  <si>
    <t>1_09</t>
  </si>
  <si>
    <t>&gt;0</t>
  </si>
  <si>
    <t>1.1, 1.2</t>
  </si>
  <si>
    <t>1.2</t>
  </si>
  <si>
    <t>0-0.5</t>
  </si>
  <si>
    <t>0-1</t>
  </si>
  <si>
    <t>≥0</t>
  </si>
  <si>
    <t>1.3</t>
  </si>
  <si>
    <t>%</t>
  </si>
  <si>
    <t>0-100</t>
  </si>
  <si>
    <t>m/s</t>
  </si>
  <si>
    <t>1.4</t>
  </si>
  <si>
    <t>1.5</t>
  </si>
  <si>
    <t>1.6</t>
  </si>
  <si>
    <t>0-50</t>
  </si>
  <si>
    <t>1.3, 1.4</t>
  </si>
  <si>
    <t>1_41</t>
  </si>
  <si>
    <t>N°PT</t>
  </si>
  <si>
    <t>Eawag</t>
  </si>
  <si>
    <t>Responsabile</t>
  </si>
  <si>
    <t>Modifica</t>
  </si>
  <si>
    <t>Versione</t>
  </si>
  <si>
    <t>Data (mm/aa)</t>
  </si>
  <si>
    <t>Nome foglio Excel</t>
  </si>
  <si>
    <t>1.02</t>
  </si>
  <si>
    <t>N° della variabile</t>
  </si>
  <si>
    <t>Nome della variabile</t>
  </si>
  <si>
    <t>Significato</t>
  </si>
  <si>
    <t>Unità</t>
  </si>
  <si>
    <t>Tipo di dati</t>
  </si>
  <si>
    <t>Intervallo di valori</t>
  </si>
  <si>
    <t>Indicatori in questione</t>
  </si>
  <si>
    <t>Codice progetto (ID)</t>
  </si>
  <si>
    <t>Il codice del progetto del Cantone che identifica in modo univoco un progetto (ad es. Revit239). La designazione del progetto viene assegnata una volta sola ed esclusivamente dal Cantone. Viene utilizzato in modo coerente per tutte le serie di indicatori. Il codice del progetto può contenere numeri e lettere, ma non spazi.</t>
  </si>
  <si>
    <t>Testo</t>
  </si>
  <si>
    <t>Testo libero; max. 50 caratteri</t>
  </si>
  <si>
    <t>Tutti</t>
  </si>
  <si>
    <t>Corso d'acqua</t>
  </si>
  <si>
    <t>Nome del corso d'acqua</t>
  </si>
  <si>
    <t>Località</t>
  </si>
  <si>
    <t>Nome della località più vicina</t>
  </si>
  <si>
    <t>Data del rilievo STANDARD (prima o dopo la rivitalizzazione) o idicazione che si tratta di un controllo dell’efficacia APPROFONDITO</t>
  </si>
  <si>
    <t>Elenco a discesa:
Prima
Dopo 1
Dopo 2
APPROFONDITO</t>
  </si>
  <si>
    <t>Coord.-X sottosezione inferiore</t>
  </si>
  <si>
    <t>Coordinate X (est/E) dell'estremità inferiore della sottosezione (LV95); se le coordinate sono state misurate più volte (consigliato), indicare solo il valore medio</t>
  </si>
  <si>
    <t>Numero intero</t>
  </si>
  <si>
    <t>Coord.-Y sottosezione inferiore</t>
  </si>
  <si>
    <t>Coordinate Y (Nord/N) dell'estremità inferiore della sottosezione (LV95); se le coordinate sono state misurate più volte (consigliato), indicare solo il valore medio</t>
  </si>
  <si>
    <t>Coord.-X sottosezione superiore</t>
  </si>
  <si>
    <t>Coordinate X (est/E) dell'estremità superiore della sottosezione (LV95); se le coordinate sono state misurate più volte (consigliato), indicare solo il valore medio</t>
  </si>
  <si>
    <t>Coord.-Y sottosezione superiore</t>
  </si>
  <si>
    <t>Coordinate Y (Nord/N) dell'estremità superiore della sottosezione (LV95); se le coordinate sono state misurate più volte (consigliato), indicare solo il valore medio</t>
  </si>
  <si>
    <t>Lunghezza sottosezione</t>
  </si>
  <si>
    <t>Lunghezza della sottosezione</t>
  </si>
  <si>
    <t>Numero decimale, 2 cifre dopo la virgola decimale</t>
  </si>
  <si>
    <t>Larghezza bagnata media</t>
  </si>
  <si>
    <t>Larghezza bagnata media della sottosezione. Calcolato tramite i profili trasversali.</t>
  </si>
  <si>
    <t xml:space="preserve">Superficie bagnata </t>
  </si>
  <si>
    <t>Superficie bagnata della sottosezione; Calcolato moltiplicando la lunghezza della sottosezione per la larghezza bagnata media.</t>
  </si>
  <si>
    <t>Superficie zona progetto</t>
  </si>
  <si>
    <t>Superficie totale della zona progetto (arrotondato); corrisponde allo spazio riservato alle acque del (futuro) tratto rivitalizzato.</t>
  </si>
  <si>
    <t>Data rilievo varietà di habitat - giorno</t>
  </si>
  <si>
    <t xml:space="preserve">Giorno del rilievo varietà di habitat </t>
  </si>
  <si>
    <t>Data rilievo varietà di habitat - mese</t>
  </si>
  <si>
    <t xml:space="preserve">Mese del rilievo varietà di habitat </t>
  </si>
  <si>
    <t>Data rilievo varietà di habitat - anno</t>
  </si>
  <si>
    <t xml:space="preserve">Anno del rilievo varietà di habitat </t>
  </si>
  <si>
    <t>Meteo</t>
  </si>
  <si>
    <t>Condizioni meteorologiche durante il rilievo; in caso le condizioni cambiassero -&gt; indicare le condizioni prevalenti e fare una nota nei commenti.</t>
  </si>
  <si>
    <t>Elenco a discesa:
soleggiato / ombreggiato
nuvoloso/nebbia
neve/pioggia</t>
  </si>
  <si>
    <t xml:space="preserve">Deflusso </t>
  </si>
  <si>
    <t xml:space="preserve">Condizioni di deflusso durante il rilievo; in caso le condizioni cambiassero -&gt; indicare le condizioni prevalenti e fare una nota nei commenti. </t>
  </si>
  <si>
    <t>Elenco a discesa:
appropriato
parzialmente appropriato
non è appropriato</t>
  </si>
  <si>
    <t>Torbidità</t>
  </si>
  <si>
    <t xml:space="preserve">Torbidità durante il rilievo; in caso le condizioni cambiassero -&gt; indicare le condizioni prevalenti e fare una nota nei commenti. </t>
  </si>
  <si>
    <t>Elenco a discesa: 
nessuno 
basso 
media 
alto</t>
  </si>
  <si>
    <t>Nome responsabile rilievo varietà di habitat</t>
  </si>
  <si>
    <t>Nome e cognome del responsabile per il rilievo della diversità delgli habitat</t>
  </si>
  <si>
    <t>Numero di strutture nell’alveo</t>
  </si>
  <si>
    <t>Numero di strutture nell’alveo del tratto di rivitalizzazione (contate su tutti i 9 tipi di strutture).</t>
  </si>
  <si>
    <t xml:space="preserve">Lunghezza unitaria </t>
  </si>
  <si>
    <t xml:space="preserve">Un'unità di lunghezza unitaria corrisponde a dodici volte la larghezza del'alveo (dalla base della sponda sinistra alla base della sponda destra). Cio equivale alla lunghezza d'onda media di corsi d'acqua a barre alternate risp. a meandri.  </t>
  </si>
  <si>
    <t>Numero di strutture nell'alveo per lunghezza unitaria</t>
  </si>
  <si>
    <t>Valore normalizzato strutture nell'avleo</t>
  </si>
  <si>
    <t>Elenco a discesa:
0
0.25
0.5
0.75
1</t>
  </si>
  <si>
    <t>Linea di sponda impermeabile</t>
  </si>
  <si>
    <t>Linea di sponda con argini impermeabile (= tipo di strutture 121, 122)</t>
  </si>
  <si>
    <t>Linea di sponda permeabile</t>
  </si>
  <si>
    <t>Linea di sponda con argini permeabili (= tipo di strutture 111, 112)</t>
  </si>
  <si>
    <t>A_Arg</t>
  </si>
  <si>
    <t>Numero strutture di sponda per lunghezza unitaria</t>
  </si>
  <si>
    <t>A_Struttura</t>
  </si>
  <si>
    <t>Lunghezza sponda</t>
  </si>
  <si>
    <t>Lunghezza totale di entrambe le sponde</t>
  </si>
  <si>
    <t>Valore normalizzato per la struttura delle sponde</t>
  </si>
  <si>
    <t>Valutazione dell'indicatore 1.2. struttura delle sponde: somma dei parametri A_Arg e A_Struttura. Valore compreso tra 0 e 1</t>
  </si>
  <si>
    <t>Deviazione standard profondità massime acqua</t>
  </si>
  <si>
    <t>Deviazione standard delle profondità massime dell'acqua</t>
  </si>
  <si>
    <t>Media profondità massime acqua</t>
  </si>
  <si>
    <t xml:space="preserve">Media delle profondità massime dell'acqua </t>
  </si>
  <si>
    <t>Coefficiente di variazione profondità massime acqua</t>
  </si>
  <si>
    <t>Coefficiente di variazione delle profondità massime dell'acqua, calcolato tramite la deviazione standard e la media</t>
  </si>
  <si>
    <t>Valore normalizzato profondità acqua</t>
  </si>
  <si>
    <t>Deviazione standard velocità di deflusso</t>
  </si>
  <si>
    <t>Deviazione standard delle velocità di deflusso</t>
  </si>
  <si>
    <t>Media velocità di deflusso</t>
  </si>
  <si>
    <t>Media delle velocità di deflusso</t>
  </si>
  <si>
    <t>Coefficiente di variazione velocità di deflusso</t>
  </si>
  <si>
    <t>Coefficiente di variazione delle velocità di deflusso, calcolato tramite la deviazione standard e la media</t>
  </si>
  <si>
    <t>Valore normalizzato velocità di deflusso</t>
  </si>
  <si>
    <t>Valutazione dell'indicatore 1.4 velocità di deflusso: valore compreso tra 0 et 1</t>
  </si>
  <si>
    <t>Zone rifugio attuali</t>
  </si>
  <si>
    <t>Disponibilità di zone rifugio al momento del rilievo</t>
  </si>
  <si>
    <t>Percentuale zone rifugio rispetto riferimento</t>
  </si>
  <si>
    <t>Fonti zone rifugio tipiche per il sito</t>
  </si>
  <si>
    <t>Testo libero</t>
  </si>
  <si>
    <t>Valore normalizzato disponibilità di zone rifugio</t>
  </si>
  <si>
    <t>Valutazione dell'indicatore 1.5 disponibilità di zone rifugio: valore da 0 a 1 in 5 classi.</t>
  </si>
  <si>
    <t>Valore normalizzato mobilizzazione del substrato</t>
  </si>
  <si>
    <t>Valutatione della capacità di mobilizzazione del substrato trimite l'indicatore 1.6 Substrato: valore da 0 et 1 in 5 classi</t>
  </si>
  <si>
    <t>Commenti rilievo varietà di habitat</t>
  </si>
  <si>
    <t>Commenti sul rilievo. Questi possono essere generali oppure su punti specifici del formulario</t>
  </si>
  <si>
    <t>Numero di profilo trasversale. Si consiglia di iniziare con 0, se il profilo trasversale si trova direttamente sul limite inferiore della sottosezione.</t>
  </si>
  <si>
    <t>Posizione nella sottosezione</t>
  </si>
  <si>
    <t>Distanza del profilo trasversale dal limite inferiore della sottosezione</t>
  </si>
  <si>
    <t>Lato sponda</t>
  </si>
  <si>
    <t>Lato della sponda (rispetto alla direzione di deflusso), da cui iniziano i rilevamenti</t>
  </si>
  <si>
    <t>Elenco a discesa:
sinistra
destra</t>
  </si>
  <si>
    <t>Larghezza bagnata PT</t>
  </si>
  <si>
    <t>Larghezza bagnata per profilo trasversale</t>
  </si>
  <si>
    <t>N° punto PT</t>
  </si>
  <si>
    <t>Numero del punto di misura della profondità e della velocità di deflusso all'interno del profilo trasversale</t>
  </si>
  <si>
    <t>destra</t>
  </si>
  <si>
    <t>Posizione nel PT</t>
  </si>
  <si>
    <t>Distanza dalla sponda dalla quale sono stati iniziati i rilevamenti lungo il profilo trasversale</t>
  </si>
  <si>
    <t>Profondità acqua</t>
  </si>
  <si>
    <t>Profondità dell'acqua nel punto N° X del profilo trasversale</t>
  </si>
  <si>
    <t>Velocità di deflusso</t>
  </si>
  <si>
    <t>Velocità di deflusso nel punto n. X del profilo trasversale</t>
  </si>
  <si>
    <t>Valore della variabile</t>
  </si>
  <si>
    <t>Prima</t>
  </si>
  <si>
    <t>Dopo 1</t>
  </si>
  <si>
    <t>Dopo 2</t>
  </si>
  <si>
    <t>APPROFONDITO</t>
  </si>
  <si>
    <t>Rilievo</t>
  </si>
  <si>
    <t>soleggiato / ombreggiato</t>
  </si>
  <si>
    <t>nuvoloso/nebbia</t>
  </si>
  <si>
    <t>neve/pioggia</t>
  </si>
  <si>
    <t>appropriato</t>
  </si>
  <si>
    <t>parzialmente appropriato</t>
  </si>
  <si>
    <t>non è appropriato</t>
  </si>
  <si>
    <t>Deflusso</t>
  </si>
  <si>
    <t xml:space="preserve">nessuno </t>
  </si>
  <si>
    <t xml:space="preserve">basso </t>
  </si>
  <si>
    <t xml:space="preserve">media </t>
  </si>
  <si>
    <t>alto</t>
  </si>
  <si>
    <t>sinistra</t>
  </si>
  <si>
    <t>DatiIntestazione</t>
  </si>
  <si>
    <t>Coordinate: Intervallo di valori X/Y corretto
X: 200000000-29999 (invece di 1000000-1999999)
Y: 100000000-199999999 (invece di 2000000-29999)</t>
  </si>
  <si>
    <t>DataDictionary</t>
  </si>
  <si>
    <t>1.03</t>
  </si>
  <si>
    <t>Variabili 1_15 e 1_16: Precisione significato ("senza arginatura longitudinale")</t>
  </si>
  <si>
    <t>Variabili 1_28, 1_29, 1_30: Standardizzazione della terminologia ("tipice del sito" sostituito da "tipico del corso d'acqua")</t>
  </si>
  <si>
    <t>Variabile 0_10: Correzione del tipo di dati (numero decimale invece di testo)</t>
  </si>
  <si>
    <t>Variabile 1_25: Aumento della gamma di valori a più del 100%</t>
  </si>
  <si>
    <t xml:space="preserve">Variabile 1_29: Correzione del intervallo di valori (≤0 invece di 0-100) </t>
  </si>
  <si>
    <t>Data Dictionary/
DatiIntestazione</t>
  </si>
  <si>
    <t>DataDictionary/ 
DatiIntestazione/ 
DatiIntestazione_PT</t>
  </si>
  <si>
    <t>Variabile 1_28: Standardizzazione della terminologia ("tipice del sito" sostituito da "tipico del corso d'acqua")</t>
  </si>
  <si>
    <t>Variabili 0_09, 0_11, 0_12, 1_09, 1_12, 1_13. 1_17. 1_35: Modificazione del tipo di dati (di numero decimale invece a numero intero)</t>
  </si>
  <si>
    <t>Variabili 1_10, 1_14, 15, 1_16: Precisione significato (-&gt; media ponderata)</t>
  </si>
  <si>
    <t>Variabile 1_11: Modificazione gamma di valori (0-1 invece di Elenco a disces)</t>
  </si>
  <si>
    <t>Zone rifugio tipico del corso d'acqua</t>
  </si>
  <si>
    <t>Numero (densità)  tipi di strutture nell'alveo per lunghezza unitaria (media ponderata)</t>
  </si>
  <si>
    <t>Parametro arginatura longitudinale (media ponderata): Proporzione della linea di sponda con arginatura longitudinale</t>
  </si>
  <si>
    <t>Linea di sponda non arginata: numero di tipologie strutturali senza arginatura longitudinale per unità di lunghezza (media ponderata)</t>
  </si>
  <si>
    <t>Parametro strutture di sponda (media ponderata): normalizzazione del numero di tipologie strutturali di sponda senza arginatura longitudinale per unità di lunghezza</t>
  </si>
  <si>
    <t>Disponibilità di zone rifugio tipico del corso d'acqua</t>
  </si>
  <si>
    <t>Rapporto tra disponibilità di zone rifugio attuale et disponibilità di zone rifugio tipico del corso d'acqua (riferimento)</t>
  </si>
  <si>
    <t>Fonti zone rifugio tipico del corso d'acqua</t>
  </si>
  <si>
    <t>Descrizione di come sono state determinate le zone rifugio tipiche di riferimento per il corso d'acqua (p.e. considerazione della tipologia del corso d'acqua, conoscenza di altri corsi d'acqua di riferimento, ecc.)</t>
  </si>
  <si>
    <t>Valutazione dell'indicatore 1.1 strutture nell'alveo (media ponderata)</t>
  </si>
  <si>
    <t>Data Dictionary</t>
  </si>
  <si>
    <t>1.04</t>
  </si>
  <si>
    <t>Significato variabile 1_11: "in 5 classi erstezt durch "media ponderata"</t>
  </si>
  <si>
    <t>Check</t>
  </si>
  <si>
    <t>Foglio di lavoro aggiunto nuovo</t>
  </si>
  <si>
    <t>Nr.</t>
  </si>
  <si>
    <t>Worksheet</t>
  </si>
  <si>
    <r>
      <t xml:space="preserve">Valore(i) contenuto(i)?
</t>
    </r>
    <r>
      <rPr>
        <sz val="11"/>
        <color theme="1"/>
        <rFont val="Calibri"/>
        <family val="2"/>
        <scheme val="minor"/>
      </rPr>
      <t>(cioè cella/e non vuota/e)</t>
    </r>
  </si>
  <si>
    <t>Tipo di dati OK?</t>
  </si>
  <si>
    <t>Intervallo di valori OK?</t>
  </si>
  <si>
    <t>DatiIntestazione_PT</t>
  </si>
  <si>
    <t>PT</t>
  </si>
  <si>
    <t>1.05</t>
  </si>
  <si>
    <t>DataDictionary/ 
PT/Check</t>
  </si>
  <si>
    <t>DataDictionary/ 
DatiIntestazione/ 
Check</t>
  </si>
  <si>
    <t>Variabili 1_21, 1_25: Adattamento dell'intervallo di valori (da 0-100 a 0-200)</t>
  </si>
  <si>
    <t>0-200</t>
  </si>
  <si>
    <t xml:space="preserve">Valutazione dell'indicatore 1.3 profondità dell'acqua: valore compreso tra 0 et 1. Calcolo basato sulla variabile 1_21 Coefficiente di variazione della profondità massime acqua </t>
  </si>
  <si>
    <t>Variabile 1_22: Adattamento dell'significato.</t>
  </si>
  <si>
    <t>Variabile 1_39: Adattamento dell'intervallo di valori (de &gt;0 a ≥0)</t>
  </si>
  <si>
    <t>1.06</t>
  </si>
  <si>
    <r>
      <t xml:space="preserve">Variabile 1_38: Adattamento dell'intervallo di valori (de 0-20 a </t>
    </r>
    <r>
      <rPr>
        <sz val="11"/>
        <color theme="1"/>
        <rFont val="Calibri"/>
        <family val="2"/>
      </rPr>
      <t>&gt;</t>
    </r>
    <r>
      <rPr>
        <sz val="11"/>
        <color theme="1"/>
        <rFont val="Calibri"/>
        <family val="2"/>
        <scheme val="minor"/>
      </rPr>
      <t>0)</t>
    </r>
  </si>
  <si>
    <r>
      <t xml:space="preserve">Variabile 1_40: Adattamento dell'intervallo di valori (de </t>
    </r>
    <r>
      <rPr>
        <sz val="11"/>
        <color theme="1"/>
        <rFont val="Calibri"/>
        <family val="2"/>
      </rPr>
      <t>≥0</t>
    </r>
    <r>
      <rPr>
        <sz val="11"/>
        <color theme="1"/>
        <rFont val="Calibri"/>
        <family val="2"/>
        <scheme val="minor"/>
      </rPr>
      <t xml:space="preserve"> a &gt;0)</t>
    </r>
  </si>
  <si>
    <t>Estensione Check (ad es. valori mancanti)</t>
  </si>
  <si>
    <t>Questo foglio di lavoro permette un primo controllo dei dati per quanto riguarda i dati mancanti (colonna E), il tipo di dati (colonna F) e l'intervallo di valori (colonna G) e altri criteri (ad esempio, valori mancanti; colonne da H a J). Ad eccezione delle variabili 1_33 (opzionale) e 1_32, tutte le variabili devono essere compilate.</t>
  </si>
  <si>
    <r>
      <t xml:space="preserve">Tutte le celle della colonna sono compilate?
</t>
    </r>
    <r>
      <rPr>
        <sz val="11"/>
        <color theme="1"/>
        <rFont val="Calibri"/>
        <family val="2"/>
        <scheme val="minor"/>
      </rPr>
      <t>(cioè nessun valore mancante)</t>
    </r>
  </si>
  <si>
    <t>Almeno 10 PT:</t>
  </si>
  <si>
    <t>Tra i 150-200 punti: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</si>
</sst>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charset val="1"/>
      <scheme val="minor"/>
    </font>
    <font>
      <b/>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name val="Calibri"/>
      <family val="2"/>
    </font>
    <font>
      <sz val="11"/>
      <color rgb="FFFF0000"/>
      <name val="Calibri"/>
      <family val="2"/>
      <scheme val="minor"/>
    </font>
    <font>
      <sz val="11"/>
      <color theme="1"/>
      <name val="Calibri"/>
      <family val="2"/>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1" fillId="0" borderId="0"/>
  </cellStyleXfs>
  <cellXfs count="78">
    <xf numFmtId="0" fontId="0" fillId="0" borderId="0" xfId="0"/>
    <xf numFmtId="0" fontId="0" fillId="0" borderId="0" xfId="0" applyAlignment="1">
      <alignment vertical="top" wrapText="1"/>
    </xf>
    <xf numFmtId="49" fontId="0" fillId="0" borderId="0" xfId="0" applyNumberFormat="1" applyAlignment="1">
      <alignment vertical="top" wrapText="1"/>
    </xf>
    <xf numFmtId="0" fontId="4" fillId="0" borderId="0" xfId="0" applyFont="1" applyFill="1" applyAlignment="1">
      <alignment vertical="top"/>
    </xf>
    <xf numFmtId="0" fontId="4" fillId="0" borderId="0" xfId="0" applyFont="1" applyFill="1" applyAlignment="1">
      <alignment horizontal="left" vertical="top" wrapText="1"/>
    </xf>
    <xf numFmtId="0" fontId="4" fillId="0" borderId="0" xfId="0" applyFont="1" applyFill="1" applyBorder="1" applyAlignment="1">
      <alignment horizontal="left" vertical="top" wrapText="1"/>
    </xf>
    <xf numFmtId="0" fontId="2" fillId="0" borderId="0" xfId="0" applyFont="1" applyAlignment="1" applyProtection="1">
      <alignment vertical="top" wrapText="1"/>
    </xf>
    <xf numFmtId="0" fontId="2" fillId="0" borderId="0" xfId="1" applyFont="1" applyBorder="1" applyAlignment="1" applyProtection="1">
      <alignment vertical="top"/>
    </xf>
    <xf numFmtId="0" fontId="5" fillId="0" borderId="1" xfId="0" applyFont="1" applyFill="1" applyBorder="1" applyAlignment="1" applyProtection="1">
      <alignment vertical="top"/>
    </xf>
    <xf numFmtId="0" fontId="2" fillId="0" borderId="0" xfId="0" applyFont="1" applyFill="1" applyAlignment="1" applyProtection="1">
      <alignment horizontal="left" vertical="top"/>
    </xf>
    <xf numFmtId="0" fontId="0" fillId="0" borderId="0" xfId="0" applyProtection="1"/>
    <xf numFmtId="0" fontId="0" fillId="2" borderId="0" xfId="0" applyFill="1" applyBorder="1" applyAlignment="1" applyProtection="1">
      <alignment vertical="top"/>
    </xf>
    <xf numFmtId="0" fontId="0" fillId="2" borderId="0" xfId="0" applyFill="1" applyAlignment="1" applyProtection="1">
      <alignment vertical="top"/>
    </xf>
    <xf numFmtId="0" fontId="0" fillId="2" borderId="0" xfId="0" applyFill="1" applyAlignment="1" applyProtection="1">
      <alignment horizontal="left" vertical="top"/>
    </xf>
    <xf numFmtId="0" fontId="0" fillId="2" borderId="0" xfId="0" applyFill="1" applyBorder="1" applyProtection="1"/>
    <xf numFmtId="0" fontId="0" fillId="0" borderId="1" xfId="0" applyFill="1" applyBorder="1" applyProtection="1">
      <protection locked="0"/>
    </xf>
    <xf numFmtId="0" fontId="2" fillId="0" borderId="0" xfId="0" applyFont="1" applyProtection="1"/>
    <xf numFmtId="0" fontId="2" fillId="0" borderId="0" xfId="0" applyFont="1" applyFill="1" applyBorder="1" applyAlignment="1" applyProtection="1">
      <alignment vertical="top"/>
    </xf>
    <xf numFmtId="0" fontId="0" fillId="0" borderId="0" xfId="0" applyAlignment="1" applyProtection="1">
      <alignment wrapText="1"/>
    </xf>
    <xf numFmtId="0" fontId="0" fillId="0" borderId="0" xfId="0" applyAlignment="1" applyProtection="1">
      <alignment vertical="top" wrapText="1"/>
    </xf>
    <xf numFmtId="0" fontId="0" fillId="2" borderId="0" xfId="0" applyFill="1" applyProtection="1"/>
    <xf numFmtId="0" fontId="5" fillId="0" borderId="0" xfId="0" applyFont="1" applyFill="1" applyAlignment="1">
      <alignment horizontal="left" vertical="top"/>
    </xf>
    <xf numFmtId="0" fontId="5" fillId="0" borderId="0" xfId="0" applyFont="1" applyFill="1" applyBorder="1" applyAlignment="1">
      <alignment horizontal="left" vertical="top" wrapText="1"/>
    </xf>
    <xf numFmtId="0" fontId="5" fillId="0" borderId="0" xfId="0" applyFont="1" applyFill="1" applyAlignment="1">
      <alignment horizontal="left" vertical="top" wrapText="1"/>
    </xf>
    <xf numFmtId="49" fontId="5" fillId="0" borderId="0" xfId="0" applyNumberFormat="1" applyFont="1" applyFill="1" applyAlignment="1">
      <alignment horizontal="left" vertical="top"/>
    </xf>
    <xf numFmtId="0" fontId="4" fillId="0" borderId="0" xfId="0" applyFont="1" applyFill="1" applyAlignment="1">
      <alignment horizontal="left" vertical="top"/>
    </xf>
    <xf numFmtId="0" fontId="4" fillId="0" borderId="0" xfId="1" applyFont="1" applyFill="1" applyAlignment="1">
      <alignment horizontal="left" vertical="top" wrapText="1"/>
    </xf>
    <xf numFmtId="0" fontId="4" fillId="0" borderId="0" xfId="0" applyFont="1" applyFill="1" applyAlignment="1" applyProtection="1">
      <alignment vertical="top" wrapText="1"/>
    </xf>
    <xf numFmtId="0" fontId="4" fillId="0" borderId="0" xfId="1" applyFont="1" applyFill="1" applyAlignment="1">
      <alignment horizontal="left" vertical="top"/>
    </xf>
    <xf numFmtId="0" fontId="4" fillId="0" borderId="0" xfId="1" applyFont="1" applyFill="1" applyAlignment="1" applyProtection="1">
      <alignment vertical="top" wrapText="1"/>
    </xf>
    <xf numFmtId="0" fontId="4" fillId="0" borderId="0" xfId="0" applyFont="1" applyFill="1" applyBorder="1" applyAlignment="1">
      <alignment vertical="top"/>
    </xf>
    <xf numFmtId="49" fontId="4" fillId="0" borderId="0" xfId="0" applyNumberFormat="1" applyFont="1" applyFill="1" applyAlignment="1" applyProtection="1">
      <alignment vertical="top" wrapText="1"/>
    </xf>
    <xf numFmtId="49" fontId="4" fillId="0" borderId="0" xfId="0" applyNumberFormat="1" applyFont="1" applyFill="1" applyAlignment="1">
      <alignment horizontal="left" vertical="top"/>
    </xf>
    <xf numFmtId="0" fontId="6" fillId="0" borderId="0" xfId="0" applyFont="1" applyFill="1" applyAlignment="1">
      <alignment vertical="top" wrapText="1"/>
    </xf>
    <xf numFmtId="49" fontId="4" fillId="0" borderId="0" xfId="0" applyNumberFormat="1" applyFont="1" applyFill="1" applyAlignment="1">
      <alignment vertical="top"/>
    </xf>
    <xf numFmtId="0" fontId="5"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1" xfId="1" applyFont="1" applyFill="1" applyBorder="1" applyAlignment="1">
      <alignment horizontal="left" vertical="top"/>
    </xf>
    <xf numFmtId="0" fontId="4" fillId="0" borderId="1" xfId="0" applyFont="1" applyFill="1" applyBorder="1" applyAlignment="1">
      <alignment vertical="top"/>
    </xf>
    <xf numFmtId="0" fontId="4" fillId="0" borderId="1" xfId="0" applyFont="1" applyFill="1" applyBorder="1" applyAlignment="1" applyProtection="1">
      <alignment vertical="top"/>
      <protection locked="0"/>
    </xf>
    <xf numFmtId="2" fontId="4" fillId="0" borderId="1" xfId="0" applyNumberFormat="1" applyFont="1" applyFill="1" applyBorder="1" applyAlignment="1" applyProtection="1">
      <alignment vertical="top"/>
      <protection locked="0"/>
    </xf>
    <xf numFmtId="0" fontId="2" fillId="0" borderId="0" xfId="0" applyFont="1" applyAlignment="1">
      <alignment vertical="top" wrapText="1"/>
    </xf>
    <xf numFmtId="0" fontId="2" fillId="0" borderId="0" xfId="0" applyFont="1" applyAlignment="1">
      <alignment horizontal="left" vertical="top" wrapText="1"/>
    </xf>
    <xf numFmtId="0" fontId="5" fillId="0" borderId="0" xfId="0" applyFont="1" applyAlignment="1">
      <alignment vertical="top" wrapText="1"/>
    </xf>
    <xf numFmtId="0" fontId="2" fillId="0" borderId="0" xfId="0" applyFont="1" applyAlignment="1">
      <alignment vertical="top"/>
    </xf>
    <xf numFmtId="0" fontId="2" fillId="0" borderId="0" xfId="0" applyFont="1"/>
    <xf numFmtId="0" fontId="4" fillId="0" borderId="0" xfId="0" applyFont="1" applyFill="1" applyAlignment="1" applyProtection="1">
      <alignment vertical="top"/>
    </xf>
    <xf numFmtId="0" fontId="4" fillId="0" borderId="0" xfId="0" applyFont="1" applyFill="1" applyAlignment="1" applyProtection="1">
      <alignment horizontal="left" vertical="top" wrapText="1"/>
    </xf>
    <xf numFmtId="0" fontId="0" fillId="0" borderId="0" xfId="0" applyAlignment="1">
      <alignment vertical="top"/>
    </xf>
    <xf numFmtId="0" fontId="0" fillId="0" borderId="0" xfId="0" applyFill="1" applyAlignment="1">
      <alignment vertical="top"/>
    </xf>
    <xf numFmtId="0" fontId="4" fillId="0" borderId="0" xfId="0" applyFont="1" applyFill="1" applyBorder="1" applyAlignment="1" applyProtection="1">
      <alignment horizontal="left" vertical="top" wrapText="1"/>
    </xf>
    <xf numFmtId="0" fontId="4" fillId="0" borderId="0" xfId="1" applyFont="1" applyFill="1" applyAlignment="1" applyProtection="1">
      <alignment vertical="top"/>
    </xf>
    <xf numFmtId="0" fontId="4" fillId="0" borderId="0" xfId="1" applyFont="1" applyFill="1" applyAlignment="1" applyProtection="1">
      <alignment horizontal="left" vertical="top" wrapText="1"/>
    </xf>
    <xf numFmtId="0" fontId="4" fillId="0" borderId="0" xfId="0" applyFont="1" applyAlignment="1">
      <alignment vertical="top"/>
    </xf>
    <xf numFmtId="0" fontId="7" fillId="0" borderId="0" xfId="0" applyFont="1" applyFill="1" applyAlignment="1">
      <alignment vertical="top"/>
    </xf>
    <xf numFmtId="0" fontId="0" fillId="4" borderId="0" xfId="0" applyFont="1" applyFill="1" applyAlignment="1">
      <alignment horizontal="left" vertical="top" wrapText="1"/>
    </xf>
    <xf numFmtId="0" fontId="2" fillId="0" borderId="1" xfId="2" applyFont="1" applyBorder="1" applyAlignment="1">
      <alignment horizontal="left" vertical="top"/>
    </xf>
    <xf numFmtId="0" fontId="2" fillId="0" borderId="1" xfId="2" applyFont="1" applyBorder="1" applyAlignment="1">
      <alignment horizontal="left" vertical="top" wrapText="1"/>
    </xf>
    <xf numFmtId="49" fontId="2" fillId="0" borderId="1" xfId="2" applyNumberFormat="1" applyFont="1" applyBorder="1" applyAlignment="1">
      <alignment horizontal="left" vertical="top" wrapText="1"/>
    </xf>
    <xf numFmtId="0" fontId="2" fillId="3" borderId="0" xfId="2" applyFont="1" applyFill="1" applyAlignment="1">
      <alignment horizontal="left" vertical="top"/>
    </xf>
    <xf numFmtId="0" fontId="3" fillId="0" borderId="1" xfId="2" applyFont="1" applyBorder="1" applyAlignment="1">
      <alignment horizontal="left" vertical="top"/>
    </xf>
    <xf numFmtId="14" fontId="3" fillId="0" borderId="1" xfId="2" applyNumberFormat="1" applyFont="1" applyBorder="1" applyAlignment="1">
      <alignment horizontal="right" vertical="top"/>
    </xf>
    <xf numFmtId="49" fontId="3" fillId="0" borderId="1" xfId="2" applyNumberFormat="1" applyFont="1" applyBorder="1" applyAlignment="1">
      <alignment horizontal="left" vertical="top"/>
    </xf>
    <xf numFmtId="0" fontId="3" fillId="0" borderId="1" xfId="2" applyFont="1" applyBorder="1" applyAlignment="1">
      <alignment horizontal="left" vertical="top" wrapText="1"/>
    </xf>
    <xf numFmtId="0" fontId="3" fillId="0" borderId="1" xfId="2" applyFont="1" applyBorder="1" applyAlignment="1">
      <alignment vertical="top"/>
    </xf>
    <xf numFmtId="49" fontId="3" fillId="0" borderId="1" xfId="2" applyNumberFormat="1" applyFont="1" applyBorder="1" applyAlignment="1">
      <alignment vertical="top"/>
    </xf>
    <xf numFmtId="0" fontId="3" fillId="0" borderId="1" xfId="2" applyFont="1" applyBorder="1" applyAlignment="1">
      <alignment vertical="top" wrapText="1"/>
    </xf>
    <xf numFmtId="0" fontId="3" fillId="0" borderId="1" xfId="2" applyFont="1" applyFill="1" applyBorder="1" applyAlignment="1">
      <alignment vertical="top" wrapText="1"/>
    </xf>
    <xf numFmtId="14" fontId="3" fillId="0" borderId="1" xfId="2" applyNumberFormat="1" applyFont="1" applyFill="1" applyBorder="1" applyAlignment="1">
      <alignment vertical="top"/>
    </xf>
    <xf numFmtId="49" fontId="3" fillId="0" borderId="1" xfId="2" applyNumberFormat="1" applyFont="1" applyFill="1" applyBorder="1" applyAlignment="1">
      <alignment vertical="top"/>
    </xf>
    <xf numFmtId="0" fontId="3" fillId="0" borderId="1" xfId="2" applyFont="1" applyFill="1" applyBorder="1" applyAlignment="1">
      <alignment vertical="top"/>
    </xf>
    <xf numFmtId="14" fontId="3" fillId="0" borderId="1" xfId="2" applyNumberFormat="1" applyFont="1" applyBorder="1" applyAlignment="1">
      <alignment vertical="top"/>
    </xf>
    <xf numFmtId="0" fontId="3" fillId="0" borderId="1" xfId="2" applyFont="1" applyBorder="1" applyAlignment="1">
      <alignment horizontal="right" vertical="top"/>
    </xf>
    <xf numFmtId="0" fontId="0" fillId="0" borderId="1" xfId="2" applyFont="1" applyBorder="1" applyAlignment="1">
      <alignment horizontal="left" vertical="top"/>
    </xf>
    <xf numFmtId="49" fontId="0" fillId="0" borderId="1" xfId="2" applyNumberFormat="1" applyFont="1" applyBorder="1" applyAlignment="1">
      <alignment horizontal="left" vertical="top"/>
    </xf>
    <xf numFmtId="0" fontId="0" fillId="0" borderId="0" xfId="0" applyAlignment="1">
      <alignment horizontal="right"/>
    </xf>
  </cellXfs>
  <cellStyles count="3">
    <cellStyle name="Normal" xfId="0" builtinId="0"/>
    <cellStyle name="Normal 2" xfId="2"/>
    <cellStyle name="Normal 3" xfId="1"/>
  </cellStyles>
  <dxfs count="18">
    <dxf>
      <font>
        <color rgb="FFFF0000"/>
      </font>
      <fill>
        <patternFill>
          <bgColor theme="5" tint="0.59996337778862885"/>
        </patternFill>
      </fill>
    </dxf>
    <dxf>
      <font>
        <color rgb="FF00B050"/>
      </font>
    </dxf>
    <dxf>
      <fill>
        <patternFill>
          <bgColor theme="5" tint="0.59996337778862885"/>
        </patternFill>
      </fill>
    </dxf>
    <dxf>
      <fill>
        <patternFill>
          <bgColor theme="5" tint="0.59996337778862885"/>
        </patternFill>
      </fill>
    </dxf>
    <dxf>
      <font>
        <color rgb="FFFF0000"/>
      </font>
      <fill>
        <patternFill>
          <bgColor theme="5" tint="0.59996337778862885"/>
        </patternFill>
      </fill>
    </dxf>
    <dxf>
      <font>
        <color rgb="FF00B050"/>
      </font>
      <fill>
        <patternFill patternType="none">
          <bgColor auto="1"/>
        </patternFill>
      </fill>
    </dxf>
    <dxf>
      <fill>
        <patternFill>
          <bgColor theme="5" tint="0.59996337778862885"/>
        </patternFill>
      </fill>
    </dxf>
    <dxf>
      <font>
        <color rgb="FFFF0000"/>
      </font>
      <fill>
        <patternFill>
          <bgColor theme="5" tint="0.59996337778862885"/>
        </patternFill>
      </fill>
    </dxf>
    <dxf>
      <font>
        <color rgb="FF00B050"/>
      </font>
      <fill>
        <patternFill patternType="none">
          <bgColor auto="1"/>
        </patternFill>
      </fill>
    </dxf>
    <dxf>
      <font>
        <color rgb="FFFF0000"/>
      </font>
      <fill>
        <patternFill>
          <bgColor theme="5" tint="0.59996337778862885"/>
        </patternFill>
      </fill>
    </dxf>
    <dxf>
      <fill>
        <patternFill>
          <bgColor theme="5" tint="0.59996337778862885"/>
        </patternFill>
      </fill>
    </dxf>
    <dxf>
      <font>
        <color rgb="FF00B050"/>
      </font>
      <fill>
        <patternFill patternType="none">
          <bgColor auto="1"/>
        </patternFill>
      </fill>
    </dxf>
    <dxf>
      <font>
        <color rgb="FFFF0000"/>
      </font>
      <fill>
        <patternFill>
          <bgColor theme="5" tint="0.59996337778862885"/>
        </patternFill>
      </fill>
    </dxf>
    <dxf>
      <fill>
        <patternFill>
          <bgColor theme="5" tint="0.59996337778862885"/>
        </patternFill>
      </fill>
    </dxf>
    <dxf>
      <font>
        <color rgb="FF00B050"/>
      </font>
      <fill>
        <patternFill patternType="none">
          <bgColor auto="1"/>
        </patternFill>
      </fill>
    </dxf>
    <dxf>
      <font>
        <color rgb="FF00B050"/>
      </font>
    </dxf>
    <dxf>
      <font>
        <color rgb="FFFF0000"/>
      </font>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abSelected="1" zoomScaleNormal="100" workbookViewId="0"/>
  </sheetViews>
  <sheetFormatPr defaultColWidth="9.140625" defaultRowHeight="15" x14ac:dyDescent="0.25"/>
  <cols>
    <col min="1" max="1" width="15.5703125" style="1" bestFit="1" customWidth="1"/>
    <col min="2" max="2" width="39.28515625" style="1" customWidth="1"/>
    <col min="3" max="3" width="57.7109375" style="1" customWidth="1"/>
    <col min="4" max="4" width="6" style="1" bestFit="1" customWidth="1"/>
    <col min="5" max="5" width="19.42578125" style="1" customWidth="1"/>
    <col min="6" max="6" width="24.85546875" style="1" bestFit="1" customWidth="1"/>
    <col min="7" max="7" width="21.85546875" style="2" bestFit="1" customWidth="1"/>
    <col min="8" max="16384" width="9.140625" style="1"/>
  </cols>
  <sheetData>
    <row r="1" spans="1:8" s="6" customFormat="1" x14ac:dyDescent="0.25">
      <c r="A1" s="21" t="s">
        <v>91</v>
      </c>
      <c r="B1" s="22" t="s">
        <v>92</v>
      </c>
      <c r="C1" s="22" t="s">
        <v>93</v>
      </c>
      <c r="D1" s="21" t="s">
        <v>94</v>
      </c>
      <c r="E1" s="23" t="s">
        <v>95</v>
      </c>
      <c r="F1" s="23" t="s">
        <v>96</v>
      </c>
      <c r="G1" s="24" t="s">
        <v>97</v>
      </c>
      <c r="H1" s="7"/>
    </row>
    <row r="2" spans="1:8" ht="90" x14ac:dyDescent="0.25">
      <c r="A2" s="25" t="s">
        <v>33</v>
      </c>
      <c r="B2" s="4" t="s">
        <v>98</v>
      </c>
      <c r="C2" s="4" t="s">
        <v>99</v>
      </c>
      <c r="D2" s="25" t="s">
        <v>34</v>
      </c>
      <c r="E2" s="4" t="s">
        <v>100</v>
      </c>
      <c r="F2" s="26" t="s">
        <v>101</v>
      </c>
      <c r="G2" s="25" t="s">
        <v>102</v>
      </c>
    </row>
    <row r="3" spans="1:8" ht="30" x14ac:dyDescent="0.25">
      <c r="A3" s="25" t="s">
        <v>35</v>
      </c>
      <c r="B3" s="4" t="s">
        <v>103</v>
      </c>
      <c r="C3" s="4" t="s">
        <v>104</v>
      </c>
      <c r="D3" s="25" t="s">
        <v>34</v>
      </c>
      <c r="E3" s="4" t="s">
        <v>100</v>
      </c>
      <c r="F3" s="26" t="s">
        <v>101</v>
      </c>
      <c r="G3" s="25" t="s">
        <v>102</v>
      </c>
    </row>
    <row r="4" spans="1:8" ht="30" x14ac:dyDescent="0.25">
      <c r="A4" s="25" t="s">
        <v>36</v>
      </c>
      <c r="B4" s="4" t="s">
        <v>105</v>
      </c>
      <c r="C4" s="4" t="s">
        <v>106</v>
      </c>
      <c r="D4" s="25" t="s">
        <v>34</v>
      </c>
      <c r="E4" s="4" t="s">
        <v>100</v>
      </c>
      <c r="F4" s="26" t="s">
        <v>101</v>
      </c>
      <c r="G4" s="25" t="s">
        <v>102</v>
      </c>
    </row>
    <row r="5" spans="1:8" ht="75" x14ac:dyDescent="0.25">
      <c r="A5" s="25" t="s">
        <v>37</v>
      </c>
      <c r="B5" s="4" t="s">
        <v>210</v>
      </c>
      <c r="C5" s="4" t="s">
        <v>107</v>
      </c>
      <c r="D5" s="25" t="s">
        <v>34</v>
      </c>
      <c r="E5" s="4" t="s">
        <v>100</v>
      </c>
      <c r="F5" s="4" t="s">
        <v>108</v>
      </c>
      <c r="G5" s="25" t="s">
        <v>102</v>
      </c>
    </row>
    <row r="6" spans="1:8" ht="45" x14ac:dyDescent="0.25">
      <c r="A6" s="25" t="s">
        <v>38</v>
      </c>
      <c r="B6" s="4" t="s">
        <v>109</v>
      </c>
      <c r="C6" s="4" t="s">
        <v>110</v>
      </c>
      <c r="D6" s="25" t="s">
        <v>34</v>
      </c>
      <c r="E6" s="4" t="s">
        <v>111</v>
      </c>
      <c r="F6" s="27" t="s">
        <v>41</v>
      </c>
      <c r="G6" s="25" t="s">
        <v>102</v>
      </c>
    </row>
    <row r="7" spans="1:8" ht="45" x14ac:dyDescent="0.25">
      <c r="A7" s="25" t="s">
        <v>40</v>
      </c>
      <c r="B7" s="4" t="s">
        <v>112</v>
      </c>
      <c r="C7" s="4" t="s">
        <v>113</v>
      </c>
      <c r="D7" s="25" t="s">
        <v>34</v>
      </c>
      <c r="E7" s="4" t="s">
        <v>111</v>
      </c>
      <c r="F7" s="4" t="s">
        <v>39</v>
      </c>
      <c r="G7" s="25" t="s">
        <v>102</v>
      </c>
    </row>
    <row r="8" spans="1:8" ht="45" x14ac:dyDescent="0.25">
      <c r="A8" s="25" t="s">
        <v>42</v>
      </c>
      <c r="B8" s="4" t="s">
        <v>114</v>
      </c>
      <c r="C8" s="4" t="s">
        <v>115</v>
      </c>
      <c r="D8" s="25" t="s">
        <v>34</v>
      </c>
      <c r="E8" s="4" t="s">
        <v>111</v>
      </c>
      <c r="F8" s="27" t="s">
        <v>41</v>
      </c>
      <c r="G8" s="25" t="s">
        <v>102</v>
      </c>
    </row>
    <row r="9" spans="1:8" ht="45" x14ac:dyDescent="0.25">
      <c r="A9" s="25" t="s">
        <v>43</v>
      </c>
      <c r="B9" s="4" t="s">
        <v>116</v>
      </c>
      <c r="C9" s="4" t="s">
        <v>117</v>
      </c>
      <c r="D9" s="25" t="s">
        <v>34</v>
      </c>
      <c r="E9" s="4" t="s">
        <v>111</v>
      </c>
      <c r="F9" s="4" t="s">
        <v>39</v>
      </c>
      <c r="G9" s="25" t="s">
        <v>102</v>
      </c>
    </row>
    <row r="10" spans="1:8" x14ac:dyDescent="0.25">
      <c r="A10" s="25" t="s">
        <v>44</v>
      </c>
      <c r="B10" s="4" t="s">
        <v>118</v>
      </c>
      <c r="C10" s="4" t="s">
        <v>119</v>
      </c>
      <c r="D10" s="25" t="s">
        <v>45</v>
      </c>
      <c r="E10" s="4" t="s">
        <v>111</v>
      </c>
      <c r="F10" s="27" t="s">
        <v>46</v>
      </c>
      <c r="G10" s="25" t="s">
        <v>102</v>
      </c>
    </row>
    <row r="11" spans="1:8" ht="45" x14ac:dyDescent="0.25">
      <c r="A11" s="25" t="s">
        <v>0</v>
      </c>
      <c r="B11" s="4" t="s">
        <v>121</v>
      </c>
      <c r="C11" s="4" t="s">
        <v>122</v>
      </c>
      <c r="D11" s="25" t="s">
        <v>45</v>
      </c>
      <c r="E11" s="4" t="s">
        <v>120</v>
      </c>
      <c r="F11" s="27" t="s">
        <v>67</v>
      </c>
      <c r="G11" s="25" t="s">
        <v>102</v>
      </c>
    </row>
    <row r="12" spans="1:8" ht="45" x14ac:dyDescent="0.25">
      <c r="A12" s="25" t="s">
        <v>1</v>
      </c>
      <c r="B12" s="4" t="s">
        <v>123</v>
      </c>
      <c r="C12" s="4" t="s">
        <v>124</v>
      </c>
      <c r="D12" s="25" t="s">
        <v>47</v>
      </c>
      <c r="E12" s="4" t="s">
        <v>111</v>
      </c>
      <c r="F12" s="27" t="s">
        <v>67</v>
      </c>
      <c r="G12" s="25" t="s">
        <v>102</v>
      </c>
    </row>
    <row r="13" spans="1:8" ht="45" x14ac:dyDescent="0.25">
      <c r="A13" s="28" t="s">
        <v>48</v>
      </c>
      <c r="B13" s="4" t="s">
        <v>125</v>
      </c>
      <c r="C13" s="4" t="s">
        <v>126</v>
      </c>
      <c r="D13" s="28" t="s">
        <v>47</v>
      </c>
      <c r="E13" s="4" t="s">
        <v>111</v>
      </c>
      <c r="F13" s="29" t="s">
        <v>67</v>
      </c>
      <c r="G13" s="25" t="s">
        <v>102</v>
      </c>
    </row>
    <row r="14" spans="1:8" x14ac:dyDescent="0.25">
      <c r="A14" s="25" t="s">
        <v>49</v>
      </c>
      <c r="B14" s="4" t="s">
        <v>127</v>
      </c>
      <c r="C14" s="30" t="s">
        <v>128</v>
      </c>
      <c r="D14" s="25" t="s">
        <v>50</v>
      </c>
      <c r="E14" s="4" t="s">
        <v>111</v>
      </c>
      <c r="F14" s="31" t="s">
        <v>51</v>
      </c>
      <c r="G14" s="32" t="s">
        <v>52</v>
      </c>
    </row>
    <row r="15" spans="1:8" x14ac:dyDescent="0.25">
      <c r="A15" s="25" t="s">
        <v>53</v>
      </c>
      <c r="B15" s="4" t="s">
        <v>129</v>
      </c>
      <c r="C15" s="30" t="s">
        <v>130</v>
      </c>
      <c r="D15" s="25" t="s">
        <v>54</v>
      </c>
      <c r="E15" s="4" t="s">
        <v>111</v>
      </c>
      <c r="F15" s="31" t="s">
        <v>55</v>
      </c>
      <c r="G15" s="32" t="s">
        <v>52</v>
      </c>
    </row>
    <row r="16" spans="1:8" x14ac:dyDescent="0.25">
      <c r="A16" s="25" t="s">
        <v>56</v>
      </c>
      <c r="B16" s="4" t="s">
        <v>131</v>
      </c>
      <c r="C16" s="30" t="s">
        <v>132</v>
      </c>
      <c r="D16" s="25" t="s">
        <v>57</v>
      </c>
      <c r="E16" s="4" t="s">
        <v>111</v>
      </c>
      <c r="F16" s="31" t="s">
        <v>58</v>
      </c>
      <c r="G16" s="32" t="s">
        <v>52</v>
      </c>
    </row>
    <row r="17" spans="1:7" ht="60" x14ac:dyDescent="0.25">
      <c r="A17" s="25" t="s">
        <v>59</v>
      </c>
      <c r="B17" s="30" t="s">
        <v>133</v>
      </c>
      <c r="C17" s="4" t="s">
        <v>134</v>
      </c>
      <c r="D17" s="25" t="s">
        <v>34</v>
      </c>
      <c r="E17" s="4" t="s">
        <v>100</v>
      </c>
      <c r="F17" s="27" t="s">
        <v>135</v>
      </c>
      <c r="G17" s="32" t="s">
        <v>52</v>
      </c>
    </row>
    <row r="18" spans="1:7" ht="60" x14ac:dyDescent="0.25">
      <c r="A18" s="25" t="s">
        <v>60</v>
      </c>
      <c r="B18" s="30" t="s">
        <v>136</v>
      </c>
      <c r="C18" s="4" t="s">
        <v>137</v>
      </c>
      <c r="D18" s="25" t="s">
        <v>34</v>
      </c>
      <c r="E18" s="4" t="s">
        <v>100</v>
      </c>
      <c r="F18" s="4" t="s">
        <v>138</v>
      </c>
      <c r="G18" s="32" t="s">
        <v>52</v>
      </c>
    </row>
    <row r="19" spans="1:7" ht="75" x14ac:dyDescent="0.25">
      <c r="A19" s="25" t="s">
        <v>61</v>
      </c>
      <c r="B19" s="4" t="s">
        <v>139</v>
      </c>
      <c r="C19" s="4" t="s">
        <v>140</v>
      </c>
      <c r="D19" s="25" t="s">
        <v>34</v>
      </c>
      <c r="E19" s="4" t="s">
        <v>100</v>
      </c>
      <c r="F19" s="4" t="s">
        <v>141</v>
      </c>
      <c r="G19" s="32" t="s">
        <v>52</v>
      </c>
    </row>
    <row r="20" spans="1:7" ht="30" x14ac:dyDescent="0.25">
      <c r="A20" s="25" t="s">
        <v>62</v>
      </c>
      <c r="B20" s="4" t="s">
        <v>142</v>
      </c>
      <c r="C20" s="4" t="s">
        <v>143</v>
      </c>
      <c r="D20" s="25" t="s">
        <v>34</v>
      </c>
      <c r="E20" s="4" t="s">
        <v>100</v>
      </c>
      <c r="F20" s="26" t="s">
        <v>101</v>
      </c>
      <c r="G20" s="32" t="s">
        <v>52</v>
      </c>
    </row>
    <row r="21" spans="1:7" ht="30" x14ac:dyDescent="0.25">
      <c r="A21" s="25" t="s">
        <v>63</v>
      </c>
      <c r="B21" s="4" t="s">
        <v>144</v>
      </c>
      <c r="C21" s="4" t="s">
        <v>145</v>
      </c>
      <c r="D21" s="25" t="s">
        <v>34</v>
      </c>
      <c r="E21" s="4" t="s">
        <v>111</v>
      </c>
      <c r="F21" s="26" t="s">
        <v>64</v>
      </c>
      <c r="G21" s="32" t="s">
        <v>65</v>
      </c>
    </row>
    <row r="22" spans="1:7" ht="60" x14ac:dyDescent="0.25">
      <c r="A22" s="25" t="s">
        <v>66</v>
      </c>
      <c r="B22" s="4" t="s">
        <v>146</v>
      </c>
      <c r="C22" s="4" t="s">
        <v>147</v>
      </c>
      <c r="D22" s="25" t="s">
        <v>45</v>
      </c>
      <c r="E22" s="4" t="s">
        <v>111</v>
      </c>
      <c r="F22" s="4" t="s">
        <v>67</v>
      </c>
      <c r="G22" s="32" t="s">
        <v>68</v>
      </c>
    </row>
    <row r="23" spans="1:7" ht="45" x14ac:dyDescent="0.25">
      <c r="A23" s="25" t="s">
        <v>2</v>
      </c>
      <c r="B23" s="4" t="s">
        <v>148</v>
      </c>
      <c r="C23" s="4" t="s">
        <v>239</v>
      </c>
      <c r="D23" s="25" t="s">
        <v>34</v>
      </c>
      <c r="E23" s="4" t="s">
        <v>120</v>
      </c>
      <c r="F23" s="33" t="s">
        <v>64</v>
      </c>
      <c r="G23" s="32" t="s">
        <v>65</v>
      </c>
    </row>
    <row r="24" spans="1:7" ht="45" x14ac:dyDescent="0.25">
      <c r="A24" s="25" t="s">
        <v>3</v>
      </c>
      <c r="B24" s="4" t="s">
        <v>149</v>
      </c>
      <c r="C24" s="4" t="s">
        <v>247</v>
      </c>
      <c r="D24" s="25" t="s">
        <v>34</v>
      </c>
      <c r="E24" s="4" t="s">
        <v>120</v>
      </c>
      <c r="F24" s="27" t="s">
        <v>71</v>
      </c>
      <c r="G24" s="32" t="s">
        <v>69</v>
      </c>
    </row>
    <row r="25" spans="1:7" ht="30" x14ac:dyDescent="0.25">
      <c r="A25" s="25" t="s">
        <v>4</v>
      </c>
      <c r="B25" s="4" t="s">
        <v>151</v>
      </c>
      <c r="C25" s="4" t="s">
        <v>152</v>
      </c>
      <c r="D25" s="25" t="s">
        <v>45</v>
      </c>
      <c r="E25" s="4" t="s">
        <v>111</v>
      </c>
      <c r="F25" s="4" t="s">
        <v>72</v>
      </c>
      <c r="G25" s="32" t="s">
        <v>69</v>
      </c>
    </row>
    <row r="26" spans="1:7" ht="30" x14ac:dyDescent="0.25">
      <c r="A26" s="25" t="s">
        <v>5</v>
      </c>
      <c r="B26" s="4" t="s">
        <v>153</v>
      </c>
      <c r="C26" s="4" t="s">
        <v>154</v>
      </c>
      <c r="D26" s="25" t="s">
        <v>45</v>
      </c>
      <c r="E26" s="4" t="s">
        <v>111</v>
      </c>
      <c r="F26" s="4" t="s">
        <v>72</v>
      </c>
      <c r="G26" s="32" t="s">
        <v>69</v>
      </c>
    </row>
    <row r="27" spans="1:7" ht="45" x14ac:dyDescent="0.25">
      <c r="A27" s="25" t="s">
        <v>6</v>
      </c>
      <c r="B27" s="4" t="s">
        <v>155</v>
      </c>
      <c r="C27" s="4" t="s">
        <v>240</v>
      </c>
      <c r="D27" s="25" t="s">
        <v>34</v>
      </c>
      <c r="E27" s="4" t="s">
        <v>120</v>
      </c>
      <c r="F27" s="4" t="s">
        <v>70</v>
      </c>
      <c r="G27" s="32" t="s">
        <v>69</v>
      </c>
    </row>
    <row r="28" spans="1:7" ht="45" x14ac:dyDescent="0.25">
      <c r="A28" s="25" t="s">
        <v>7</v>
      </c>
      <c r="B28" s="4" t="s">
        <v>156</v>
      </c>
      <c r="C28" s="4" t="s">
        <v>241</v>
      </c>
      <c r="D28" s="25" t="s">
        <v>34</v>
      </c>
      <c r="E28" s="4" t="s">
        <v>120</v>
      </c>
      <c r="F28" s="25" t="s">
        <v>72</v>
      </c>
      <c r="G28" s="32" t="s">
        <v>69</v>
      </c>
    </row>
    <row r="29" spans="1:7" ht="45" x14ac:dyDescent="0.25">
      <c r="A29" s="25" t="s">
        <v>8</v>
      </c>
      <c r="B29" s="4" t="s">
        <v>157</v>
      </c>
      <c r="C29" s="4" t="s">
        <v>242</v>
      </c>
      <c r="D29" s="25" t="s">
        <v>34</v>
      </c>
      <c r="E29" s="4" t="s">
        <v>120</v>
      </c>
      <c r="F29" s="4" t="s">
        <v>70</v>
      </c>
      <c r="G29" s="32" t="s">
        <v>69</v>
      </c>
    </row>
    <row r="30" spans="1:7" x14ac:dyDescent="0.25">
      <c r="A30" s="25" t="s">
        <v>9</v>
      </c>
      <c r="B30" s="4" t="s">
        <v>158</v>
      </c>
      <c r="C30" s="4" t="s">
        <v>159</v>
      </c>
      <c r="D30" s="25" t="s">
        <v>45</v>
      </c>
      <c r="E30" s="4" t="s">
        <v>111</v>
      </c>
      <c r="F30" s="4" t="s">
        <v>67</v>
      </c>
      <c r="G30" s="32" t="s">
        <v>69</v>
      </c>
    </row>
    <row r="31" spans="1:7" ht="45" x14ac:dyDescent="0.25">
      <c r="A31" s="25" t="s">
        <v>10</v>
      </c>
      <c r="B31" s="4" t="s">
        <v>160</v>
      </c>
      <c r="C31" s="4" t="s">
        <v>161</v>
      </c>
      <c r="D31" s="25" t="s">
        <v>34</v>
      </c>
      <c r="E31" s="4" t="s">
        <v>120</v>
      </c>
      <c r="F31" s="4" t="s">
        <v>71</v>
      </c>
      <c r="G31" s="32" t="s">
        <v>69</v>
      </c>
    </row>
    <row r="32" spans="1:7" ht="45" x14ac:dyDescent="0.25">
      <c r="A32" s="25" t="s">
        <v>11</v>
      </c>
      <c r="B32" s="4" t="s">
        <v>162</v>
      </c>
      <c r="C32" s="4" t="s">
        <v>163</v>
      </c>
      <c r="D32" s="25" t="s">
        <v>45</v>
      </c>
      <c r="E32" s="4" t="s">
        <v>120</v>
      </c>
      <c r="F32" s="4" t="s">
        <v>72</v>
      </c>
      <c r="G32" s="32" t="s">
        <v>73</v>
      </c>
    </row>
    <row r="33" spans="1:7" ht="45" x14ac:dyDescent="0.25">
      <c r="A33" s="25" t="s">
        <v>12</v>
      </c>
      <c r="B33" s="4" t="s">
        <v>164</v>
      </c>
      <c r="C33" s="4" t="s">
        <v>165</v>
      </c>
      <c r="D33" s="25" t="s">
        <v>45</v>
      </c>
      <c r="E33" s="4" t="s">
        <v>120</v>
      </c>
      <c r="F33" s="4" t="s">
        <v>67</v>
      </c>
      <c r="G33" s="32" t="s">
        <v>73</v>
      </c>
    </row>
    <row r="34" spans="1:7" ht="45" x14ac:dyDescent="0.25">
      <c r="A34" s="25" t="s">
        <v>13</v>
      </c>
      <c r="B34" s="5" t="s">
        <v>166</v>
      </c>
      <c r="C34" s="5" t="s">
        <v>167</v>
      </c>
      <c r="D34" s="25" t="s">
        <v>74</v>
      </c>
      <c r="E34" s="4" t="s">
        <v>120</v>
      </c>
      <c r="F34" s="4" t="s">
        <v>264</v>
      </c>
      <c r="G34" s="32" t="s">
        <v>73</v>
      </c>
    </row>
    <row r="35" spans="1:7" ht="45" x14ac:dyDescent="0.25">
      <c r="A35" s="25" t="s">
        <v>14</v>
      </c>
      <c r="B35" s="5" t="s">
        <v>168</v>
      </c>
      <c r="C35" s="5" t="s">
        <v>265</v>
      </c>
      <c r="D35" s="25" t="s">
        <v>34</v>
      </c>
      <c r="E35" s="4" t="s">
        <v>120</v>
      </c>
      <c r="F35" s="4" t="s">
        <v>71</v>
      </c>
      <c r="G35" s="32" t="s">
        <v>73</v>
      </c>
    </row>
    <row r="36" spans="1:7" ht="45" x14ac:dyDescent="0.25">
      <c r="A36" s="25" t="s">
        <v>15</v>
      </c>
      <c r="B36" s="5" t="s">
        <v>169</v>
      </c>
      <c r="C36" s="5" t="s">
        <v>170</v>
      </c>
      <c r="D36" s="25" t="s">
        <v>76</v>
      </c>
      <c r="E36" s="4" t="s">
        <v>120</v>
      </c>
      <c r="F36" s="4" t="s">
        <v>72</v>
      </c>
      <c r="G36" s="32" t="s">
        <v>77</v>
      </c>
    </row>
    <row r="37" spans="1:7" ht="45" x14ac:dyDescent="0.25">
      <c r="A37" s="25" t="s">
        <v>16</v>
      </c>
      <c r="B37" s="5" t="s">
        <v>171</v>
      </c>
      <c r="C37" s="5" t="s">
        <v>172</v>
      </c>
      <c r="D37" s="25" t="s">
        <v>76</v>
      </c>
      <c r="E37" s="4" t="s">
        <v>120</v>
      </c>
      <c r="F37" s="4" t="s">
        <v>67</v>
      </c>
      <c r="G37" s="32" t="s">
        <v>77</v>
      </c>
    </row>
    <row r="38" spans="1:7" ht="45" x14ac:dyDescent="0.25">
      <c r="A38" s="25" t="s">
        <v>17</v>
      </c>
      <c r="B38" s="5" t="s">
        <v>173</v>
      </c>
      <c r="C38" s="5" t="s">
        <v>174</v>
      </c>
      <c r="D38" s="25" t="s">
        <v>74</v>
      </c>
      <c r="E38" s="4" t="s">
        <v>120</v>
      </c>
      <c r="F38" s="4" t="s">
        <v>264</v>
      </c>
      <c r="G38" s="32" t="s">
        <v>77</v>
      </c>
    </row>
    <row r="39" spans="1:7" ht="45" x14ac:dyDescent="0.25">
      <c r="A39" s="25" t="s">
        <v>18</v>
      </c>
      <c r="B39" s="5" t="s">
        <v>175</v>
      </c>
      <c r="C39" s="5" t="s">
        <v>176</v>
      </c>
      <c r="D39" s="25" t="s">
        <v>34</v>
      </c>
      <c r="E39" s="4" t="s">
        <v>120</v>
      </c>
      <c r="F39" s="4" t="s">
        <v>71</v>
      </c>
      <c r="G39" s="32" t="s">
        <v>77</v>
      </c>
    </row>
    <row r="40" spans="1:7" ht="45" x14ac:dyDescent="0.25">
      <c r="A40" s="25" t="s">
        <v>19</v>
      </c>
      <c r="B40" s="5" t="s">
        <v>177</v>
      </c>
      <c r="C40" s="5" t="s">
        <v>178</v>
      </c>
      <c r="D40" s="25" t="s">
        <v>74</v>
      </c>
      <c r="E40" s="4" t="s">
        <v>120</v>
      </c>
      <c r="F40" s="4" t="s">
        <v>75</v>
      </c>
      <c r="G40" s="32" t="s">
        <v>78</v>
      </c>
    </row>
    <row r="41" spans="1:7" ht="45" x14ac:dyDescent="0.25">
      <c r="A41" s="25" t="s">
        <v>20</v>
      </c>
      <c r="B41" s="5" t="s">
        <v>238</v>
      </c>
      <c r="C41" s="5" t="s">
        <v>243</v>
      </c>
      <c r="D41" s="25" t="s">
        <v>74</v>
      </c>
      <c r="E41" s="4" t="s">
        <v>120</v>
      </c>
      <c r="F41" s="4" t="s">
        <v>75</v>
      </c>
      <c r="G41" s="32" t="s">
        <v>78</v>
      </c>
    </row>
    <row r="42" spans="1:7" ht="45" x14ac:dyDescent="0.25">
      <c r="A42" s="25" t="s">
        <v>21</v>
      </c>
      <c r="B42" s="5" t="s">
        <v>179</v>
      </c>
      <c r="C42" s="5" t="s">
        <v>244</v>
      </c>
      <c r="D42" s="25" t="s">
        <v>74</v>
      </c>
      <c r="E42" s="4" t="s">
        <v>120</v>
      </c>
      <c r="F42" s="4" t="s">
        <v>72</v>
      </c>
      <c r="G42" s="32" t="s">
        <v>78</v>
      </c>
    </row>
    <row r="43" spans="1:7" ht="60" x14ac:dyDescent="0.25">
      <c r="A43" s="25" t="s">
        <v>22</v>
      </c>
      <c r="B43" s="5" t="s">
        <v>245</v>
      </c>
      <c r="C43" s="5" t="s">
        <v>246</v>
      </c>
      <c r="D43" s="25" t="s">
        <v>34</v>
      </c>
      <c r="E43" s="4" t="s">
        <v>100</v>
      </c>
      <c r="F43" s="4" t="s">
        <v>181</v>
      </c>
      <c r="G43" s="32" t="s">
        <v>78</v>
      </c>
    </row>
    <row r="44" spans="1:7" ht="90" x14ac:dyDescent="0.25">
      <c r="A44" s="25" t="s">
        <v>23</v>
      </c>
      <c r="B44" s="5" t="s">
        <v>182</v>
      </c>
      <c r="C44" s="5" t="s">
        <v>183</v>
      </c>
      <c r="D44" s="25" t="s">
        <v>34</v>
      </c>
      <c r="E44" s="4" t="s">
        <v>120</v>
      </c>
      <c r="F44" s="4" t="s">
        <v>150</v>
      </c>
      <c r="G44" s="32" t="s">
        <v>78</v>
      </c>
    </row>
    <row r="45" spans="1:7" ht="90" x14ac:dyDescent="0.25">
      <c r="A45" s="25" t="s">
        <v>24</v>
      </c>
      <c r="B45" s="5" t="s">
        <v>184</v>
      </c>
      <c r="C45" s="5" t="s">
        <v>185</v>
      </c>
      <c r="D45" s="25" t="s">
        <v>34</v>
      </c>
      <c r="E45" s="4" t="s">
        <v>120</v>
      </c>
      <c r="F45" s="4" t="s">
        <v>150</v>
      </c>
      <c r="G45" s="32" t="s">
        <v>79</v>
      </c>
    </row>
    <row r="46" spans="1:7" ht="30" x14ac:dyDescent="0.25">
      <c r="A46" s="25" t="s">
        <v>25</v>
      </c>
      <c r="B46" s="5" t="s">
        <v>186</v>
      </c>
      <c r="C46" s="5" t="s">
        <v>187</v>
      </c>
      <c r="D46" s="25" t="s">
        <v>34</v>
      </c>
      <c r="E46" s="4" t="s">
        <v>100</v>
      </c>
      <c r="F46" s="4" t="s">
        <v>181</v>
      </c>
      <c r="G46" s="32" t="s">
        <v>52</v>
      </c>
    </row>
    <row r="47" spans="1:7" ht="45" x14ac:dyDescent="0.25">
      <c r="A47" s="25" t="s">
        <v>26</v>
      </c>
      <c r="B47" s="5" t="s">
        <v>83</v>
      </c>
      <c r="C47" s="5" t="s">
        <v>188</v>
      </c>
      <c r="D47" s="25" t="s">
        <v>34</v>
      </c>
      <c r="E47" s="4" t="s">
        <v>111</v>
      </c>
      <c r="F47" s="4" t="s">
        <v>80</v>
      </c>
      <c r="G47" s="32" t="s">
        <v>81</v>
      </c>
    </row>
    <row r="48" spans="1:7" ht="30" x14ac:dyDescent="0.25">
      <c r="A48" s="25" t="s">
        <v>27</v>
      </c>
      <c r="B48" s="5" t="s">
        <v>189</v>
      </c>
      <c r="C48" s="5" t="s">
        <v>190</v>
      </c>
      <c r="D48" s="3" t="s">
        <v>45</v>
      </c>
      <c r="E48" s="4" t="s">
        <v>111</v>
      </c>
      <c r="F48" s="33" t="s">
        <v>72</v>
      </c>
      <c r="G48" s="34" t="s">
        <v>81</v>
      </c>
    </row>
    <row r="49" spans="1:7" ht="45" x14ac:dyDescent="0.25">
      <c r="A49" s="25" t="s">
        <v>28</v>
      </c>
      <c r="B49" s="5" t="s">
        <v>191</v>
      </c>
      <c r="C49" s="5" t="s">
        <v>192</v>
      </c>
      <c r="D49" s="25" t="s">
        <v>34</v>
      </c>
      <c r="E49" s="4" t="s">
        <v>100</v>
      </c>
      <c r="F49" s="4" t="s">
        <v>193</v>
      </c>
      <c r="G49" s="32" t="s">
        <v>81</v>
      </c>
    </row>
    <row r="50" spans="1:7" ht="45" x14ac:dyDescent="0.25">
      <c r="A50" s="25" t="s">
        <v>29</v>
      </c>
      <c r="B50" s="4" t="s">
        <v>194</v>
      </c>
      <c r="C50" s="5" t="s">
        <v>195</v>
      </c>
      <c r="D50" s="25" t="s">
        <v>45</v>
      </c>
      <c r="E50" s="4" t="s">
        <v>120</v>
      </c>
      <c r="F50" s="4" t="s">
        <v>67</v>
      </c>
      <c r="G50" s="32" t="s">
        <v>81</v>
      </c>
    </row>
    <row r="51" spans="1:7" ht="30" x14ac:dyDescent="0.25">
      <c r="A51" s="25" t="s">
        <v>30</v>
      </c>
      <c r="B51" s="4" t="s">
        <v>196</v>
      </c>
      <c r="C51" s="4" t="s">
        <v>197</v>
      </c>
      <c r="D51" s="25" t="s">
        <v>34</v>
      </c>
      <c r="E51" s="4" t="s">
        <v>111</v>
      </c>
      <c r="F51" s="4" t="s">
        <v>67</v>
      </c>
      <c r="G51" s="32" t="s">
        <v>81</v>
      </c>
    </row>
    <row r="52" spans="1:7" ht="45" x14ac:dyDescent="0.25">
      <c r="A52" s="25" t="s">
        <v>31</v>
      </c>
      <c r="B52" s="4" t="s">
        <v>199</v>
      </c>
      <c r="C52" s="4" t="s">
        <v>200</v>
      </c>
      <c r="D52" s="25" t="s">
        <v>45</v>
      </c>
      <c r="E52" s="4" t="s">
        <v>120</v>
      </c>
      <c r="F52" s="4" t="s">
        <v>72</v>
      </c>
      <c r="G52" s="32" t="s">
        <v>81</v>
      </c>
    </row>
    <row r="53" spans="1:7" ht="45" x14ac:dyDescent="0.25">
      <c r="A53" s="25" t="s">
        <v>32</v>
      </c>
      <c r="B53" s="4" t="s">
        <v>201</v>
      </c>
      <c r="C53" s="4" t="s">
        <v>202</v>
      </c>
      <c r="D53" s="25" t="s">
        <v>45</v>
      </c>
      <c r="E53" s="4" t="s">
        <v>120</v>
      </c>
      <c r="F53" s="4" t="s">
        <v>67</v>
      </c>
      <c r="G53" s="32" t="s">
        <v>73</v>
      </c>
    </row>
    <row r="54" spans="1:7" ht="45" x14ac:dyDescent="0.25">
      <c r="A54" s="25" t="s">
        <v>82</v>
      </c>
      <c r="B54" s="4" t="s">
        <v>203</v>
      </c>
      <c r="C54" s="4" t="s">
        <v>204</v>
      </c>
      <c r="D54" s="25" t="s">
        <v>76</v>
      </c>
      <c r="E54" s="4" t="s">
        <v>120</v>
      </c>
      <c r="F54" s="4" t="s">
        <v>72</v>
      </c>
      <c r="G54" s="32" t="s">
        <v>77</v>
      </c>
    </row>
  </sheetData>
  <sheetProtection algorithmName="SHA-512" hashValue="ivhI2C367gmwGkOgm0LBVh8OA9lTBLBIjDRuZhTua1rT4mUe3K8XvRE8/FfoVGKvRMRPT7TzlOBpCDNXU0ZPtg==" saltValue="m5fdUdrQidowKcfcS5+lXQ==" spinCount="100000" sheet="1" objects="1" scenarios="1"/>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zoomScaleNormal="100" workbookViewId="0"/>
  </sheetViews>
  <sheetFormatPr defaultColWidth="27.7109375" defaultRowHeight="15" x14ac:dyDescent="0.25"/>
  <cols>
    <col min="1" max="1" width="15.5703125" style="11" bestFit="1" customWidth="1"/>
    <col min="2" max="2" width="60" style="11" bestFit="1" customWidth="1"/>
    <col min="3" max="3" width="27.7109375" style="11"/>
    <col min="4" max="4" width="27.7109375" style="11" customWidth="1"/>
    <col min="5" max="16384" width="27.7109375" style="11"/>
  </cols>
  <sheetData>
    <row r="1" spans="1:3" x14ac:dyDescent="0.25">
      <c r="A1" s="35" t="s">
        <v>91</v>
      </c>
      <c r="B1" s="36" t="s">
        <v>92</v>
      </c>
      <c r="C1" s="8" t="s">
        <v>205</v>
      </c>
    </row>
    <row r="2" spans="1:3" x14ac:dyDescent="0.25">
      <c r="A2" s="37" t="s">
        <v>33</v>
      </c>
      <c r="B2" s="38" t="s">
        <v>98</v>
      </c>
      <c r="C2" s="41"/>
    </row>
    <row r="3" spans="1:3" x14ac:dyDescent="0.25">
      <c r="A3" s="37" t="s">
        <v>35</v>
      </c>
      <c r="B3" s="38" t="s">
        <v>103</v>
      </c>
      <c r="C3" s="41"/>
    </row>
    <row r="4" spans="1:3" x14ac:dyDescent="0.25">
      <c r="A4" s="37" t="s">
        <v>36</v>
      </c>
      <c r="B4" s="38" t="s">
        <v>105</v>
      </c>
      <c r="C4" s="41"/>
    </row>
    <row r="5" spans="1:3" x14ac:dyDescent="0.25">
      <c r="A5" s="37" t="s">
        <v>37</v>
      </c>
      <c r="B5" s="4" t="s">
        <v>210</v>
      </c>
      <c r="C5" s="41"/>
    </row>
    <row r="6" spans="1:3" x14ac:dyDescent="0.25">
      <c r="A6" s="37" t="s">
        <v>38</v>
      </c>
      <c r="B6" s="38" t="s">
        <v>109</v>
      </c>
      <c r="C6" s="41"/>
    </row>
    <row r="7" spans="1:3" x14ac:dyDescent="0.25">
      <c r="A7" s="37" t="s">
        <v>40</v>
      </c>
      <c r="B7" s="38" t="s">
        <v>112</v>
      </c>
      <c r="C7" s="41"/>
    </row>
    <row r="8" spans="1:3" x14ac:dyDescent="0.25">
      <c r="A8" s="37" t="s">
        <v>42</v>
      </c>
      <c r="B8" s="38" t="s">
        <v>114</v>
      </c>
      <c r="C8" s="41"/>
    </row>
    <row r="9" spans="1:3" x14ac:dyDescent="0.25">
      <c r="A9" s="37" t="s">
        <v>43</v>
      </c>
      <c r="B9" s="38" t="s">
        <v>116</v>
      </c>
      <c r="C9" s="41"/>
    </row>
    <row r="10" spans="1:3" x14ac:dyDescent="0.25">
      <c r="A10" s="37" t="s">
        <v>44</v>
      </c>
      <c r="B10" s="38" t="s">
        <v>118</v>
      </c>
      <c r="C10" s="41"/>
    </row>
    <row r="11" spans="1:3" x14ac:dyDescent="0.25">
      <c r="A11" s="37" t="s">
        <v>0</v>
      </c>
      <c r="B11" s="38" t="s">
        <v>121</v>
      </c>
      <c r="C11" s="42"/>
    </row>
    <row r="12" spans="1:3" x14ac:dyDescent="0.25">
      <c r="A12" s="37" t="s">
        <v>1</v>
      </c>
      <c r="B12" s="38" t="s">
        <v>123</v>
      </c>
      <c r="C12" s="41"/>
    </row>
    <row r="13" spans="1:3" x14ac:dyDescent="0.25">
      <c r="A13" s="39" t="s">
        <v>48</v>
      </c>
      <c r="B13" s="38" t="s">
        <v>125</v>
      </c>
      <c r="C13" s="41"/>
    </row>
    <row r="14" spans="1:3" x14ac:dyDescent="0.25">
      <c r="A14" s="37" t="s">
        <v>49</v>
      </c>
      <c r="B14" s="38" t="s">
        <v>127</v>
      </c>
      <c r="C14" s="41"/>
    </row>
    <row r="15" spans="1:3" x14ac:dyDescent="0.25">
      <c r="A15" s="37" t="s">
        <v>53</v>
      </c>
      <c r="B15" s="38" t="s">
        <v>129</v>
      </c>
      <c r="C15" s="41"/>
    </row>
    <row r="16" spans="1:3" x14ac:dyDescent="0.25">
      <c r="A16" s="37" t="s">
        <v>56</v>
      </c>
      <c r="B16" s="38" t="s">
        <v>131</v>
      </c>
      <c r="C16" s="41"/>
    </row>
    <row r="17" spans="1:3" x14ac:dyDescent="0.25">
      <c r="A17" s="37" t="s">
        <v>59</v>
      </c>
      <c r="B17" s="40" t="s">
        <v>133</v>
      </c>
      <c r="C17" s="41"/>
    </row>
    <row r="18" spans="1:3" x14ac:dyDescent="0.25">
      <c r="A18" s="37" t="s">
        <v>60</v>
      </c>
      <c r="B18" s="40" t="s">
        <v>136</v>
      </c>
      <c r="C18" s="41"/>
    </row>
    <row r="19" spans="1:3" x14ac:dyDescent="0.25">
      <c r="A19" s="37" t="s">
        <v>61</v>
      </c>
      <c r="B19" s="38" t="s">
        <v>139</v>
      </c>
      <c r="C19" s="41"/>
    </row>
    <row r="20" spans="1:3" x14ac:dyDescent="0.25">
      <c r="A20" s="37" t="s">
        <v>62</v>
      </c>
      <c r="B20" s="38" t="s">
        <v>142</v>
      </c>
      <c r="C20" s="41"/>
    </row>
    <row r="21" spans="1:3" x14ac:dyDescent="0.25">
      <c r="A21" s="37" t="s">
        <v>63</v>
      </c>
      <c r="B21" s="38" t="s">
        <v>144</v>
      </c>
      <c r="C21" s="41"/>
    </row>
    <row r="22" spans="1:3" x14ac:dyDescent="0.25">
      <c r="A22" s="37" t="s">
        <v>66</v>
      </c>
      <c r="B22" s="38" t="s">
        <v>146</v>
      </c>
      <c r="C22" s="41"/>
    </row>
    <row r="23" spans="1:3" x14ac:dyDescent="0.25">
      <c r="A23" s="37" t="s">
        <v>2</v>
      </c>
      <c r="B23" s="38" t="s">
        <v>148</v>
      </c>
      <c r="C23" s="41"/>
    </row>
    <row r="24" spans="1:3" x14ac:dyDescent="0.25">
      <c r="A24" s="37" t="s">
        <v>3</v>
      </c>
      <c r="B24" s="38" t="s">
        <v>149</v>
      </c>
      <c r="C24" s="42"/>
    </row>
    <row r="25" spans="1:3" x14ac:dyDescent="0.25">
      <c r="A25" s="37" t="s">
        <v>4</v>
      </c>
      <c r="B25" s="38" t="s">
        <v>151</v>
      </c>
      <c r="C25" s="41"/>
    </row>
    <row r="26" spans="1:3" x14ac:dyDescent="0.25">
      <c r="A26" s="37" t="s">
        <v>5</v>
      </c>
      <c r="B26" s="38" t="s">
        <v>153</v>
      </c>
      <c r="C26" s="41"/>
    </row>
    <row r="27" spans="1:3" x14ac:dyDescent="0.25">
      <c r="A27" s="37" t="s">
        <v>6</v>
      </c>
      <c r="B27" s="38" t="s">
        <v>155</v>
      </c>
      <c r="C27" s="41"/>
    </row>
    <row r="28" spans="1:3" x14ac:dyDescent="0.25">
      <c r="A28" s="37" t="s">
        <v>7</v>
      </c>
      <c r="B28" s="38" t="s">
        <v>156</v>
      </c>
      <c r="C28" s="41"/>
    </row>
    <row r="29" spans="1:3" x14ac:dyDescent="0.25">
      <c r="A29" s="37" t="s">
        <v>8</v>
      </c>
      <c r="B29" s="38" t="s">
        <v>157</v>
      </c>
      <c r="C29" s="41"/>
    </row>
    <row r="30" spans="1:3" x14ac:dyDescent="0.25">
      <c r="A30" s="37" t="s">
        <v>9</v>
      </c>
      <c r="B30" s="38" t="s">
        <v>158</v>
      </c>
      <c r="C30" s="41"/>
    </row>
    <row r="31" spans="1:3" x14ac:dyDescent="0.25">
      <c r="A31" s="37" t="s">
        <v>10</v>
      </c>
      <c r="B31" s="38" t="s">
        <v>160</v>
      </c>
      <c r="C31" s="41"/>
    </row>
    <row r="32" spans="1:3" x14ac:dyDescent="0.25">
      <c r="A32" s="37" t="s">
        <v>11</v>
      </c>
      <c r="B32" s="38" t="s">
        <v>162</v>
      </c>
      <c r="C32" s="41"/>
    </row>
    <row r="33" spans="1:3" x14ac:dyDescent="0.25">
      <c r="A33" s="37" t="s">
        <v>12</v>
      </c>
      <c r="B33" s="38" t="s">
        <v>164</v>
      </c>
      <c r="C33" s="41"/>
    </row>
    <row r="34" spans="1:3" x14ac:dyDescent="0.25">
      <c r="A34" s="37" t="s">
        <v>13</v>
      </c>
      <c r="B34" s="38" t="s">
        <v>166</v>
      </c>
      <c r="C34" s="41"/>
    </row>
    <row r="35" spans="1:3" x14ac:dyDescent="0.25">
      <c r="A35" s="37" t="s">
        <v>14</v>
      </c>
      <c r="B35" s="38" t="s">
        <v>168</v>
      </c>
      <c r="C35" s="41"/>
    </row>
    <row r="36" spans="1:3" x14ac:dyDescent="0.25">
      <c r="A36" s="37" t="s">
        <v>15</v>
      </c>
      <c r="B36" s="38" t="s">
        <v>169</v>
      </c>
      <c r="C36" s="41"/>
    </row>
    <row r="37" spans="1:3" x14ac:dyDescent="0.25">
      <c r="A37" s="37" t="s">
        <v>16</v>
      </c>
      <c r="B37" s="38" t="s">
        <v>171</v>
      </c>
      <c r="C37" s="41"/>
    </row>
    <row r="38" spans="1:3" x14ac:dyDescent="0.25">
      <c r="A38" s="37" t="s">
        <v>17</v>
      </c>
      <c r="B38" s="38" t="s">
        <v>173</v>
      </c>
      <c r="C38" s="41"/>
    </row>
    <row r="39" spans="1:3" x14ac:dyDescent="0.25">
      <c r="A39" s="37" t="s">
        <v>18</v>
      </c>
      <c r="B39" s="38" t="s">
        <v>175</v>
      </c>
      <c r="C39" s="41"/>
    </row>
    <row r="40" spans="1:3" x14ac:dyDescent="0.25">
      <c r="A40" s="37" t="s">
        <v>19</v>
      </c>
      <c r="B40" s="38" t="s">
        <v>177</v>
      </c>
      <c r="C40" s="41"/>
    </row>
    <row r="41" spans="1:3" x14ac:dyDescent="0.25">
      <c r="A41" s="37" t="s">
        <v>20</v>
      </c>
      <c r="B41" s="38" t="s">
        <v>238</v>
      </c>
      <c r="C41" s="41"/>
    </row>
    <row r="42" spans="1:3" x14ac:dyDescent="0.25">
      <c r="A42" s="37" t="s">
        <v>21</v>
      </c>
      <c r="B42" s="38" t="s">
        <v>179</v>
      </c>
      <c r="C42" s="41"/>
    </row>
    <row r="43" spans="1:3" x14ac:dyDescent="0.25">
      <c r="A43" s="37" t="s">
        <v>22</v>
      </c>
      <c r="B43" s="38" t="s">
        <v>180</v>
      </c>
      <c r="C43" s="41"/>
    </row>
    <row r="44" spans="1:3" x14ac:dyDescent="0.25">
      <c r="A44" s="37" t="s">
        <v>23</v>
      </c>
      <c r="B44" s="38" t="s">
        <v>182</v>
      </c>
      <c r="C44" s="41"/>
    </row>
    <row r="45" spans="1:3" x14ac:dyDescent="0.25">
      <c r="A45" s="37" t="s">
        <v>24</v>
      </c>
      <c r="B45" s="38" t="s">
        <v>184</v>
      </c>
      <c r="C45" s="41"/>
    </row>
    <row r="46" spans="1:3" x14ac:dyDescent="0.25">
      <c r="A46" s="37" t="s">
        <v>25</v>
      </c>
      <c r="B46" s="38" t="s">
        <v>186</v>
      </c>
      <c r="C46" s="41"/>
    </row>
    <row r="47" spans="1:3" x14ac:dyDescent="0.25">
      <c r="A47" s="12"/>
      <c r="B47" s="13"/>
    </row>
    <row r="48" spans="1:3" x14ac:dyDescent="0.25">
      <c r="A48" s="12"/>
      <c r="B48" s="13"/>
    </row>
    <row r="49" spans="1:2" x14ac:dyDescent="0.25">
      <c r="A49" s="12"/>
      <c r="B49" s="13"/>
    </row>
    <row r="50" spans="1:2" x14ac:dyDescent="0.25">
      <c r="A50" s="12"/>
      <c r="B50" s="13"/>
    </row>
    <row r="51" spans="1:2" x14ac:dyDescent="0.25">
      <c r="A51" s="12"/>
      <c r="B51" s="13"/>
    </row>
    <row r="52" spans="1:2" x14ac:dyDescent="0.25">
      <c r="A52" s="12"/>
      <c r="B52" s="13"/>
    </row>
    <row r="53" spans="1:2" x14ac:dyDescent="0.25">
      <c r="A53" s="12"/>
      <c r="B53" s="13"/>
    </row>
    <row r="54" spans="1:2" x14ac:dyDescent="0.25">
      <c r="A54" s="12"/>
      <c r="B54" s="13"/>
    </row>
  </sheetData>
  <sheetProtection algorithmName="SHA-512" hashValue="RwG6QPfgPe7HU4BGiCo5xNGj2nJQSxJ3FZvxCxu84nzmRBxz3KZ9Z3m9VtQxuriP94p0i3/morQOZVEhZB/YiQ==" saltValue="FrXPIF6//RGfGuB0xjMFkQ==" spinCount="100000" sheet="1" objects="1" scenarios="1"/>
  <dataValidations count="23">
    <dataValidation type="whole" operator="greaterThan" allowBlank="1" showInputMessage="1" showErrorMessage="1" errorTitle="Attenzione intervallo di valore" error="&gt; 10.0 [Numero intero]" sqref="C10">
      <formula1>10</formula1>
    </dataValidation>
    <dataValidation type="whole" operator="greaterThan" allowBlank="1" showInputMessage="1" showErrorMessage="1" errorTitle="Attenzione intervallo di valore" error="&gt;2019 [Numero intero]" sqref="C16">
      <formula1>2019</formula1>
    </dataValidation>
    <dataValidation type="whole" operator="greaterThanOrEqual" allowBlank="1" showInputMessage="1" showErrorMessage="1" errorTitle="Attenzione intervallo di valori" error="≥1 [Numero intero]" sqref="C21">
      <formula1>1</formula1>
    </dataValidation>
    <dataValidation type="decimal" operator="greaterThanOrEqual" allowBlank="1" showInputMessage="1" showErrorMessage="1" errorTitle="Attenzione intervallo di valori" error="≥1 [Numero decimale]" sqref="C23">
      <formula1>1</formula1>
    </dataValidation>
    <dataValidation type="whole" allowBlank="1" showInputMessage="1" showErrorMessage="1" errorTitle="Attenzione intervallo di valore" error="1-12 [Numero intero]" sqref="C15">
      <formula1>1</formula1>
      <formula2>12</formula2>
    </dataValidation>
    <dataValidation type="whole" allowBlank="1" showInputMessage="1" showErrorMessage="1" errorTitle="Attenzione intervallo di valore" error="1-31 [Numero intero]" sqref="C14">
      <formula1>1</formula1>
      <formula2>31</formula2>
    </dataValidation>
    <dataValidation type="decimal" allowBlank="1" showInputMessage="1" showErrorMessage="1" errorTitle="Attention plage de valeurs" error="0-0.5 [Nombre décimal]" sqref="C29">
      <formula1>0</formula1>
      <formula2>0.5</formula2>
    </dataValidation>
    <dataValidation type="textLength" allowBlank="1" showInputMessage="1" showErrorMessage="1" errorTitle="Attenzione intervallo di valori" error="Testo libero; max. 50 caratteri" sqref="C2:C4 C20">
      <formula1>1</formula1>
      <formula2>50</formula2>
    </dataValidation>
    <dataValidation type="whole" allowBlank="1" showInputMessage="1" showErrorMessage="1" errorTitle="Attenzione intervallo di valore" error="2000000-2999999 [Numero intero]" sqref="C6 C8">
      <formula1>2000000</formula1>
      <formula2>2999999</formula2>
    </dataValidation>
    <dataValidation type="whole" allowBlank="1" showInputMessage="1" showErrorMessage="1" errorTitle="Attenzione intervallo di valore" error="1000000-1999999 [Numero intero]" sqref="C7 C9">
      <formula1>1000000</formula1>
      <formula2>1999999</formula2>
    </dataValidation>
    <dataValidation type="decimal" operator="greaterThan" allowBlank="1" showInputMessage="1" showErrorMessage="1" errorTitle="Attenzione intervallo di valore" error="&gt;0 [Numero decimale]" sqref="C11">
      <formula1>0</formula1>
    </dataValidation>
    <dataValidation type="whole" operator="greaterThan" allowBlank="1" showInputMessage="1" showErrorMessage="1" errorTitle="Attenzione intervallo di valori" error="&gt;0 [Numero intero]" sqref="C22">
      <formula1>0</formula1>
    </dataValidation>
    <dataValidation type="decimal" operator="greaterThanOrEqual" allowBlank="1" showInputMessage="1" showErrorMessage="1" errorTitle="Attenzione intervallo di valori" error="≥0 [Numero decimale]" sqref="C36:C37 C28 C32:C33">
      <formula1>0</formula1>
    </dataValidation>
    <dataValidation type="decimal" allowBlank="1" showInputMessage="1" showErrorMessage="1" errorTitle="Attenzione intervalle di valore" error="0-0.5 [Numero decimale]" sqref="C27">
      <formula1>0</formula1>
      <formula2>0.5</formula2>
    </dataValidation>
    <dataValidation type="whole" operator="greaterThanOrEqual" allowBlank="1" showInputMessage="1" showErrorMessage="1" errorTitle="Attenzione intervallo di valori" error="&gt;0 [Numero intero]" sqref="C30">
      <formula1>0</formula1>
    </dataValidation>
    <dataValidation type="decimal" allowBlank="1" showInputMessage="1" showErrorMessage="1" errorTitle="Attenzione intervallo di valori" error="0-1 [Numero decimale]" sqref="C31 C35 C39">
      <formula1>0</formula1>
      <formula2>1</formula2>
    </dataValidation>
    <dataValidation type="decimal" allowBlank="1" showInputMessage="1" showErrorMessage="1" errorTitle="Attenzione intervallo di valore" error="0-100 [Numero decimale]" sqref="C40:C41">
      <formula1>0</formula1>
      <formula2>100</formula2>
    </dataValidation>
    <dataValidation allowBlank="1" showInputMessage="1" showErrorMessage="1" errorTitle="Attenzione intervallo di valore" error="Testo libero" sqref="C43 C46"/>
    <dataValidation type="decimal" operator="greaterThanOrEqual" allowBlank="1" showInputMessage="1" showErrorMessage="1" errorTitle="Attenzione intervallo di valore" error="≥0 [Numero decimale]" sqref="C42">
      <formula1>0</formula1>
    </dataValidation>
    <dataValidation type="decimal" allowBlank="1" showInputMessage="1" showErrorMessage="1" errorTitle="Attenzione intervallo di valore" error="0-200 [Numero decimale]" sqref="C34 C38">
      <formula1>0</formula1>
      <formula2>200</formula2>
    </dataValidation>
    <dataValidation type="decimal" allowBlank="1" showInputMessage="1" showErrorMessage="1" errorTitle="Attenzione intervallo di valori" error="0-1 [Numero decimale]" sqref="C24">
      <formula1>0</formula1>
      <formula2>1</formula2>
    </dataValidation>
    <dataValidation type="whole" operator="greaterThan" allowBlank="1" showInputMessage="1" showErrorMessage="1" errorTitle="Attenzione intervallo di valore" error="&gt;0 [Numero intero]" sqref="C12:C13">
      <formula1>0</formula1>
    </dataValidation>
    <dataValidation type="whole" operator="greaterThanOrEqual" allowBlank="1" showInputMessage="1" showErrorMessage="1" errorTitle="Attenzione intervallo di valori" error="≥0 [Numero intero]" sqref="C25:C26">
      <formula1>0</formula1>
    </dataValidation>
  </dataValidation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6">
        <x14:dataValidation type="list" allowBlank="1" showInputMessage="1" showErrorMessage="1" errorTitle="Attenzione intervallo di valore" error="Scegliere un valore dall'elenco a discesa">
          <x14:formula1>
            <xm:f>Elenco_a_discesa!$G$2:$G$6</xm:f>
          </x14:formula1>
          <xm:sqref>C45</xm:sqref>
        </x14:dataValidation>
        <x14:dataValidation type="list" allowBlank="1" showInputMessage="1" showErrorMessage="1" errorTitle="Attenzione intervallo di valore" error="Scegliere un valore dall'elenco a discesa">
          <x14:formula1>
            <xm:f>Elenco_a_discesa!$A$2:$A$5</xm:f>
          </x14:formula1>
          <xm:sqref>C5</xm:sqref>
        </x14:dataValidation>
        <x14:dataValidation type="list" allowBlank="1" showInputMessage="1" showErrorMessage="1" errorTitle="Attenzione intervallo di valore" error="Scegliere un valore dall'elenco a discesa">
          <x14:formula1>
            <xm:f>Elenco_a_discesa!$B$2:$B$4</xm:f>
          </x14:formula1>
          <xm:sqref>C17</xm:sqref>
        </x14:dataValidation>
        <x14:dataValidation type="list" allowBlank="1" showInputMessage="1" showErrorMessage="1" errorTitle="Attenzione intervallo di valore" error="Scegliere un valore dall'elenco a discesa">
          <x14:formula1>
            <xm:f>Elenco_a_discesa!$C$2:$C$4</xm:f>
          </x14:formula1>
          <xm:sqref>C18</xm:sqref>
        </x14:dataValidation>
        <x14:dataValidation type="list" allowBlank="1" showInputMessage="1" showErrorMessage="1" errorTitle="Attenzione intervallo di valore" error="Scegliere un valore dall'elenco a discesa">
          <x14:formula1>
            <xm:f>Elenco_a_discesa!$D$2:$D$5</xm:f>
          </x14:formula1>
          <xm:sqref>C19</xm:sqref>
        </x14:dataValidation>
        <x14:dataValidation type="list" allowBlank="1" showInputMessage="1" showErrorMessage="1" errorTitle="Attenzione intervallo di valore" error="Scegliere un valore dall'elenco a discesa">
          <x14:formula1>
            <xm:f>Elenco_a_discesa!$F$2:$F$6</xm:f>
          </x14:formula1>
          <xm:sqref>C44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zoomScaleNormal="100" workbookViewId="0"/>
  </sheetViews>
  <sheetFormatPr defaultColWidth="9.140625" defaultRowHeight="15" x14ac:dyDescent="0.25"/>
  <cols>
    <col min="1" max="1" width="19.42578125" style="15" customWidth="1"/>
    <col min="2" max="2" width="19" style="15" bestFit="1" customWidth="1"/>
    <col min="3" max="3" width="14.5703125" style="15" bestFit="1" customWidth="1"/>
    <col min="4" max="6" width="29.42578125" style="15" customWidth="1"/>
    <col min="7" max="16384" width="9.140625" style="14"/>
  </cols>
  <sheetData>
    <row r="1" spans="1:6" x14ac:dyDescent="0.25">
      <c r="A1" s="35" t="s">
        <v>33</v>
      </c>
      <c r="B1" s="35" t="s">
        <v>37</v>
      </c>
      <c r="C1" s="35" t="s">
        <v>26</v>
      </c>
      <c r="D1" s="35" t="s">
        <v>27</v>
      </c>
      <c r="E1" s="35" t="s">
        <v>28</v>
      </c>
      <c r="F1" s="35" t="s">
        <v>29</v>
      </c>
    </row>
    <row r="2" spans="1:6" x14ac:dyDescent="0.25">
      <c r="A2" s="36" t="s">
        <v>98</v>
      </c>
      <c r="B2" s="23" t="s">
        <v>210</v>
      </c>
      <c r="C2" s="36" t="s">
        <v>83</v>
      </c>
      <c r="D2" s="36" t="s">
        <v>189</v>
      </c>
      <c r="E2" s="36" t="s">
        <v>191</v>
      </c>
      <c r="F2" s="36" t="s">
        <v>194</v>
      </c>
    </row>
  </sheetData>
  <sheetProtection algorithmName="SHA-512" hashValue="UwItdY5cEU9iW1QPZW+jCwxhZr/10jJ/99TRZ7gfoBZ9jXwZcBvWgC/M61eiXfeWMBAvLM7YNgrRUQ14UxId4w==" saltValue="Q7woNmToZ0hfHcWTpadifw==" spinCount="100000" sheet="1" objects="1" scenarios="1"/>
  <dataValidations count="4">
    <dataValidation type="textLength" allowBlank="1" showInputMessage="1" showErrorMessage="1" errorTitle="Attenzione intervallo di valore" error="Testo libero; max. 50 caratteri" sqref="A3:A1048576">
      <formula1>1</formula1>
      <formula2>50</formula2>
    </dataValidation>
    <dataValidation type="whole" allowBlank="1" showInputMessage="1" showErrorMessage="1" errorTitle="Attenzione intervallo di valore" error="0-50 [Numero intero]" sqref="C3:C1048576">
      <formula1>0</formula1>
      <formula2>50</formula2>
    </dataValidation>
    <dataValidation type="decimal" operator="greaterThan" allowBlank="1" showInputMessage="1" showErrorMessage="1" errorTitle="Attenzione intervallo di valore" error="&gt;0 [Numero decimale]" sqref="F3:F1048576">
      <formula1>0</formula1>
    </dataValidation>
    <dataValidation type="whole" operator="greaterThanOrEqual" allowBlank="1" showInputMessage="1" showErrorMessage="1" errorTitle="Attenzione intervallo di valore" error="≥0 [Numero intero]" sqref="D1:D1048576">
      <formula1>0</formula1>
    </dataValidation>
  </dataValidation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2">
        <x14:dataValidation type="list" allowBlank="1" showInputMessage="1" showErrorMessage="1" errorTitle="Attenzione intervallo di valore" error="Scegliere un valore dall'elenco a discesa">
          <x14:formula1>
            <xm:f>Elenco_a_discesa!$A$2:$A$5</xm:f>
          </x14:formula1>
          <xm:sqref>B3:B1048576</xm:sqref>
        </x14:dataValidation>
        <x14:dataValidation type="list" allowBlank="1" showInputMessage="1" showErrorMessage="1" errorTitle="Attenzione intervallo di valore" error="Scegliere un valore dall'elenco a discesa">
          <x14:formula1>
            <xm:f>Elenco_a_discesa!$H$2:$H$3</xm:f>
          </x14:formula1>
          <xm:sqref>E3:E1048576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heetViews>
  <sheetFormatPr defaultColWidth="9.140625" defaultRowHeight="15" x14ac:dyDescent="0.25"/>
  <cols>
    <col min="1" max="1" width="19.140625" style="15" bestFit="1" customWidth="1"/>
    <col min="2" max="2" width="21.140625" style="15" customWidth="1"/>
    <col min="3" max="3" width="13" style="15" customWidth="1"/>
    <col min="4" max="4" width="11.42578125" style="15" bestFit="1" customWidth="1"/>
    <col min="5" max="5" width="20.42578125" style="15" customWidth="1"/>
    <col min="6" max="6" width="20" style="15" customWidth="1"/>
    <col min="7" max="7" width="18.7109375" style="15" bestFit="1" customWidth="1"/>
    <col min="8" max="16384" width="9.140625" style="20"/>
  </cols>
  <sheetData>
    <row r="1" spans="1:7" x14ac:dyDescent="0.25">
      <c r="A1" s="35" t="s">
        <v>33</v>
      </c>
      <c r="B1" s="35" t="s">
        <v>37</v>
      </c>
      <c r="C1" s="35" t="s">
        <v>26</v>
      </c>
      <c r="D1" s="35" t="s">
        <v>30</v>
      </c>
      <c r="E1" s="35" t="s">
        <v>31</v>
      </c>
      <c r="F1" s="35" t="s">
        <v>32</v>
      </c>
      <c r="G1" s="35" t="s">
        <v>82</v>
      </c>
    </row>
    <row r="2" spans="1:7" x14ac:dyDescent="0.25">
      <c r="A2" s="36" t="s">
        <v>98</v>
      </c>
      <c r="B2" s="36" t="s">
        <v>210</v>
      </c>
      <c r="C2" s="36" t="s">
        <v>83</v>
      </c>
      <c r="D2" s="36" t="s">
        <v>196</v>
      </c>
      <c r="E2" s="36" t="s">
        <v>199</v>
      </c>
      <c r="F2" s="36" t="s">
        <v>201</v>
      </c>
      <c r="G2" s="36" t="s">
        <v>203</v>
      </c>
    </row>
  </sheetData>
  <sheetProtection algorithmName="SHA-512" hashValue="1SWHqiDNHcAAU0ssNTGBlNaue3reMtSvx6Ab09KgmY0AlT9wou5hKF0ifxtCZXk8qtOECkZtdzP9j3G1T2q+HA==" saltValue="IvAfvtdUj3QKpQqehvHwIA==" spinCount="100000" sheet="1" objects="1" scenarios="1"/>
  <dataConsolidate/>
  <dataValidations count="7">
    <dataValidation type="decimal" operator="greaterThanOrEqual" allowBlank="1" showInputMessage="1" showErrorMessage="1" errorTitle="Attenzione intervallo di valore" error="≥0 [Numero decimale]" sqref="G3:G1048576 E3:E1048576">
      <formula1>0</formula1>
    </dataValidation>
    <dataValidation type="textLength" allowBlank="1" showInputMessage="1" showErrorMessage="1" errorTitle="Attenzione intervallo di valore" error="Testo libero; max. 50 caratteri" sqref="A3:A1048576">
      <formula1>1</formula1>
      <formula2>50</formula2>
    </dataValidation>
    <dataValidation type="whole" allowBlank="1" showInputMessage="1" showErrorMessage="1" errorTitle="Attenzione intervallo di valore" error="0-50 [Numero intero]" sqref="C3:C1048576">
      <formula1>0</formula1>
      <formula2>50</formula2>
    </dataValidation>
    <dataValidation type="whole" operator="greaterThan" allowBlank="1" showInputMessage="1" showErrorMessage="1" errorTitle="Attenzione intervallo di valore" error="&gt;0 [Numero intero]" sqref="D1:D1048576">
      <formula1>0</formula1>
    </dataValidation>
    <dataValidation type="decimal" operator="greaterThan" allowBlank="1" showInputMessage="1" showErrorMessage="1" errorTitle=" Attenzione intervallo di valore" error="≥0 [Numero decimale]" sqref="F3:F1048576">
      <formula1>0</formula1>
    </dataValidation>
    <dataValidation operator="greaterThan" allowBlank="1" showInputMessage="1" showErrorMessage="1" errorTitle=" Attenzione intervallo di valore" error="≥0 [Numero decimale]" sqref="F1:F2"/>
    <dataValidation operator="greaterThanOrEqual" allowBlank="1" showInputMessage="1" showErrorMessage="1" errorTitle="Attenzione intervallo di valore" error="≥0 [Numero decimale]" sqref="E1:E2"/>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Attenzione intervallo di valore" error="Scegliere un valore dall'elenco a discesa">
          <x14:formula1>
            <xm:f>Elenco_a_discesa!$A$2:$A$5</xm:f>
          </x14:formula1>
          <xm:sqref>B3:B1048576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sqref="A1:H1"/>
    </sheetView>
  </sheetViews>
  <sheetFormatPr defaultColWidth="8.7109375" defaultRowHeight="15" x14ac:dyDescent="0.25"/>
  <cols>
    <col min="1" max="1" width="5" style="50" bestFit="1" customWidth="1"/>
    <col min="2" max="2" width="49.5703125" style="50" customWidth="1"/>
    <col min="3" max="3" width="22.140625" style="55" bestFit="1" customWidth="1"/>
    <col min="4" max="4" width="7" style="55" customWidth="1"/>
    <col min="5" max="5" width="24.42578125" style="50" bestFit="1" customWidth="1"/>
    <col min="6" max="6" width="15" style="50" bestFit="1" customWidth="1"/>
    <col min="7" max="7" width="25.7109375" style="50" customWidth="1"/>
    <col min="8" max="8" width="41.28515625" customWidth="1"/>
    <col min="9" max="9" width="17.85546875" bestFit="1" customWidth="1"/>
    <col min="10" max="10" width="20.7109375" customWidth="1"/>
  </cols>
  <sheetData>
    <row r="1" spans="1:10" ht="30" customHeight="1" x14ac:dyDescent="0.25">
      <c r="A1" s="57" t="s">
        <v>272</v>
      </c>
      <c r="B1" s="57"/>
      <c r="C1" s="57"/>
      <c r="D1" s="57"/>
      <c r="E1" s="57"/>
      <c r="F1" s="57"/>
      <c r="G1" s="57"/>
      <c r="H1" s="57"/>
    </row>
    <row r="3" spans="1:10" s="47" customFormat="1" ht="30" x14ac:dyDescent="0.25">
      <c r="A3" s="43" t="s">
        <v>253</v>
      </c>
      <c r="B3" s="44" t="s">
        <v>92</v>
      </c>
      <c r="C3" s="45" t="s">
        <v>254</v>
      </c>
      <c r="D3" s="45"/>
      <c r="E3" s="43" t="s">
        <v>255</v>
      </c>
      <c r="F3" s="46" t="s">
        <v>256</v>
      </c>
      <c r="G3" s="46" t="s">
        <v>257</v>
      </c>
      <c r="H3" s="43" t="s">
        <v>273</v>
      </c>
      <c r="I3" s="46"/>
      <c r="J3" s="46"/>
    </row>
    <row r="4" spans="1:10" x14ac:dyDescent="0.25">
      <c r="A4" s="48" t="s">
        <v>33</v>
      </c>
      <c r="B4" s="49" t="s">
        <v>98</v>
      </c>
      <c r="C4" s="27" t="s">
        <v>223</v>
      </c>
      <c r="D4" s="27"/>
      <c r="E4" s="50" t="str">
        <f>IF((ISBLANK(DatiIntestazione!C2)=TRUE),"no","si")</f>
        <v>no</v>
      </c>
      <c r="F4" s="50" t="str">
        <f>IF(E4="no","",(IF(ISTEXT(DatiIntestazione!C2)=TRUE,"si","no")))</f>
        <v/>
      </c>
      <c r="G4" s="50" t="str">
        <f>IF(E4="no","",(IF((LEN(DatiIntestazione!C2))&lt;51,"si","no")))</f>
        <v/>
      </c>
    </row>
    <row r="5" spans="1:10" x14ac:dyDescent="0.25">
      <c r="A5" s="48" t="s">
        <v>35</v>
      </c>
      <c r="B5" s="49" t="s">
        <v>103</v>
      </c>
      <c r="C5" s="27" t="s">
        <v>223</v>
      </c>
      <c r="D5" s="27"/>
      <c r="E5" s="50" t="str">
        <f>IF((ISBLANK(DatiIntestazione!C3)=TRUE),"no","si")</f>
        <v>no</v>
      </c>
      <c r="F5" s="50" t="str">
        <f>IF(E5="no","",(IF(ISTEXT(DatiIntestazione!C3)=TRUE,"si","no")))</f>
        <v/>
      </c>
      <c r="G5" s="50" t="str">
        <f>IF(E5="no","",(IF((LEN(DatiIntestazione!C3))&lt;51,"si","no")))</f>
        <v/>
      </c>
    </row>
    <row r="6" spans="1:10" x14ac:dyDescent="0.25">
      <c r="A6" s="48" t="s">
        <v>36</v>
      </c>
      <c r="B6" s="49" t="s">
        <v>105</v>
      </c>
      <c r="C6" s="27" t="s">
        <v>223</v>
      </c>
      <c r="D6" s="27"/>
      <c r="E6" s="50" t="str">
        <f>IF((ISBLANK(DatiIntestazione!C4)=TRUE),"no","si")</f>
        <v>no</v>
      </c>
      <c r="F6" s="50" t="str">
        <f>IF(E6="no","",(IF(ISTEXT(DatiIntestazione!C4)=TRUE,"si","no")))</f>
        <v/>
      </c>
      <c r="G6" s="50" t="str">
        <f>IF(E6="no","",(IF((LEN(DatiIntestazione!C4))&lt;51,"si","no")))</f>
        <v/>
      </c>
    </row>
    <row r="7" spans="1:10" x14ac:dyDescent="0.25">
      <c r="A7" s="48" t="s">
        <v>37</v>
      </c>
      <c r="B7" s="49" t="s">
        <v>210</v>
      </c>
      <c r="C7" s="27" t="s">
        <v>223</v>
      </c>
      <c r="D7" s="27"/>
      <c r="E7" s="50" t="str">
        <f>IF((ISBLANK(DatiIntestazione!C5)=TRUE),"no","si")</f>
        <v>no</v>
      </c>
      <c r="F7" s="50" t="str">
        <f>IF(E7="no","",(IF(ISTEXT(DatiIntestazione!C5)=TRUE,"si","no")))</f>
        <v/>
      </c>
      <c r="G7" s="51" t="str">
        <f>IF(F7="","",IF((COUNTIF(Elenco_a_discesa!A2:A5,DatiIntestazione!C5)&gt;0)=TRUE,"si","no"))</f>
        <v/>
      </c>
    </row>
    <row r="8" spans="1:10" x14ac:dyDescent="0.25">
      <c r="A8" s="48" t="s">
        <v>38</v>
      </c>
      <c r="B8" s="52" t="s">
        <v>109</v>
      </c>
      <c r="C8" s="27" t="s">
        <v>223</v>
      </c>
      <c r="D8" s="27"/>
      <c r="E8" s="50" t="str">
        <f>IF((ISBLANK(DatiIntestazione!C6)=TRUE),"no","si")</f>
        <v>no</v>
      </c>
      <c r="F8" s="50" t="str">
        <f>IF(E8="no","",(IF((INT(DatiIntestazione!C6)=DatiIntestazione!C6)=TRUE,"si","no")))</f>
        <v/>
      </c>
      <c r="G8" s="50" t="str">
        <f>IF(E8="no","",(IF(AND(DatiIntestazione!C6&gt;2000000,DatiIntestazione!C6&lt;2999999),"si","no")))</f>
        <v/>
      </c>
    </row>
    <row r="9" spans="1:10" x14ac:dyDescent="0.25">
      <c r="A9" s="48" t="s">
        <v>40</v>
      </c>
      <c r="B9" s="52" t="s">
        <v>112</v>
      </c>
      <c r="C9" s="27" t="s">
        <v>223</v>
      </c>
      <c r="D9" s="27"/>
      <c r="E9" s="50" t="str">
        <f>IF((ISBLANK(DatiIntestazione!C7)=TRUE),"no","si")</f>
        <v>no</v>
      </c>
      <c r="F9" s="50" t="str">
        <f>IF(E9="no","",(IF((INT(DatiIntestazione!C7)=DatiIntestazione!C7)=TRUE,"si","no")))</f>
        <v/>
      </c>
      <c r="G9" s="50" t="str">
        <f>IF(E9="no","",(IF(AND(DatiIntestazione!C7&gt;=1000000,DatiIntestazione!C7&lt;=1999999),"si","no")))</f>
        <v/>
      </c>
    </row>
    <row r="10" spans="1:10" x14ac:dyDescent="0.25">
      <c r="A10" s="48" t="s">
        <v>42</v>
      </c>
      <c r="B10" s="52" t="s">
        <v>114</v>
      </c>
      <c r="C10" s="27" t="s">
        <v>223</v>
      </c>
      <c r="D10" s="27"/>
      <c r="E10" s="50" t="str">
        <f>IF((ISBLANK(DatiIntestazione!C8)=TRUE),"no","si")</f>
        <v>no</v>
      </c>
      <c r="F10" s="50" t="str">
        <f>IF(E10="no","",(IF((INT(DatiIntestazione!C8)=DatiIntestazione!C8)=TRUE,"si","no")))</f>
        <v/>
      </c>
      <c r="G10" s="50" t="str">
        <f>IF(E10="no","",(IF(AND(DatiIntestazione!C8&gt;2000000,DatiIntestazione!C8&lt;2999999),"si","no")))</f>
        <v/>
      </c>
    </row>
    <row r="11" spans="1:10" x14ac:dyDescent="0.25">
      <c r="A11" s="48" t="s">
        <v>43</v>
      </c>
      <c r="B11" s="52" t="s">
        <v>116</v>
      </c>
      <c r="C11" s="27" t="s">
        <v>223</v>
      </c>
      <c r="D11" s="27"/>
      <c r="E11" s="50" t="str">
        <f>IF((ISBLANK(DatiIntestazione!C9)=TRUE),"no","si")</f>
        <v>no</v>
      </c>
      <c r="F11" s="50" t="str">
        <f>IF(E11="no","",(IF((INT(DatiIntestazione!C9)=DatiIntestazione!C9)=TRUE,"si","no")))</f>
        <v/>
      </c>
      <c r="G11" s="50" t="str">
        <f>IF(E11="no","",(IF(AND(DatiIntestazione!C9&gt;=1000000,DatiIntestazione!C9&lt;=1999999),"si","no")))</f>
        <v/>
      </c>
    </row>
    <row r="12" spans="1:10" x14ac:dyDescent="0.25">
      <c r="A12" s="48" t="s">
        <v>44</v>
      </c>
      <c r="B12" s="52" t="s">
        <v>118</v>
      </c>
      <c r="C12" s="27" t="s">
        <v>223</v>
      </c>
      <c r="D12" s="27"/>
      <c r="E12" s="50" t="str">
        <f>IF((ISBLANK(DatiIntestazione!C10)=TRUE),"no","si")</f>
        <v>no</v>
      </c>
      <c r="F12" s="50" t="str">
        <f>IF(E12="no","",(IF((INT(DatiIntestazione!C10)=DatiIntestazione!C10)=TRUE,"si","no")))</f>
        <v/>
      </c>
      <c r="G12" s="50" t="str">
        <f>IF(E12="no","",(IF(DatiIntestazione!C10&gt;=10,"si","no")))</f>
        <v/>
      </c>
    </row>
    <row r="13" spans="1:10" x14ac:dyDescent="0.25">
      <c r="A13" s="48" t="s">
        <v>0</v>
      </c>
      <c r="B13" s="49" t="s">
        <v>121</v>
      </c>
      <c r="C13" s="27" t="s">
        <v>223</v>
      </c>
      <c r="D13" s="27"/>
      <c r="E13" s="50" t="str">
        <f>IF((ISBLANK(DatiIntestazione!C11)=TRUE),"no","si")</f>
        <v>no</v>
      </c>
      <c r="F13" s="50" t="str">
        <f>IF(E13="no","",IF((ISNUMBER(DatiIntestazione!C11)=TRUE),"si","no"))</f>
        <v/>
      </c>
      <c r="G13" s="50" t="str">
        <f>IF(E13="no","",(IF(DatiIntestazione!C11&gt;0,"si","no")))</f>
        <v/>
      </c>
    </row>
    <row r="14" spans="1:10" x14ac:dyDescent="0.25">
      <c r="A14" s="48" t="s">
        <v>1</v>
      </c>
      <c r="B14" s="49" t="s">
        <v>123</v>
      </c>
      <c r="C14" s="27" t="s">
        <v>223</v>
      </c>
      <c r="D14" s="27"/>
      <c r="E14" s="50" t="str">
        <f>IF((ISBLANK(DatiIntestazione!C12)=TRUE),"no","si")</f>
        <v>no</v>
      </c>
      <c r="F14" s="50" t="str">
        <f>IF(E14="no","",(IF((INT(DatiIntestazione!C12)=DatiIntestazione!C12)=TRUE,"si","no")))</f>
        <v/>
      </c>
      <c r="G14" s="50" t="str">
        <f>IF(E14="no","",(IF(DatiIntestazione!C12&gt;0,"si","no")))</f>
        <v/>
      </c>
    </row>
    <row r="15" spans="1:10" x14ac:dyDescent="0.25">
      <c r="A15" s="53" t="s">
        <v>48</v>
      </c>
      <c r="B15" s="54" t="s">
        <v>125</v>
      </c>
      <c r="C15" s="27" t="s">
        <v>223</v>
      </c>
      <c r="D15" s="27"/>
      <c r="E15" s="50" t="str">
        <f>IF((ISBLANK(DatiIntestazione!C13)=TRUE),"no","si")</f>
        <v>no</v>
      </c>
      <c r="F15" s="50" t="str">
        <f>IF(E15="no","",(IF((INT(DatiIntestazione!C13)=DatiIntestazione!C13)=TRUE,"si","no")))</f>
        <v/>
      </c>
      <c r="G15" s="50" t="str">
        <f>IF(E15="no","",(IF(DatiIntestazione!C13&gt;0,"si","no")))</f>
        <v/>
      </c>
    </row>
    <row r="16" spans="1:10" x14ac:dyDescent="0.25">
      <c r="A16" s="48" t="s">
        <v>49</v>
      </c>
      <c r="B16" s="52" t="s">
        <v>127</v>
      </c>
      <c r="C16" s="27" t="s">
        <v>223</v>
      </c>
      <c r="D16" s="27"/>
      <c r="E16" s="50" t="str">
        <f>IF((ISBLANK(DatiIntestazione!C14)=TRUE),"no","si")</f>
        <v>no</v>
      </c>
      <c r="F16" s="50" t="str">
        <f>IF(E16="no","",(IF((INT(DatiIntestazione!C14)=DatiIntestazione!C14)=TRUE,"si","no")))</f>
        <v/>
      </c>
      <c r="G16" s="50" t="str">
        <f>IF(E16="no","",(IF(AND(DatiIntestazione!C14&gt;=1,DatiIntestazione!C14&lt;=31),"si","no")))</f>
        <v/>
      </c>
    </row>
    <row r="17" spans="1:7" x14ac:dyDescent="0.25">
      <c r="A17" s="48" t="s">
        <v>53</v>
      </c>
      <c r="B17" s="52" t="s">
        <v>129</v>
      </c>
      <c r="C17" s="27" t="s">
        <v>223</v>
      </c>
      <c r="D17" s="27"/>
      <c r="E17" s="50" t="str">
        <f>IF((ISBLANK(DatiIntestazione!C15)=TRUE),"no","si")</f>
        <v>no</v>
      </c>
      <c r="F17" s="50" t="str">
        <f>IF(E17="no","",(IF((INT(DatiIntestazione!C15)=DatiIntestazione!C15)=TRUE,"si","no")))</f>
        <v/>
      </c>
      <c r="G17" s="50" t="str">
        <f>IF(E17="no","",(IF(AND(DatiIntestazione!C15&gt;=1,DatiIntestazione!C15&lt;=12),"si","no")))</f>
        <v/>
      </c>
    </row>
    <row r="18" spans="1:7" x14ac:dyDescent="0.25">
      <c r="A18" s="48" t="s">
        <v>56</v>
      </c>
      <c r="B18" s="52" t="s">
        <v>131</v>
      </c>
      <c r="C18" s="27" t="s">
        <v>223</v>
      </c>
      <c r="D18" s="27"/>
      <c r="E18" s="50" t="str">
        <f>IF((ISBLANK(DatiIntestazione!C16)=TRUE),"no","si")</f>
        <v>no</v>
      </c>
      <c r="F18" s="50" t="str">
        <f>IF(E18="no","",(IF((INT(DatiIntestazione!C16)=DatiIntestazione!C16)=TRUE,"si","no")))</f>
        <v/>
      </c>
      <c r="G18" s="50" t="str">
        <f>IF(E18="no","",(IF(DatiIntestazione!C16&gt;2019,"si","no")))</f>
        <v/>
      </c>
    </row>
    <row r="19" spans="1:7" x14ac:dyDescent="0.25">
      <c r="A19" s="48" t="s">
        <v>59</v>
      </c>
      <c r="B19" s="49" t="s">
        <v>133</v>
      </c>
      <c r="C19" s="27" t="s">
        <v>223</v>
      </c>
      <c r="D19" s="27"/>
      <c r="E19" s="50" t="str">
        <f>IF((ISBLANK(DatiIntestazione!C17)=TRUE),"no","si")</f>
        <v>no</v>
      </c>
      <c r="F19" s="50" t="str">
        <f>IF(E19="no","",(IF(ISTEXT(DatiIntestazione!C17)=TRUE,"si","no")))</f>
        <v/>
      </c>
      <c r="G19" s="51" t="str">
        <f>IF(F19="","",IF((COUNTIF(Elenco_a_discesa!B2:B4,DatiIntestazione!C17)&gt;0)=TRUE,"si","no"))</f>
        <v/>
      </c>
    </row>
    <row r="20" spans="1:7" x14ac:dyDescent="0.25">
      <c r="A20" s="48" t="s">
        <v>60</v>
      </c>
      <c r="B20" s="49" t="s">
        <v>136</v>
      </c>
      <c r="C20" s="27" t="s">
        <v>223</v>
      </c>
      <c r="D20" s="27"/>
      <c r="E20" s="50" t="str">
        <f>IF((ISBLANK(DatiIntestazione!C18)=TRUE),"no","si")</f>
        <v>no</v>
      </c>
      <c r="F20" s="50" t="str">
        <f>IF(E20="no","",(IF(ISTEXT(DatiIntestazione!C18)=TRUE,"si","no")))</f>
        <v/>
      </c>
      <c r="G20" s="51" t="str">
        <f>IF(F20="","",IF((COUNTIF(Elenco_a_discesa!C2:C4,DatiIntestazione!C18)&gt;0)=TRUE,"si","no"))</f>
        <v/>
      </c>
    </row>
    <row r="21" spans="1:7" x14ac:dyDescent="0.25">
      <c r="A21" s="48" t="s">
        <v>61</v>
      </c>
      <c r="B21" s="49" t="s">
        <v>139</v>
      </c>
      <c r="C21" s="27" t="s">
        <v>223</v>
      </c>
      <c r="D21" s="27"/>
      <c r="E21" s="50" t="str">
        <f>IF((ISBLANK(DatiIntestazione!C19)=TRUE),"no","si")</f>
        <v>no</v>
      </c>
      <c r="F21" s="50" t="str">
        <f>IF(E21="no","",(IF(ISTEXT(DatiIntestazione!C19)=TRUE,"si","no")))</f>
        <v/>
      </c>
      <c r="G21" s="51" t="str">
        <f>IF(F21="","",IF((COUNTIF(Elenco_a_discesa!D2:D5,DatiIntestazione!C19)&gt;0)=TRUE,"si","no"))</f>
        <v/>
      </c>
    </row>
    <row r="22" spans="1:7" x14ac:dyDescent="0.25">
      <c r="A22" s="48" t="s">
        <v>62</v>
      </c>
      <c r="B22" s="49" t="s">
        <v>142</v>
      </c>
      <c r="C22" s="27" t="s">
        <v>223</v>
      </c>
      <c r="D22" s="27"/>
      <c r="E22" s="50" t="str">
        <f>IF((ISBLANK(DatiIntestazione!C20)=TRUE),"no","si")</f>
        <v>no</v>
      </c>
      <c r="F22" s="50" t="str">
        <f>IF(E22="no","",(IF(ISTEXT(DatiIntestazione!C20)=TRUE,"si","no")))</f>
        <v/>
      </c>
      <c r="G22" s="50" t="str">
        <f>IF(E22="no","",(IF((LEN(DatiIntestazione!C20))&lt;51,"si","no")))</f>
        <v/>
      </c>
    </row>
    <row r="23" spans="1:7" x14ac:dyDescent="0.25">
      <c r="A23" s="48" t="s">
        <v>63</v>
      </c>
      <c r="B23" s="49" t="s">
        <v>144</v>
      </c>
      <c r="C23" s="27" t="s">
        <v>223</v>
      </c>
      <c r="D23" s="27"/>
      <c r="E23" s="50" t="str">
        <f>IF((ISBLANK(DatiIntestazione!C21)=TRUE),"no","si")</f>
        <v>no</v>
      </c>
      <c r="F23" s="50" t="str">
        <f>IF(E23="no","",(IF((INT(DatiIntestazione!C21)=DatiIntestazione!C21)=TRUE,"si","no")))</f>
        <v/>
      </c>
      <c r="G23" s="50" t="str">
        <f>IF(E23="no","",(IF(DatiIntestazione!C21&gt;=1,"si","no")))</f>
        <v/>
      </c>
    </row>
    <row r="24" spans="1:7" x14ac:dyDescent="0.25">
      <c r="A24" s="48" t="s">
        <v>66</v>
      </c>
      <c r="B24" s="49" t="s">
        <v>146</v>
      </c>
      <c r="C24" s="27" t="s">
        <v>223</v>
      </c>
      <c r="D24" s="27"/>
      <c r="E24" s="50" t="str">
        <f>IF((ISBLANK(DatiIntestazione!C22)=TRUE),"no","si")</f>
        <v>no</v>
      </c>
      <c r="F24" s="50" t="str">
        <f>IF(E24="no","",(IF((INT(DatiIntestazione!C22)=DatiIntestazione!C22)=TRUE,"si","no")))</f>
        <v/>
      </c>
      <c r="G24" s="50" t="str">
        <f>IF(E24="no","",(IF(DatiIntestazione!C22&gt;0,"si","no")))</f>
        <v/>
      </c>
    </row>
    <row r="25" spans="1:7" x14ac:dyDescent="0.25">
      <c r="A25" s="48" t="s">
        <v>2</v>
      </c>
      <c r="B25" s="49" t="s">
        <v>148</v>
      </c>
      <c r="C25" s="27" t="s">
        <v>223</v>
      </c>
      <c r="D25" s="27"/>
      <c r="E25" s="50" t="str">
        <f>IF((ISBLANK(DatiIntestazione!C23)=TRUE),"no","si")</f>
        <v>no</v>
      </c>
      <c r="F25" s="50" t="str">
        <f>IF(E25="no","",IF((ISNUMBER(DatiIntestazione!C23)=TRUE),"si","no"))</f>
        <v/>
      </c>
      <c r="G25" s="50" t="str">
        <f>IF(E25="no","",(IF(DatiIntestazione!C23&gt;=1,"si","no")))</f>
        <v/>
      </c>
    </row>
    <row r="26" spans="1:7" x14ac:dyDescent="0.25">
      <c r="A26" s="48" t="s">
        <v>3</v>
      </c>
      <c r="B26" s="49" t="s">
        <v>149</v>
      </c>
      <c r="C26" s="27" t="s">
        <v>223</v>
      </c>
      <c r="D26" s="27"/>
      <c r="E26" s="50" t="str">
        <f>IF((ISBLANK(DatiIntestazione!C24)=TRUE),"no","si")</f>
        <v>no</v>
      </c>
      <c r="F26" s="50" t="str">
        <f>IF(E26="no","",IF((ISNUMBER(DatiIntestazione!C24)=TRUE),"si","no"))</f>
        <v/>
      </c>
      <c r="G26" s="50" t="str">
        <f>IF(E26="no","",(IF(AND(DatiIntestazione!C24&gt;=0,DatiIntestazione!C24&lt;=1),"si","no")))</f>
        <v/>
      </c>
    </row>
    <row r="27" spans="1:7" x14ac:dyDescent="0.25">
      <c r="A27" s="48" t="s">
        <v>4</v>
      </c>
      <c r="B27" s="49" t="s">
        <v>151</v>
      </c>
      <c r="C27" s="27" t="s">
        <v>223</v>
      </c>
      <c r="D27" s="27"/>
      <c r="E27" s="50" t="str">
        <f>IF((ISBLANK(DatiIntestazione!C25)=TRUE),"no","si")</f>
        <v>no</v>
      </c>
      <c r="F27" s="50" t="str">
        <f>IF(E27="no","",(IF((INT(DatiIntestazione!C25)=DatiIntestazione!C25)=TRUE,"si","no")))</f>
        <v/>
      </c>
      <c r="G27" s="50" t="str">
        <f>IF(E27="no","",(IF(DatiIntestazione!C25&gt;=0,"si","no")))</f>
        <v/>
      </c>
    </row>
    <row r="28" spans="1:7" x14ac:dyDescent="0.25">
      <c r="A28" s="48" t="s">
        <v>5</v>
      </c>
      <c r="B28" s="49" t="s">
        <v>153</v>
      </c>
      <c r="C28" s="27" t="s">
        <v>223</v>
      </c>
      <c r="D28" s="27"/>
      <c r="E28" s="50" t="str">
        <f>IF((ISBLANK(DatiIntestazione!C26)=TRUE),"no","si")</f>
        <v>no</v>
      </c>
      <c r="F28" s="50" t="str">
        <f>IF(E28="no","",(IF((INT(DatiIntestazione!C26)=DatiIntestazione!C26)=TRUE,"si","no")))</f>
        <v/>
      </c>
      <c r="G28" s="50" t="str">
        <f>IF(E28="no","",(IF(DatiIntestazione!C26&gt;=0,"si","no")))</f>
        <v/>
      </c>
    </row>
    <row r="29" spans="1:7" x14ac:dyDescent="0.25">
      <c r="A29" s="48" t="s">
        <v>6</v>
      </c>
      <c r="B29" s="49" t="s">
        <v>155</v>
      </c>
      <c r="C29" s="27" t="s">
        <v>223</v>
      </c>
      <c r="D29" s="27"/>
      <c r="E29" s="50" t="str">
        <f>IF((ISBLANK(DatiIntestazione!C27)=TRUE),"no","si")</f>
        <v>no</v>
      </c>
      <c r="F29" s="50" t="str">
        <f>IF(E29="no","",IF((ISNUMBER(DatiIntestazione!C27)=TRUE),"si","no"))</f>
        <v/>
      </c>
      <c r="G29" s="50" t="str">
        <f>IF(E29="no","",(IF(AND(DatiIntestazione!C27&gt;=0,DatiIntestazione!C27&lt;=0.5),"si","no")))</f>
        <v/>
      </c>
    </row>
    <row r="30" spans="1:7" x14ac:dyDescent="0.25">
      <c r="A30" s="48" t="s">
        <v>7</v>
      </c>
      <c r="B30" s="27" t="s">
        <v>156</v>
      </c>
      <c r="C30" s="27" t="s">
        <v>223</v>
      </c>
      <c r="D30" s="27"/>
      <c r="E30" s="50" t="str">
        <f>IF((ISBLANK(DatiIntestazione!C28)=TRUE),"no","si")</f>
        <v>no</v>
      </c>
      <c r="F30" s="50" t="str">
        <f>IF(E30="no","",IF((ISNUMBER(DatiIntestazione!C28)=TRUE),"si","no"))</f>
        <v/>
      </c>
      <c r="G30" s="50" t="str">
        <f>IF(E30="no","",(IF(DatiIntestazione!C28&gt;=0,"si","no")))</f>
        <v/>
      </c>
    </row>
    <row r="31" spans="1:7" x14ac:dyDescent="0.25">
      <c r="A31" s="48" t="s">
        <v>8</v>
      </c>
      <c r="B31" s="27" t="s">
        <v>157</v>
      </c>
      <c r="C31" s="27" t="s">
        <v>223</v>
      </c>
      <c r="D31" s="27"/>
      <c r="E31" s="50" t="str">
        <f>IF((ISBLANK(DatiIntestazione!C29)=TRUE),"no","si")</f>
        <v>no</v>
      </c>
      <c r="F31" s="50" t="str">
        <f>IF(E31="no","",IF((ISNUMBER(DatiIntestazione!C29)=TRUE),"si","no"))</f>
        <v/>
      </c>
      <c r="G31" s="50" t="str">
        <f>IF(E31="no","",(IF(AND(DatiIntestazione!C29&gt;=0,DatiIntestazione!C29&lt;=0.5),"si","no")))</f>
        <v/>
      </c>
    </row>
    <row r="32" spans="1:7" x14ac:dyDescent="0.25">
      <c r="A32" s="48" t="s">
        <v>9</v>
      </c>
      <c r="B32" s="49" t="s">
        <v>158</v>
      </c>
      <c r="C32" s="27" t="s">
        <v>223</v>
      </c>
      <c r="D32" s="27"/>
      <c r="E32" s="50" t="str">
        <f>IF((ISBLANK(DatiIntestazione!C30)=TRUE),"no","si")</f>
        <v>no</v>
      </c>
      <c r="F32" s="50" t="str">
        <f>IF(E32="no","",(IF((INT(DatiIntestazione!C30)=DatiIntestazione!C30)=TRUE,"si","no")))</f>
        <v/>
      </c>
      <c r="G32" s="50" t="str">
        <f>IF(E32="no","",(IF(DatiIntestazione!C30&gt;0,"si","no")))</f>
        <v/>
      </c>
    </row>
    <row r="33" spans="1:7" x14ac:dyDescent="0.25">
      <c r="A33" s="48" t="s">
        <v>10</v>
      </c>
      <c r="B33" s="49" t="s">
        <v>160</v>
      </c>
      <c r="C33" s="27" t="s">
        <v>223</v>
      </c>
      <c r="D33" s="27"/>
      <c r="E33" s="50" t="str">
        <f>IF((ISBLANK(DatiIntestazione!C31)=TRUE),"no","si")</f>
        <v>no</v>
      </c>
      <c r="F33" s="50" t="str">
        <f>IF(E33="no","",IF((ISNUMBER(DatiIntestazione!C31)=TRUE),"si","no"))</f>
        <v/>
      </c>
      <c r="G33" s="50" t="str">
        <f>IF(E33="no","",(IF(AND(DatiIntestazione!C31&gt;=0,DatiIntestazione!C31&lt;=1),"si","no")))</f>
        <v/>
      </c>
    </row>
    <row r="34" spans="1:7" x14ac:dyDescent="0.25">
      <c r="A34" s="48" t="s">
        <v>11</v>
      </c>
      <c r="B34" s="49" t="s">
        <v>162</v>
      </c>
      <c r="C34" s="27" t="s">
        <v>223</v>
      </c>
      <c r="D34" s="27"/>
      <c r="E34" s="50" t="str">
        <f>IF((ISBLANK(DatiIntestazione!C32)=TRUE),"no","si")</f>
        <v>no</v>
      </c>
      <c r="F34" s="50" t="str">
        <f>IF(E34="no","",IF((ISNUMBER(DatiIntestazione!C32)=TRUE),"si","no"))</f>
        <v/>
      </c>
      <c r="G34" s="50" t="str">
        <f>IF(E34="no","",(IF(DatiIntestazione!C32&gt;=0,"si","no")))</f>
        <v/>
      </c>
    </row>
    <row r="35" spans="1:7" x14ac:dyDescent="0.25">
      <c r="A35" s="48" t="s">
        <v>12</v>
      </c>
      <c r="B35" s="49" t="s">
        <v>164</v>
      </c>
      <c r="C35" s="27" t="s">
        <v>223</v>
      </c>
      <c r="D35" s="27"/>
      <c r="E35" s="50" t="str">
        <f>IF((ISBLANK(DatiIntestazione!C33)=TRUE),"no","si")</f>
        <v>no</v>
      </c>
      <c r="F35" s="50" t="str">
        <f>IF(E35="no","",IF((ISNUMBER(DatiIntestazione!C33)=TRUE),"si","no"))</f>
        <v/>
      </c>
      <c r="G35" s="50" t="str">
        <f>IF(E35="no","",(IF(DatiIntestazione!C33&gt;0,"si","no")))</f>
        <v/>
      </c>
    </row>
    <row r="36" spans="1:7" x14ac:dyDescent="0.25">
      <c r="A36" s="48" t="s">
        <v>13</v>
      </c>
      <c r="B36" s="49" t="s">
        <v>166</v>
      </c>
      <c r="C36" s="27" t="s">
        <v>223</v>
      </c>
      <c r="D36" s="27"/>
      <c r="E36" s="50" t="str">
        <f>IF((ISBLANK(DatiIntestazione!C34)=TRUE),"no","si")</f>
        <v>no</v>
      </c>
      <c r="F36" s="50" t="str">
        <f>IF(E36="no","",IF((ISNUMBER(DatiIntestazione!C34)=TRUE),"si","no"))</f>
        <v/>
      </c>
      <c r="G36" s="50" t="str">
        <f>IF(E36="no","",(IF(AND(DatiIntestazione!C34&gt;=0,DatiIntestazione!C34&lt;=200),"si","no")))</f>
        <v/>
      </c>
    </row>
    <row r="37" spans="1:7" x14ac:dyDescent="0.25">
      <c r="A37" s="48" t="s">
        <v>14</v>
      </c>
      <c r="B37" s="49" t="s">
        <v>168</v>
      </c>
      <c r="C37" s="27" t="s">
        <v>223</v>
      </c>
      <c r="D37" s="27"/>
      <c r="E37" s="50" t="str">
        <f>IF((ISBLANK(DatiIntestazione!C35)=TRUE),"no","si")</f>
        <v>no</v>
      </c>
      <c r="F37" s="50" t="str">
        <f>IF(E37="no","",IF((ISNUMBER(DatiIntestazione!C35)=TRUE),"si","no"))</f>
        <v/>
      </c>
      <c r="G37" s="50" t="str">
        <f>IF(E37="no","",(IF(AND(DatiIntestazione!C35&gt;=0,DatiIntestazione!C35&lt;=1),"si","no")))</f>
        <v/>
      </c>
    </row>
    <row r="38" spans="1:7" x14ac:dyDescent="0.25">
      <c r="A38" s="48" t="s">
        <v>15</v>
      </c>
      <c r="B38" s="49" t="s">
        <v>169</v>
      </c>
      <c r="C38" s="27" t="s">
        <v>223</v>
      </c>
      <c r="D38" s="27"/>
      <c r="E38" s="50" t="str">
        <f>IF((ISBLANK(DatiIntestazione!C36)=TRUE),"no","si")</f>
        <v>no</v>
      </c>
      <c r="F38" s="50" t="str">
        <f>IF(E38="no","",IF((ISNUMBER(DatiIntestazione!C36)=TRUE),"si","no"))</f>
        <v/>
      </c>
      <c r="G38" s="50" t="str">
        <f>IF(E38="no","",(IF(DatiIntestazione!C36&gt;=0,"si","no")))</f>
        <v/>
      </c>
    </row>
    <row r="39" spans="1:7" x14ac:dyDescent="0.25">
      <c r="A39" s="48" t="s">
        <v>16</v>
      </c>
      <c r="B39" s="49" t="s">
        <v>171</v>
      </c>
      <c r="C39" s="27" t="s">
        <v>223</v>
      </c>
      <c r="D39" s="27"/>
      <c r="E39" s="50" t="str">
        <f>IF((ISBLANK(DatiIntestazione!C37)=TRUE),"no","si")</f>
        <v>no</v>
      </c>
      <c r="F39" s="50" t="str">
        <f>IF(E39="no","",IF((ISNUMBER(DatiIntestazione!C37)=TRUE),"si","no"))</f>
        <v/>
      </c>
      <c r="G39" s="50" t="str">
        <f>IF(E39="no","",(IF(DatiIntestazione!C37&gt;0,"si","no")))</f>
        <v/>
      </c>
    </row>
    <row r="40" spans="1:7" x14ac:dyDescent="0.25">
      <c r="A40" s="48" t="s">
        <v>17</v>
      </c>
      <c r="B40" s="49" t="s">
        <v>173</v>
      </c>
      <c r="C40" s="27" t="s">
        <v>223</v>
      </c>
      <c r="D40" s="27"/>
      <c r="E40" s="50" t="str">
        <f>IF((ISBLANK(DatiIntestazione!C38)=TRUE),"no","si")</f>
        <v>no</v>
      </c>
      <c r="F40" s="50" t="str">
        <f>IF(E40="no","",IF((ISNUMBER(DatiIntestazione!C38)=TRUE),"si","no"))</f>
        <v/>
      </c>
      <c r="G40" s="50" t="str">
        <f>IF(E40="no","",(IF(AND(DatiIntestazione!C38&gt;=0,DatiIntestazione!C38&lt;=200),"si","no")))</f>
        <v/>
      </c>
    </row>
    <row r="41" spans="1:7" x14ac:dyDescent="0.25">
      <c r="A41" s="48" t="s">
        <v>18</v>
      </c>
      <c r="B41" s="49" t="s">
        <v>175</v>
      </c>
      <c r="C41" s="27" t="s">
        <v>223</v>
      </c>
      <c r="D41" s="27"/>
      <c r="E41" s="50" t="str">
        <f>IF((ISBLANK(DatiIntestazione!C39)=TRUE),"no","si")</f>
        <v>no</v>
      </c>
      <c r="F41" s="50" t="str">
        <f>IF(E41="no","",IF((ISNUMBER(DatiIntestazione!C39)=TRUE),"si","no"))</f>
        <v/>
      </c>
      <c r="G41" s="50" t="str">
        <f>IF(E41="no","",(IF(AND(DatiIntestazione!C39&gt;=0,DatiIntestazione!C39&lt;=1),"si","no")))</f>
        <v/>
      </c>
    </row>
    <row r="42" spans="1:7" x14ac:dyDescent="0.25">
      <c r="A42" s="48" t="s">
        <v>19</v>
      </c>
      <c r="B42" s="49" t="s">
        <v>177</v>
      </c>
      <c r="C42" s="27" t="s">
        <v>223</v>
      </c>
      <c r="D42" s="27"/>
      <c r="E42" s="50" t="str">
        <f>IF((ISBLANK(DatiIntestazione!C40)=TRUE),"no","si")</f>
        <v>no</v>
      </c>
      <c r="F42" s="50" t="str">
        <f>IF(E42="no","",IF((ISNUMBER(DatiIntestazione!C40)=TRUE),"si","no"))</f>
        <v/>
      </c>
      <c r="G42" s="50" t="str">
        <f>IF(E42="no","",(IF(AND(DatiIntestazione!C40&gt;=0,DatiIntestazione!C40&lt;=100),"si","no")))</f>
        <v/>
      </c>
    </row>
    <row r="43" spans="1:7" x14ac:dyDescent="0.25">
      <c r="A43" s="48" t="s">
        <v>20</v>
      </c>
      <c r="B43" s="49" t="s">
        <v>238</v>
      </c>
      <c r="C43" s="27" t="s">
        <v>223</v>
      </c>
      <c r="D43" s="27"/>
      <c r="E43" s="50" t="str">
        <f>IF((ISBLANK(DatiIntestazione!C41)=TRUE),"no","si")</f>
        <v>no</v>
      </c>
      <c r="F43" s="50" t="str">
        <f>IF(E43="no","",IF((ISNUMBER(DatiIntestazione!C41)=TRUE),"si","no"))</f>
        <v/>
      </c>
      <c r="G43" s="50" t="str">
        <f>IF(E43="no","",(IF(AND(DatiIntestazione!C41&gt;=0,DatiIntestazione!C41&lt;=100),"si","no")))</f>
        <v/>
      </c>
    </row>
    <row r="44" spans="1:7" x14ac:dyDescent="0.25">
      <c r="A44" s="48" t="s">
        <v>21</v>
      </c>
      <c r="B44" s="49" t="s">
        <v>179</v>
      </c>
      <c r="C44" s="27" t="s">
        <v>223</v>
      </c>
      <c r="D44" s="27"/>
      <c r="E44" s="50" t="str">
        <f>IF((ISBLANK(DatiIntestazione!C42)=TRUE),"no","si")</f>
        <v>no</v>
      </c>
      <c r="F44" s="50" t="str">
        <f>IF(E44="no","",IF((ISNUMBER(DatiIntestazione!C42)=TRUE),"si","no"))</f>
        <v/>
      </c>
      <c r="G44" s="50" t="str">
        <f>IF(E44="no","",(IF(DatiIntestazione!C42&gt;=0,"si","no")))</f>
        <v/>
      </c>
    </row>
    <row r="45" spans="1:7" x14ac:dyDescent="0.25">
      <c r="A45" s="48" t="s">
        <v>22</v>
      </c>
      <c r="B45" s="49" t="s">
        <v>245</v>
      </c>
      <c r="C45" s="27" t="s">
        <v>223</v>
      </c>
      <c r="D45" s="27"/>
      <c r="E45" s="50" t="str">
        <f>IF((ISBLANK(DatiIntestazione!C43)=TRUE),"no","si")</f>
        <v>no</v>
      </c>
      <c r="F45" s="50" t="str">
        <f>IF(E45="no","",(IF(ISTEXT(DatiIntestazione!C43)=TRUE,"si","no")))</f>
        <v/>
      </c>
      <c r="G45" s="50" t="str">
        <f>IF(F45="si","si","")</f>
        <v/>
      </c>
    </row>
    <row r="46" spans="1:7" x14ac:dyDescent="0.25">
      <c r="A46" s="48" t="s">
        <v>23</v>
      </c>
      <c r="B46" s="49" t="s">
        <v>182</v>
      </c>
      <c r="C46" s="27" t="s">
        <v>223</v>
      </c>
      <c r="D46" s="27"/>
      <c r="E46" s="50" t="str">
        <f>IF((ISBLANK(DatiIntestazione!C44)=TRUE),"no","si")</f>
        <v>no</v>
      </c>
      <c r="F46" s="50" t="str">
        <f>IF(E46="no","",IF((ISNUMBER(DatiIntestazione!C44)=TRUE),"si","no"))</f>
        <v/>
      </c>
      <c r="G46" s="51" t="str">
        <f>IF(F46="","",IF((COUNTIF(Elenco_a_discesa!F2:F6,DatiIntestazione!C44)&gt;0)=TRUE,"si","no"))</f>
        <v/>
      </c>
    </row>
    <row r="47" spans="1:7" x14ac:dyDescent="0.25">
      <c r="A47" s="48" t="s">
        <v>24</v>
      </c>
      <c r="B47" s="49" t="s">
        <v>184</v>
      </c>
      <c r="C47" s="27" t="s">
        <v>223</v>
      </c>
      <c r="D47" s="27"/>
      <c r="E47" s="50" t="str">
        <f>IF((ISBLANK(DatiIntestazione!C45)=TRUE),"no","si")</f>
        <v>no</v>
      </c>
      <c r="F47" s="50" t="str">
        <f>IF(E47="no","",IF((ISNUMBER(DatiIntestazione!C45)=TRUE),"si","no"))</f>
        <v/>
      </c>
      <c r="G47" s="51" t="str">
        <f>IF(F47="","",IF((COUNTIF(Elenco_a_discesa!G2:G6,DatiIntestazione!C45)&gt;0)=TRUE,"si","no"))</f>
        <v/>
      </c>
    </row>
    <row r="48" spans="1:7" x14ac:dyDescent="0.25">
      <c r="A48" s="48" t="s">
        <v>25</v>
      </c>
      <c r="B48" s="49" t="s">
        <v>186</v>
      </c>
      <c r="C48" s="27" t="s">
        <v>223</v>
      </c>
      <c r="D48" s="27"/>
      <c r="E48" s="50" t="str">
        <f>IF((ISBLANK(DatiIntestazione!C46)=TRUE),"no","si")</f>
        <v>no</v>
      </c>
      <c r="F48" s="50" t="str">
        <f>IF(E48="no","",(IF(ISTEXT(DatiIntestazione!C46)=TRUE,"si","no")))</f>
        <v/>
      </c>
      <c r="G48" s="50" t="str">
        <f>IF(F48="si","si","")</f>
        <v/>
      </c>
    </row>
    <row r="49" spans="1:10" x14ac:dyDescent="0.25">
      <c r="A49" s="48" t="s">
        <v>26</v>
      </c>
      <c r="B49" s="49" t="s">
        <v>83</v>
      </c>
      <c r="C49" s="27" t="s">
        <v>258</v>
      </c>
      <c r="D49" s="27"/>
      <c r="E49" s="51" t="str">
        <f>IF((COUNTA(DatiIntestazione_PT!C:C)-2)=0,"no","si")</f>
        <v>no</v>
      </c>
      <c r="F49" s="51" t="str">
        <f>IF(E49="no","",IF(COUNT(DatiIntestazione_PT!C:C)=(COUNTA(DatiIntestazione_PT!C:C)-2),"si","no"))</f>
        <v/>
      </c>
      <c r="G49" s="50" t="str">
        <f>IF(F49="","",(IF((COUNTIFS(DatiIntestazione_PT!C:C,"&gt;=0",DatiIntestazione_PT!C:C,"&lt;50"))=((COUNTA(DatiIntestazione_PT!C:C)-2)),"si","no")))</f>
        <v/>
      </c>
      <c r="H49" s="50" t="str">
        <f>IF(E49="no","",IF((COUNTA(DatiIntestazione_PT!C$1:C$100))=(SUMPRODUCT(MAX((DatiIntestazione_PT!$A$1:$G$100&lt;&gt;"")*ROW(DatiIntestazione_PT!$A$1:$G$100)))),"si","no"))</f>
        <v/>
      </c>
      <c r="I49" s="77" t="s">
        <v>274</v>
      </c>
      <c r="J49" t="str">
        <f>IF(E49="no","",IF((SUMPRODUCT(MAX((DatiIntestazione_PT!$A$1:$G$100&lt;&gt;"")*ROW(DatiIntestazione_PT!$A$1:$G$100)))-2)&gt;=10,"si","no"))</f>
        <v/>
      </c>
    </row>
    <row r="50" spans="1:10" x14ac:dyDescent="0.25">
      <c r="A50" s="48" t="s">
        <v>27</v>
      </c>
      <c r="B50" s="49" t="s">
        <v>189</v>
      </c>
      <c r="C50" s="27" t="s">
        <v>258</v>
      </c>
      <c r="D50" s="27"/>
      <c r="E50" s="51" t="str">
        <f>IF((COUNTA(DatiIntestazione_PT!D:D)-2)=0,"no","si")</f>
        <v>no</v>
      </c>
      <c r="F50" s="50" t="str">
        <f>IF(E50="no","",(IF((INT(DatiIntestazione!C48)=DatiIntestazione!C48)=TRUE,"si","no")))</f>
        <v/>
      </c>
      <c r="G50" s="51" t="str">
        <f>IF(F50="","",(IF((COUNTIF(DatiIntestazione_PT!D:D,"&gt;=0"))=((COUNTA(DatiIntestazione_PT!D:D)-2)),"si","no")))</f>
        <v/>
      </c>
      <c r="H50" s="50" t="str">
        <f>IF(E50="no","",IF((COUNTA(DatiIntestazione_PT!D$1:D$100))=(SUMPRODUCT(MAX((DatiIntestazione_PT!$A$1:$G$100&lt;&gt;"")*ROW(DatiIntestazione_PT!$A$1:$G$100)))),"si","no"))</f>
        <v/>
      </c>
      <c r="I50" s="77"/>
    </row>
    <row r="51" spans="1:10" x14ac:dyDescent="0.25">
      <c r="A51" s="48" t="s">
        <v>28</v>
      </c>
      <c r="B51" s="49" t="s">
        <v>191</v>
      </c>
      <c r="C51" s="27" t="s">
        <v>258</v>
      </c>
      <c r="D51" s="27"/>
      <c r="E51" s="51" t="str">
        <f>IF((COUNTA(DatiIntestazione_PT!E:E)-2)=0,"no","si")</f>
        <v>no</v>
      </c>
      <c r="F51" s="51" t="str">
        <f>IF(E51="no","",IF((COUNTIF(DatiIntestazione_PT!E:E,"*")-2)=(COUNTA(DatiIntestazione_PT!E:E)-2),"si","no"))</f>
        <v/>
      </c>
      <c r="G51" s="51" t="str">
        <f>IF(F51="","",IF((SUMPRODUCT(COUNTIF(DatiIntestazione_PT!E:E,Elenco_a_discesa!H2:H3))-(COUNTA(DatiIntestazione_PT!E:E)-2))&lt;0,"no","si"))</f>
        <v/>
      </c>
      <c r="H51" s="50" t="str">
        <f>IF(E51="no","",IF((COUNTA(DatiIntestazione_PT!E$1:E$100))=(SUMPRODUCT(MAX((DatiIntestazione_PT!$A$1:$G$100&lt;&gt;"")*ROW(DatiIntestazione_PT!$A$1:$G$100)))),"si","no"))</f>
        <v/>
      </c>
      <c r="I51" s="77"/>
    </row>
    <row r="52" spans="1:10" x14ac:dyDescent="0.25">
      <c r="A52" s="48" t="s">
        <v>29</v>
      </c>
      <c r="B52" s="49" t="s">
        <v>194</v>
      </c>
      <c r="C52" s="27" t="s">
        <v>258</v>
      </c>
      <c r="D52" s="27"/>
      <c r="E52" s="51" t="str">
        <f>IF((COUNTA(DatiIntestazione_PT!F:F)-2)=0,"no","si")</f>
        <v>no</v>
      </c>
      <c r="F52" s="51" t="str">
        <f>IF(E52="no","",IF(COUNT(DatiIntestazione_PT!F:F)=(COUNTA(DatiIntestazione_PT!F:F)-2),"si","no"))</f>
        <v/>
      </c>
      <c r="G52" s="51" t="str">
        <f>IF(F52="","",(IF((COUNTIF(DatiIntestazione_PT!F:F,"&gt;0"))=((COUNTA(DatiIntestazione_PT!F:F)-2)),"si","no")))</f>
        <v/>
      </c>
      <c r="H52" s="50" t="str">
        <f>IF(E52="no","",IF((COUNTA(DatiIntestazione_PT!F$1:F$100))=(SUMPRODUCT(MAX((DatiIntestazione_PT!$A$1:$G$100&lt;&gt;"")*ROW(DatiIntestazione_PT!$A$1:$G$100)))),"si","no"))</f>
        <v/>
      </c>
      <c r="I52" s="77"/>
    </row>
    <row r="53" spans="1:10" x14ac:dyDescent="0.25">
      <c r="A53" s="48" t="s">
        <v>26</v>
      </c>
      <c r="B53" s="49" t="s">
        <v>83</v>
      </c>
      <c r="C53" s="27" t="s">
        <v>259</v>
      </c>
      <c r="D53" s="27"/>
      <c r="E53" s="51" t="str">
        <f>IF((COUNTA(PT!C:C)-2)=0,"no","si")</f>
        <v>no</v>
      </c>
      <c r="F53" s="51" t="str">
        <f>IF(E53="no","",IF(COUNT(PT!C:C)=(COUNTA(PT!C:C)-2),"si","no"))</f>
        <v/>
      </c>
      <c r="G53" s="50" t="str">
        <f>IF(F53="","",(IF((COUNTIFS(PT!C:C,"&gt;=0",PT!C:C,"&lt;50"))=((COUNTA(PT!C:C)-2)),"si","no")))</f>
        <v/>
      </c>
      <c r="H53" s="50" t="str">
        <f>IF(E53="no","",IF(COUNTA(PT!C$1:C$500)=(SUMPRODUCT(MAX((PT!$A$1:$G$500&lt;&gt;"")*ROW(PT!$A$1:$G$500)))),"si","no"))</f>
        <v/>
      </c>
    </row>
    <row r="54" spans="1:10" x14ac:dyDescent="0.25">
      <c r="A54" s="48" t="s">
        <v>30</v>
      </c>
      <c r="B54" s="49" t="s">
        <v>196</v>
      </c>
      <c r="C54" s="27" t="s">
        <v>259</v>
      </c>
      <c r="D54" s="27"/>
      <c r="E54" s="51" t="str">
        <f>IF((COUNTA(PT!D:D)-2)=0,"no","si")</f>
        <v>no</v>
      </c>
      <c r="F54" s="51" t="str">
        <f>IF(E54="no","",IF(COUNT(PT!D:D)=(COUNTA(PT!D:D)-2),"si","no"))</f>
        <v/>
      </c>
      <c r="G54" s="51" t="str">
        <f>IF(F54="","",(IF((COUNTIF(PT!D:D,"&gt;0"))=((COUNTA(PT!D:D)-2)),"si","no")))</f>
        <v/>
      </c>
      <c r="H54" s="50" t="str">
        <f>IF(E54="no","",IF(COUNTA(PT!D$1:D$500)=(SUMPRODUCT(MAX((PT!$A$1:$G$500&lt;&gt;"")*ROW(PT!$A$1:$G$500)))),"si","no"))</f>
        <v/>
      </c>
      <c r="I54" s="77" t="s">
        <v>275</v>
      </c>
      <c r="J54" t="str">
        <f>IF(E54="no","",IF((SUMPRODUCT(MAX((PT!$A$1:$G$500&lt;&gt;"")*ROW(PT!$A$1:$G$500)))-2)&gt;=10,"si","no"))</f>
        <v/>
      </c>
    </row>
    <row r="55" spans="1:10" x14ac:dyDescent="0.25">
      <c r="A55" s="48" t="s">
        <v>31</v>
      </c>
      <c r="B55" s="49" t="s">
        <v>199</v>
      </c>
      <c r="C55" s="27" t="s">
        <v>259</v>
      </c>
      <c r="D55" s="27"/>
      <c r="E55" s="51" t="str">
        <f>IF((COUNTA(PT!E:E)-2)=0,"no","si")</f>
        <v>no</v>
      </c>
      <c r="F55" s="51" t="str">
        <f>IF(E55="no","",IF(COUNT(PT!E:E)=(COUNTA(PT!E:E)-2),"si","no"))</f>
        <v/>
      </c>
      <c r="G55" s="51" t="str">
        <f>IF(F55="","",(IF((COUNTIF(PT!E:E,"&gt;=0"))=((COUNTA(PT!E:E)-2)),"si","no")))</f>
        <v/>
      </c>
      <c r="H55" s="50" t="str">
        <f>IF(E55="no","",IF(COUNTA(PT!E$1:E$500)=(SUMPRODUCT(MAX((PT!$A$1:$G$500&lt;&gt;"")*ROW(PT!$A$1:$G$500)))),"si","no"))</f>
        <v/>
      </c>
    </row>
    <row r="56" spans="1:10" x14ac:dyDescent="0.25">
      <c r="A56" s="48" t="s">
        <v>32</v>
      </c>
      <c r="B56" s="49" t="s">
        <v>201</v>
      </c>
      <c r="C56" s="27" t="s">
        <v>259</v>
      </c>
      <c r="D56" s="27"/>
      <c r="E56" s="51" t="str">
        <f>IF((COUNTA(PT!F:F)-2)=0,"no","si")</f>
        <v>no</v>
      </c>
      <c r="F56" s="51" t="str">
        <f>IF(E56="no","",IF(COUNT(PT!F:F)=(COUNTA(PT!F:F)-2),"si","no"))</f>
        <v/>
      </c>
      <c r="G56" s="51" t="str">
        <f>IF(F56="","",(IF((COUNTIF(PT!F:F,"&gt;0"))=((COUNTA(PT!F:F)-2)),"si","no")))</f>
        <v/>
      </c>
      <c r="H56" s="50" t="str">
        <f>IF(E56="no","",IF(COUNTA(PT!F$1:F$500)=(SUMPRODUCT(MAX((PT!$A$1:$G$500&lt;&gt;"")*ROW(PT!$A$1:$G$500)))),"si","no"))</f>
        <v/>
      </c>
    </row>
    <row r="57" spans="1:10" x14ac:dyDescent="0.25">
      <c r="A57" s="48" t="s">
        <v>82</v>
      </c>
      <c r="B57" s="49" t="s">
        <v>203</v>
      </c>
      <c r="C57" s="27" t="s">
        <v>259</v>
      </c>
      <c r="D57" s="27"/>
      <c r="E57" s="51" t="str">
        <f>IF((COUNTA(PT!G:G)-2)=0,"no","si")</f>
        <v>no</v>
      </c>
      <c r="F57" s="51" t="str">
        <f>IF(E57="no","",IF(COUNT(PT!G:G)=(COUNTA(PT!G:G)-2),"si","no"))</f>
        <v/>
      </c>
      <c r="G57" s="51" t="str">
        <f>IF(F57="","",(IF((COUNTIF(PT!G:G,"&gt;=0"))=((COUNTA(PT!G:G)-2)),"si","no")))</f>
        <v/>
      </c>
      <c r="H57" s="50" t="str">
        <f>IF(E57="no","",IF(COUNTA(PT!G$1:G$500)=(SUMPRODUCT(MAX((PT!$A$1:$G$500&lt;&gt;"")*ROW(PT!$A$1:$G$500)))),"si","no"))</f>
        <v/>
      </c>
    </row>
    <row r="59" spans="1:10" x14ac:dyDescent="0.25">
      <c r="A59" s="51"/>
      <c r="B59" s="51"/>
      <c r="E59" s="51"/>
    </row>
    <row r="60" spans="1:10" x14ac:dyDescent="0.25">
      <c r="A60" s="51"/>
      <c r="B60" s="51"/>
      <c r="C60" s="3"/>
      <c r="D60" s="3"/>
      <c r="E60" s="51"/>
    </row>
    <row r="61" spans="1:10" x14ac:dyDescent="0.25">
      <c r="E61" s="56"/>
    </row>
    <row r="62" spans="1:10" x14ac:dyDescent="0.25">
      <c r="E62" s="51"/>
    </row>
    <row r="63" spans="1:10" x14ac:dyDescent="0.25">
      <c r="E63" s="51"/>
    </row>
  </sheetData>
  <sheetProtection algorithmName="SHA-512" hashValue="3mp5xcELrHKeLmTu9S/tt9BGJ7XOr5QneksC6EvCiCp7QB8wGDuVaRFd0uK4iWH6Nl/7Njz+wI1hJ/apNooi5w==" saltValue="DfwcBaoq+1BxP2Shk2wFkg==" spinCount="100000" sheet="1" objects="1" scenarios="1"/>
  <mergeCells count="1">
    <mergeCell ref="A1:H1"/>
  </mergeCells>
  <conditionalFormatting sqref="E4:G52 E54:G57">
    <cfRule type="containsBlanks" dxfId="17" priority="16">
      <formula>LEN(TRIM(E4))=0</formula>
    </cfRule>
    <cfRule type="containsText" dxfId="16" priority="17" operator="containsText" text="no">
      <formula>NOT(ISERROR(SEARCH("no",E4)))</formula>
    </cfRule>
    <cfRule type="containsText" dxfId="15" priority="18" operator="containsText" text="si">
      <formula>NOT(ISERROR(SEARCH("si",E4)))</formula>
    </cfRule>
  </conditionalFormatting>
  <conditionalFormatting sqref="H49:H52">
    <cfRule type="containsText" dxfId="14" priority="13" operator="containsText" text="si">
      <formula>NOT(ISERROR(SEARCH("si",H49)))</formula>
    </cfRule>
    <cfRule type="containsBlanks" dxfId="13" priority="14">
      <formula>LEN(TRIM(H49))=0</formula>
    </cfRule>
    <cfRule type="containsText" dxfId="12" priority="15" operator="containsText" text="no">
      <formula>NOT(ISERROR(SEARCH("no",H49)))</formula>
    </cfRule>
  </conditionalFormatting>
  <conditionalFormatting sqref="H53:H57">
    <cfRule type="containsText" dxfId="11" priority="10" operator="containsText" text="si">
      <formula>NOT(ISERROR(SEARCH("si",H53)))</formula>
    </cfRule>
    <cfRule type="containsBlanks" dxfId="10" priority="11">
      <formula>LEN(TRIM(H53))=0</formula>
    </cfRule>
    <cfRule type="containsText" dxfId="9" priority="12" operator="containsText" text="no">
      <formula>NOT(ISERROR(SEARCH("no",H53)))</formula>
    </cfRule>
  </conditionalFormatting>
  <conditionalFormatting sqref="J49">
    <cfRule type="cellIs" dxfId="8" priority="7" operator="equal">
      <formula>"si"</formula>
    </cfRule>
    <cfRule type="cellIs" dxfId="7" priority="8" operator="equal">
      <formula>"no"</formula>
    </cfRule>
    <cfRule type="containsBlanks" dxfId="6" priority="9">
      <formula>LEN(TRIM(J49))=0</formula>
    </cfRule>
  </conditionalFormatting>
  <conditionalFormatting sqref="J54">
    <cfRule type="cellIs" dxfId="5" priority="4" operator="equal">
      <formula>"si"</formula>
    </cfRule>
    <cfRule type="cellIs" dxfId="4" priority="5" operator="equal">
      <formula>"no"</formula>
    </cfRule>
    <cfRule type="containsBlanks" dxfId="3" priority="6">
      <formula>LEN(TRIM(J54))=0</formula>
    </cfRule>
  </conditionalFormatting>
  <conditionalFormatting sqref="E53:G53">
    <cfRule type="containsText" dxfId="1" priority="1" operator="containsText" text="si">
      <formula>NOT(ISERROR(SEARCH("si",E53)))</formula>
    </cfRule>
    <cfRule type="containsBlanks" dxfId="2" priority="2">
      <formula>LEN(TRIM(E53))=0</formula>
    </cfRule>
    <cfRule type="containsText" dxfId="0" priority="3" operator="containsText" text="no">
      <formula>NOT(ISERROR(SEARCH("no",E53)))</formula>
    </cfRule>
  </conditionalFormatting>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Normal="100" workbookViewId="0"/>
  </sheetViews>
  <sheetFormatPr defaultColWidth="9.140625" defaultRowHeight="15" x14ac:dyDescent="0.25"/>
  <cols>
    <col min="1" max="1" width="12.85546875" style="10" bestFit="1" customWidth="1"/>
    <col min="2" max="2" width="19.28515625" style="10" bestFit="1" customWidth="1"/>
    <col min="3" max="3" width="22.85546875" style="10" bestFit="1" customWidth="1"/>
    <col min="4" max="4" width="9.42578125" style="10" bestFit="1" customWidth="1"/>
    <col min="5" max="5" width="40.42578125" style="10" bestFit="1" customWidth="1"/>
    <col min="6" max="6" width="31.7109375" style="10" bestFit="1" customWidth="1"/>
    <col min="7" max="7" width="38.85546875" style="10" bestFit="1" customWidth="1"/>
    <col min="8" max="8" width="11.85546875" style="10" bestFit="1" customWidth="1"/>
    <col min="9" max="16384" width="9.140625" style="10"/>
  </cols>
  <sheetData>
    <row r="1" spans="1:8" s="16" customFormat="1" x14ac:dyDescent="0.25">
      <c r="A1" s="9" t="s">
        <v>210</v>
      </c>
      <c r="B1" s="16" t="s">
        <v>133</v>
      </c>
      <c r="C1" s="16" t="s">
        <v>217</v>
      </c>
      <c r="D1" s="16" t="s">
        <v>139</v>
      </c>
      <c r="E1" s="16" t="s">
        <v>149</v>
      </c>
      <c r="F1" s="17" t="s">
        <v>182</v>
      </c>
      <c r="G1" s="17" t="s">
        <v>184</v>
      </c>
      <c r="H1" s="16" t="s">
        <v>191</v>
      </c>
    </row>
    <row r="2" spans="1:8" x14ac:dyDescent="0.25">
      <c r="A2" s="10" t="s">
        <v>206</v>
      </c>
      <c r="B2" s="10" t="s">
        <v>211</v>
      </c>
      <c r="C2" s="10" t="s">
        <v>214</v>
      </c>
      <c r="D2" s="10" t="s">
        <v>218</v>
      </c>
      <c r="E2" s="10">
        <v>0</v>
      </c>
      <c r="F2" s="10">
        <v>0</v>
      </c>
      <c r="G2" s="10">
        <v>0</v>
      </c>
      <c r="H2" s="10" t="s">
        <v>222</v>
      </c>
    </row>
    <row r="3" spans="1:8" x14ac:dyDescent="0.25">
      <c r="A3" s="10" t="s">
        <v>207</v>
      </c>
      <c r="B3" s="10" t="s">
        <v>212</v>
      </c>
      <c r="C3" s="10" t="s">
        <v>215</v>
      </c>
      <c r="D3" s="10" t="s">
        <v>219</v>
      </c>
      <c r="E3" s="10">
        <v>0.25</v>
      </c>
      <c r="F3" s="10">
        <v>0.25</v>
      </c>
      <c r="G3" s="10">
        <v>0.25</v>
      </c>
      <c r="H3" s="10" t="s">
        <v>198</v>
      </c>
    </row>
    <row r="4" spans="1:8" x14ac:dyDescent="0.25">
      <c r="A4" s="10" t="s">
        <v>208</v>
      </c>
      <c r="B4" s="10" t="s">
        <v>213</v>
      </c>
      <c r="C4" s="10" t="s">
        <v>216</v>
      </c>
      <c r="D4" s="10" t="s">
        <v>220</v>
      </c>
      <c r="E4" s="10">
        <v>0.5</v>
      </c>
      <c r="F4" s="10">
        <v>0.5</v>
      </c>
      <c r="G4" s="10">
        <v>0.5</v>
      </c>
    </row>
    <row r="5" spans="1:8" x14ac:dyDescent="0.25">
      <c r="A5" s="10" t="s">
        <v>209</v>
      </c>
      <c r="D5" s="10" t="s">
        <v>221</v>
      </c>
      <c r="E5" s="10">
        <v>0.75</v>
      </c>
      <c r="F5" s="10">
        <v>0.75</v>
      </c>
      <c r="G5" s="10">
        <v>0.75</v>
      </c>
    </row>
    <row r="6" spans="1:8" x14ac:dyDescent="0.25">
      <c r="E6" s="10">
        <v>1</v>
      </c>
      <c r="F6" s="10">
        <v>1</v>
      </c>
      <c r="G6" s="10">
        <v>1</v>
      </c>
    </row>
    <row r="7" spans="1:8" x14ac:dyDescent="0.25">
      <c r="B7" s="18"/>
    </row>
    <row r="8" spans="1:8" x14ac:dyDescent="0.25">
      <c r="B8" s="18"/>
    </row>
    <row r="9" spans="1:8" x14ac:dyDescent="0.25">
      <c r="B9" s="19"/>
    </row>
  </sheetData>
  <sheetProtection algorithmName="SHA-512" hashValue="1QKLjw9w7bTPaVAYekhF8NA0RxzB/aS0KAr+UyF6jNC0fgf4JfAzbjRk5+e7W6i/xOjUkENB2254ATSMxxj2KQ==" saltValue="c2xRVKIXtJ0kNFao3vIwn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heetViews>
  <sheetFormatPr defaultColWidth="8.7109375" defaultRowHeight="15" x14ac:dyDescent="0.25"/>
  <cols>
    <col min="1" max="1" width="19" style="62" bestFit="1" customWidth="1"/>
    <col min="2" max="2" width="14.140625" style="74" customWidth="1"/>
    <col min="3" max="3" width="9.5703125" style="64" customWidth="1"/>
    <col min="4" max="4" width="73.85546875" style="62" customWidth="1"/>
    <col min="5" max="5" width="17.42578125" style="62" customWidth="1"/>
    <col min="6" max="16384" width="8.7109375" style="61"/>
  </cols>
  <sheetData>
    <row r="1" spans="1:5" x14ac:dyDescent="0.25">
      <c r="A1" s="58" t="s">
        <v>89</v>
      </c>
      <c r="B1" s="59" t="s">
        <v>88</v>
      </c>
      <c r="C1" s="60" t="s">
        <v>87</v>
      </c>
      <c r="D1" s="59" t="s">
        <v>86</v>
      </c>
      <c r="E1" s="59" t="s">
        <v>85</v>
      </c>
    </row>
    <row r="2" spans="1:5" ht="45" x14ac:dyDescent="0.25">
      <c r="A2" s="62" t="s">
        <v>223</v>
      </c>
      <c r="B2" s="63">
        <v>44200</v>
      </c>
      <c r="C2" s="64" t="s">
        <v>90</v>
      </c>
      <c r="D2" s="65" t="s">
        <v>224</v>
      </c>
      <c r="E2" s="62" t="s">
        <v>84</v>
      </c>
    </row>
    <row r="3" spans="1:5" x14ac:dyDescent="0.25">
      <c r="A3" s="62" t="s">
        <v>223</v>
      </c>
      <c r="B3" s="63">
        <v>44200</v>
      </c>
      <c r="C3" s="64" t="s">
        <v>90</v>
      </c>
      <c r="D3" s="65" t="s">
        <v>231</v>
      </c>
      <c r="E3" s="62" t="s">
        <v>84</v>
      </c>
    </row>
    <row r="4" spans="1:5" x14ac:dyDescent="0.25">
      <c r="A4" s="66" t="s">
        <v>225</v>
      </c>
      <c r="B4" s="63">
        <v>44386</v>
      </c>
      <c r="C4" s="67" t="s">
        <v>226</v>
      </c>
      <c r="D4" s="68" t="s">
        <v>227</v>
      </c>
      <c r="E4" s="66" t="s">
        <v>84</v>
      </c>
    </row>
    <row r="5" spans="1:5" ht="30" x14ac:dyDescent="0.25">
      <c r="A5" s="66" t="s">
        <v>225</v>
      </c>
      <c r="B5" s="63">
        <v>44386</v>
      </c>
      <c r="C5" s="67" t="s">
        <v>226</v>
      </c>
      <c r="D5" s="68" t="s">
        <v>228</v>
      </c>
      <c r="E5" s="66" t="s">
        <v>84</v>
      </c>
    </row>
    <row r="6" spans="1:5" ht="60" x14ac:dyDescent="0.25">
      <c r="A6" s="69" t="s">
        <v>233</v>
      </c>
      <c r="B6" s="70">
        <v>44386</v>
      </c>
      <c r="C6" s="71" t="s">
        <v>226</v>
      </c>
      <c r="D6" s="69" t="s">
        <v>235</v>
      </c>
      <c r="E6" s="72" t="s">
        <v>84</v>
      </c>
    </row>
    <row r="7" spans="1:5" x14ac:dyDescent="0.25">
      <c r="A7" s="69" t="s">
        <v>225</v>
      </c>
      <c r="B7" s="70">
        <v>44386</v>
      </c>
      <c r="C7" s="71" t="s">
        <v>226</v>
      </c>
      <c r="D7" s="69" t="s">
        <v>236</v>
      </c>
      <c r="E7" s="72" t="s">
        <v>84</v>
      </c>
    </row>
    <row r="8" spans="1:5" ht="30" x14ac:dyDescent="0.25">
      <c r="A8" s="69" t="s">
        <v>232</v>
      </c>
      <c r="B8" s="70">
        <v>44386</v>
      </c>
      <c r="C8" s="71" t="s">
        <v>226</v>
      </c>
      <c r="D8" s="69" t="s">
        <v>237</v>
      </c>
      <c r="E8" s="72" t="s">
        <v>84</v>
      </c>
    </row>
    <row r="9" spans="1:5" ht="30" x14ac:dyDescent="0.25">
      <c r="A9" s="62" t="s">
        <v>223</v>
      </c>
      <c r="B9" s="63">
        <v>44386</v>
      </c>
      <c r="C9" s="67" t="s">
        <v>226</v>
      </c>
      <c r="D9" s="68" t="s">
        <v>234</v>
      </c>
      <c r="E9" s="66" t="s">
        <v>84</v>
      </c>
    </row>
    <row r="10" spans="1:5" x14ac:dyDescent="0.25">
      <c r="A10" s="62" t="s">
        <v>223</v>
      </c>
      <c r="B10" s="63">
        <v>44386</v>
      </c>
      <c r="C10" s="67" t="s">
        <v>226</v>
      </c>
      <c r="D10" s="68" t="s">
        <v>229</v>
      </c>
      <c r="E10" s="66" t="s">
        <v>84</v>
      </c>
    </row>
    <row r="11" spans="1:5" x14ac:dyDescent="0.25">
      <c r="A11" s="62" t="s">
        <v>223</v>
      </c>
      <c r="B11" s="63">
        <v>44386</v>
      </c>
      <c r="C11" s="67" t="s">
        <v>226</v>
      </c>
      <c r="D11" s="68" t="s">
        <v>230</v>
      </c>
      <c r="E11" s="66" t="s">
        <v>84</v>
      </c>
    </row>
    <row r="12" spans="1:5" x14ac:dyDescent="0.25">
      <c r="A12" s="68" t="s">
        <v>248</v>
      </c>
      <c r="B12" s="73">
        <v>44592</v>
      </c>
      <c r="C12" s="67" t="s">
        <v>249</v>
      </c>
      <c r="D12" s="68" t="s">
        <v>250</v>
      </c>
      <c r="E12" s="66" t="s">
        <v>84</v>
      </c>
    </row>
    <row r="13" spans="1:5" x14ac:dyDescent="0.25">
      <c r="A13" s="66" t="s">
        <v>251</v>
      </c>
      <c r="B13" s="73">
        <v>44592</v>
      </c>
      <c r="C13" s="67" t="s">
        <v>249</v>
      </c>
      <c r="D13" s="68" t="s">
        <v>252</v>
      </c>
      <c r="E13" s="66" t="s">
        <v>84</v>
      </c>
    </row>
    <row r="14" spans="1:5" x14ac:dyDescent="0.25">
      <c r="A14" s="68" t="s">
        <v>248</v>
      </c>
      <c r="B14" s="73">
        <v>44957</v>
      </c>
      <c r="C14" s="67" t="s">
        <v>260</v>
      </c>
      <c r="D14" s="68" t="s">
        <v>266</v>
      </c>
      <c r="E14" s="66" t="s">
        <v>84</v>
      </c>
    </row>
    <row r="15" spans="1:5" ht="45" x14ac:dyDescent="0.25">
      <c r="A15" s="69" t="s">
        <v>262</v>
      </c>
      <c r="B15" s="73">
        <v>44957</v>
      </c>
      <c r="C15" s="67" t="s">
        <v>260</v>
      </c>
      <c r="D15" s="68" t="s">
        <v>263</v>
      </c>
      <c r="E15" s="66" t="s">
        <v>84</v>
      </c>
    </row>
    <row r="16" spans="1:5" ht="30" x14ac:dyDescent="0.25">
      <c r="A16" s="69" t="s">
        <v>261</v>
      </c>
      <c r="B16" s="73">
        <v>45366</v>
      </c>
      <c r="C16" s="67" t="s">
        <v>268</v>
      </c>
      <c r="D16" s="68" t="s">
        <v>269</v>
      </c>
      <c r="E16" s="66" t="s">
        <v>84</v>
      </c>
    </row>
    <row r="17" spans="1:5" ht="30" x14ac:dyDescent="0.25">
      <c r="A17" s="69" t="s">
        <v>261</v>
      </c>
      <c r="B17" s="73">
        <v>45366</v>
      </c>
      <c r="C17" s="67" t="s">
        <v>268</v>
      </c>
      <c r="D17" s="68" t="s">
        <v>270</v>
      </c>
      <c r="E17" s="66" t="s">
        <v>84</v>
      </c>
    </row>
    <row r="18" spans="1:5" x14ac:dyDescent="0.25">
      <c r="A18" s="69" t="s">
        <v>225</v>
      </c>
      <c r="B18" s="73">
        <v>45366</v>
      </c>
      <c r="C18" s="67" t="s">
        <v>268</v>
      </c>
      <c r="D18" s="68" t="s">
        <v>267</v>
      </c>
      <c r="E18" s="66" t="s">
        <v>84</v>
      </c>
    </row>
    <row r="19" spans="1:5" x14ac:dyDescent="0.25">
      <c r="A19" s="75" t="s">
        <v>251</v>
      </c>
      <c r="B19" s="63">
        <v>45366</v>
      </c>
      <c r="C19" s="76" t="s">
        <v>268</v>
      </c>
      <c r="D19" s="75" t="s">
        <v>271</v>
      </c>
      <c r="E19" s="75" t="s">
        <v>84</v>
      </c>
    </row>
  </sheetData>
  <sheetProtection algorithmName="SHA-512" hashValue="fZqt4wLHV5Kz6j4JfL38aMWr3IACGlMjHa2OLPtixCPV6r4JXbOFZXP4iDhFWGhQYJkCXtg4T1o+gRhBhFD7Tg==" saltValue="T9DFLpE4zp8dTLoU6MnMvg==" spinCount="100000" sheet="1" objects="1" scenarios="1"/>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DataDictionary</vt:lpstr>
      <vt:lpstr>DatiIntestazione</vt:lpstr>
      <vt:lpstr>DatiIntestazione_PT</vt:lpstr>
      <vt:lpstr>PT</vt:lpstr>
      <vt:lpstr>Check</vt:lpstr>
      <vt:lpstr>Elenco_a_discesa</vt:lpstr>
      <vt:lpstr>Elenco_modifiche</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Christine</dc:creator>
  <cp:lastModifiedBy>Weber, Christine</cp:lastModifiedBy>
  <dcterms:created xsi:type="dcterms:W3CDTF">2019-12-15T08:52:57Z</dcterms:created>
  <dcterms:modified xsi:type="dcterms:W3CDTF">2024-04-01T09:44:42Z</dcterms:modified>
</cp:coreProperties>
</file>