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w-depts\surf$\surf-KB\RiverRestoration\Wirkungskontrolle\0_Praxisdokumentation\Praxisdok_IT\5_Eingabeformulare\Eingabeformular_Set4_Temperatura\"/>
    </mc:Choice>
  </mc:AlternateContent>
  <bookViews>
    <workbookView xWindow="0" yWindow="0" windowWidth="20490" windowHeight="7770"/>
  </bookViews>
  <sheets>
    <sheet name="DataDictionary" sheetId="1" r:id="rId1"/>
    <sheet name="DatiIntestazione" sheetId="4" r:id="rId2"/>
    <sheet name="DatiIntestazione_Logger" sheetId="3" r:id="rId3"/>
    <sheet name="DatiGrezzi" sheetId="2" r:id="rId4"/>
    <sheet name="Elenco_a_discesa" sheetId="5" r:id="rId5"/>
    <sheet name="Check" sheetId="8" r:id="rId6"/>
    <sheet name="Elenco_modifiche" sheetId="7" r:id="rId7"/>
  </sheets>
  <definedNames>
    <definedName name="_xlnm._FilterDatabase" localSheetId="5" hidden="1">Check!$A$3:$H$20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4" i="8" l="1"/>
  <c r="J14" i="8"/>
  <c r="G7" i="8"/>
  <c r="E20" i="8"/>
  <c r="H20" i="8" s="1"/>
  <c r="E19" i="8"/>
  <c r="H19" i="8" s="1"/>
  <c r="E18" i="8"/>
  <c r="F18" i="8" s="1"/>
  <c r="G18" i="8" s="1"/>
  <c r="H17" i="8"/>
  <c r="E17" i="8"/>
  <c r="F17" i="8" s="1"/>
  <c r="E7" i="8"/>
  <c r="F7" i="8" s="1"/>
  <c r="G6" i="8"/>
  <c r="E6" i="8"/>
  <c r="F6" i="8" s="1"/>
  <c r="G5" i="8"/>
  <c r="F5" i="8"/>
  <c r="E5" i="8"/>
  <c r="E4" i="8"/>
  <c r="F4" i="8" s="1"/>
  <c r="E16" i="8"/>
  <c r="H16" i="8" s="1"/>
  <c r="E15" i="8"/>
  <c r="F15" i="8" s="1"/>
  <c r="G15" i="8" s="1"/>
  <c r="E14" i="8"/>
  <c r="H14" i="8" s="1"/>
  <c r="E13" i="8"/>
  <c r="H13" i="8" s="1"/>
  <c r="E12" i="8"/>
  <c r="H12" i="8" s="1"/>
  <c r="E11" i="8"/>
  <c r="H11" i="8" s="1"/>
  <c r="E10" i="8"/>
  <c r="H10" i="8" s="1"/>
  <c r="E9" i="8"/>
  <c r="H9" i="8" s="1"/>
  <c r="E8" i="8"/>
  <c r="F8" i="8" s="1"/>
  <c r="H18" i="8" l="1"/>
  <c r="H8" i="8"/>
  <c r="F20" i="8"/>
  <c r="G20" i="8" s="1"/>
  <c r="F19" i="8"/>
  <c r="G4" i="8"/>
  <c r="H15" i="8"/>
  <c r="F9" i="8"/>
  <c r="F10" i="8"/>
  <c r="G10" i="8" s="1"/>
  <c r="F11" i="8"/>
  <c r="G11" i="8" s="1"/>
  <c r="F12" i="8"/>
  <c r="G12" i="8" s="1"/>
  <c r="F13" i="8"/>
  <c r="G13" i="8" s="1"/>
  <c r="F14" i="8"/>
  <c r="G14" i="8" s="1"/>
  <c r="F16" i="8"/>
  <c r="G16" i="8" s="1"/>
  <c r="G8" i="8"/>
  <c r="G9" i="8"/>
  <c r="G17" i="8"/>
  <c r="G19" i="8"/>
</calcChain>
</file>

<file path=xl/sharedStrings.xml><?xml version="1.0" encoding="utf-8"?>
<sst xmlns="http://schemas.openxmlformats.org/spreadsheetml/2006/main" count="282" uniqueCount="133">
  <si>
    <t>-</t>
  </si>
  <si>
    <t>1000000-1999999</t>
  </si>
  <si>
    <t>2000000-2999999</t>
  </si>
  <si>
    <t>4_10</t>
  </si>
  <si>
    <t>0_01</t>
  </si>
  <si>
    <t>0_02</t>
  </si>
  <si>
    <t>0_03</t>
  </si>
  <si>
    <t>0_04</t>
  </si>
  <si>
    <t>4_01</t>
  </si>
  <si>
    <t>4_02</t>
  </si>
  <si>
    <t>4_03</t>
  </si>
  <si>
    <t>°C</t>
  </si>
  <si>
    <t>&gt;0</t>
  </si>
  <si>
    <t>4_04</t>
  </si>
  <si>
    <t>4_05</t>
  </si>
  <si>
    <t>4_06</t>
  </si>
  <si>
    <t>4_07</t>
  </si>
  <si>
    <t>4_08</t>
  </si>
  <si>
    <t>4_09</t>
  </si>
  <si>
    <t>yyyy-mm-dd</t>
  </si>
  <si>
    <t>&gt; 2020-01-01</t>
  </si>
  <si>
    <t>hh:mm:ss</t>
  </si>
  <si>
    <t>4_11</t>
  </si>
  <si>
    <t>-20-40</t>
  </si>
  <si>
    <t>4_12</t>
  </si>
  <si>
    <t>4.1</t>
  </si>
  <si>
    <t>Coord.-X logger</t>
  </si>
  <si>
    <t>Coord.-Y logger</t>
  </si>
  <si>
    <t>4 Plat</t>
  </si>
  <si>
    <t>N° della variabile</t>
  </si>
  <si>
    <t>Nome della variabile</t>
  </si>
  <si>
    <t>Significato</t>
  </si>
  <si>
    <t>Unità</t>
  </si>
  <si>
    <t>Tipo di dati</t>
  </si>
  <si>
    <t>Intervallo di valori</t>
  </si>
  <si>
    <t>Indicatori in questione</t>
  </si>
  <si>
    <t>Codice progetto (ID)</t>
  </si>
  <si>
    <t>Il codice del progetto del Cantone che identifica in modo univoco un progetto (ad es. Revit239). La designazione del progetto viene assegnata una volta sola ed esclusivamente dal Cantone. Viene utilizzato in modo coerente per tutte le serie di indicatori. Il codice del progetto può contenere numeri e lettere, ma non spazi.</t>
  </si>
  <si>
    <t>Testo</t>
  </si>
  <si>
    <t>Testo libero; max. 50 caratteri</t>
  </si>
  <si>
    <t>Tutti</t>
  </si>
  <si>
    <t>Corso d'acqua</t>
  </si>
  <si>
    <t>Nome del corso d'acqua</t>
  </si>
  <si>
    <t>Località</t>
  </si>
  <si>
    <t>Nome della località più vicina</t>
  </si>
  <si>
    <t>Data del rilievo STANDARD (prima o dopo la rivitalizzazione) o idicazione che si tratta di un controllo dell’efficacia APPROFONDITO</t>
  </si>
  <si>
    <t>Elenco a discesa:
Prima
Dopo 1
Dopo 2
APPROFONDITO</t>
  </si>
  <si>
    <t>Codice logger</t>
  </si>
  <si>
    <t>Codice per identificare in modo univoco un logger (p.e. il numero di serie).</t>
  </si>
  <si>
    <t>Testo libero</t>
  </si>
  <si>
    <t>Marca logger</t>
  </si>
  <si>
    <t>Marca del logger</t>
  </si>
  <si>
    <t>Precisione</t>
  </si>
  <si>
    <t>Precisione del logger secondo le caratteristiche dello strumento</t>
  </si>
  <si>
    <t>Numero decimale, 2 cifre dopo la virgola decimale</t>
  </si>
  <si>
    <t>Risoluzione</t>
  </si>
  <si>
    <t>Risoluzione del logger secondo le caratteristiche dello strumento</t>
  </si>
  <si>
    <t>Coordinate X (est/E) dell'estremità superiore del punto di misura / posizione del logger (LV95); se le coordinate sono state misurate più volte (consigliato), indicare solo il valore medio</t>
  </si>
  <si>
    <t>Numero intero</t>
  </si>
  <si>
    <t>Coordinate Y (Nord/N) dell'estremità superiore del punto di misura / posizione del logger (LV95); se le coordinate sono state misurate più volte (consigliato), indicare solo il valore medio</t>
  </si>
  <si>
    <t>Posizione logger</t>
  </si>
  <si>
    <t>Tratto in cui è installato il logger</t>
  </si>
  <si>
    <t>Struttura dell'alveo logger</t>
  </si>
  <si>
    <t>Struttura dell'alveo (secondo set di indicatori 1) su cui è installato il logger</t>
  </si>
  <si>
    <t>Elenco a discesa: 
1 Banco
2 Affossamento
3 Solco d'erosione
4 Plat
5 Rapida
6 Acqua calme
7 Acque poco profonde
8 Gradino
9 Vasca</t>
  </si>
  <si>
    <t>Commenti rilievo temperatura</t>
  </si>
  <si>
    <t>Commenti sul rilievo. Questi possono essere generali oppure su punti specifici del formulario</t>
  </si>
  <si>
    <t>Data rilievo - yyyy-mm-dd</t>
  </si>
  <si>
    <t>Data del rilievo della temperatura</t>
  </si>
  <si>
    <t>Data</t>
  </si>
  <si>
    <t>Ora rilievo - hh:mm:ss</t>
  </si>
  <si>
    <t>Ora del rilievo della temperatura</t>
  </si>
  <si>
    <t>Ora</t>
  </si>
  <si>
    <t>Temperatura</t>
  </si>
  <si>
    <t>Temperatura misurata</t>
  </si>
  <si>
    <t>Valore della variabile</t>
  </si>
  <si>
    <t>Nome foglio Excel</t>
  </si>
  <si>
    <t>Data (mm/aa)</t>
  </si>
  <si>
    <t>Versione</t>
  </si>
  <si>
    <t>Modifica</t>
  </si>
  <si>
    <t>Responsabile</t>
  </si>
  <si>
    <t>1.02</t>
  </si>
  <si>
    <t>Eawag</t>
  </si>
  <si>
    <t>Rilievo</t>
  </si>
  <si>
    <t>1 Banco</t>
  </si>
  <si>
    <t>2 Affossamento</t>
  </si>
  <si>
    <t>3 Solco d'erosione</t>
  </si>
  <si>
    <t>5 Rapida</t>
  </si>
  <si>
    <t>6 Acqua calme</t>
  </si>
  <si>
    <t>7 Acque poco profonde</t>
  </si>
  <si>
    <t>8 Gradino</t>
  </si>
  <si>
    <t>9 Vasca</t>
  </si>
  <si>
    <t>Sezione di controllo</t>
  </si>
  <si>
    <t>Prima</t>
  </si>
  <si>
    <t>Dopo 1</t>
  </si>
  <si>
    <t>Dopo 2</t>
  </si>
  <si>
    <t>APPROFONDITO</t>
  </si>
  <si>
    <t>DatiIntestazione_Logger</t>
  </si>
  <si>
    <t>Coordinate: Intervallo di valori X/Y corretto
X: 200000000-29999 (invece di 1000000-1999999)
Y: 100000000-199999999 (invece di 2000000-29999)</t>
  </si>
  <si>
    <t>Sottosezione</t>
  </si>
  <si>
    <t>Elenco a discesa: 
Sottosezione
Sezione di controllo</t>
  </si>
  <si>
    <t>1.03</t>
  </si>
  <si>
    <t>Variabile 0_01: Sollevamento della protezione di scrittura</t>
  </si>
  <si>
    <t>0 Arginatura struttura dell’alveo</t>
  </si>
  <si>
    <t>Check</t>
  </si>
  <si>
    <t>1.04</t>
  </si>
  <si>
    <t>Foglio di lavoro aggiunto nuovo</t>
  </si>
  <si>
    <t>Elenco_a_discesa/
DatiIntestazione_Logger/
DataDictionary</t>
  </si>
  <si>
    <t>DatiIntestazione_Logger/
DatiGrezzi</t>
  </si>
  <si>
    <t>Supplemento "Struttura dell'alveo logger" per "0 Arginatura struttura dell’alveo"</t>
  </si>
  <si>
    <t>Modifica della formattazione</t>
  </si>
  <si>
    <t>Nr.</t>
  </si>
  <si>
    <t>C</t>
  </si>
  <si>
    <t>D</t>
  </si>
  <si>
    <t>E</t>
  </si>
  <si>
    <t>F</t>
  </si>
  <si>
    <t>G</t>
  </si>
  <si>
    <t>H</t>
  </si>
  <si>
    <t>I</t>
  </si>
  <si>
    <t>J</t>
  </si>
  <si>
    <t>K</t>
  </si>
  <si>
    <t>A</t>
  </si>
  <si>
    <t>B</t>
  </si>
  <si>
    <t xml:space="preserve">Questo foglio di lavoro permette un primo controllo dei dati per quanto riguarda i dati mancanti (colonna E), il tipo di dati (colonna F) e l'intervallo di valori (colonna G) e altri criteri (ad esempio, valori mancanti; colonne da H a L). </t>
  </si>
  <si>
    <t>DatiIntestazione</t>
  </si>
  <si>
    <t>DatiGrezzi</t>
  </si>
  <si>
    <t>Worksheet</t>
  </si>
  <si>
    <r>
      <t xml:space="preserve">Valore(i) contenuto(i)?
</t>
    </r>
    <r>
      <rPr>
        <sz val="11"/>
        <color theme="1"/>
        <rFont val="Calibri"/>
        <family val="2"/>
        <scheme val="minor"/>
      </rPr>
      <t>(cioè cella/e non vuota/e)</t>
    </r>
  </si>
  <si>
    <t>Tipo di dati OK?</t>
  </si>
  <si>
    <t>Intervallo di valori OK?</t>
  </si>
  <si>
    <r>
      <t xml:space="preserve">Tutte le celle della colonna sono compilate?
</t>
    </r>
    <r>
      <rPr>
        <sz val="11"/>
        <color theme="1"/>
        <rFont val="Calibri"/>
        <family val="2"/>
        <scheme val="minor"/>
      </rPr>
      <t>(cioè nessun valore mancante)</t>
    </r>
  </si>
  <si>
    <t>Almeno 5 Logger nella sottosezione:</t>
  </si>
  <si>
    <t>Almeno 1 Logger nella sezione di controllo: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</si>
</sst>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h:mm:ss;@"/>
    <numFmt numFmtId="165" formatCode="yyyy\-mm\-dd;@"/>
  </numFmts>
  <fonts count="6" x14ac:knownFonts="1">
    <font>
      <sz val="11"/>
      <color theme="1"/>
      <name val="Calibri"/>
      <family val="2"/>
      <scheme val="minor"/>
    </font>
    <font>
      <sz val="11"/>
      <color theme="1"/>
      <name val="Calibri"/>
      <family val="2"/>
      <charset val="1"/>
      <scheme val="minor"/>
    </font>
    <font>
      <b/>
      <sz val="11"/>
      <color theme="1"/>
      <name val="Calibri"/>
      <family val="2"/>
      <scheme val="minor"/>
    </font>
    <font>
      <sz val="11"/>
      <name val="Calibri"/>
      <family val="2"/>
      <scheme val="minor"/>
    </font>
    <font>
      <sz val="11"/>
      <color theme="1"/>
      <name val="Calibri"/>
      <family val="2"/>
      <scheme val="minor"/>
    </font>
    <font>
      <b/>
      <sz val="11"/>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xf numFmtId="0" fontId="1" fillId="0" borderId="0"/>
  </cellStyleXfs>
  <cellXfs count="78">
    <xf numFmtId="0" fontId="0" fillId="0" borderId="0" xfId="0"/>
    <xf numFmtId="0" fontId="2" fillId="0" borderId="0" xfId="0" applyFont="1" applyAlignment="1" applyProtection="1">
      <alignment horizontal="left" vertical="top"/>
    </xf>
    <xf numFmtId="0" fontId="5" fillId="0" borderId="0" xfId="0" applyFont="1" applyAlignment="1" applyProtection="1">
      <alignment horizontal="left" vertical="top" wrapText="1"/>
    </xf>
    <xf numFmtId="0" fontId="3" fillId="0" borderId="0" xfId="0" applyFont="1" applyFill="1" applyAlignment="1" applyProtection="1">
      <alignment horizontal="left" vertical="top"/>
    </xf>
    <xf numFmtId="0" fontId="3" fillId="0" borderId="0" xfId="0" applyFont="1" applyFill="1" applyAlignment="1" applyProtection="1">
      <alignment horizontal="left" vertical="top" wrapText="1"/>
    </xf>
    <xf numFmtId="0" fontId="3" fillId="0" borderId="0" xfId="0" applyFont="1" applyFill="1" applyAlignment="1" applyProtection="1">
      <alignment vertical="top"/>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3" fillId="0" borderId="0" xfId="0" applyFont="1" applyFill="1" applyAlignment="1" applyProtection="1">
      <alignment vertical="top" wrapText="1"/>
    </xf>
    <xf numFmtId="0" fontId="2" fillId="0" borderId="0" xfId="0" applyFont="1" applyFill="1" applyAlignment="1" applyProtection="1">
      <alignment horizontal="left" vertical="top"/>
    </xf>
    <xf numFmtId="0" fontId="2" fillId="0" borderId="0" xfId="0" applyFont="1" applyProtection="1"/>
    <xf numFmtId="0" fontId="0" fillId="0" borderId="0" xfId="0" applyProtection="1"/>
    <xf numFmtId="0" fontId="2" fillId="2" borderId="0" xfId="0" applyFont="1" applyFill="1" applyProtection="1"/>
    <xf numFmtId="0" fontId="0" fillId="2" borderId="0" xfId="0" applyFill="1" applyProtection="1"/>
    <xf numFmtId="0" fontId="0"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0" fillId="0" borderId="1" xfId="0" applyFill="1" applyBorder="1" applyAlignment="1" applyProtection="1">
      <alignment vertical="top" wrapText="1"/>
      <protection locked="0"/>
    </xf>
    <xf numFmtId="0" fontId="0" fillId="0" borderId="1" xfId="0" applyFill="1" applyBorder="1" applyProtection="1">
      <protection locked="0"/>
    </xf>
    <xf numFmtId="0" fontId="2" fillId="2" borderId="0" xfId="0" applyFont="1" applyFill="1" applyAlignment="1" applyProtection="1">
      <alignment vertical="top"/>
    </xf>
    <xf numFmtId="0" fontId="0" fillId="2" borderId="0" xfId="0" applyFill="1" applyAlignment="1" applyProtection="1">
      <alignment vertical="top"/>
    </xf>
    <xf numFmtId="0" fontId="5" fillId="0" borderId="1" xfId="0" applyFont="1" applyFill="1" applyBorder="1" applyAlignment="1" applyProtection="1">
      <alignment horizontal="left" vertical="top"/>
    </xf>
    <xf numFmtId="0" fontId="5" fillId="0" borderId="0" xfId="0" applyFont="1" applyFill="1" applyAlignment="1">
      <alignment horizontal="left" vertical="top"/>
    </xf>
    <xf numFmtId="0" fontId="5" fillId="0" borderId="0" xfId="0" applyFont="1" applyFill="1" applyBorder="1" applyAlignment="1">
      <alignment horizontal="left" vertical="top" wrapText="1"/>
    </xf>
    <xf numFmtId="0" fontId="5" fillId="0" borderId="0" xfId="0" applyFont="1" applyFill="1" applyAlignment="1">
      <alignment horizontal="left" vertical="top" wrapText="1"/>
    </xf>
    <xf numFmtId="49" fontId="5" fillId="0" borderId="0" xfId="0" applyNumberFormat="1" applyFont="1" applyFill="1" applyAlignment="1">
      <alignment horizontal="left" vertical="top"/>
    </xf>
    <xf numFmtId="0" fontId="3" fillId="0" borderId="0" xfId="0" applyFont="1" applyFill="1" applyAlignment="1">
      <alignment horizontal="left" vertical="top"/>
    </xf>
    <xf numFmtId="0" fontId="3" fillId="0" borderId="0" xfId="0" applyFont="1" applyFill="1" applyAlignment="1">
      <alignment horizontal="left" vertical="top" wrapText="1"/>
    </xf>
    <xf numFmtId="0" fontId="3" fillId="0" borderId="0" xfId="1" applyFont="1" applyFill="1" applyAlignment="1">
      <alignment horizontal="left" vertical="top" wrapText="1"/>
    </xf>
    <xf numFmtId="0" fontId="3" fillId="0" borderId="0" xfId="0" applyFont="1" applyFill="1" applyBorder="1" applyAlignment="1" applyProtection="1">
      <alignment horizontal="left" vertical="top"/>
    </xf>
    <xf numFmtId="0" fontId="3" fillId="0" borderId="0" xfId="0" applyFont="1" applyFill="1" applyBorder="1" applyAlignment="1" applyProtection="1">
      <alignment horizontal="left" vertical="top" wrapText="1"/>
    </xf>
    <xf numFmtId="49" fontId="3" fillId="0" borderId="0" xfId="0" applyNumberFormat="1" applyFont="1" applyFill="1" applyAlignment="1">
      <alignment horizontal="right" vertical="top"/>
    </xf>
    <xf numFmtId="49" fontId="3" fillId="0" borderId="0" xfId="0" applyNumberFormat="1" applyFont="1" applyFill="1" applyAlignment="1" applyProtection="1">
      <alignment horizontal="left" vertical="top"/>
    </xf>
    <xf numFmtId="0" fontId="5" fillId="0" borderId="1" xfId="0" applyFont="1" applyFill="1" applyBorder="1" applyAlignment="1">
      <alignment horizontal="left" vertical="top"/>
    </xf>
    <xf numFmtId="0" fontId="5" fillId="0" borderId="1" xfId="0" applyFont="1" applyFill="1" applyBorder="1" applyAlignment="1">
      <alignment horizontal="left" vertical="top" wrapText="1"/>
    </xf>
    <xf numFmtId="0" fontId="3" fillId="0" borderId="1" xfId="0" applyFont="1" applyFill="1" applyBorder="1" applyAlignment="1">
      <alignment horizontal="left" vertical="top"/>
    </xf>
    <xf numFmtId="0" fontId="3" fillId="0" borderId="1" xfId="0" applyFont="1" applyFill="1" applyBorder="1" applyAlignment="1">
      <alignment horizontal="left" vertical="top" wrapText="1"/>
    </xf>
    <xf numFmtId="0" fontId="5" fillId="0" borderId="1" xfId="0" applyFont="1" applyFill="1" applyBorder="1" applyAlignment="1" applyProtection="1">
      <alignment horizontal="left" vertical="top"/>
      <protection locked="0"/>
    </xf>
    <xf numFmtId="2" fontId="5" fillId="0" borderId="1" xfId="0" applyNumberFormat="1" applyFont="1" applyFill="1" applyBorder="1" applyAlignment="1" applyProtection="1">
      <alignment horizontal="left" vertical="top"/>
    </xf>
    <xf numFmtId="2" fontId="3" fillId="0" borderId="1" xfId="0" applyNumberFormat="1" applyFont="1" applyFill="1" applyBorder="1" applyAlignment="1" applyProtection="1">
      <alignment horizontal="right" vertical="top" wrapText="1"/>
      <protection locked="0"/>
    </xf>
    <xf numFmtId="2" fontId="0" fillId="0" borderId="1" xfId="0" applyNumberFormat="1" applyFill="1" applyBorder="1" applyAlignment="1" applyProtection="1">
      <alignment horizontal="right" vertical="top"/>
      <protection locked="0"/>
    </xf>
    <xf numFmtId="164" fontId="5" fillId="0" borderId="1" xfId="0" applyNumberFormat="1" applyFont="1" applyFill="1" applyBorder="1" applyAlignment="1" applyProtection="1">
      <alignment horizontal="left" vertical="top"/>
    </xf>
    <xf numFmtId="164" fontId="3" fillId="0" borderId="1" xfId="0" applyNumberFormat="1" applyFont="1" applyFill="1" applyBorder="1" applyAlignment="1" applyProtection="1">
      <alignment horizontal="right" vertical="top" wrapText="1"/>
      <protection locked="0"/>
    </xf>
    <xf numFmtId="164" fontId="0" fillId="0" borderId="1" xfId="0" applyNumberFormat="1" applyFill="1" applyBorder="1" applyAlignment="1" applyProtection="1">
      <alignment horizontal="right" vertical="top"/>
      <protection locked="0"/>
    </xf>
    <xf numFmtId="165" fontId="5" fillId="0" borderId="1" xfId="0" applyNumberFormat="1" applyFont="1" applyFill="1" applyBorder="1" applyAlignment="1" applyProtection="1">
      <alignment horizontal="left" vertical="top"/>
    </xf>
    <xf numFmtId="165" fontId="0" fillId="0" borderId="1" xfId="0" applyNumberFormat="1" applyFill="1" applyBorder="1" applyAlignment="1" applyProtection="1">
      <alignment horizontal="right" vertical="top"/>
      <protection locked="0"/>
    </xf>
    <xf numFmtId="0" fontId="3" fillId="0" borderId="1" xfId="0" applyFont="1" applyFill="1" applyBorder="1" applyAlignment="1" applyProtection="1">
      <alignment horizontal="right" vertical="top" wrapText="1"/>
      <protection locked="0"/>
    </xf>
    <xf numFmtId="0" fontId="0" fillId="0" borderId="1" xfId="0" applyFill="1" applyBorder="1" applyAlignment="1" applyProtection="1">
      <alignment horizontal="right"/>
      <protection locked="0"/>
    </xf>
    <xf numFmtId="2" fontId="5" fillId="0" borderId="1" xfId="0" applyNumberFormat="1" applyFont="1" applyFill="1" applyBorder="1" applyAlignment="1" applyProtection="1">
      <alignment horizontal="left" vertical="top"/>
      <protection locked="0"/>
    </xf>
    <xf numFmtId="2" fontId="0" fillId="0" borderId="1" xfId="0" applyNumberFormat="1" applyFill="1" applyBorder="1" applyAlignment="1" applyProtection="1">
      <alignment horizontal="right"/>
      <protection locked="0"/>
    </xf>
    <xf numFmtId="0" fontId="5" fillId="0" borderId="1" xfId="0" applyFont="1" applyFill="1" applyBorder="1" applyAlignment="1" applyProtection="1">
      <alignment vertical="top"/>
      <protection locked="0"/>
    </xf>
    <xf numFmtId="0" fontId="0" fillId="0" borderId="1" xfId="0" applyFont="1" applyFill="1" applyBorder="1" applyAlignment="1" applyProtection="1">
      <alignment vertical="top" wrapText="1"/>
      <protection locked="0"/>
    </xf>
    <xf numFmtId="0" fontId="0" fillId="0" borderId="1" xfId="0" applyFill="1" applyBorder="1" applyAlignment="1" applyProtection="1">
      <protection locked="0"/>
    </xf>
    <xf numFmtId="0" fontId="5" fillId="0" borderId="0" xfId="0" applyFont="1" applyFill="1" applyAlignment="1" applyProtection="1">
      <alignment vertical="top" wrapText="1"/>
      <protection locked="0"/>
    </xf>
    <xf numFmtId="0" fontId="5" fillId="0" borderId="1" xfId="0" applyFont="1" applyFill="1" applyBorder="1" applyAlignment="1" applyProtection="1">
      <alignment vertical="top" wrapText="1"/>
      <protection locked="0"/>
    </xf>
    <xf numFmtId="0" fontId="2" fillId="0" borderId="1" xfId="2" applyFont="1" applyBorder="1" applyAlignment="1" applyProtection="1">
      <alignment vertical="top"/>
      <protection locked="0"/>
    </xf>
    <xf numFmtId="0" fontId="2" fillId="0" borderId="1" xfId="2" applyFont="1" applyBorder="1" applyAlignment="1" applyProtection="1">
      <alignment vertical="top" wrapText="1"/>
      <protection locked="0"/>
    </xf>
    <xf numFmtId="49" fontId="2" fillId="0" borderId="1" xfId="2" applyNumberFormat="1" applyFont="1" applyBorder="1" applyAlignment="1" applyProtection="1">
      <alignment vertical="top" wrapText="1"/>
      <protection locked="0"/>
    </xf>
    <xf numFmtId="0" fontId="2" fillId="3" borderId="0" xfId="2" applyFont="1" applyFill="1" applyAlignment="1">
      <alignment vertical="top"/>
    </xf>
    <xf numFmtId="0" fontId="4" fillId="0" borderId="1" xfId="2" applyFont="1" applyBorder="1" applyAlignment="1" applyProtection="1">
      <alignment vertical="top"/>
      <protection locked="0"/>
    </xf>
    <xf numFmtId="14" fontId="4" fillId="0" borderId="1" xfId="2" applyNumberFormat="1" applyFont="1" applyBorder="1" applyAlignment="1" applyProtection="1">
      <alignment vertical="top"/>
      <protection locked="0"/>
    </xf>
    <xf numFmtId="49" fontId="4" fillId="0" borderId="1" xfId="2" applyNumberFormat="1" applyFont="1" applyBorder="1" applyAlignment="1" applyProtection="1">
      <alignment vertical="top"/>
      <protection locked="0"/>
    </xf>
    <xf numFmtId="0" fontId="4" fillId="0" borderId="1" xfId="2" applyFont="1" applyBorder="1" applyAlignment="1" applyProtection="1">
      <alignment vertical="top" wrapText="1"/>
      <protection locked="0"/>
    </xf>
    <xf numFmtId="0" fontId="4" fillId="0" borderId="1" xfId="2" applyFont="1" applyFill="1" applyBorder="1" applyAlignment="1">
      <alignment vertical="top"/>
    </xf>
    <xf numFmtId="14" fontId="4" fillId="0" borderId="1" xfId="2" applyNumberFormat="1" applyFont="1" applyFill="1" applyBorder="1" applyAlignment="1">
      <alignment vertical="top"/>
    </xf>
    <xf numFmtId="49" fontId="4" fillId="0" borderId="1" xfId="2" applyNumberFormat="1" applyFont="1" applyFill="1" applyBorder="1" applyAlignment="1">
      <alignment vertical="top"/>
    </xf>
    <xf numFmtId="0" fontId="4" fillId="0" borderId="1" xfId="2" applyFont="1" applyFill="1" applyBorder="1" applyAlignment="1">
      <alignment vertical="top" wrapText="1"/>
    </xf>
    <xf numFmtId="0" fontId="4" fillId="0" borderId="1" xfId="2" applyFont="1" applyBorder="1" applyAlignment="1">
      <alignment vertical="top" wrapText="1"/>
    </xf>
    <xf numFmtId="0" fontId="0" fillId="4" borderId="0" xfId="0" applyFont="1" applyFill="1" applyAlignment="1">
      <alignment horizontal="left" vertical="top" wrapText="1"/>
    </xf>
    <xf numFmtId="0" fontId="0" fillId="0" borderId="0" xfId="0" applyAlignment="1">
      <alignment vertical="top"/>
    </xf>
    <xf numFmtId="0" fontId="3" fillId="0" borderId="0" xfId="0" applyFont="1" applyAlignment="1">
      <alignment vertical="top"/>
    </xf>
    <xf numFmtId="0" fontId="2" fillId="0" borderId="0" xfId="0" applyFont="1" applyAlignment="1">
      <alignment vertical="top" wrapText="1"/>
    </xf>
    <xf numFmtId="0" fontId="2" fillId="0" borderId="0" xfId="0" applyFont="1" applyAlignment="1">
      <alignment horizontal="left" vertical="top" wrapText="1"/>
    </xf>
    <xf numFmtId="0" fontId="5" fillId="0" borderId="0" xfId="0" applyFont="1" applyAlignment="1">
      <alignment vertical="top" wrapText="1"/>
    </xf>
    <xf numFmtId="0" fontId="2" fillId="0" borderId="0" xfId="0" applyFont="1" applyAlignment="1">
      <alignment vertical="top"/>
    </xf>
    <xf numFmtId="0" fontId="3" fillId="0" borderId="0" xfId="0" applyFont="1" applyAlignment="1" applyProtection="1">
      <alignment vertical="top"/>
    </xf>
    <xf numFmtId="0" fontId="0" fillId="0" borderId="0" xfId="0" applyFill="1" applyAlignment="1">
      <alignment vertical="top"/>
    </xf>
    <xf numFmtId="0" fontId="0" fillId="0" borderId="0" xfId="0" applyFill="1" applyAlignment="1">
      <alignment vertical="top" wrapText="1"/>
    </xf>
    <xf numFmtId="0" fontId="0" fillId="0" borderId="0" xfId="0" applyFill="1" applyAlignment="1">
      <alignment horizontal="left" vertical="top" wrapText="1"/>
    </xf>
  </cellXfs>
  <cellStyles count="3">
    <cellStyle name="Normal" xfId="0" builtinId="0"/>
    <cellStyle name="Normal 2" xfId="2"/>
    <cellStyle name="Normal 3" xfId="1"/>
  </cellStyles>
  <dxfs count="6">
    <dxf>
      <font>
        <color rgb="FF00B050"/>
      </font>
    </dxf>
    <dxf>
      <fill>
        <patternFill>
          <bgColor theme="5" tint="0.59996337778862885"/>
        </patternFill>
      </fill>
    </dxf>
    <dxf>
      <font>
        <color rgb="FFFF0000"/>
      </font>
      <fill>
        <patternFill>
          <bgColor theme="5" tint="0.59996337778862885"/>
        </patternFill>
      </fill>
    </dxf>
    <dxf>
      <font>
        <color rgb="FF00B050"/>
      </font>
    </dxf>
    <dxf>
      <font>
        <color rgb="FFFF0000"/>
      </font>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abSelected="1" workbookViewId="0"/>
  </sheetViews>
  <sheetFormatPr defaultColWidth="9.140625" defaultRowHeight="15" x14ac:dyDescent="0.25"/>
  <cols>
    <col min="1" max="1" width="15.5703125" style="6" customWidth="1"/>
    <col min="2" max="2" width="34" style="6" bestFit="1" customWidth="1"/>
    <col min="3" max="3" width="63.28515625" style="7" customWidth="1"/>
    <col min="4" max="4" width="12.140625" style="6" bestFit="1" customWidth="1"/>
    <col min="5" max="5" width="30.42578125" style="7" customWidth="1"/>
    <col min="6" max="6" width="23.5703125" style="6" bestFit="1" customWidth="1"/>
    <col min="7" max="16384" width="9.140625" style="6"/>
  </cols>
  <sheetData>
    <row r="1" spans="1:7" s="2" customFormat="1" x14ac:dyDescent="0.25">
      <c r="A1" s="21" t="s">
        <v>29</v>
      </c>
      <c r="B1" s="22" t="s">
        <v>30</v>
      </c>
      <c r="C1" s="22" t="s">
        <v>31</v>
      </c>
      <c r="D1" s="21" t="s">
        <v>32</v>
      </c>
      <c r="E1" s="23" t="s">
        <v>33</v>
      </c>
      <c r="F1" s="23" t="s">
        <v>34</v>
      </c>
      <c r="G1" s="24" t="s">
        <v>35</v>
      </c>
    </row>
    <row r="2" spans="1:7" ht="75" x14ac:dyDescent="0.25">
      <c r="A2" s="25" t="s">
        <v>4</v>
      </c>
      <c r="B2" s="26" t="s">
        <v>36</v>
      </c>
      <c r="C2" s="26" t="s">
        <v>37</v>
      </c>
      <c r="D2" s="25" t="s">
        <v>0</v>
      </c>
      <c r="E2" s="26" t="s">
        <v>38</v>
      </c>
      <c r="F2" s="27" t="s">
        <v>39</v>
      </c>
      <c r="G2" s="25" t="s">
        <v>40</v>
      </c>
    </row>
    <row r="3" spans="1:7" ht="30" x14ac:dyDescent="0.25">
      <c r="A3" s="25" t="s">
        <v>5</v>
      </c>
      <c r="B3" s="26" t="s">
        <v>41</v>
      </c>
      <c r="C3" s="26" t="s">
        <v>42</v>
      </c>
      <c r="D3" s="25" t="s">
        <v>0</v>
      </c>
      <c r="E3" s="26" t="s">
        <v>38</v>
      </c>
      <c r="F3" s="27" t="s">
        <v>39</v>
      </c>
      <c r="G3" s="25" t="s">
        <v>40</v>
      </c>
    </row>
    <row r="4" spans="1:7" ht="30" x14ac:dyDescent="0.25">
      <c r="A4" s="25" t="s">
        <v>6</v>
      </c>
      <c r="B4" s="26" t="s">
        <v>43</v>
      </c>
      <c r="C4" s="26" t="s">
        <v>44</v>
      </c>
      <c r="D4" s="25" t="s">
        <v>0</v>
      </c>
      <c r="E4" s="26" t="s">
        <v>38</v>
      </c>
      <c r="F4" s="27" t="s">
        <v>39</v>
      </c>
      <c r="G4" s="25" t="s">
        <v>40</v>
      </c>
    </row>
    <row r="5" spans="1:7" ht="75" x14ac:dyDescent="0.25">
      <c r="A5" s="25" t="s">
        <v>7</v>
      </c>
      <c r="B5" s="26" t="s">
        <v>83</v>
      </c>
      <c r="C5" s="26" t="s">
        <v>45</v>
      </c>
      <c r="D5" s="25" t="s">
        <v>0</v>
      </c>
      <c r="E5" s="26" t="s">
        <v>38</v>
      </c>
      <c r="F5" s="26" t="s">
        <v>46</v>
      </c>
      <c r="G5" s="25" t="s">
        <v>40</v>
      </c>
    </row>
    <row r="6" spans="1:7" ht="30" x14ac:dyDescent="0.25">
      <c r="A6" s="3" t="s">
        <v>8</v>
      </c>
      <c r="B6" s="28" t="s">
        <v>47</v>
      </c>
      <c r="C6" s="29" t="s">
        <v>48</v>
      </c>
      <c r="D6" s="5" t="s">
        <v>0</v>
      </c>
      <c r="E6" s="26" t="s">
        <v>38</v>
      </c>
      <c r="F6" s="26" t="s">
        <v>49</v>
      </c>
      <c r="G6" s="30" t="s">
        <v>25</v>
      </c>
    </row>
    <row r="7" spans="1:7" ht="30" x14ac:dyDescent="0.25">
      <c r="A7" s="3" t="s">
        <v>9</v>
      </c>
      <c r="B7" s="28" t="s">
        <v>50</v>
      </c>
      <c r="C7" s="29" t="s">
        <v>51</v>
      </c>
      <c r="D7" s="5" t="s">
        <v>0</v>
      </c>
      <c r="E7" s="26" t="s">
        <v>38</v>
      </c>
      <c r="F7" s="27" t="s">
        <v>39</v>
      </c>
      <c r="G7" s="30" t="s">
        <v>25</v>
      </c>
    </row>
    <row r="8" spans="1:7" ht="30" x14ac:dyDescent="0.25">
      <c r="A8" s="3" t="s">
        <v>10</v>
      </c>
      <c r="B8" s="28" t="s">
        <v>52</v>
      </c>
      <c r="C8" s="4" t="s">
        <v>53</v>
      </c>
      <c r="D8" s="3" t="s">
        <v>11</v>
      </c>
      <c r="E8" s="26" t="s">
        <v>54</v>
      </c>
      <c r="F8" s="3" t="s">
        <v>12</v>
      </c>
      <c r="G8" s="30" t="s">
        <v>25</v>
      </c>
    </row>
    <row r="9" spans="1:7" ht="30" x14ac:dyDescent="0.25">
      <c r="A9" s="3" t="s">
        <v>13</v>
      </c>
      <c r="B9" s="28" t="s">
        <v>55</v>
      </c>
      <c r="C9" s="4" t="s">
        <v>56</v>
      </c>
      <c r="D9" s="3" t="s">
        <v>11</v>
      </c>
      <c r="E9" s="26" t="s">
        <v>54</v>
      </c>
      <c r="F9" s="3" t="s">
        <v>12</v>
      </c>
      <c r="G9" s="30" t="s">
        <v>25</v>
      </c>
    </row>
    <row r="10" spans="1:7" ht="45" x14ac:dyDescent="0.25">
      <c r="A10" s="3" t="s">
        <v>14</v>
      </c>
      <c r="B10" s="28" t="s">
        <v>26</v>
      </c>
      <c r="C10" s="26" t="s">
        <v>57</v>
      </c>
      <c r="D10" s="5" t="s">
        <v>0</v>
      </c>
      <c r="E10" s="26" t="s">
        <v>58</v>
      </c>
      <c r="F10" s="8" t="s">
        <v>2</v>
      </c>
      <c r="G10" s="30" t="s">
        <v>25</v>
      </c>
    </row>
    <row r="11" spans="1:7" ht="45" x14ac:dyDescent="0.25">
      <c r="A11" s="3" t="s">
        <v>15</v>
      </c>
      <c r="B11" s="28" t="s">
        <v>27</v>
      </c>
      <c r="C11" s="26" t="s">
        <v>59</v>
      </c>
      <c r="D11" s="5" t="s">
        <v>0</v>
      </c>
      <c r="E11" s="26" t="s">
        <v>58</v>
      </c>
      <c r="F11" s="26" t="s">
        <v>1</v>
      </c>
      <c r="G11" s="30" t="s">
        <v>25</v>
      </c>
    </row>
    <row r="12" spans="1:7" ht="45" x14ac:dyDescent="0.25">
      <c r="A12" s="3" t="s">
        <v>16</v>
      </c>
      <c r="B12" s="3" t="s">
        <v>60</v>
      </c>
      <c r="C12" s="4" t="s">
        <v>61</v>
      </c>
      <c r="D12" s="5" t="s">
        <v>0</v>
      </c>
      <c r="E12" s="26" t="s">
        <v>38</v>
      </c>
      <c r="F12" s="4" t="s">
        <v>100</v>
      </c>
      <c r="G12" s="30" t="s">
        <v>25</v>
      </c>
    </row>
    <row r="13" spans="1:7" ht="150" x14ac:dyDescent="0.25">
      <c r="A13" s="3" t="s">
        <v>17</v>
      </c>
      <c r="B13" s="3" t="s">
        <v>62</v>
      </c>
      <c r="C13" s="4" t="s">
        <v>63</v>
      </c>
      <c r="D13" s="3" t="s">
        <v>0</v>
      </c>
      <c r="E13" s="26" t="s">
        <v>38</v>
      </c>
      <c r="F13" s="4" t="s">
        <v>64</v>
      </c>
      <c r="G13" s="30" t="s">
        <v>25</v>
      </c>
    </row>
    <row r="14" spans="1:7" ht="30" x14ac:dyDescent="0.25">
      <c r="A14" s="3" t="s">
        <v>18</v>
      </c>
      <c r="B14" s="3" t="s">
        <v>65</v>
      </c>
      <c r="C14" s="26" t="s">
        <v>66</v>
      </c>
      <c r="D14" s="8" t="s">
        <v>0</v>
      </c>
      <c r="E14" s="26" t="s">
        <v>38</v>
      </c>
      <c r="F14" s="26" t="s">
        <v>49</v>
      </c>
      <c r="G14" s="30" t="s">
        <v>25</v>
      </c>
    </row>
    <row r="15" spans="1:7" x14ac:dyDescent="0.25">
      <c r="A15" s="3" t="s">
        <v>3</v>
      </c>
      <c r="B15" s="3" t="s">
        <v>67</v>
      </c>
      <c r="C15" s="5" t="s">
        <v>68</v>
      </c>
      <c r="D15" s="3" t="s">
        <v>19</v>
      </c>
      <c r="E15" s="4" t="s">
        <v>69</v>
      </c>
      <c r="F15" s="3" t="s">
        <v>20</v>
      </c>
      <c r="G15" s="30" t="s">
        <v>25</v>
      </c>
    </row>
    <row r="16" spans="1:7" x14ac:dyDescent="0.25">
      <c r="A16" s="3" t="s">
        <v>22</v>
      </c>
      <c r="B16" s="3" t="s">
        <v>70</v>
      </c>
      <c r="C16" s="5" t="s">
        <v>71</v>
      </c>
      <c r="D16" s="3" t="s">
        <v>21</v>
      </c>
      <c r="E16" s="4" t="s">
        <v>72</v>
      </c>
      <c r="F16" s="3" t="s">
        <v>0</v>
      </c>
      <c r="G16" s="30" t="s">
        <v>25</v>
      </c>
    </row>
    <row r="17" spans="1:7" ht="30" x14ac:dyDescent="0.25">
      <c r="A17" s="3" t="s">
        <v>24</v>
      </c>
      <c r="B17" s="28" t="s">
        <v>73</v>
      </c>
      <c r="C17" s="4" t="s">
        <v>74</v>
      </c>
      <c r="D17" s="3" t="s">
        <v>11</v>
      </c>
      <c r="E17" s="26" t="s">
        <v>54</v>
      </c>
      <c r="F17" s="31" t="s">
        <v>23</v>
      </c>
      <c r="G17" s="30" t="s">
        <v>25</v>
      </c>
    </row>
  </sheetData>
  <sheetProtection algorithmName="SHA-512" hashValue="f5TkwrJlaNh9EFOXbg8sIOJgagcGzu7Z1OCIfd7BAa1jeD1of33q7GsSRldQ/PjW6XQcjA1O2H/riKN+bQHwLQ==" saltValue="GT4GPSkbiVLRhBOk2QHhB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heetViews>
  <sheetFormatPr defaultColWidth="9.140625" defaultRowHeight="15" x14ac:dyDescent="0.25"/>
  <cols>
    <col min="1" max="1" width="15.140625" style="13" customWidth="1"/>
    <col min="2" max="2" width="19.7109375" style="13" bestFit="1" customWidth="1"/>
    <col min="3" max="3" width="37.42578125" style="13" customWidth="1"/>
    <col min="4" max="4" width="28.7109375" style="13" customWidth="1"/>
    <col min="5" max="16384" width="9.140625" style="13"/>
  </cols>
  <sheetData>
    <row r="1" spans="1:3" x14ac:dyDescent="0.25">
      <c r="A1" s="32" t="s">
        <v>29</v>
      </c>
      <c r="B1" s="33" t="s">
        <v>30</v>
      </c>
      <c r="C1" s="33" t="s">
        <v>75</v>
      </c>
    </row>
    <row r="2" spans="1:3" x14ac:dyDescent="0.25">
      <c r="A2" s="34" t="s">
        <v>4</v>
      </c>
      <c r="B2" s="35" t="s">
        <v>36</v>
      </c>
      <c r="C2" s="17"/>
    </row>
    <row r="3" spans="1:3" x14ac:dyDescent="0.25">
      <c r="A3" s="34" t="s">
        <v>5</v>
      </c>
      <c r="B3" s="35" t="s">
        <v>41</v>
      </c>
      <c r="C3" s="17"/>
    </row>
    <row r="4" spans="1:3" x14ac:dyDescent="0.25">
      <c r="A4" s="34" t="s">
        <v>6</v>
      </c>
      <c r="B4" s="35" t="s">
        <v>43</v>
      </c>
      <c r="C4" s="17"/>
    </row>
    <row r="5" spans="1:3" x14ac:dyDescent="0.25">
      <c r="A5" s="34" t="s">
        <v>7</v>
      </c>
      <c r="B5" s="26" t="s">
        <v>83</v>
      </c>
      <c r="C5" s="17"/>
    </row>
  </sheetData>
  <sheetProtection algorithmName="SHA-512" hashValue="wDlSs7YxU4WkaGiG+y+msOuSLqxKgeA2yNQt06vzCJ9/rSYGTwKfIkGDQFbZXI5UeZHxJVanNsnKovQ+ql/vAg==" saltValue="HnkMVwa7zAARplIY4XbYvA==" spinCount="100000" sheet="1" objects="1" scenarios="1"/>
  <dataValidations count="1">
    <dataValidation type="textLength" allowBlank="1" showInputMessage="1" showErrorMessage="1" errorTitle="Attenzione intervallo di valore" error="Testo libero; max. 50 caratteri" sqref="C2:C4">
      <formula1>1</formula1>
      <formula2>50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Title="Attenzione intervallo di valore" error="Scegliere un valore dall'elenco a discesa">
          <x14:formula1>
            <xm:f>Elenco_a_discesa!$A$2:$A$5</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workbookViewId="0"/>
  </sheetViews>
  <sheetFormatPr defaultColWidth="9.140625" defaultRowHeight="15" x14ac:dyDescent="0.25"/>
  <cols>
    <col min="1" max="1" width="19.140625" style="51" bestFit="1" customWidth="1"/>
    <col min="2" max="2" width="11" style="51" customWidth="1"/>
    <col min="3" max="3" width="13.140625" style="51" bestFit="1" customWidth="1"/>
    <col min="4" max="4" width="12.42578125" style="51" bestFit="1" customWidth="1"/>
    <col min="5" max="5" width="10.28515625" style="48" bestFit="1" customWidth="1"/>
    <col min="6" max="6" width="11.28515625" style="48" bestFit="1" customWidth="1"/>
    <col min="7" max="8" width="14.85546875" style="46" bestFit="1" customWidth="1"/>
    <col min="9" max="9" width="15.7109375" style="17" bestFit="1" customWidth="1"/>
    <col min="10" max="10" width="24.5703125" style="17" bestFit="1" customWidth="1"/>
    <col min="11" max="11" width="28.5703125" style="17" bestFit="1" customWidth="1"/>
    <col min="12" max="16384" width="9.140625" style="13"/>
  </cols>
  <sheetData>
    <row r="1" spans="1:11" s="12" customFormat="1" x14ac:dyDescent="0.25">
      <c r="A1" s="49" t="s">
        <v>4</v>
      </c>
      <c r="B1" s="49" t="s">
        <v>7</v>
      </c>
      <c r="C1" s="49" t="s">
        <v>8</v>
      </c>
      <c r="D1" s="49" t="s">
        <v>9</v>
      </c>
      <c r="E1" s="47" t="s">
        <v>10</v>
      </c>
      <c r="F1" s="47" t="s">
        <v>13</v>
      </c>
      <c r="G1" s="36" t="s">
        <v>14</v>
      </c>
      <c r="H1" s="36" t="s">
        <v>15</v>
      </c>
      <c r="I1" s="36" t="s">
        <v>16</v>
      </c>
      <c r="J1" s="36" t="s">
        <v>17</v>
      </c>
      <c r="K1" s="36" t="s">
        <v>18</v>
      </c>
    </row>
    <row r="2" spans="1:11" s="12" customFormat="1" x14ac:dyDescent="0.25">
      <c r="A2" s="53" t="s">
        <v>36</v>
      </c>
      <c r="B2" s="52" t="s">
        <v>83</v>
      </c>
      <c r="C2" s="49" t="s">
        <v>47</v>
      </c>
      <c r="D2" s="49" t="s">
        <v>50</v>
      </c>
      <c r="E2" s="47" t="s">
        <v>52</v>
      </c>
      <c r="F2" s="47" t="s">
        <v>55</v>
      </c>
      <c r="G2" s="36" t="s">
        <v>26</v>
      </c>
      <c r="H2" s="36" t="s">
        <v>27</v>
      </c>
      <c r="I2" s="36" t="s">
        <v>60</v>
      </c>
      <c r="J2" s="36" t="s">
        <v>62</v>
      </c>
      <c r="K2" s="36" t="s">
        <v>65</v>
      </c>
    </row>
    <row r="3" spans="1:11" x14ac:dyDescent="0.25">
      <c r="C3" s="50"/>
      <c r="D3" s="50"/>
      <c r="E3" s="38"/>
      <c r="F3" s="38"/>
      <c r="G3" s="45"/>
      <c r="H3" s="45"/>
      <c r="I3" s="15"/>
      <c r="J3" s="15"/>
      <c r="K3" s="16"/>
    </row>
    <row r="4" spans="1:11" x14ac:dyDescent="0.25">
      <c r="C4" s="50"/>
      <c r="D4" s="50"/>
      <c r="E4" s="38"/>
      <c r="F4" s="38"/>
      <c r="G4" s="45"/>
      <c r="H4" s="45"/>
      <c r="I4" s="15"/>
    </row>
    <row r="5" spans="1:11" x14ac:dyDescent="0.25">
      <c r="I5" s="15"/>
    </row>
    <row r="6" spans="1:11" x14ac:dyDescent="0.25">
      <c r="I6" s="15"/>
    </row>
    <row r="7" spans="1:11" x14ac:dyDescent="0.25">
      <c r="I7" s="15"/>
    </row>
  </sheetData>
  <sheetProtection algorithmName="SHA-512" hashValue="QnaEzcJgZI/wj1OGPjCxHCORCUIIiJTCDAuUVNm1CfVruIZXSruVqF54I9eqj7iGLBX3deHzCGU4cgw6bkZ70A==" saltValue="4I/uLyrUkG975cXlV8HZwQ==" spinCount="100000" sheet="1" objects="1" scenarios="1"/>
  <dataValidations count="12">
    <dataValidation allowBlank="1" showInputMessage="1" showErrorMessage="1" errorTitle="Attention plage de valeurs" error="Texte libre" sqref="C1:C2 K1:K2"/>
    <dataValidation type="textLength" allowBlank="1" showInputMessage="1" showErrorMessage="1" errorTitle="Attention plage de valeurs" error="Texte libre; max. 50 signes" sqref="D1:D2">
      <formula1>1</formula1>
      <formula2>50</formula2>
    </dataValidation>
    <dataValidation type="decimal" operator="greaterThan" allowBlank="1" showInputMessage="1" showErrorMessage="1" errorTitle="Attention plage de valeurs" error="&gt;0 [Nombre décimal]" sqref="E1:F2">
      <formula1>0</formula1>
    </dataValidation>
    <dataValidation type="whole" allowBlank="1" showInputMessage="1" showErrorMessage="1" errorTitle="Attention plage de valeurs" error="1000000-1999999 [Nombre entier]" sqref="G1:G2">
      <formula1>1000000</formula1>
      <formula2>1999999</formula2>
    </dataValidation>
    <dataValidation type="whole" allowBlank="1" showInputMessage="1" showErrorMessage="1" errorTitle="Attention plage de valeurs" error="2000000-2999999 [Nombre entier]" sqref="H1:H2">
      <formula1>2000000</formula1>
      <formula2>2999999</formula2>
    </dataValidation>
    <dataValidation allowBlank="1" showInputMessage="1" showErrorMessage="1" errorTitle="Attention plage de valeurs" error="Veuillez choisir une valeur dans la liste déroulante" sqref="B1"/>
    <dataValidation allowBlank="1" showInputMessage="1" showErrorMessage="1" errorTitle="Attenzione intervallo di valore" error="Testo libero" sqref="K3:K1048576 C3:C1048576"/>
    <dataValidation type="textLength" allowBlank="1" showInputMessage="1" showErrorMessage="1" errorTitle="Attenzione intervallo di valore" error="Testo libero; max. 50 caratteri" sqref="A3:A1048576 D3:D1048576">
      <formula1>1</formula1>
      <formula2>50</formula2>
    </dataValidation>
    <dataValidation type="decimal" operator="greaterThan" allowBlank="1" showInputMessage="1" showErrorMessage="1" errorTitle="Attenzione intervallo di valore" error="&gt;0 [Numero decimale]" sqref="E3:F1048576">
      <formula1>0</formula1>
    </dataValidation>
    <dataValidation type="whole" allowBlank="1" showInputMessage="1" showErrorMessage="1" errorTitle="Attenzione intervallo di valore" error="2000000-2999999 [Nombre entier]" sqref="G3:G1048576">
      <formula1>2000000</formula1>
      <formula2>2999999</formula2>
    </dataValidation>
    <dataValidation type="whole" allowBlank="1" showInputMessage="1" showErrorMessage="1" errorTitle="Attenzione intervallo di valore" error="1000000-1999999 [Nombre entier]" sqref="H3:H1048576">
      <formula1>1000000</formula1>
      <formula2>1999999</formula2>
    </dataValidation>
    <dataValidation allowBlank="1" showInputMessage="1" showErrorMessage="1" errorTitle="Attenzione intervallo di valore" error="Scegliere un valore dall'elenco a discesa" sqref="J1:J2"/>
  </dataValidations>
  <pageMargins left="0.7" right="0.7" top="0.75" bottom="0.75" header="0.3" footer="0.3"/>
  <pageSetup paperSize="9" orientation="portrait" horizontalDpi="4294967295" verticalDpi="4294967295" r:id="rId1"/>
  <extLst>
    <ext xmlns:x14="http://schemas.microsoft.com/office/spreadsheetml/2009/9/main" uri="{CCE6A557-97BC-4b89-ADB6-D9C93CAAB3DF}">
      <x14:dataValidations xmlns:xm="http://schemas.microsoft.com/office/excel/2006/main" count="3">
        <x14:dataValidation type="list" allowBlank="1" showInputMessage="1" showErrorMessage="1" errorTitle="Attenzione intervallo di valore" error="Scegliere un valore dall'elenco a discesa">
          <x14:formula1>
            <xm:f>Elenco_a_discesa!$B$2:$B$3</xm:f>
          </x14:formula1>
          <xm:sqref>I3:I1048576</xm:sqref>
        </x14:dataValidation>
        <x14:dataValidation type="list" allowBlank="1" showInputMessage="1" showErrorMessage="1" errorTitle="Attenzione intervallo di valore" error="Scegliere un valore dall'elenco a discesa">
          <x14:formula1>
            <xm:f>Elenco_a_discesa!$A$2:$A$5</xm:f>
          </x14:formula1>
          <xm:sqref>B3:B1048576</xm:sqref>
        </x14:dataValidation>
        <x14:dataValidation type="list" allowBlank="1" showInputMessage="1" showErrorMessage="1" errorTitle="Attenzione intervallo di valore" error="Scegliere un valore dall'elenco a discesa">
          <x14:formula1>
            <xm:f>Elenco_a_discesa!$C$2:$C$11</xm:f>
          </x14:formula1>
          <xm:sqref>J3:J1048576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election activeCell="A3" sqref="A3"/>
    </sheetView>
  </sheetViews>
  <sheetFormatPr defaultColWidth="9.140625" defaultRowHeight="15" x14ac:dyDescent="0.25"/>
  <cols>
    <col min="1" max="1" width="13" style="17" customWidth="1"/>
    <col min="2" max="2" width="30.5703125" style="44" customWidth="1"/>
    <col min="3" max="3" width="31.42578125" style="42" customWidth="1"/>
    <col min="4" max="4" width="23" style="39" customWidth="1"/>
    <col min="5" max="16384" width="9.140625" style="19"/>
  </cols>
  <sheetData>
    <row r="1" spans="1:4" s="18" customFormat="1" x14ac:dyDescent="0.25">
      <c r="A1" s="20" t="s">
        <v>8</v>
      </c>
      <c r="B1" s="43" t="s">
        <v>3</v>
      </c>
      <c r="C1" s="40" t="s">
        <v>22</v>
      </c>
      <c r="D1" s="37" t="s">
        <v>24</v>
      </c>
    </row>
    <row r="2" spans="1:4" s="18" customFormat="1" x14ac:dyDescent="0.25">
      <c r="A2" s="20" t="s">
        <v>47</v>
      </c>
      <c r="B2" s="43" t="s">
        <v>67</v>
      </c>
      <c r="C2" s="40" t="s">
        <v>70</v>
      </c>
      <c r="D2" s="37" t="s">
        <v>73</v>
      </c>
    </row>
    <row r="3" spans="1:4" x14ac:dyDescent="0.25">
      <c r="A3" s="14"/>
      <c r="C3" s="41"/>
      <c r="D3" s="38"/>
    </row>
  </sheetData>
  <sheetProtection algorithmName="SHA-512" hashValue="HszMEuGHI919aOSwa0wj6eZs11bu4tRHup/8MTNefcMw4tUF2y/Wje1tMW3EMe2zrYu2NaI/2fHKO/xhH4mzdg==" saltValue="hWH58nTYcdWiQQrXLr2T0A==" spinCount="100000" sheet="1" objects="1" scenarios="1"/>
  <dataValidations count="8">
    <dataValidation type="decimal" allowBlank="1" showInputMessage="1" showErrorMessage="1" errorTitle="Attention plage de valeurs" error="-20-40 [Nombre décimal]" sqref="D1:D2">
      <formula1>-20</formula1>
      <formula2>40</formula2>
    </dataValidation>
    <dataValidation allowBlank="1" showInputMessage="1" showErrorMessage="1" errorTitle="Attention plage de valeurs" error="Texte libre" sqref="A1:A2"/>
    <dataValidation type="date" operator="greaterThanOrEqual" allowBlank="1" showInputMessage="1" showErrorMessage="1" errorTitle="Attention plage de valeurs" error="&gt; 2020-01-01 [yyyy-mm-dd]" sqref="B1:B2">
      <formula1>43831</formula1>
    </dataValidation>
    <dataValidation type="time" allowBlank="1" showInputMessage="1" showErrorMessage="1" errorTitle="Attention plage de valeurs" error="[hh:mm:ss]" sqref="C1:C2">
      <formula1>0</formula1>
      <formula2>0.999988425925926</formula2>
    </dataValidation>
    <dataValidation allowBlank="1" showInputMessage="1" showErrorMessage="1" errorTitle="Attenzione intervallo di valore" error="Testo libero" sqref="A3:A1048576"/>
    <dataValidation type="date" operator="greaterThanOrEqual" allowBlank="1" showInputMessage="1" showErrorMessage="1" errorTitle="Attenzione intervallo di valore" error="&gt; 2020-01-01 [yyyy-mm-dd]" sqref="B3:B1048576">
      <formula1>43831</formula1>
    </dataValidation>
    <dataValidation type="time" allowBlank="1" showInputMessage="1" showErrorMessage="1" errorTitle="Attenzione intervallo di valore" error="[hh:mm:ss]" sqref="C3:C1048576">
      <formula1>0</formula1>
      <formula2>0.999988425925926</formula2>
    </dataValidation>
    <dataValidation type="decimal" allowBlank="1" showInputMessage="1" showErrorMessage="1" errorTitle="Attenzione intervallo di valore" error="-20-40 [Numero decimale]" sqref="D3:D1048576">
      <formula1>-20</formula1>
      <formula2>40</formula2>
    </dataValidation>
  </dataValidations>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ColWidth="9.140625" defaultRowHeight="15" x14ac:dyDescent="0.25"/>
  <cols>
    <col min="1" max="1" width="19" style="11" bestFit="1" customWidth="1"/>
    <col min="2" max="2" width="23.7109375" style="11" bestFit="1" customWidth="1"/>
    <col min="3" max="3" width="29.85546875" style="11" bestFit="1" customWidth="1"/>
    <col min="4" max="16384" width="9.140625" style="11"/>
  </cols>
  <sheetData>
    <row r="1" spans="1:3" x14ac:dyDescent="0.25">
      <c r="A1" s="9" t="s">
        <v>83</v>
      </c>
      <c r="B1" s="1" t="s">
        <v>60</v>
      </c>
      <c r="C1" s="10" t="s">
        <v>62</v>
      </c>
    </row>
    <row r="2" spans="1:3" x14ac:dyDescent="0.25">
      <c r="A2" s="11" t="s">
        <v>93</v>
      </c>
      <c r="B2" s="11" t="s">
        <v>99</v>
      </c>
      <c r="C2" s="11" t="s">
        <v>84</v>
      </c>
    </row>
    <row r="3" spans="1:3" x14ac:dyDescent="0.25">
      <c r="A3" s="11" t="s">
        <v>94</v>
      </c>
      <c r="B3" s="11" t="s">
        <v>92</v>
      </c>
      <c r="C3" s="11" t="s">
        <v>85</v>
      </c>
    </row>
    <row r="4" spans="1:3" x14ac:dyDescent="0.25">
      <c r="A4" s="11" t="s">
        <v>95</v>
      </c>
      <c r="C4" s="11" t="s">
        <v>86</v>
      </c>
    </row>
    <row r="5" spans="1:3" x14ac:dyDescent="0.25">
      <c r="A5" s="11" t="s">
        <v>96</v>
      </c>
      <c r="C5" s="11" t="s">
        <v>28</v>
      </c>
    </row>
    <row r="6" spans="1:3" x14ac:dyDescent="0.25">
      <c r="C6" s="11" t="s">
        <v>87</v>
      </c>
    </row>
    <row r="7" spans="1:3" x14ac:dyDescent="0.25">
      <c r="C7" s="11" t="s">
        <v>88</v>
      </c>
    </row>
    <row r="8" spans="1:3" x14ac:dyDescent="0.25">
      <c r="C8" s="11" t="s">
        <v>89</v>
      </c>
    </row>
    <row r="9" spans="1:3" x14ac:dyDescent="0.25">
      <c r="C9" s="11" t="s">
        <v>90</v>
      </c>
    </row>
    <row r="10" spans="1:3" x14ac:dyDescent="0.25">
      <c r="C10" s="11" t="s">
        <v>91</v>
      </c>
    </row>
    <row r="11" spans="1:3" x14ac:dyDescent="0.25">
      <c r="C11" s="11" t="s">
        <v>103</v>
      </c>
    </row>
  </sheetData>
  <sheetProtection algorithmName="SHA-512" hashValue="BePVbaElLruFtIBQcrwfANJC5BVUrgeaNx7JLpVbvxdVVK7sKkWHHDkze+8T1MzSek5sHUFBIVQPsAYsTulAOA==" saltValue="Zkcv0gS2RXEuHqOQSKczUQ=="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zoomScaleNormal="100" workbookViewId="0">
      <selection activeCell="A2" sqref="A2"/>
    </sheetView>
  </sheetViews>
  <sheetFormatPr defaultRowHeight="15" x14ac:dyDescent="0.25"/>
  <cols>
    <col min="1" max="1" width="5" style="68" bestFit="1" customWidth="1"/>
    <col min="2" max="2" width="34" style="68" bestFit="1" customWidth="1"/>
    <col min="3" max="3" width="26.28515625" style="68" bestFit="1" customWidth="1"/>
    <col min="4" max="4" width="7" style="69" customWidth="1"/>
    <col min="5" max="5" width="26.7109375" style="68" bestFit="1" customWidth="1"/>
    <col min="6" max="6" width="17.28515625" style="68" bestFit="1" customWidth="1"/>
    <col min="7" max="7" width="25.28515625" style="68" customWidth="1"/>
    <col min="8" max="8" width="43.140625" style="68" bestFit="1" customWidth="1"/>
    <col min="9" max="9" width="33.85546875" style="68" bestFit="1" customWidth="1"/>
    <col min="10" max="10" width="9.140625" style="68"/>
    <col min="11" max="11" width="40" style="68" bestFit="1" customWidth="1"/>
    <col min="12" max="16384" width="9.140625" style="68"/>
  </cols>
  <sheetData>
    <row r="1" spans="1:12" ht="29.25" customHeight="1" x14ac:dyDescent="0.25">
      <c r="A1" s="67" t="s">
        <v>123</v>
      </c>
      <c r="B1" s="67"/>
      <c r="C1" s="67"/>
      <c r="D1" s="67"/>
      <c r="E1" s="67"/>
      <c r="F1" s="67"/>
      <c r="G1" s="67"/>
      <c r="H1" s="67"/>
    </row>
    <row r="2" spans="1:12" x14ac:dyDescent="0.25">
      <c r="C2" s="69"/>
    </row>
    <row r="3" spans="1:12" ht="32.25" customHeight="1" x14ac:dyDescent="0.25">
      <c r="A3" s="70" t="s">
        <v>111</v>
      </c>
      <c r="B3" s="71" t="s">
        <v>30</v>
      </c>
      <c r="C3" s="72" t="s">
        <v>126</v>
      </c>
      <c r="D3" s="72"/>
      <c r="E3" s="70" t="s">
        <v>127</v>
      </c>
      <c r="F3" s="73" t="s">
        <v>128</v>
      </c>
      <c r="G3" s="73" t="s">
        <v>129</v>
      </c>
      <c r="H3" s="70" t="s">
        <v>130</v>
      </c>
    </row>
    <row r="4" spans="1:12" x14ac:dyDescent="0.25">
      <c r="A4" s="74" t="s">
        <v>4</v>
      </c>
      <c r="B4" s="3" t="s">
        <v>36</v>
      </c>
      <c r="C4" s="68" t="s">
        <v>124</v>
      </c>
      <c r="E4" s="68" t="str">
        <f>IF((ISBLANK(DatiIntestazione!C2)=TRUE),"no","si")</f>
        <v>no</v>
      </c>
      <c r="F4" s="68" t="str">
        <f>IF(E4="no","",(IF(ISTEXT(DatiIntestazione!C2)=TRUE,"si","no")))</f>
        <v/>
      </c>
      <c r="G4" s="68" t="str">
        <f>IF(E4="no","",(IF((LEN(DatiIntestazione!C2))&lt;51,"si","no")))</f>
        <v/>
      </c>
    </row>
    <row r="5" spans="1:12" x14ac:dyDescent="0.25">
      <c r="A5" s="5" t="s">
        <v>5</v>
      </c>
      <c r="B5" s="6" t="s">
        <v>41</v>
      </c>
      <c r="C5" s="68" t="s">
        <v>124</v>
      </c>
      <c r="E5" s="68" t="str">
        <f>IF((ISBLANK(DatiIntestazione!C3)=TRUE),"no","si")</f>
        <v>no</v>
      </c>
      <c r="F5" s="68" t="str">
        <f>IF(E5="no","",(IF(ISTEXT(DatiIntestazione!C3)=TRUE,"si","no")))</f>
        <v/>
      </c>
      <c r="G5" s="68" t="str">
        <f>IF(E5="no","",(IF((LEN(DatiIntestazione!C3))&lt;51,"si","no")))</f>
        <v/>
      </c>
    </row>
    <row r="6" spans="1:12" x14ac:dyDescent="0.25">
      <c r="A6" s="74" t="s">
        <v>6</v>
      </c>
      <c r="B6" s="3" t="s">
        <v>43</v>
      </c>
      <c r="C6" s="68" t="s">
        <v>124</v>
      </c>
      <c r="E6" s="68" t="str">
        <f>IF((ISBLANK(DatiIntestazione!C4)=TRUE),"no","si")</f>
        <v>no</v>
      </c>
      <c r="F6" s="68" t="str">
        <f>IF(E6="no","",(IF(ISTEXT(DatiIntestazione!C4)=TRUE,"si","no")))</f>
        <v/>
      </c>
      <c r="G6" s="68" t="str">
        <f>IF(E6="no","",(IF((LEN(DatiIntestazione!C4))&lt;51,"si","no")))</f>
        <v/>
      </c>
    </row>
    <row r="7" spans="1:12" x14ac:dyDescent="0.25">
      <c r="A7" s="5" t="s">
        <v>7</v>
      </c>
      <c r="B7" s="3" t="s">
        <v>83</v>
      </c>
      <c r="C7" s="68" t="s">
        <v>124</v>
      </c>
      <c r="E7" s="68" t="str">
        <f>IF((ISBLANK(DatiIntestazione!C5)=TRUE),"no","si")</f>
        <v>no</v>
      </c>
      <c r="F7" s="68" t="str">
        <f>IF(E7="no","",(IF(ISTEXT(DatiIntestazione!C5)=TRUE,"si","no")))</f>
        <v/>
      </c>
      <c r="G7" s="68" t="str">
        <f>IF(F7="","",IF((COUNTIF(Elenco_a_discesa!A2:A5,DatiIntestazione!C5)&gt;0)=TRUE,"si","no"))</f>
        <v/>
      </c>
    </row>
    <row r="8" spans="1:12" x14ac:dyDescent="0.25">
      <c r="A8" s="75" t="s">
        <v>8</v>
      </c>
      <c r="B8" s="76" t="s">
        <v>47</v>
      </c>
      <c r="C8" s="68" t="s">
        <v>97</v>
      </c>
      <c r="D8" s="69" t="s">
        <v>112</v>
      </c>
      <c r="E8" s="68" t="str">
        <f>IF((COUNTA(DatiIntestazione_Logger!C:C)-2)=0,"no","si")</f>
        <v>no</v>
      </c>
      <c r="F8" s="68" t="str">
        <f>IF(E8="no","",IF((COUNTIF(DatiIntestazione_Logger!C:C,"*")-2)=(COUNTA(DatiIntestazione_Logger!C:C)-2),"si","no"))</f>
        <v/>
      </c>
      <c r="G8" s="68" t="str">
        <f>IF(F8="si","si","")</f>
        <v/>
      </c>
      <c r="H8" s="68" t="str">
        <f>IF(E8="no","",IF((COUNTA(DatiIntestazione_Logger!C$1:C$50))=(SUMPRODUCT(MAX((DatiIntestazione_Logger!$A$1:$K$50&lt;&gt;"")*ROW(DatiIntestazione_Logger!$A$1:$K$50)))),"si","no"))</f>
        <v/>
      </c>
    </row>
    <row r="9" spans="1:12" x14ac:dyDescent="0.25">
      <c r="A9" s="75" t="s">
        <v>9</v>
      </c>
      <c r="B9" s="76" t="s">
        <v>50</v>
      </c>
      <c r="C9" s="68" t="s">
        <v>97</v>
      </c>
      <c r="D9" s="69" t="s">
        <v>113</v>
      </c>
      <c r="E9" s="68" t="str">
        <f>IF((COUNTA(DatiIntestazione_Logger!D:D)-2)=0,"no","si")</f>
        <v>no</v>
      </c>
      <c r="F9" s="68" t="str">
        <f>IF(E9="no","",IF((COUNTIF(DatiIntestazione_Logger!D:D,"*")-2)=(COUNTA(DatiIntestazione_Logger!D:D)-2),"si","no"))</f>
        <v/>
      </c>
      <c r="G9" s="68" t="str">
        <f>IF(F9="si","si","")</f>
        <v/>
      </c>
      <c r="H9" s="68" t="str">
        <f>IF(E9="no","",IF((COUNTA(DatiIntestazione_Logger!D$1:D$50))=(SUMPRODUCT(MAX((DatiIntestazione_Logger!$A$1:$K$50&lt;&gt;"")*ROW(DatiIntestazione_Logger!$A$1:$K$50)))),"si","no"))</f>
        <v/>
      </c>
    </row>
    <row r="10" spans="1:12" x14ac:dyDescent="0.25">
      <c r="A10" s="75" t="s">
        <v>10</v>
      </c>
      <c r="B10" s="76" t="s">
        <v>52</v>
      </c>
      <c r="C10" s="68" t="s">
        <v>97</v>
      </c>
      <c r="D10" s="69" t="s">
        <v>114</v>
      </c>
      <c r="E10" s="68" t="str">
        <f>IF((COUNTA(DatiIntestazione_Logger!E:E)-2)=0,"no","si")</f>
        <v>no</v>
      </c>
      <c r="F10" s="68" t="str">
        <f>IF(E10="no","",IF(COUNT(DatiIntestazione_Logger!E:E)=(COUNTA(DatiIntestazione_Logger!E:E)-2),"si","no"))</f>
        <v/>
      </c>
      <c r="G10" s="68" t="str">
        <f>IF(F10="","",(IF((COUNTIF(DatiIntestazione_Logger!E:E,"&gt;0"))=((COUNTA(DatiIntestazione_Logger!E:E)-2)),"si","no")))</f>
        <v/>
      </c>
      <c r="H10" s="68" t="str">
        <f>IF(E10="no","",IF((COUNTA(DatiIntestazione_Logger!E$1:E$50))=(SUMPRODUCT(MAX((DatiIntestazione_Logger!$A$1:$K$50&lt;&gt;"")*ROW(DatiIntestazione_Logger!$A$1:$K$50)))),"si","no"))</f>
        <v/>
      </c>
    </row>
    <row r="11" spans="1:12" x14ac:dyDescent="0.25">
      <c r="A11" s="75" t="s">
        <v>13</v>
      </c>
      <c r="B11" s="76" t="s">
        <v>55</v>
      </c>
      <c r="C11" s="68" t="s">
        <v>97</v>
      </c>
      <c r="D11" s="69" t="s">
        <v>115</v>
      </c>
      <c r="E11" s="68" t="str">
        <f>IF((COUNTA(DatiIntestazione_Logger!F:F)-2)=0,"no","si")</f>
        <v>no</v>
      </c>
      <c r="F11" s="68" t="str">
        <f>IF(E11="no","",IF(COUNT(DatiIntestazione_Logger!F:F)=(COUNTA(DatiIntestazione_Logger!F:F)-2),"si","no"))</f>
        <v/>
      </c>
      <c r="G11" s="68" t="str">
        <f>IF(F11="","",(IF((COUNTIF(DatiIntestazione_Logger!F:F,"&gt;0"))=((COUNTA(DatiIntestazione_Logger!F:F)-2)),"si","no")))</f>
        <v/>
      </c>
      <c r="H11" s="68" t="str">
        <f>IF(E11="no","",IF((COUNTA(DatiIntestazione_Logger!F$1:F$50))=(SUMPRODUCT(MAX((DatiIntestazione_Logger!$A$1:$K$50&lt;&gt;"")*ROW(DatiIntestazione_Logger!$A$1:$K$50)))),"si","no"))</f>
        <v/>
      </c>
    </row>
    <row r="12" spans="1:12" x14ac:dyDescent="0.25">
      <c r="A12" s="75" t="s">
        <v>14</v>
      </c>
      <c r="B12" s="76" t="s">
        <v>26</v>
      </c>
      <c r="C12" s="68" t="s">
        <v>97</v>
      </c>
      <c r="D12" s="69" t="s">
        <v>116</v>
      </c>
      <c r="E12" s="68" t="str">
        <f>IF((COUNTA(DatiIntestazione_Logger!G:G)-2)=0,"no","si")</f>
        <v>no</v>
      </c>
      <c r="F12" s="68" t="str">
        <f>IF(E12="no","",IF(COUNT(DatiIntestazione_Logger!G:G)=(COUNTA(DatiIntestazione_Logger!G:G)-2),"si","no"))</f>
        <v/>
      </c>
      <c r="G12" s="68" t="str">
        <f>IF(F12="","",(IF((COUNTIFS(DatiIntestazione_Logger!G:G,"&gt;=2000000",DatiIntestazione_Logger!G:G,"&lt;=2999999"))=((COUNTA(DatiIntestazione_Logger!G:G)-2)),"si","no")))</f>
        <v/>
      </c>
      <c r="H12" s="68" t="str">
        <f>IF(E12="no","",IF((COUNTA(DatiIntestazione_Logger!G$1:G$50))=(SUMPRODUCT(MAX((DatiIntestazione_Logger!$A$1:$K$50&lt;&gt;"")*ROW(DatiIntestazione_Logger!$A$1:$K$50)))),"si","no"))</f>
        <v/>
      </c>
    </row>
    <row r="13" spans="1:12" x14ac:dyDescent="0.25">
      <c r="A13" s="75" t="s">
        <v>15</v>
      </c>
      <c r="B13" s="77" t="s">
        <v>27</v>
      </c>
      <c r="C13" s="68" t="s">
        <v>97</v>
      </c>
      <c r="D13" s="69" t="s">
        <v>117</v>
      </c>
      <c r="E13" s="68" t="str">
        <f>IF((COUNTA(DatiIntestazione_Logger!H:H)-2)=0,"no","si")</f>
        <v>no</v>
      </c>
      <c r="F13" s="68" t="str">
        <f>IF(E13="no","",IF(COUNT(DatiIntestazione_Logger!G:G)=(COUNTA(DatiIntestazione_Logger!G:G)-2),"si","no"))</f>
        <v/>
      </c>
      <c r="G13" s="68" t="str">
        <f>IF(F13="","",(IF((COUNTIFS(DatiIntestazione_Logger!H:H,"&gt;=1000000",DatiIntestazione_Logger!H:H,"&lt;=1999999"))=((COUNTA(DatiIntestazione_Logger!H:H)-2)),"si","no")))</f>
        <v/>
      </c>
      <c r="H13" s="68" t="str">
        <f>IF(E13="no","",IF((COUNTA(DatiIntestazione_Logger!H$1:H$50))=(SUMPRODUCT(MAX((DatiIntestazione_Logger!$A$1:$K$50&lt;&gt;"")*ROW(DatiIntestazione_Logger!$A$1:$K$50)))),"si","no"))</f>
        <v/>
      </c>
    </row>
    <row r="14" spans="1:12" x14ac:dyDescent="0.25">
      <c r="A14" s="75" t="s">
        <v>16</v>
      </c>
      <c r="B14" s="76" t="s">
        <v>60</v>
      </c>
      <c r="C14" s="68" t="s">
        <v>97</v>
      </c>
      <c r="D14" s="69" t="s">
        <v>118</v>
      </c>
      <c r="E14" s="68" t="str">
        <f>IF((COUNTA(DatiIntestazione_Logger!I:I)-2)=0,"no","si")</f>
        <v>no</v>
      </c>
      <c r="F14" s="68" t="str">
        <f>IF(E14="no","",IF((COUNTIF(DatiIntestazione_Logger!I:I,"*")-2)=(COUNTA(DatiIntestazione_Logger!I:I)-2),"si","no"))</f>
        <v/>
      </c>
      <c r="G14" s="68" t="str">
        <f>IF(F14="","",IF((SUMPRODUCT(COUNTIF(DatiIntestazione_Logger!I:I,Elenco_a_discesa!B2:B3))-(COUNTA(DatiIntestazione_Logger!I:I)-2))&lt;0,"no","si"))</f>
        <v/>
      </c>
      <c r="H14" s="68" t="str">
        <f>IF(E14="no","",IF((COUNTA(DatiIntestazione_Logger!I$1:I$50))=(SUMPRODUCT(MAX((DatiIntestazione_Logger!$A$1:$K$50&lt;&gt;"")*ROW(DatiIntestazione_Logger!$A$1:$K$50)))),"si","no"))</f>
        <v/>
      </c>
      <c r="I14" s="68" t="s">
        <v>131</v>
      </c>
      <c r="J14" s="68" t="str">
        <f>IF(COUNTIF(DatiIntestazione_Logger!I:I,"Sottosezione")&gt;=5,"si","no")</f>
        <v>no</v>
      </c>
      <c r="K14" s="68" t="s">
        <v>132</v>
      </c>
      <c r="L14" s="68" t="str">
        <f>IF(COUNTIF(DatiIntestazione_Logger!I:I,"Sezione di controllo")&gt;=1,"si","no")</f>
        <v>no</v>
      </c>
    </row>
    <row r="15" spans="1:12" x14ac:dyDescent="0.25">
      <c r="A15" s="75" t="s">
        <v>17</v>
      </c>
      <c r="B15" s="76" t="s">
        <v>62</v>
      </c>
      <c r="C15" s="68" t="s">
        <v>97</v>
      </c>
      <c r="D15" s="69" t="s">
        <v>119</v>
      </c>
      <c r="E15" s="68" t="str">
        <f>IF((COUNTA(DatiIntestazione_Logger!J:J)-2)=0,"no","si")</f>
        <v>no</v>
      </c>
      <c r="F15" s="68" t="str">
        <f>IF(E15="no","",IF((COUNTIF(DatiIntestazione_Logger!J:J,"*")-2)=(COUNTA(DatiIntestazione_Logger!J:J)-2),"si","no"))</f>
        <v/>
      </c>
      <c r="G15" s="68" t="str">
        <f>IF(F15="","",IF((SUMPRODUCT(COUNTIF(DatiIntestazione_Logger!J:J,Elenco_a_discesa!C2:C9))-(COUNTA(DatiIntestazione_Logger!J:J)-2))&lt;0,"no","si"))</f>
        <v/>
      </c>
      <c r="H15" s="68" t="str">
        <f>IF(E15="no","",IF((COUNTA(DatiIntestazione_Logger!J$1:J$50))=(SUMPRODUCT(MAX((DatiIntestazione_Logger!$A$1:$K$50&lt;&gt;"")*ROW(DatiIntestazione_Logger!$A$1:$K$50)))),"si","no"))</f>
        <v/>
      </c>
    </row>
    <row r="16" spans="1:12" x14ac:dyDescent="0.25">
      <c r="A16" s="75" t="s">
        <v>18</v>
      </c>
      <c r="B16" s="76" t="s">
        <v>65</v>
      </c>
      <c r="C16" s="68" t="s">
        <v>97</v>
      </c>
      <c r="D16" s="69" t="s">
        <v>120</v>
      </c>
      <c r="E16" s="68" t="str">
        <f>IF((COUNTA(DatiIntestazione_Logger!K:K)-2)=0,"no","si")</f>
        <v>no</v>
      </c>
      <c r="F16" s="68" t="str">
        <f>IF(E16="no","",IF((COUNTIF(DatiIntestazione_Logger!K:K,"*")-2)=(COUNTA(DatiIntestazione_Logger!K:K)-2),"si","no"))</f>
        <v/>
      </c>
      <c r="G16" s="68" t="str">
        <f>IF(F16="si","si","")</f>
        <v/>
      </c>
      <c r="H16" s="68" t="str">
        <f>IF(E16="no","",IF((COUNTA(DatiIntestazione_Logger!K$1:K$50))=(SUMPRODUCT(MAX((DatiIntestazione_Logger!$A$1:$K$50&lt;&gt;"")*ROW(DatiIntestazione_Logger!$A$1:$K$50)))),"si","no"))</f>
        <v/>
      </c>
    </row>
    <row r="17" spans="1:8" x14ac:dyDescent="0.25">
      <c r="A17" s="75" t="s">
        <v>8</v>
      </c>
      <c r="B17" s="76" t="s">
        <v>47</v>
      </c>
      <c r="C17" s="68" t="s">
        <v>125</v>
      </c>
      <c r="D17" s="69" t="s">
        <v>121</v>
      </c>
      <c r="E17" s="68" t="str">
        <f>IF((COUNTA(DatiGrezzi!A:A)-2)=0,"no","si")</f>
        <v>no</v>
      </c>
      <c r="F17" s="68" t="str">
        <f>IF(E17="no","",IF((COUNTIF(DatiGrezzi!A:A,"*")-2)=(COUNTA(DatiGrezzi!A:A)-2),"si","no"))</f>
        <v/>
      </c>
      <c r="G17" s="68" t="str">
        <f>IF(F17="si","si","")</f>
        <v/>
      </c>
      <c r="H17" s="68" t="str">
        <f>IF(E17="no","",IF((COUNTA(DatiGrezzi!A:A))=(SUMPRODUCT(MAX((DatiGrezzi!A:D&lt;&gt;"")*ROW(DatiGrezzi!A:D)))),"si","no"))</f>
        <v/>
      </c>
    </row>
    <row r="18" spans="1:8" x14ac:dyDescent="0.25">
      <c r="A18" s="75" t="s">
        <v>3</v>
      </c>
      <c r="B18" s="76" t="s">
        <v>67</v>
      </c>
      <c r="C18" s="68" t="s">
        <v>125</v>
      </c>
      <c r="D18" s="69" t="s">
        <v>122</v>
      </c>
      <c r="E18" s="68" t="str">
        <f>IF((COUNTA(DatiGrezzi!B:B)-2)=0,"no","si")</f>
        <v>no</v>
      </c>
      <c r="F18" s="68" t="str">
        <f>IF(E18="no","",IF(COUNT(DatiGrezzi!B:B)=(COUNTA(DatiGrezzi!B:B)-2),"si","no"))</f>
        <v/>
      </c>
      <c r="G18" s="68" t="str">
        <f>IF(F18="","",(IF((COUNTIF(DatiGrezzi!B:B,"&gt;=43831"))=((COUNTA(DatiGrezzi!B:B)-2)),"si","no")))</f>
        <v/>
      </c>
      <c r="H18" s="68" t="str">
        <f>IF(E18="no","",IF((COUNTA(DatiGrezzi!B:B))=(SUMPRODUCT(MAX((DatiGrezzi!A:D&lt;&gt;"")*ROW(DatiGrezzi!A:D)))),"si","no"))</f>
        <v/>
      </c>
    </row>
    <row r="19" spans="1:8" x14ac:dyDescent="0.25">
      <c r="A19" s="75" t="s">
        <v>22</v>
      </c>
      <c r="B19" s="76" t="s">
        <v>70</v>
      </c>
      <c r="C19" s="68" t="s">
        <v>125</v>
      </c>
      <c r="D19" s="69" t="s">
        <v>112</v>
      </c>
      <c r="E19" s="68" t="str">
        <f>IF((COUNTA(DatiGrezzi!C:C)-2)=0,"no","si")</f>
        <v>no</v>
      </c>
      <c r="F19" s="68" t="str">
        <f>IF(E19="no","",IF(COUNT(DatiGrezzi!C:C)=(COUNTA(DatiGrezzi!C:C)-2),"si","no"))</f>
        <v/>
      </c>
      <c r="G19" s="68" t="str">
        <f>IF(E19="si","si","")</f>
        <v/>
      </c>
      <c r="H19" s="68" t="str">
        <f>IF(E19="no","",IF((COUNTA(DatiGrezzi!C:C))=(SUMPRODUCT(MAX((DatiGrezzi!A:D&lt;&gt;"")*ROW(DatiGrezzi!A:D)))),"si","no"))</f>
        <v/>
      </c>
    </row>
    <row r="20" spans="1:8" x14ac:dyDescent="0.25">
      <c r="A20" s="75" t="s">
        <v>24</v>
      </c>
      <c r="B20" s="76" t="s">
        <v>73</v>
      </c>
      <c r="C20" s="68" t="s">
        <v>125</v>
      </c>
      <c r="D20" s="69" t="s">
        <v>113</v>
      </c>
      <c r="E20" s="68" t="str">
        <f>IF((COUNTA(DatiGrezzi!D:D)-2)=0,"no","si")</f>
        <v>no</v>
      </c>
      <c r="F20" s="68" t="str">
        <f>IF(E20="no","",IF(COUNT(DatiGrezzi!D:D)=(COUNTA(DatiGrezzi!D:D)-2),"si","no"))</f>
        <v/>
      </c>
      <c r="G20" s="68" t="str">
        <f>IF(F20="","",(IF((COUNTIFS(DatiGrezzi!D:D,"&gt;=0",DatiGrezzi!D:D,"&lt;50"))=((COUNTA(DatiGrezzi!D:D)-2)),"si","no")))</f>
        <v/>
      </c>
      <c r="H20" s="68" t="str">
        <f>IF(E20="no","",IF((COUNTA(DatiGrezzi!D:D))=(SUMPRODUCT(MAX((DatiGrezzi!A:D&lt;&gt;"")*ROW(DatiGrezzi!A:D)))),"si","no"))</f>
        <v/>
      </c>
    </row>
  </sheetData>
  <sheetProtection algorithmName="SHA-512" hashValue="PcZgoLEEXNmVxzvzKDKewe6vf43VXbfGS15aph8Pd6bq4yi8EQtKb3BJYyKJCbo6yn1/q5U3Mn0jbJXY+kEZ/g==" saltValue="KzHAjyn9FdbarcsZV9QHEQ==" spinCount="100000" sheet="1" objects="1" scenarios="1"/>
  <autoFilter ref="A3:H20"/>
  <dataConsolidate/>
  <mergeCells count="1">
    <mergeCell ref="A1:H1"/>
  </mergeCells>
  <conditionalFormatting sqref="E4:G20">
    <cfRule type="containsBlanks" dxfId="5" priority="6">
      <formula>LEN(TRIM(E4))=0</formula>
    </cfRule>
    <cfRule type="cellIs" dxfId="4" priority="5" operator="equal">
      <formula>"no"</formula>
    </cfRule>
    <cfRule type="cellIs" dxfId="3" priority="4" operator="equal">
      <formula>"si"</formula>
    </cfRule>
  </conditionalFormatting>
  <conditionalFormatting sqref="H8:H20 J14 L14">
    <cfRule type="containsBlanks" dxfId="1" priority="3">
      <formula>LEN(TRIM(H8))=0</formula>
    </cfRule>
    <cfRule type="cellIs" dxfId="2" priority="2" operator="equal">
      <formula>"no"</formula>
    </cfRule>
    <cfRule type="cellIs" dxfId="0" priority="1" operator="equal">
      <formula>"si"</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Normal="100" workbookViewId="0"/>
  </sheetViews>
  <sheetFormatPr defaultColWidth="8.7109375" defaultRowHeight="15" x14ac:dyDescent="0.25"/>
  <cols>
    <col min="1" max="1" width="23.7109375" style="58" bestFit="1" customWidth="1"/>
    <col min="2" max="2" width="11.85546875" style="58" bestFit="1" customWidth="1"/>
    <col min="3" max="3" width="9.5703125" style="60" customWidth="1"/>
    <col min="4" max="4" width="46.7109375" style="58" customWidth="1"/>
    <col min="5" max="5" width="17.42578125" style="58" customWidth="1"/>
    <col min="6" max="16384" width="8.7109375" style="57"/>
  </cols>
  <sheetData>
    <row r="1" spans="1:5" ht="30" x14ac:dyDescent="0.25">
      <c r="A1" s="54" t="s">
        <v>76</v>
      </c>
      <c r="B1" s="55" t="s">
        <v>77</v>
      </c>
      <c r="C1" s="56" t="s">
        <v>78</v>
      </c>
      <c r="D1" s="55" t="s">
        <v>79</v>
      </c>
      <c r="E1" s="55" t="s">
        <v>80</v>
      </c>
    </row>
    <row r="2" spans="1:5" ht="45" x14ac:dyDescent="0.25">
      <c r="A2" s="58" t="s">
        <v>97</v>
      </c>
      <c r="B2" s="59">
        <v>44200</v>
      </c>
      <c r="C2" s="60" t="s">
        <v>81</v>
      </c>
      <c r="D2" s="61" t="s">
        <v>98</v>
      </c>
      <c r="E2" s="58" t="s">
        <v>82</v>
      </c>
    </row>
    <row r="3" spans="1:5" x14ac:dyDescent="0.25">
      <c r="A3" s="58" t="s">
        <v>97</v>
      </c>
      <c r="B3" s="59">
        <v>44592</v>
      </c>
      <c r="C3" s="60" t="s">
        <v>101</v>
      </c>
      <c r="D3" s="58" t="s">
        <v>102</v>
      </c>
      <c r="E3" s="58" t="s">
        <v>82</v>
      </c>
    </row>
    <row r="4" spans="1:5" x14ac:dyDescent="0.25">
      <c r="A4" s="62" t="s">
        <v>104</v>
      </c>
      <c r="B4" s="63">
        <v>45366</v>
      </c>
      <c r="C4" s="64" t="s">
        <v>105</v>
      </c>
      <c r="D4" s="62" t="s">
        <v>106</v>
      </c>
      <c r="E4" s="62" t="s">
        <v>82</v>
      </c>
    </row>
    <row r="5" spans="1:5" ht="45" x14ac:dyDescent="0.25">
      <c r="A5" s="65" t="s">
        <v>107</v>
      </c>
      <c r="B5" s="63">
        <v>45366</v>
      </c>
      <c r="C5" s="64" t="s">
        <v>105</v>
      </c>
      <c r="D5" s="65" t="s">
        <v>109</v>
      </c>
      <c r="E5" s="62" t="s">
        <v>82</v>
      </c>
    </row>
    <row r="6" spans="1:5" ht="30" x14ac:dyDescent="0.25">
      <c r="A6" s="65" t="s">
        <v>108</v>
      </c>
      <c r="B6" s="63">
        <v>45366</v>
      </c>
      <c r="C6" s="64" t="s">
        <v>105</v>
      </c>
      <c r="D6" s="62" t="s">
        <v>110</v>
      </c>
      <c r="E6" s="62" t="s">
        <v>82</v>
      </c>
    </row>
    <row r="7" spans="1:5" x14ac:dyDescent="0.25">
      <c r="A7" s="58" t="s">
        <v>104</v>
      </c>
      <c r="B7" s="59">
        <v>45366</v>
      </c>
      <c r="C7" s="60" t="s">
        <v>105</v>
      </c>
      <c r="D7" s="66" t="s">
        <v>106</v>
      </c>
      <c r="E7" s="58" t="s">
        <v>82</v>
      </c>
    </row>
  </sheetData>
  <sheetProtection algorithmName="SHA-512" hashValue="1EDcCApNxk+/K4rsAha99UxM6vAMAEUBYvqV/S1aoyMyOzHJPj7Bc3P9PTnDIK7ScCq7N+Fyqi/3v+iSldYCUQ==" saltValue="4JB4mYbIeHlDk34ONbVWg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DataDictionary</vt:lpstr>
      <vt:lpstr>DatiIntestazione</vt:lpstr>
      <vt:lpstr>DatiIntestazione_Logger</vt:lpstr>
      <vt:lpstr>DatiGrezzi</vt:lpstr>
      <vt:lpstr>Elenco_a_discesa</vt:lpstr>
      <vt:lpstr>Check</vt:lpstr>
      <vt:lpstr>Elenco_modifiche</vt:lpstr>
    </vt:vector>
  </TitlesOfParts>
  <Company>ETH Zuerich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Christine</dc:creator>
  <cp:lastModifiedBy>Weber, Christine</cp:lastModifiedBy>
  <dcterms:created xsi:type="dcterms:W3CDTF">2019-12-15T08:52:57Z</dcterms:created>
  <dcterms:modified xsi:type="dcterms:W3CDTF">2024-04-01T16:42:47Z</dcterms:modified>
</cp:coreProperties>
</file>