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https://portal.collab.admin.ch/sites/810-bafu5/Adapt/Freigegebene Dokumente/Unterlagen für Gesuchstellende/4_Gesuchsmanagement/6_Budget- und Zeitplan/"/>
    </mc:Choice>
  </mc:AlternateContent>
  <xr:revisionPtr revIDLastSave="0" documentId="8_{B68444BA-84D7-4BF6-8578-4D29D97B461A}" xr6:coauthVersionLast="36" xr6:coauthVersionMax="36" xr10:uidLastSave="{00000000-0000-0000-0000-000000000000}"/>
  <bookViews>
    <workbookView xWindow="-120" yWindow="-120" windowWidth="51840" windowHeight="21120" firstSheet="7" activeTab="7" xr2:uid="{21E5FB45-5D1B-4E1D-A030-D31B31D4F5F8}"/>
  </bookViews>
  <sheets>
    <sheet name="0. Information" sheetId="8" r:id="rId1"/>
    <sheet name="1. Kosten" sheetId="1" r:id="rId2"/>
    <sheet name="2. Mittelherkunft" sheetId="10" r:id="rId3"/>
    <sheet name="3. Budget" sheetId="4" r:id="rId4"/>
    <sheet name="4. Zeitplan" sheetId="7" r:id="rId5"/>
    <sheet name="5. Zahlungsplan" sheetId="6" r:id="rId6"/>
    <sheet name="6. Tabellenübertrag CORE" sheetId="9" r:id="rId7"/>
    <sheet name="DAT" sheetId="2" r:id="rId8"/>
  </sheets>
  <definedNames>
    <definedName name="Art_AM">'2. Mittelherkunft'!$C$6</definedName>
    <definedName name="C_2026">'3. Budget'!$H$4:$H$59</definedName>
    <definedName name="C_2027">'3. Budget'!$I$4:$I$59</definedName>
    <definedName name="C_2028">'3. Budget'!$J$4:$J$59</definedName>
    <definedName name="C_2029">'3. Budget'!$K$4:$K$59</definedName>
    <definedName name="C_AP">'3. Budget'!$B$4:$B$59</definedName>
    <definedName name="C_Beschreibung">'3. Budget'!$E$4:$E$59</definedName>
    <definedName name="C_Code">'3. Budget'!$C$4:$C$59</definedName>
    <definedName name="C_Gesamt">'3. Budget'!$L$4:$L$59</definedName>
    <definedName name="C_MS">'3. Budget'!$D$4:$D$59</definedName>
    <definedName name="DAT_2026">'1. Kosten'!$R$4:$R$328</definedName>
    <definedName name="DAT_2027">'1. Kosten'!$S$4:$S$328</definedName>
    <definedName name="DAT_2028">'1. Kosten'!$T$4:$T$328</definedName>
    <definedName name="DAT_2029">'1. Kosten'!$U$4:$U$328</definedName>
    <definedName name="DAT_Anmerkungen">'1. Kosten'!$E$4:$E$328</definedName>
    <definedName name="DAT_Anrechenbar">'1. Kosten'!$I$4:$I$328</definedName>
    <definedName name="DAT_AP">'1. Kosten'!$B$4:$B$328</definedName>
    <definedName name="DAT_Art_AM">DAT!$T$5:$U$7</definedName>
    <definedName name="DAT_Beschreibung">'1. Kosten'!$D$4:$D$328</definedName>
    <definedName name="DAT_Code">'1. Kosten'!$C$4:$C$328</definedName>
    <definedName name="DAT_EL">'1. Kosten'!$P$4:$P$328</definedName>
    <definedName name="DAT_End">'1. Kosten'!$H$4:$H$328</definedName>
    <definedName name="DAT_Risk_Red">DAT!$T$9:$U$10</definedName>
    <definedName name="DAT_Start">'1. Kosten'!$G$4:$G$328</definedName>
    <definedName name="DAT_TC">'1. Kosten'!$P$4:$P$328</definedName>
    <definedName name="Foerderzyklen">DAT!$G$4:$I$14</definedName>
    <definedName name="Kostenart">DAT!$D$5:$D$8</definedName>
    <definedName name="Meilensteine">DAT!$O$5:$O$14</definedName>
    <definedName name="MH_Code">'2. Mittelherkunft'!$B$15:$B$42</definedName>
    <definedName name="MH_Jahr">'2. Mittelherkunft'!$C$15:$C$42</definedName>
    <definedName name="MH_Mittel">'2. Mittelherkunft'!$F$15:$F$42</definedName>
    <definedName name="MH_Typ">'2. Mittelherkunft'!$D$15:$D$42</definedName>
    <definedName name="Offertstatus">DAT!$B$5:$B$15</definedName>
    <definedName name="Risk_Red">'2. Mittelherkunft'!$C$9</definedName>
    <definedName name="Stundensatz">DAT!$L$4:$M$7</definedName>
    <definedName name="ZP_2026">'5. Zahlungsplan'!$K$3:$K$21</definedName>
    <definedName name="ZP_2027">'5. Zahlungsplan'!$L$3:$L$21</definedName>
    <definedName name="ZP_2028">'5. Zahlungsplan'!$M$3:$M$21</definedName>
    <definedName name="ZP_2029">'5. Zahlungsplan'!$N$3:$N$21</definedName>
    <definedName name="ZP_AP">'5. Zahlungsplan'!$B$3:$B$21</definedName>
    <definedName name="ZP_Code">'5. Zahlungsplan'!$C$3:$C$21</definedName>
    <definedName name="ZP_Meilenstein">'5. Zahlungsplan'!$D$3:$D$21</definedName>
  </definedNames>
  <calcPr calcId="191028" calcCompleted="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1" i="1" l="1"/>
  <c r="E15" i="9" a="1"/>
  <c r="E15" i="9"/>
  <c r="C15" i="9"/>
  <c r="E14" i="9" a="1"/>
  <c r="E14" i="9"/>
  <c r="C14" i="9"/>
  <c r="D14" i="9"/>
  <c r="E13" i="9" a="1"/>
  <c r="E13" i="9"/>
  <c r="C13" i="9"/>
  <c r="D13" i="9"/>
  <c r="E12" i="9" a="1"/>
  <c r="E12" i="9"/>
  <c r="C12" i="9"/>
  <c r="E11" i="9" a="1"/>
  <c r="E11" i="9"/>
  <c r="C11" i="9"/>
  <c r="D11" i="9"/>
  <c r="E10" i="9" a="1"/>
  <c r="E10" i="9"/>
  <c r="C10" i="9"/>
  <c r="D10" i="9"/>
  <c r="E9" i="9" a="1"/>
  <c r="E9" i="9"/>
  <c r="E8" i="9" a="1"/>
  <c r="E8" i="9"/>
  <c r="C8" i="9"/>
  <c r="D8" i="9"/>
  <c r="L6" i="4"/>
  <c r="K6" i="4"/>
  <c r="J6" i="4"/>
  <c r="I6" i="4"/>
  <c r="H6" i="4"/>
  <c r="B36" i="10"/>
  <c r="K53" i="4"/>
  <c r="J53" i="4"/>
  <c r="H53" i="4"/>
  <c r="K52" i="4"/>
  <c r="J52" i="4"/>
  <c r="H52" i="4"/>
  <c r="K51" i="4"/>
  <c r="J51" i="4"/>
  <c r="H51" i="4"/>
  <c r="M51" i="4"/>
  <c r="B18" i="10"/>
  <c r="I53" i="4"/>
  <c r="B37" i="10"/>
  <c r="B35" i="10"/>
  <c r="B34" i="10"/>
  <c r="B33" i="10"/>
  <c r="B32" i="10"/>
  <c r="B31" i="10"/>
  <c r="B30" i="10"/>
  <c r="B29" i="10"/>
  <c r="B28" i="10"/>
  <c r="B27" i="10"/>
  <c r="B26" i="10"/>
  <c r="B25" i="10"/>
  <c r="B24" i="10"/>
  <c r="B23" i="10"/>
  <c r="B22" i="10"/>
  <c r="B21" i="10"/>
  <c r="B20" i="10"/>
  <c r="B19" i="10"/>
  <c r="I51" i="4"/>
  <c r="I52" i="4"/>
  <c r="M52" i="4"/>
  <c r="E39" i="9" a="1"/>
  <c r="E39" i="9"/>
  <c r="E38" i="9" a="1"/>
  <c r="E38" i="9"/>
  <c r="E37" i="9" a="1"/>
  <c r="E37" i="9"/>
  <c r="E36" i="9" a="1"/>
  <c r="E36" i="9"/>
  <c r="E35" i="9" a="1"/>
  <c r="E35" i="9"/>
  <c r="E34" i="9" a="1"/>
  <c r="E34" i="9"/>
  <c r="E33" i="9" a="1"/>
  <c r="E33" i="9"/>
  <c r="E32" i="9" a="1"/>
  <c r="E32" i="9"/>
  <c r="C31" i="7"/>
  <c r="D40" i="4"/>
  <c r="C30" i="7"/>
  <c r="D39" i="4"/>
  <c r="C29" i="7"/>
  <c r="D38" i="4"/>
  <c r="C28" i="7"/>
  <c r="D37" i="4"/>
  <c r="C27" i="7"/>
  <c r="C26" i="7"/>
  <c r="D35" i="4"/>
  <c r="C25" i="7"/>
  <c r="G11" i="6"/>
  <c r="H11" i="6"/>
  <c r="D34" i="4"/>
  <c r="C24" i="7"/>
  <c r="D33" i="4"/>
  <c r="D31" i="7" a="1"/>
  <c r="D31" i="7"/>
  <c r="D30" i="7" a="1"/>
  <c r="D30" i="7"/>
  <c r="D29" i="7" a="1"/>
  <c r="D29" i="7"/>
  <c r="D28" i="7" a="1"/>
  <c r="D28" i="7"/>
  <c r="D27" i="7" a="1"/>
  <c r="D27" i="7"/>
  <c r="D26" i="7" a="1"/>
  <c r="D26" i="7"/>
  <c r="D25" i="7" a="1"/>
  <c r="D25" i="7"/>
  <c r="D24" i="7" a="1"/>
  <c r="D24" i="7"/>
  <c r="D13" i="6"/>
  <c r="D12" i="6"/>
  <c r="D11" i="6"/>
  <c r="D10" i="6"/>
  <c r="D9" i="6"/>
  <c r="D8" i="6"/>
  <c r="D7" i="6"/>
  <c r="D6" i="6"/>
  <c r="H290" i="1"/>
  <c r="H250" i="1"/>
  <c r="H210" i="1"/>
  <c r="H170" i="1"/>
  <c r="H130" i="1"/>
  <c r="H90" i="1"/>
  <c r="H50" i="1"/>
  <c r="H10" i="1"/>
  <c r="M195" i="1"/>
  <c r="P195" i="1"/>
  <c r="W195" i="1"/>
  <c r="O13" i="2"/>
  <c r="O12" i="2"/>
  <c r="O11" i="2"/>
  <c r="O10" i="2"/>
  <c r="O9" i="2"/>
  <c r="O8" i="2"/>
  <c r="O7" i="2"/>
  <c r="O6" i="2"/>
  <c r="O5" i="2"/>
  <c r="A47" i="1"/>
  <c r="A87" i="1"/>
  <c r="A127" i="1"/>
  <c r="A167" i="1"/>
  <c r="A207" i="1"/>
  <c r="A247" i="1"/>
  <c r="A287" i="1"/>
  <c r="U164" i="1"/>
  <c r="T164" i="1"/>
  <c r="S164" i="1"/>
  <c r="R164" i="1"/>
  <c r="P164" i="1"/>
  <c r="U163" i="1"/>
  <c r="T163" i="1"/>
  <c r="S163" i="1"/>
  <c r="R163" i="1"/>
  <c r="D161" i="1"/>
  <c r="U160" i="1"/>
  <c r="T160" i="1"/>
  <c r="S160" i="1"/>
  <c r="S161" i="1"/>
  <c r="R160" i="1"/>
  <c r="P160" i="1"/>
  <c r="P161" i="1"/>
  <c r="D160" i="1"/>
  <c r="U159" i="1"/>
  <c r="T159" i="1"/>
  <c r="S159" i="1"/>
  <c r="R159" i="1"/>
  <c r="P159" i="1"/>
  <c r="D159" i="1"/>
  <c r="M155" i="1"/>
  <c r="P155" i="1"/>
  <c r="W155" i="1"/>
  <c r="M154" i="1"/>
  <c r="P154" i="1"/>
  <c r="W154" i="1"/>
  <c r="M153" i="1"/>
  <c r="P153" i="1"/>
  <c r="W153" i="1"/>
  <c r="M152" i="1"/>
  <c r="P152" i="1"/>
  <c r="W152" i="1"/>
  <c r="M151" i="1"/>
  <c r="P151" i="1"/>
  <c r="W151" i="1"/>
  <c r="M150" i="1"/>
  <c r="P150" i="1"/>
  <c r="W150" i="1"/>
  <c r="M149" i="1"/>
  <c r="P149" i="1"/>
  <c r="W149" i="1"/>
  <c r="M148" i="1"/>
  <c r="P148" i="1"/>
  <c r="W148" i="1"/>
  <c r="M147" i="1"/>
  <c r="P147" i="1"/>
  <c r="W147" i="1"/>
  <c r="M146" i="1"/>
  <c r="P146" i="1"/>
  <c r="W146" i="1"/>
  <c r="M145" i="1"/>
  <c r="P145" i="1"/>
  <c r="W145" i="1"/>
  <c r="M144" i="1"/>
  <c r="P144" i="1"/>
  <c r="W144" i="1"/>
  <c r="M143" i="1"/>
  <c r="P143" i="1"/>
  <c r="W143" i="1"/>
  <c r="M142" i="1"/>
  <c r="P142" i="1"/>
  <c r="W142" i="1"/>
  <c r="M141" i="1"/>
  <c r="P141" i="1"/>
  <c r="W141" i="1"/>
  <c r="M140" i="1"/>
  <c r="P140" i="1"/>
  <c r="W140" i="1"/>
  <c r="M139" i="1"/>
  <c r="P139" i="1"/>
  <c r="W139" i="1"/>
  <c r="M138" i="1"/>
  <c r="P138" i="1"/>
  <c r="W138" i="1"/>
  <c r="M137" i="1"/>
  <c r="P137" i="1"/>
  <c r="W137" i="1"/>
  <c r="M136" i="1"/>
  <c r="P136" i="1"/>
  <c r="W136" i="1"/>
  <c r="M135" i="1"/>
  <c r="P135" i="1"/>
  <c r="W135" i="1"/>
  <c r="M134" i="1"/>
  <c r="P134" i="1"/>
  <c r="M133" i="1"/>
  <c r="P133" i="1"/>
  <c r="W133" i="1"/>
  <c r="M132" i="1"/>
  <c r="P132" i="1"/>
  <c r="G130" i="1"/>
  <c r="U124" i="1"/>
  <c r="T124" i="1"/>
  <c r="S124" i="1"/>
  <c r="R124" i="1"/>
  <c r="P124" i="1"/>
  <c r="U123" i="1"/>
  <c r="T123" i="1"/>
  <c r="S123" i="1"/>
  <c r="R123" i="1"/>
  <c r="D121" i="1"/>
  <c r="U120" i="1"/>
  <c r="T120" i="1"/>
  <c r="S120" i="1"/>
  <c r="S121" i="1"/>
  <c r="R120" i="1"/>
  <c r="R121" i="1"/>
  <c r="P120" i="1"/>
  <c r="P121" i="1"/>
  <c r="D120" i="1"/>
  <c r="U119" i="1"/>
  <c r="U121" i="1"/>
  <c r="T119" i="1"/>
  <c r="T121" i="1"/>
  <c r="S119" i="1"/>
  <c r="R119" i="1"/>
  <c r="P119" i="1"/>
  <c r="D119" i="1"/>
  <c r="M115" i="1"/>
  <c r="P115" i="1"/>
  <c r="W115" i="1"/>
  <c r="M114" i="1"/>
  <c r="P114" i="1"/>
  <c r="W114" i="1"/>
  <c r="M113" i="1"/>
  <c r="P113" i="1"/>
  <c r="W113" i="1"/>
  <c r="M112" i="1"/>
  <c r="P112" i="1"/>
  <c r="W112" i="1"/>
  <c r="M111" i="1"/>
  <c r="P111" i="1"/>
  <c r="W111" i="1"/>
  <c r="M110" i="1"/>
  <c r="P110" i="1"/>
  <c r="W110" i="1"/>
  <c r="M109" i="1"/>
  <c r="P109" i="1"/>
  <c r="W109" i="1"/>
  <c r="M108" i="1"/>
  <c r="P108" i="1"/>
  <c r="W108" i="1"/>
  <c r="M107" i="1"/>
  <c r="P107" i="1"/>
  <c r="W107" i="1"/>
  <c r="M106" i="1"/>
  <c r="P106" i="1"/>
  <c r="W106" i="1"/>
  <c r="M105" i="1"/>
  <c r="P105" i="1"/>
  <c r="W105" i="1"/>
  <c r="M104" i="1"/>
  <c r="P104" i="1"/>
  <c r="W104" i="1"/>
  <c r="M103" i="1"/>
  <c r="P103" i="1"/>
  <c r="W103" i="1"/>
  <c r="M102" i="1"/>
  <c r="P102" i="1"/>
  <c r="W102" i="1"/>
  <c r="M101" i="1"/>
  <c r="P101" i="1"/>
  <c r="W101" i="1"/>
  <c r="M100" i="1"/>
  <c r="P100" i="1"/>
  <c r="W100" i="1"/>
  <c r="M99" i="1"/>
  <c r="P99" i="1"/>
  <c r="W99" i="1"/>
  <c r="M98" i="1"/>
  <c r="P98" i="1"/>
  <c r="W98" i="1"/>
  <c r="M97" i="1"/>
  <c r="P97" i="1"/>
  <c r="W97" i="1"/>
  <c r="M96" i="1"/>
  <c r="P96" i="1"/>
  <c r="W96" i="1"/>
  <c r="M95" i="1"/>
  <c r="P95" i="1"/>
  <c r="W95" i="1"/>
  <c r="M94" i="1"/>
  <c r="P94" i="1"/>
  <c r="W94" i="1"/>
  <c r="M93" i="1"/>
  <c r="P93" i="1"/>
  <c r="W93" i="1"/>
  <c r="M92" i="1"/>
  <c r="P92" i="1"/>
  <c r="G90" i="1"/>
  <c r="U84" i="1"/>
  <c r="T84" i="1"/>
  <c r="S84" i="1"/>
  <c r="R84" i="1"/>
  <c r="P84" i="1"/>
  <c r="U83" i="1"/>
  <c r="T83" i="1"/>
  <c r="S83" i="1"/>
  <c r="R83" i="1"/>
  <c r="D81" i="1"/>
  <c r="U80" i="1"/>
  <c r="T80" i="1"/>
  <c r="S80" i="1"/>
  <c r="S81" i="1"/>
  <c r="R80" i="1"/>
  <c r="P80" i="1"/>
  <c r="D80" i="1"/>
  <c r="U79" i="1"/>
  <c r="U81" i="1"/>
  <c r="T79" i="1"/>
  <c r="T81" i="1"/>
  <c r="S79" i="1"/>
  <c r="R79" i="1"/>
  <c r="P79" i="1"/>
  <c r="D79" i="1"/>
  <c r="M75" i="1"/>
  <c r="P75" i="1"/>
  <c r="W75" i="1"/>
  <c r="M74" i="1"/>
  <c r="P74" i="1"/>
  <c r="W74" i="1"/>
  <c r="M73" i="1"/>
  <c r="P73" i="1"/>
  <c r="W73" i="1"/>
  <c r="M72" i="1"/>
  <c r="P72" i="1"/>
  <c r="W72" i="1"/>
  <c r="M71" i="1"/>
  <c r="P71" i="1"/>
  <c r="W71" i="1"/>
  <c r="M70" i="1"/>
  <c r="P70" i="1"/>
  <c r="W70" i="1"/>
  <c r="M69" i="1"/>
  <c r="P69" i="1"/>
  <c r="W69" i="1"/>
  <c r="M68" i="1"/>
  <c r="P68" i="1"/>
  <c r="W68" i="1"/>
  <c r="M67" i="1"/>
  <c r="P67" i="1"/>
  <c r="W67" i="1"/>
  <c r="M66" i="1"/>
  <c r="P66" i="1"/>
  <c r="W66" i="1"/>
  <c r="M65" i="1"/>
  <c r="P65" i="1"/>
  <c r="W65" i="1"/>
  <c r="M64" i="1"/>
  <c r="P64" i="1"/>
  <c r="W64" i="1"/>
  <c r="M63" i="1"/>
  <c r="P63" i="1"/>
  <c r="W63" i="1"/>
  <c r="M62" i="1"/>
  <c r="P62" i="1"/>
  <c r="W62" i="1"/>
  <c r="M61" i="1"/>
  <c r="P61" i="1"/>
  <c r="W61" i="1"/>
  <c r="M60" i="1"/>
  <c r="P60" i="1"/>
  <c r="W60" i="1"/>
  <c r="M59" i="1"/>
  <c r="P59" i="1"/>
  <c r="W59" i="1"/>
  <c r="M58" i="1"/>
  <c r="P58" i="1"/>
  <c r="W58" i="1"/>
  <c r="M57" i="1"/>
  <c r="P57" i="1"/>
  <c r="W57" i="1"/>
  <c r="M56" i="1"/>
  <c r="P56" i="1"/>
  <c r="W56" i="1"/>
  <c r="M55" i="1"/>
  <c r="P55" i="1"/>
  <c r="W55" i="1"/>
  <c r="M54" i="1"/>
  <c r="P54" i="1"/>
  <c r="W54" i="1"/>
  <c r="M53" i="1"/>
  <c r="P53" i="1"/>
  <c r="W53" i="1"/>
  <c r="M52" i="1"/>
  <c r="P52" i="1"/>
  <c r="G50" i="1"/>
  <c r="U44" i="1"/>
  <c r="T44" i="1"/>
  <c r="S44" i="1"/>
  <c r="R44" i="1"/>
  <c r="U43" i="1"/>
  <c r="T43" i="1"/>
  <c r="S43" i="1"/>
  <c r="R43" i="1"/>
  <c r="U40" i="1"/>
  <c r="T40" i="1"/>
  <c r="T41" i="1"/>
  <c r="S40" i="1"/>
  <c r="R40" i="1"/>
  <c r="D40" i="1"/>
  <c r="U39" i="1"/>
  <c r="T39" i="1"/>
  <c r="S39" i="1"/>
  <c r="S41" i="1"/>
  <c r="R39" i="1"/>
  <c r="R41" i="1"/>
  <c r="D39" i="1"/>
  <c r="M35" i="1"/>
  <c r="P35" i="1"/>
  <c r="W35" i="1"/>
  <c r="M34" i="1"/>
  <c r="P34" i="1"/>
  <c r="W34" i="1"/>
  <c r="M33" i="1"/>
  <c r="P33" i="1"/>
  <c r="W33" i="1"/>
  <c r="M32" i="1"/>
  <c r="P32" i="1"/>
  <c r="W32" i="1"/>
  <c r="M31" i="1"/>
  <c r="P31" i="1"/>
  <c r="W31" i="1"/>
  <c r="M30" i="1"/>
  <c r="P30" i="1"/>
  <c r="W30" i="1"/>
  <c r="M29" i="1"/>
  <c r="P29" i="1"/>
  <c r="W29" i="1"/>
  <c r="M28" i="1"/>
  <c r="P28" i="1"/>
  <c r="W28" i="1"/>
  <c r="M27" i="1"/>
  <c r="P27" i="1"/>
  <c r="W27" i="1"/>
  <c r="M26" i="1"/>
  <c r="P26" i="1"/>
  <c r="W26" i="1"/>
  <c r="M25" i="1"/>
  <c r="P25" i="1"/>
  <c r="W25" i="1"/>
  <c r="M24" i="1"/>
  <c r="P24" i="1"/>
  <c r="W24" i="1"/>
  <c r="M23" i="1"/>
  <c r="P23" i="1"/>
  <c r="W23" i="1"/>
  <c r="M22" i="1"/>
  <c r="P22" i="1"/>
  <c r="W22" i="1"/>
  <c r="M21" i="1"/>
  <c r="P21" i="1"/>
  <c r="W21" i="1"/>
  <c r="M20" i="1"/>
  <c r="P20" i="1"/>
  <c r="W20" i="1"/>
  <c r="M19" i="1"/>
  <c r="P19" i="1"/>
  <c r="W19" i="1"/>
  <c r="M18" i="1"/>
  <c r="P18" i="1"/>
  <c r="W18" i="1"/>
  <c r="M17" i="1"/>
  <c r="P17" i="1"/>
  <c r="W17" i="1"/>
  <c r="M16" i="1"/>
  <c r="P16" i="1"/>
  <c r="W16" i="1"/>
  <c r="M15" i="1"/>
  <c r="P15" i="1"/>
  <c r="W15" i="1"/>
  <c r="M14" i="1"/>
  <c r="P14" i="1"/>
  <c r="W14" i="1"/>
  <c r="M13" i="1"/>
  <c r="P13" i="1"/>
  <c r="M12" i="1"/>
  <c r="P12" i="1"/>
  <c r="P39" i="1"/>
  <c r="G10" i="1"/>
  <c r="A7" i="1"/>
  <c r="U244" i="1"/>
  <c r="T244" i="1"/>
  <c r="S244" i="1"/>
  <c r="R244" i="1"/>
  <c r="P244" i="1"/>
  <c r="U243" i="1"/>
  <c r="T243" i="1"/>
  <c r="S243" i="1"/>
  <c r="R243" i="1"/>
  <c r="D241" i="1"/>
  <c r="U240" i="1"/>
  <c r="T240" i="1"/>
  <c r="S240" i="1"/>
  <c r="R240" i="1"/>
  <c r="P240" i="1"/>
  <c r="D240" i="1"/>
  <c r="U239" i="1"/>
  <c r="U241" i="1"/>
  <c r="T239" i="1"/>
  <c r="T241" i="1"/>
  <c r="S239" i="1"/>
  <c r="R239" i="1"/>
  <c r="R241" i="1"/>
  <c r="P239" i="1"/>
  <c r="P241" i="1"/>
  <c r="D239" i="1"/>
  <c r="M235" i="1"/>
  <c r="P235" i="1"/>
  <c r="W235" i="1"/>
  <c r="M234" i="1"/>
  <c r="P234" i="1"/>
  <c r="W234" i="1"/>
  <c r="M233" i="1"/>
  <c r="P233" i="1"/>
  <c r="W233" i="1"/>
  <c r="M232" i="1"/>
  <c r="P232" i="1"/>
  <c r="W232" i="1"/>
  <c r="M231" i="1"/>
  <c r="P231" i="1"/>
  <c r="W231" i="1"/>
  <c r="M230" i="1"/>
  <c r="P230" i="1"/>
  <c r="W230" i="1"/>
  <c r="M229" i="1"/>
  <c r="P229" i="1"/>
  <c r="W229" i="1"/>
  <c r="M228" i="1"/>
  <c r="P228" i="1"/>
  <c r="W228" i="1"/>
  <c r="M227" i="1"/>
  <c r="P227" i="1"/>
  <c r="W227" i="1"/>
  <c r="M226" i="1"/>
  <c r="P226" i="1"/>
  <c r="W226" i="1"/>
  <c r="M225" i="1"/>
  <c r="P225" i="1"/>
  <c r="W225" i="1"/>
  <c r="M224" i="1"/>
  <c r="P224" i="1"/>
  <c r="W224" i="1"/>
  <c r="M223" i="1"/>
  <c r="P223" i="1"/>
  <c r="W223" i="1"/>
  <c r="M222" i="1"/>
  <c r="P222" i="1"/>
  <c r="W222" i="1"/>
  <c r="M221" i="1"/>
  <c r="P221" i="1"/>
  <c r="W221" i="1"/>
  <c r="M220" i="1"/>
  <c r="P220" i="1"/>
  <c r="W220" i="1"/>
  <c r="M219" i="1"/>
  <c r="P219" i="1"/>
  <c r="W219" i="1"/>
  <c r="M218" i="1"/>
  <c r="P218" i="1"/>
  <c r="W218" i="1"/>
  <c r="M217" i="1"/>
  <c r="P217" i="1"/>
  <c r="W217" i="1"/>
  <c r="M216" i="1"/>
  <c r="P216" i="1"/>
  <c r="W216" i="1"/>
  <c r="M215" i="1"/>
  <c r="P215" i="1"/>
  <c r="W215" i="1"/>
  <c r="M214" i="1"/>
  <c r="P214" i="1"/>
  <c r="W214" i="1"/>
  <c r="M213" i="1"/>
  <c r="P213" i="1"/>
  <c r="W213" i="1"/>
  <c r="M212" i="1"/>
  <c r="P212" i="1"/>
  <c r="G210" i="1"/>
  <c r="U204" i="1"/>
  <c r="T204" i="1"/>
  <c r="S204" i="1"/>
  <c r="R204" i="1"/>
  <c r="P204" i="1"/>
  <c r="U203" i="1"/>
  <c r="T203" i="1"/>
  <c r="S203" i="1"/>
  <c r="R203" i="1"/>
  <c r="D201" i="1"/>
  <c r="U200" i="1"/>
  <c r="T200" i="1"/>
  <c r="T201" i="1"/>
  <c r="S200" i="1"/>
  <c r="S201" i="1"/>
  <c r="R200" i="1"/>
  <c r="P200" i="1"/>
  <c r="D200" i="1"/>
  <c r="U199" i="1"/>
  <c r="U201" i="1"/>
  <c r="T199" i="1"/>
  <c r="S199" i="1"/>
  <c r="R199" i="1"/>
  <c r="R201" i="1"/>
  <c r="P199" i="1"/>
  <c r="P201" i="1"/>
  <c r="D199" i="1"/>
  <c r="M194" i="1"/>
  <c r="P194" i="1"/>
  <c r="W194" i="1"/>
  <c r="M193" i="1"/>
  <c r="P193" i="1"/>
  <c r="W193" i="1"/>
  <c r="M192" i="1"/>
  <c r="P192" i="1"/>
  <c r="W192" i="1"/>
  <c r="M191" i="1"/>
  <c r="P191" i="1"/>
  <c r="W191" i="1"/>
  <c r="M190" i="1"/>
  <c r="P190" i="1"/>
  <c r="W190" i="1"/>
  <c r="M189" i="1"/>
  <c r="P189" i="1"/>
  <c r="W189" i="1"/>
  <c r="M188" i="1"/>
  <c r="P188" i="1"/>
  <c r="W188" i="1"/>
  <c r="M187" i="1"/>
  <c r="P187" i="1"/>
  <c r="W187" i="1"/>
  <c r="M186" i="1"/>
  <c r="P186" i="1"/>
  <c r="W186" i="1"/>
  <c r="M185" i="1"/>
  <c r="P185" i="1"/>
  <c r="W185" i="1"/>
  <c r="M184" i="1"/>
  <c r="P184" i="1"/>
  <c r="W184" i="1"/>
  <c r="M183" i="1"/>
  <c r="P183" i="1"/>
  <c r="W183" i="1"/>
  <c r="M182" i="1"/>
  <c r="P182" i="1"/>
  <c r="W182" i="1"/>
  <c r="M181" i="1"/>
  <c r="P181" i="1"/>
  <c r="W181" i="1"/>
  <c r="M180" i="1"/>
  <c r="P180" i="1"/>
  <c r="W180" i="1"/>
  <c r="M179" i="1"/>
  <c r="P179" i="1"/>
  <c r="W179" i="1"/>
  <c r="M178" i="1"/>
  <c r="P178" i="1"/>
  <c r="W178" i="1"/>
  <c r="M177" i="1"/>
  <c r="P177" i="1"/>
  <c r="W177" i="1"/>
  <c r="M176" i="1"/>
  <c r="P176" i="1"/>
  <c r="W176" i="1"/>
  <c r="M175" i="1"/>
  <c r="P175" i="1"/>
  <c r="W175" i="1"/>
  <c r="M174" i="1"/>
  <c r="P174" i="1"/>
  <c r="W174" i="1"/>
  <c r="M173" i="1"/>
  <c r="P173" i="1"/>
  <c r="W173" i="1"/>
  <c r="M172" i="1"/>
  <c r="P172" i="1"/>
  <c r="G170" i="1"/>
  <c r="U324" i="1"/>
  <c r="T324" i="1"/>
  <c r="S324" i="1"/>
  <c r="R324" i="1"/>
  <c r="P324" i="1"/>
  <c r="U323" i="1"/>
  <c r="T323" i="1"/>
  <c r="S323" i="1"/>
  <c r="R323" i="1"/>
  <c r="D321" i="1"/>
  <c r="U320" i="1"/>
  <c r="T320" i="1"/>
  <c r="S320" i="1"/>
  <c r="R320" i="1"/>
  <c r="P320" i="1"/>
  <c r="D320" i="1"/>
  <c r="U319" i="1"/>
  <c r="U321" i="1"/>
  <c r="T319" i="1"/>
  <c r="T321" i="1"/>
  <c r="S319" i="1"/>
  <c r="S321" i="1"/>
  <c r="R319" i="1"/>
  <c r="R321" i="1"/>
  <c r="P319" i="1"/>
  <c r="D319" i="1"/>
  <c r="M315" i="1"/>
  <c r="P315" i="1"/>
  <c r="W315" i="1"/>
  <c r="M314" i="1"/>
  <c r="P314" i="1"/>
  <c r="W314" i="1"/>
  <c r="M313" i="1"/>
  <c r="P313" i="1"/>
  <c r="W313" i="1"/>
  <c r="M312" i="1"/>
  <c r="P312" i="1"/>
  <c r="W312" i="1"/>
  <c r="M311" i="1"/>
  <c r="P311" i="1"/>
  <c r="W311" i="1"/>
  <c r="M310" i="1"/>
  <c r="P310" i="1"/>
  <c r="W310" i="1"/>
  <c r="M309" i="1"/>
  <c r="P309" i="1"/>
  <c r="W309" i="1"/>
  <c r="M308" i="1"/>
  <c r="P308" i="1"/>
  <c r="W308" i="1"/>
  <c r="M307" i="1"/>
  <c r="P307" i="1"/>
  <c r="W307" i="1"/>
  <c r="M306" i="1"/>
  <c r="P306" i="1"/>
  <c r="W306" i="1"/>
  <c r="M305" i="1"/>
  <c r="P305" i="1"/>
  <c r="W305" i="1"/>
  <c r="M304" i="1"/>
  <c r="P304" i="1"/>
  <c r="W304" i="1"/>
  <c r="M303" i="1"/>
  <c r="P303" i="1"/>
  <c r="W303" i="1"/>
  <c r="M302" i="1"/>
  <c r="P302" i="1"/>
  <c r="W302" i="1"/>
  <c r="M301" i="1"/>
  <c r="P301" i="1"/>
  <c r="W301" i="1"/>
  <c r="M300" i="1"/>
  <c r="P300" i="1"/>
  <c r="W300" i="1"/>
  <c r="M299" i="1"/>
  <c r="P299" i="1"/>
  <c r="W299" i="1"/>
  <c r="M298" i="1"/>
  <c r="P298" i="1"/>
  <c r="W298" i="1"/>
  <c r="M297" i="1"/>
  <c r="P297" i="1"/>
  <c r="W297" i="1"/>
  <c r="M296" i="1"/>
  <c r="P296" i="1"/>
  <c r="W296" i="1"/>
  <c r="M295" i="1"/>
  <c r="P295" i="1"/>
  <c r="W295" i="1"/>
  <c r="M294" i="1"/>
  <c r="P294" i="1"/>
  <c r="W294" i="1"/>
  <c r="M293" i="1"/>
  <c r="P293" i="1"/>
  <c r="W293" i="1"/>
  <c r="M292" i="1"/>
  <c r="P292" i="1"/>
  <c r="G290" i="1"/>
  <c r="R284" i="1"/>
  <c r="S284" i="1"/>
  <c r="T284" i="1"/>
  <c r="U284" i="1"/>
  <c r="R283" i="1"/>
  <c r="S283" i="1"/>
  <c r="T283" i="1"/>
  <c r="U283" i="1"/>
  <c r="S279" i="1"/>
  <c r="S281" i="1"/>
  <c r="R279" i="1"/>
  <c r="M261" i="1"/>
  <c r="P261" i="1"/>
  <c r="W261" i="1"/>
  <c r="M260" i="1"/>
  <c r="P260" i="1"/>
  <c r="W260" i="1"/>
  <c r="M259" i="1"/>
  <c r="P259" i="1"/>
  <c r="W259" i="1"/>
  <c r="M258" i="1"/>
  <c r="P258" i="1"/>
  <c r="W258" i="1"/>
  <c r="M257" i="1"/>
  <c r="P257" i="1"/>
  <c r="W257" i="1"/>
  <c r="M256" i="1"/>
  <c r="P256" i="1"/>
  <c r="W256" i="1"/>
  <c r="M255" i="1"/>
  <c r="P255" i="1"/>
  <c r="W255" i="1"/>
  <c r="M268" i="1"/>
  <c r="P268" i="1"/>
  <c r="W268" i="1"/>
  <c r="M267" i="1"/>
  <c r="P267" i="1"/>
  <c r="W267" i="1"/>
  <c r="M266" i="1"/>
  <c r="P266" i="1"/>
  <c r="W266" i="1"/>
  <c r="M265" i="1"/>
  <c r="P265" i="1"/>
  <c r="W265" i="1"/>
  <c r="M264" i="1"/>
  <c r="P264" i="1"/>
  <c r="W264" i="1"/>
  <c r="M263" i="1"/>
  <c r="P263" i="1"/>
  <c r="W263" i="1"/>
  <c r="M262" i="1"/>
  <c r="P262" i="1"/>
  <c r="W262" i="1"/>
  <c r="M275" i="1"/>
  <c r="P275" i="1"/>
  <c r="W275" i="1"/>
  <c r="M274" i="1"/>
  <c r="P274" i="1"/>
  <c r="W274" i="1"/>
  <c r="M273" i="1"/>
  <c r="P273" i="1"/>
  <c r="W273" i="1"/>
  <c r="M272" i="1"/>
  <c r="P272" i="1"/>
  <c r="M271" i="1"/>
  <c r="P271" i="1"/>
  <c r="M270" i="1"/>
  <c r="P270" i="1"/>
  <c r="W270" i="1"/>
  <c r="M269" i="1"/>
  <c r="P269" i="1"/>
  <c r="W269" i="1"/>
  <c r="M254" i="1"/>
  <c r="P254" i="1"/>
  <c r="W254" i="1"/>
  <c r="M253" i="1"/>
  <c r="P253" i="1"/>
  <c r="M252" i="1"/>
  <c r="P252" i="1"/>
  <c r="W252" i="1"/>
  <c r="M53" i="4"/>
  <c r="C34" i="9"/>
  <c r="G34" i="9"/>
  <c r="C39" i="9"/>
  <c r="G39" i="9"/>
  <c r="C38" i="9"/>
  <c r="G38" i="9"/>
  <c r="C32" i="9"/>
  <c r="G32" i="9"/>
  <c r="C37" i="9"/>
  <c r="G37" i="9"/>
  <c r="U161" i="1"/>
  <c r="T161" i="1"/>
  <c r="S241" i="1"/>
  <c r="R81" i="1"/>
  <c r="P81" i="1"/>
  <c r="R161" i="1"/>
  <c r="P44" i="1"/>
  <c r="P321" i="1"/>
  <c r="P279" i="1"/>
  <c r="P284" i="1"/>
  <c r="U280" i="1"/>
  <c r="T280" i="1"/>
  <c r="S280" i="1"/>
  <c r="R280" i="1"/>
  <c r="R281" i="1"/>
  <c r="U279" i="1"/>
  <c r="U281" i="1"/>
  <c r="T279" i="1"/>
  <c r="T281" i="1"/>
  <c r="D280" i="1"/>
  <c r="D279" i="1"/>
  <c r="L53" i="4"/>
  <c r="L52" i="4"/>
  <c r="D281" i="1"/>
  <c r="G250" i="1"/>
  <c r="W272" i="1"/>
  <c r="W271" i="1"/>
  <c r="I5" i="2"/>
  <c r="G6" i="2"/>
  <c r="N16" i="6"/>
  <c r="O16" i="6"/>
  <c r="I17" i="6"/>
  <c r="I16" i="6"/>
  <c r="P280" i="1"/>
  <c r="P281" i="1"/>
  <c r="W253" i="1"/>
  <c r="N14" i="6"/>
  <c r="K14" i="6"/>
  <c r="L14" i="6"/>
  <c r="M14" i="6"/>
  <c r="K16" i="6"/>
  <c r="O17" i="6"/>
  <c r="M17" i="6"/>
  <c r="M16" i="6"/>
  <c r="H6" i="2"/>
  <c r="L16" i="6"/>
  <c r="N17" i="6"/>
  <c r="W172" i="1"/>
  <c r="K17" i="6"/>
  <c r="W292" i="1"/>
  <c r="D36" i="4"/>
  <c r="W132" i="1"/>
  <c r="L17" i="6"/>
  <c r="W92" i="1"/>
  <c r="L51" i="4"/>
  <c r="W52" i="1"/>
  <c r="G8" i="6"/>
  <c r="H8" i="6"/>
  <c r="L8" i="6"/>
  <c r="G10" i="6"/>
  <c r="H10" i="6"/>
  <c r="K10" i="6"/>
  <c r="G7" i="2"/>
  <c r="H7" i="2"/>
  <c r="I6" i="2"/>
  <c r="G26" i="7" a="1"/>
  <c r="K25" i="4" a="1"/>
  <c r="H9" i="4" a="1"/>
  <c r="I9" i="4" a="1"/>
  <c r="K28" i="4" a="1"/>
  <c r="H10" i="4" a="1"/>
  <c r="J24" i="4" a="1"/>
  <c r="I23" i="4" a="1"/>
  <c r="H13" i="4" a="1"/>
  <c r="K13" i="4" a="1"/>
  <c r="F30" i="7" a="1"/>
  <c r="F29" i="7" a="1"/>
  <c r="I52" i="9" a="1"/>
  <c r="G53" i="9" a="1"/>
  <c r="K29" i="4" a="1"/>
  <c r="G28" i="7" a="1"/>
  <c r="J15" i="4" a="1"/>
  <c r="I29" i="4" a="1"/>
  <c r="H54" i="9" a="1"/>
  <c r="I54" i="9" a="1"/>
  <c r="F24" i="7" a="1"/>
  <c r="I51" i="9" a="1"/>
  <c r="K16" i="4" a="1"/>
  <c r="K15" i="4" a="1"/>
  <c r="H25" i="4" a="1"/>
  <c r="G51" i="9" a="1"/>
  <c r="K26" i="4" a="1"/>
  <c r="F25" i="7" a="1"/>
  <c r="H29" i="4" a="1"/>
  <c r="K11" i="4" a="1"/>
  <c r="H15" i="4" a="1"/>
  <c r="J10" i="4" a="1"/>
  <c r="J9" i="4" a="1"/>
  <c r="I12" i="4" a="1"/>
  <c r="H51" i="9" a="1"/>
  <c r="I25" i="4" a="1"/>
  <c r="G54" i="9" a="1"/>
  <c r="I14" i="4" a="1"/>
  <c r="I26" i="4" a="1"/>
  <c r="H52" i="9" a="1"/>
  <c r="K27" i="4" a="1"/>
  <c r="J28" i="4" a="1"/>
  <c r="J25" i="4" a="1"/>
  <c r="I15" i="4" a="1"/>
  <c r="G30" i="7" a="1"/>
  <c r="I53" i="9" a="1"/>
  <c r="G52" i="9" a="1"/>
  <c r="J26" i="4" a="1"/>
  <c r="H16" i="4" a="1"/>
  <c r="K22" i="4" a="1"/>
  <c r="J27" i="4" a="1"/>
  <c r="F31" i="7" a="1"/>
  <c r="F28" i="7" a="1"/>
  <c r="F27" i="7" a="1"/>
  <c r="G31" i="7" a="1"/>
  <c r="I22" i="4" a="1"/>
  <c r="K24" i="4" a="1"/>
  <c r="H12" i="4" a="1"/>
  <c r="I27" i="4" a="1"/>
  <c r="I10" i="4" a="1"/>
  <c r="H53" i="9" a="1"/>
  <c r="H28" i="4" a="1"/>
  <c r="K12" i="4" a="1"/>
  <c r="I13" i="4" a="1"/>
  <c r="H14" i="4" a="1"/>
  <c r="J14" i="4" a="1"/>
  <c r="H27" i="4" a="1"/>
  <c r="G24" i="7" a="1"/>
  <c r="J22" i="4" a="1"/>
  <c r="I24" i="4" a="1"/>
  <c r="H26" i="4" a="1"/>
  <c r="I28" i="4" a="1"/>
  <c r="H24" i="4" a="1"/>
  <c r="J23" i="4" a="1"/>
  <c r="H22" i="4" a="1"/>
  <c r="F26" i="7" a="1"/>
  <c r="G25" i="7" a="1"/>
  <c r="G29" i="7" a="1"/>
  <c r="I11" i="4" a="1"/>
  <c r="J11" i="4" a="1"/>
  <c r="J12" i="4" a="1"/>
  <c r="J16" i="4" a="1"/>
  <c r="J13" i="4" a="1"/>
  <c r="K10" i="4" a="1"/>
  <c r="H23" i="4" a="1"/>
  <c r="H11" i="4" a="1"/>
  <c r="J29" i="4" a="1"/>
  <c r="K14" i="4" a="1"/>
  <c r="G27" i="7" a="1"/>
  <c r="I16" i="4" a="1"/>
  <c r="K23" i="4" a="1"/>
  <c r="U41" i="1"/>
  <c r="P43" i="1"/>
  <c r="I11" i="6"/>
  <c r="C9" i="9"/>
  <c r="D9" i="9"/>
  <c r="D12" i="9"/>
  <c r="D15" i="9"/>
  <c r="M8" i="6"/>
  <c r="K8" i="6"/>
  <c r="C33" i="9"/>
  <c r="G33" i="9"/>
  <c r="I8" i="6"/>
  <c r="N8" i="6"/>
  <c r="G12" i="6"/>
  <c r="H12" i="6"/>
  <c r="L12" i="6"/>
  <c r="K23" i="4"/>
  <c r="K34" i="4"/>
  <c r="I16" i="4"/>
  <c r="G27" i="7"/>
  <c r="K14" i="4"/>
  <c r="J29" i="4"/>
  <c r="J40" i="4"/>
  <c r="H11" i="4"/>
  <c r="H23" i="4"/>
  <c r="K10" i="4"/>
  <c r="J13" i="4"/>
  <c r="J16" i="4"/>
  <c r="J12" i="4"/>
  <c r="J11" i="4"/>
  <c r="I11" i="4"/>
  <c r="G29" i="7"/>
  <c r="G25" i="7"/>
  <c r="F26" i="7"/>
  <c r="H22" i="4"/>
  <c r="J23" i="4"/>
  <c r="J34" i="4"/>
  <c r="H24" i="4"/>
  <c r="I28" i="4"/>
  <c r="I39" i="4"/>
  <c r="H26" i="4"/>
  <c r="I24" i="4"/>
  <c r="I35" i="4"/>
  <c r="J22" i="4"/>
  <c r="G24" i="7"/>
  <c r="H27" i="4"/>
  <c r="J14" i="4"/>
  <c r="H14" i="4"/>
  <c r="I13" i="4"/>
  <c r="K12" i="4"/>
  <c r="H28" i="4"/>
  <c r="H53" i="9"/>
  <c r="I10" i="4"/>
  <c r="I27" i="4"/>
  <c r="I38" i="4"/>
  <c r="H12" i="4"/>
  <c r="K24" i="4"/>
  <c r="K35" i="4"/>
  <c r="I22" i="4"/>
  <c r="G31" i="7"/>
  <c r="F27" i="7"/>
  <c r="F28" i="7"/>
  <c r="F31" i="7"/>
  <c r="J27" i="4"/>
  <c r="J38" i="4"/>
  <c r="K22" i="4"/>
  <c r="H16" i="4"/>
  <c r="J26" i="4"/>
  <c r="J37" i="4"/>
  <c r="G52" i="9"/>
  <c r="I53" i="9"/>
  <c r="G30" i="7"/>
  <c r="I15" i="4"/>
  <c r="J25" i="4"/>
  <c r="J36" i="4"/>
  <c r="J28" i="4"/>
  <c r="J39" i="4"/>
  <c r="K27" i="4"/>
  <c r="K38" i="4"/>
  <c r="H52" i="9"/>
  <c r="I26" i="4"/>
  <c r="I37" i="4"/>
  <c r="I14" i="4"/>
  <c r="G54" i="9"/>
  <c r="I25" i="4"/>
  <c r="I36" i="4"/>
  <c r="H51" i="9"/>
  <c r="I12" i="4"/>
  <c r="J9" i="4"/>
  <c r="J10" i="4"/>
  <c r="H15" i="4"/>
  <c r="K11" i="4"/>
  <c r="H29" i="4"/>
  <c r="F25" i="7"/>
  <c r="K26" i="4"/>
  <c r="K37" i="4"/>
  <c r="G51" i="9"/>
  <c r="H25" i="4"/>
  <c r="K15" i="4"/>
  <c r="K16" i="4"/>
  <c r="I51" i="9"/>
  <c r="F24" i="7"/>
  <c r="I54" i="9"/>
  <c r="H54" i="9"/>
  <c r="I29" i="4"/>
  <c r="I40" i="4"/>
  <c r="J15" i="4"/>
  <c r="G28" i="7"/>
  <c r="K29" i="4"/>
  <c r="K40" i="4"/>
  <c r="G53" i="9"/>
  <c r="I52" i="9"/>
  <c r="F29" i="7"/>
  <c r="F30" i="7"/>
  <c r="K13" i="4"/>
  <c r="H13" i="4"/>
  <c r="I23" i="4"/>
  <c r="I34" i="4"/>
  <c r="J24" i="4"/>
  <c r="J35" i="4"/>
  <c r="H10" i="4"/>
  <c r="K28" i="4"/>
  <c r="K39" i="4"/>
  <c r="I9" i="4"/>
  <c r="H9" i="4"/>
  <c r="K25" i="4"/>
  <c r="K36" i="4"/>
  <c r="G26" i="7"/>
  <c r="G8" i="2"/>
  <c r="H8" i="2"/>
  <c r="I8" i="2"/>
  <c r="I7" i="2"/>
  <c r="K11" i="6"/>
  <c r="L11" i="6"/>
  <c r="M11" i="6"/>
  <c r="N11" i="6"/>
  <c r="W13" i="1"/>
  <c r="P323" i="1"/>
  <c r="P283" i="1"/>
  <c r="I10" i="6"/>
  <c r="I9" i="6"/>
  <c r="P83" i="1"/>
  <c r="P203" i="1"/>
  <c r="M10" i="6"/>
  <c r="L10" i="6"/>
  <c r="N10" i="6"/>
  <c r="I12" i="6"/>
  <c r="P123" i="1"/>
  <c r="P243" i="1"/>
  <c r="W212" i="1"/>
  <c r="P40" i="1"/>
  <c r="P41" i="1"/>
  <c r="W12" i="1"/>
  <c r="W134" i="1"/>
  <c r="P163" i="1"/>
  <c r="I13" i="6"/>
  <c r="G9" i="6"/>
  <c r="H9" i="6"/>
  <c r="C35" i="9"/>
  <c r="G35" i="9"/>
  <c r="C36" i="9"/>
  <c r="G36" i="9"/>
  <c r="G7" i="6"/>
  <c r="H7" i="6"/>
  <c r="G13" i="6"/>
  <c r="H13" i="6"/>
  <c r="K9" i="4" a="1"/>
  <c r="K9" i="4"/>
  <c r="L9" i="4"/>
  <c r="G9" i="9"/>
  <c r="G14" i="9"/>
  <c r="G12" i="9"/>
  <c r="G10" i="9"/>
  <c r="G13" i="9"/>
  <c r="G11" i="9"/>
  <c r="G15" i="9"/>
  <c r="G8" i="9"/>
  <c r="M12" i="6"/>
  <c r="K12" i="6"/>
  <c r="N12" i="6"/>
  <c r="BR28" i="7"/>
  <c r="I55" i="9"/>
  <c r="L13" i="4"/>
  <c r="D17" i="7"/>
  <c r="H55" i="9"/>
  <c r="F52" i="9"/>
  <c r="H37" i="4"/>
  <c r="L37" i="4"/>
  <c r="L26" i="4"/>
  <c r="I31" i="4"/>
  <c r="I33" i="4"/>
  <c r="I42" i="4"/>
  <c r="J18" i="4"/>
  <c r="BR30" i="7"/>
  <c r="J31" i="4"/>
  <c r="J33" i="4"/>
  <c r="J42" i="4"/>
  <c r="BR26" i="7"/>
  <c r="H36" i="4"/>
  <c r="L36" i="4"/>
  <c r="L25" i="4"/>
  <c r="L12" i="4"/>
  <c r="F53" i="9"/>
  <c r="G55" i="9"/>
  <c r="F51" i="9"/>
  <c r="F54" i="9"/>
  <c r="L16" i="4"/>
  <c r="L24" i="4"/>
  <c r="H35" i="4"/>
  <c r="L35" i="4"/>
  <c r="L23" i="4"/>
  <c r="H34" i="4"/>
  <c r="L34" i="4"/>
  <c r="I7" i="6"/>
  <c r="G6" i="6"/>
  <c r="H6" i="6"/>
  <c r="E17" i="7"/>
  <c r="BR24" i="7"/>
  <c r="N13" i="6"/>
  <c r="M13" i="6"/>
  <c r="K13" i="6"/>
  <c r="L13" i="6"/>
  <c r="H18" i="4"/>
  <c r="K33" i="4"/>
  <c r="K42" i="4"/>
  <c r="K31" i="4"/>
  <c r="L28" i="4"/>
  <c r="H39" i="4"/>
  <c r="L39" i="4"/>
  <c r="L11" i="4"/>
  <c r="I18" i="4"/>
  <c r="H33" i="4"/>
  <c r="H31" i="4"/>
  <c r="L22" i="4"/>
  <c r="K7" i="6"/>
  <c r="L7" i="6"/>
  <c r="N7" i="6"/>
  <c r="M7" i="6"/>
  <c r="L10" i="4"/>
  <c r="L29" i="4"/>
  <c r="H40" i="4"/>
  <c r="L40" i="4"/>
  <c r="L14" i="4"/>
  <c r="BR25" i="7"/>
  <c r="BR27" i="7"/>
  <c r="N9" i="6"/>
  <c r="L9" i="6"/>
  <c r="K9" i="6"/>
  <c r="M9" i="6"/>
  <c r="BR29" i="7"/>
  <c r="L15" i="4"/>
  <c r="BR31" i="7"/>
  <c r="L27" i="4"/>
  <c r="H38" i="4"/>
  <c r="L38" i="4"/>
  <c r="J52" i="9" a="1"/>
  <c r="E51" i="9" a="1"/>
  <c r="E21" i="9" a="1"/>
  <c r="E22" i="9" a="1"/>
  <c r="E52" i="9" a="1"/>
  <c r="E53" i="9" a="1"/>
  <c r="E23" i="9" a="1"/>
  <c r="J53" i="9" a="1"/>
  <c r="J54" i="9" a="1"/>
  <c r="K18" i="4"/>
  <c r="K46" i="4"/>
  <c r="J36" i="9" a="1"/>
  <c r="J36" i="9"/>
  <c r="K34" i="9" a="1"/>
  <c r="K34" i="9"/>
  <c r="J39" i="9" a="1"/>
  <c r="J39" i="9"/>
  <c r="K37" i="9" a="1"/>
  <c r="K37" i="9"/>
  <c r="K39" i="9" a="1"/>
  <c r="K39" i="9"/>
  <c r="K38" i="9" a="1"/>
  <c r="K38" i="9"/>
  <c r="K33" i="9" a="1"/>
  <c r="K33" i="9"/>
  <c r="J38" i="9" a="1"/>
  <c r="J38" i="9"/>
  <c r="K36" i="9" a="1"/>
  <c r="K36" i="9"/>
  <c r="K35" i="9" a="1"/>
  <c r="K35" i="9"/>
  <c r="J33" i="9" a="1"/>
  <c r="J33" i="9"/>
  <c r="J37" i="9" a="1"/>
  <c r="J37" i="9"/>
  <c r="J34" i="9" a="1"/>
  <c r="J34" i="9"/>
  <c r="J35" i="9" a="1"/>
  <c r="J35" i="9"/>
  <c r="F17" i="7"/>
  <c r="F55" i="9"/>
  <c r="J54" i="9"/>
  <c r="J53" i="9"/>
  <c r="E23" i="9"/>
  <c r="E53" i="9"/>
  <c r="E52" i="9"/>
  <c r="E22" i="9"/>
  <c r="E21" i="9"/>
  <c r="E51" i="9"/>
  <c r="J52" i="9"/>
  <c r="K47" i="4"/>
  <c r="J47" i="4"/>
  <c r="J46" i="4"/>
  <c r="I46" i="4"/>
  <c r="H46" i="4"/>
  <c r="J32" i="9" a="1"/>
  <c r="J32" i="9"/>
  <c r="L18" i="4"/>
  <c r="L31" i="4"/>
  <c r="I47" i="4"/>
  <c r="L33" i="4"/>
  <c r="H42" i="4"/>
  <c r="N6" i="6"/>
  <c r="N15" i="6"/>
  <c r="L6" i="6"/>
  <c r="L15" i="6"/>
  <c r="M6" i="6"/>
  <c r="M15" i="6"/>
  <c r="E24" i="9" a="1"/>
  <c r="E54" i="9" a="1"/>
  <c r="J51" i="9" a="1"/>
  <c r="E54" i="9"/>
  <c r="E24" i="9"/>
  <c r="E25" i="9"/>
  <c r="J49" i="4"/>
  <c r="J55" i="4"/>
  <c r="K54" i="9"/>
  <c r="K53" i="9"/>
  <c r="K49" i="4"/>
  <c r="K55" i="4"/>
  <c r="I49" i="4"/>
  <c r="I55" i="4"/>
  <c r="J51" i="9"/>
  <c r="J55" i="9"/>
  <c r="H47" i="4"/>
  <c r="H49" i="4"/>
  <c r="H55" i="4"/>
  <c r="I6" i="6"/>
  <c r="L42" i="4"/>
  <c r="L47" i="4"/>
  <c r="K32" i="9" a="1"/>
  <c r="K32" i="9"/>
  <c r="E55" i="9"/>
  <c r="L46" i="4"/>
  <c r="K52" i="9"/>
  <c r="L49" i="4"/>
  <c r="L55" i="4"/>
  <c r="K55" i="9"/>
  <c r="I15" i="6"/>
  <c r="K6" i="6"/>
  <c r="K15" i="6"/>
  <c r="O15" i="6"/>
  <c r="K51" i="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<sst xmlns="http://schemas.openxmlformats.org/spreadsheetml/2006/main" count="1681" uniqueCount="260">
  <si>
    <t>Informationen zum Ausfüllen der "Adapt+"-Budgetvorlage</t>
  </si>
  <si>
    <t>0. Generelle Informationen zur Budgetvorlage</t>
  </si>
  <si>
    <r>
      <t xml:space="preserve">Es sind nur jene Felder auszufüllen welche </t>
    </r>
    <r>
      <rPr>
        <b/>
        <u/>
        <sz val="11"/>
        <color theme="3" tint="0.499984740745262"/>
        <rFont val="Aptos Narrow"/>
        <family val="2"/>
        <scheme val="minor"/>
      </rPr>
      <t>hellblau</t>
    </r>
    <r>
      <rPr>
        <sz val="11"/>
        <color theme="1"/>
        <rFont val="Aptos Narrow"/>
        <family val="2"/>
        <scheme val="minor"/>
      </rPr>
      <t xml:space="preserve"> hinterglegt sind. Dies gilt für die gesamte Budgetvorlage.</t>
    </r>
  </si>
  <si>
    <t>Alle anderen Felder sollen von den Gesuchsstellenden nicht angepasst werden. So ist sichergestellt, dass die</t>
  </si>
  <si>
    <t xml:space="preserve">Feldfunktionen der Budgetvorlage richtig funktionieren und die angezeigten Ergebnisse korrekt sind. </t>
  </si>
  <si>
    <t xml:space="preserve">Legende: </t>
  </si>
  <si>
    <t>Felder, die von den Gesuchstellenden ausgefüllt werden können.</t>
  </si>
  <si>
    <r>
      <t xml:space="preserve">Felder, die von den Gesuchstellenden </t>
    </r>
    <r>
      <rPr>
        <b/>
        <sz val="11"/>
        <color rgb="FFFF0000"/>
        <rFont val="Aptos Narrow"/>
        <family val="2"/>
        <scheme val="minor"/>
      </rPr>
      <t>nicht</t>
    </r>
    <r>
      <rPr>
        <b/>
        <sz val="11"/>
        <color theme="1"/>
        <rFont val="Aptos Narrow"/>
        <family val="2"/>
        <scheme val="minor"/>
      </rPr>
      <t xml:space="preserve"> ausgefüllt oder geändert werden sollen.</t>
    </r>
  </si>
  <si>
    <t>1. Vorgehen zum Ausfüllen der Projektkosten in der Budgetvorlage</t>
  </si>
  <si>
    <t>Nr.</t>
  </si>
  <si>
    <t>Beschrieb</t>
  </si>
  <si>
    <t>Spalte</t>
  </si>
  <si>
    <t>A)</t>
  </si>
  <si>
    <t>Öffnen Sie das Dateiblatt "Kosten"</t>
  </si>
  <si>
    <t xml:space="preserve">B) </t>
  </si>
  <si>
    <t xml:space="preserve">Bennenen Sie das "Arbeitspaket 1" um </t>
  </si>
  <si>
    <t>D</t>
  </si>
  <si>
    <t>C)</t>
  </si>
  <si>
    <t xml:space="preserve">Tragen Sie alle Kosten, die in diesem Arbeitspaket anfallen, ein. Achten Sie darauf, alle Kosten möglichst genau anzugeben. </t>
  </si>
  <si>
    <t>D)</t>
  </si>
  <si>
    <t>Geben Sie das Start- und Enddatum für jede Kostenposition ein. (ACHTUNG: Das Datum muss nach März 2026 liegen; Der Meilenstein muss das Enddatum jedes Arbeitspakets darstellen)</t>
  </si>
  <si>
    <t>G/H</t>
  </si>
  <si>
    <t>E)</t>
  </si>
  <si>
    <t>Wählen Sie aus, ob die Kostenposition beim Förderprogramm "Adapt+" anrechenbar ist. Weitere Informationen zur Anrechenbarkeit der Kosten finden Sie unter diesem Link.</t>
  </si>
  <si>
    <t>I</t>
  </si>
  <si>
    <t>F)</t>
  </si>
  <si>
    <t xml:space="preserve">Wählen Sie die Kostenart aus (interne oder externe Kosten). Für interne Kosten stehen 3 verschiedene Optionen mit den jeweiligen Stundensätzen zur Verfügung. Externe Kosten sind separat auszufüllen. Die Kosten pro Einheit der externen Kosten können in "Spalte N" angegeben werden. </t>
  </si>
  <si>
    <t>J/N</t>
  </si>
  <si>
    <t>G)</t>
  </si>
  <si>
    <t>Geben Sie bei externen Kosten an, ob eine Offerte vorhanden ist. Legen Sie die entsprechende Offerte Ihrem Gesuch bei (auf CORE hochladen).</t>
  </si>
  <si>
    <t>K</t>
  </si>
  <si>
    <t>H)</t>
  </si>
  <si>
    <t xml:space="preserve">Geben Sie bei externen Kosten den Stundenaufwand pro Kostenposition an. Bei Kostenpositionen bei denen der Aufwand nicht nach Stunden berechnet wird, sind die Anzahl Einheiten anzugeben. </t>
  </si>
  <si>
    <t>O</t>
  </si>
  <si>
    <t>I)</t>
  </si>
  <si>
    <t>Die Kosten für Mehrwersteuerabgaben sind im Rahmen von Adapt+ anrechenbar. Die Kosten könnnen entsprechend aufgeführt werden. Werden diese Kosten nicht aufgeführt, können Sie zu einem späteren Zeitpunkt nicht mehr geltend gemacht werden. </t>
  </si>
  <si>
    <t>J)</t>
  </si>
  <si>
    <t>In "Spalte P" werden Ihnen die errechneten Kosten pro Kostenposition angezeigt. Diese sind auf die jeweiligen Projektjahre (Spalten zu verteilen. Die automatische Prüfung in Spalte W muss einen grünen Haken anzeigen (✅).</t>
  </si>
  <si>
    <t>R-U</t>
  </si>
  <si>
    <t>2. Vorgehen zum Ausfüllen der Mittelherkunft</t>
  </si>
  <si>
    <t>Öffnen Sie das Dateiblatt "Mittelherkunft"</t>
  </si>
  <si>
    <t>Wählen Sie für Ihr Projekt die Art der Anpassungsmassnahme aus.</t>
  </si>
  <si>
    <t>Geben Sie bei direkten Anpassungsmassnahmen an, ob Ihr Projekt Ihr Projekt einen Beitrag zur gleichzeitigen Reduktion von Risiken aus mehreren sektorenübergreifenden Herausforderungen leistet.</t>
  </si>
  <si>
    <t>Geben Sie in der nachfolgenden Tabelle alle Informationen zur Projektfinanzierung ein (Jahr, Finanzierungstyp, Beschreibung, Mittel).</t>
  </si>
  <si>
    <t>C-F</t>
  </si>
  <si>
    <t>3. Vorgehen zur Überprüfung des Gesamtbudgets</t>
  </si>
  <si>
    <t>Öffnen Sie das Dateiblatt "Budget"</t>
  </si>
  <si>
    <t>Überprüfen Sie den Fördersatz welche aus den Angaben im vorherigen Tabellenblatt errechnet wurde.</t>
  </si>
  <si>
    <t>L</t>
  </si>
  <si>
    <t>Überprüfen Sie die Kostenübersicht welche aus dem vorherigen Tabellenblatt übernommen wurde.</t>
  </si>
  <si>
    <t>Überprüfen Sie die Informationen zur Projektfinanzierung in den Zeilen 51 - 53 ein (Eigenmittel, Drittmittel oder Drittmittel aus weiteren Bundesbeiträgen). Beachten Sie dabei, dass die Finanzierung sichergestellt sein muss (keine Finanzierungslücken). Entsprechende Bestätigungen sind dem Gesuch beizulegen. Die automatische Prüfung muss einen grünen Haken anzeigen  (✅).</t>
  </si>
  <si>
    <t>G-J</t>
  </si>
  <si>
    <t>4. Projektzeitplan</t>
  </si>
  <si>
    <t>Öffnen Sie das Dateiblatt "Zeitplan"</t>
  </si>
  <si>
    <t xml:space="preserve">Bezeichnen Sie alle finanzrelevanten Meilensteine für Ihr Projekt. </t>
  </si>
  <si>
    <t>E</t>
  </si>
  <si>
    <t>Die Angaben zu den Arbeitspaketen wurden aus den vorherigen Tabellenblättern übernommen. Ordnen Sie nun die definierten Meilensteinen den jeweiligen Arbeitspaketen zu. Ein Meilenstein kann für mehrere Arbeitspakete verwendet werden.</t>
  </si>
  <si>
    <t>Die grafische Darstellung des Zeitplans wird anhand Ihrer Angaben automatisch erstellt.</t>
  </si>
  <si>
    <t>5. Zahlungsplan</t>
  </si>
  <si>
    <t>Der Zahlungsplan wird anhand Ihrer Angaben (Start- und Endzeitpunkte sowie Meilensteine) automatisch erstellt. Bitte überprüfen Sie die Angaben aus dem Zahlungsplan.</t>
  </si>
  <si>
    <t>6. Tabellenübertrag CORE</t>
  </si>
  <si>
    <t>In diesem Tabellenblatt finden Sie eine Übersicht aller Tabellen, welche in CORE übernommen werden müssen. Dies dient als Hilfestellung für den Übertrag der Informationen.</t>
  </si>
  <si>
    <t>7. Wichtige Hinweise zur Anpassung der Budgetvorlage</t>
  </si>
  <si>
    <t xml:space="preserve">Die Budgetvorlage bietet grundsätzlich auch für sehr umfangreiche Projekte genügend Platz. Sollten Sie dennoch mehr Eingabemöglichkeiten (Schritte) benötigen, muss der folgende Punkt zwingend beachtet werden: </t>
  </si>
  <si>
    <t>Neue Zeilen innerhalb eines Arbeitspakets können eingefügt werden in dem a) eine bestehende Zeile kopiert wird (Ctrl &amp; c) und b) unterhalb dieser Zeile wieder eingefügt wird (Ctrl &amp; +).</t>
  </si>
  <si>
    <t>Wichtig: Die  vorliegende Budgetvorlage wird den Gesuchstellenden als Hilfsmittel zur Verfügung gestellt und kann grundsätzlich angepasst werden. Es ist aber durch die Gesuchstellenden zu gewährleisten, dass die Angaben und Berechnungen im Budget korrekt sind und dass das Budget für eine Gesuchsprüfung alle notwendigen Informationen enthält.</t>
  </si>
  <si>
    <t>Input-Maske Budget pro Arbeitspaket</t>
  </si>
  <si>
    <t>x</t>
  </si>
  <si>
    <t>Start-Datum</t>
  </si>
  <si>
    <t>End-Datum</t>
  </si>
  <si>
    <t>Anrechenbarkeit Adapt+</t>
  </si>
  <si>
    <t>Kostenart</t>
  </si>
  <si>
    <t>Offertenstatus bei Drittleistungen</t>
  </si>
  <si>
    <t>Stundesatz interne Kosten</t>
  </si>
  <si>
    <t>Stundensatz / Stückkosten</t>
  </si>
  <si>
    <t>Anzahl Stunden / Einheiten</t>
  </si>
  <si>
    <t>Kosten</t>
  </si>
  <si>
    <t>zu verteilen</t>
  </si>
  <si>
    <t>AP</t>
  </si>
  <si>
    <t>Code</t>
  </si>
  <si>
    <t>Beschreibung</t>
  </si>
  <si>
    <t>Anmerkungen / Dokumentverweise</t>
  </si>
  <si>
    <t>MMM YYYY</t>
  </si>
  <si>
    <t>Dropdown</t>
  </si>
  <si>
    <t>in CHF / h</t>
  </si>
  <si>
    <t>in CHF / Einheit</t>
  </si>
  <si>
    <t>in CHF</t>
  </si>
  <si>
    <r>
      <rPr>
        <sz val="11"/>
        <color rgb="FFFF0000"/>
        <rFont val="Aptos Narrow"/>
        <family val="2"/>
        <scheme val="minor"/>
      </rPr>
      <t xml:space="preserve">muss </t>
    </r>
    <r>
      <rPr>
        <sz val="11"/>
        <color rgb="FF00B050"/>
        <rFont val="Aptos Narrow"/>
        <family val="2"/>
        <scheme val="minor"/>
      </rPr>
      <t>✅</t>
    </r>
    <r>
      <rPr>
        <sz val="11"/>
        <color rgb="FFFF0000"/>
        <rFont val="Aptos Narrow"/>
        <family val="2"/>
        <scheme val="minor"/>
      </rPr>
      <t xml:space="preserve"> sein</t>
    </r>
  </si>
  <si>
    <r>
      <t xml:space="preserve">Input AP1 </t>
    </r>
    <r>
      <rPr>
        <b/>
        <sz val="11"/>
        <color theme="1"/>
        <rFont val="Aptos Narrow"/>
        <family val="2"/>
      </rPr>
      <t>↓</t>
    </r>
  </si>
  <si>
    <t>AP1</t>
  </si>
  <si>
    <t>Test Arbeitspaket</t>
  </si>
  <si>
    <t>Test Schritt</t>
  </si>
  <si>
    <t>Schritt x</t>
  </si>
  <si>
    <r>
      <t xml:space="preserve">Kostenübersicht Arbeitspaket 1 </t>
    </r>
    <r>
      <rPr>
        <b/>
        <sz val="11"/>
        <color theme="1"/>
        <rFont val="Aptos Narrow"/>
        <family val="2"/>
      </rPr>
      <t>↓</t>
    </r>
  </si>
  <si>
    <t>NC</t>
  </si>
  <si>
    <t>AC</t>
  </si>
  <si>
    <t>TC</t>
  </si>
  <si>
    <t>IC</t>
  </si>
  <si>
    <t>Eigenleistungen</t>
  </si>
  <si>
    <t>EC</t>
  </si>
  <si>
    <t>externe Kosten</t>
  </si>
  <si>
    <t>Input AP2 ↓</t>
  </si>
  <si>
    <t>AP2</t>
  </si>
  <si>
    <t>&lt;Name Arbeitspaket 2&gt;</t>
  </si>
  <si>
    <t>Kostenübersicht Arbeitspaket 2 ↓</t>
  </si>
  <si>
    <t>Input AP3 ↓</t>
  </si>
  <si>
    <t>AP3</t>
  </si>
  <si>
    <t>&lt;Name Arbeitspaket 3&gt;</t>
  </si>
  <si>
    <t>Kostenübersicht Arbeitspaket 3 ↓</t>
  </si>
  <si>
    <t>Input AP4 ↓</t>
  </si>
  <si>
    <t>AP4</t>
  </si>
  <si>
    <t>&lt;Name Arbeitspaket 4&gt;</t>
  </si>
  <si>
    <t>Kostenübersicht Arbeitspaket 4 ↓</t>
  </si>
  <si>
    <t>Input AP5 ↓</t>
  </si>
  <si>
    <t>AP5</t>
  </si>
  <si>
    <t>&lt;Name Arbeitspaket 5&gt;</t>
  </si>
  <si>
    <t>Kostenübersicht Arbeitspaket 5 ↓</t>
  </si>
  <si>
    <t>Input AP6 ↓</t>
  </si>
  <si>
    <t>AP6</t>
  </si>
  <si>
    <t>&lt;Name Arbeitspaket 6&gt;</t>
  </si>
  <si>
    <t>Kostenübersicht Arbeitspaket 6 ↓</t>
  </si>
  <si>
    <t>Input AP7 ↓</t>
  </si>
  <si>
    <t>AP7</t>
  </si>
  <si>
    <t>&lt;Name Arbeitspaket 7&gt;</t>
  </si>
  <si>
    <t>Kostenübersicht Arbeitspaket 7 ↓</t>
  </si>
  <si>
    <t>Input AP8 ↓</t>
  </si>
  <si>
    <t>AP8</t>
  </si>
  <si>
    <t>&lt;Name Arbeitspaket 8&gt;</t>
  </si>
  <si>
    <t>Kostenübersicht Arbeitspaket 8 ↓</t>
  </si>
  <si>
    <t>INPUT Mittelherkunft / Fördersatz</t>
  </si>
  <si>
    <t>Fördersatzbestimmung</t>
  </si>
  <si>
    <t>Wählen Sie die Art der Anpassungsmassnahme aus:</t>
  </si>
  <si>
    <t xml:space="preserve">Leistet Ihr Projekt einen Beitrag zur gleichzeitigen Reduktion von Risiken aus mehreren sektorenübergreifenden Herausforderungen? </t>
  </si>
  <si>
    <t>Mittelherkunft</t>
  </si>
  <si>
    <t>Jahr</t>
  </si>
  <si>
    <t>Typ</t>
  </si>
  <si>
    <t>Mittel</t>
  </si>
  <si>
    <t>CHF</t>
  </si>
  <si>
    <t>Budget</t>
  </si>
  <si>
    <t>MS</t>
  </si>
  <si>
    <t>GESAMT</t>
  </si>
  <si>
    <t>*</t>
  </si>
  <si>
    <t>%</t>
  </si>
  <si>
    <t>max. möglicher Fördersatz</t>
  </si>
  <si>
    <t>6.2.1 Gesamtkosten</t>
  </si>
  <si>
    <t>Gesamtkosten AP1</t>
  </si>
  <si>
    <t>Gesamtkosten AP2</t>
  </si>
  <si>
    <t>Gesamtkosten AP3</t>
  </si>
  <si>
    <t>Gesamtkosten AP4</t>
  </si>
  <si>
    <t>Gesamtkosten AP5</t>
  </si>
  <si>
    <t>Gesamtkosten AP6</t>
  </si>
  <si>
    <t>Gesamtkosten AP7</t>
  </si>
  <si>
    <t>Gesamtkosten AP8</t>
  </si>
  <si>
    <t>Gesamtkosten</t>
  </si>
  <si>
    <t>6.2.2 / 6.2.3 anrechenbare Kosten</t>
  </si>
  <si>
    <t>Anrechenbare Kosten AP1</t>
  </si>
  <si>
    <t>Anrechenbare Kosten AP2</t>
  </si>
  <si>
    <t>Anrechenbare Kosten AP3</t>
  </si>
  <si>
    <t>Anrechenbare Kosten AP4</t>
  </si>
  <si>
    <t>Anrechenbare Kosten AP5</t>
  </si>
  <si>
    <t>Anrechenbare Kosten AP6</t>
  </si>
  <si>
    <t>Anrechenbare Kosten AP7</t>
  </si>
  <si>
    <t>Anrechenbare Kosten AP8</t>
  </si>
  <si>
    <t>Gesamt anrechenbare Kosten</t>
  </si>
  <si>
    <t>BA+</t>
  </si>
  <si>
    <t>Max. Beitrag Adapt+ kalkulatorisch AP1</t>
  </si>
  <si>
    <t>Max. Beitrag Adapt+ kalkulatorisch AP2</t>
  </si>
  <si>
    <t>Max. Beitrag Adapt+ kalkulatorisch AP3</t>
  </si>
  <si>
    <t>Max. Beitrag Adapt+ kalkulatorisch AP4</t>
  </si>
  <si>
    <t>Max. Beitrag Adapt+ kalkulatorisch AP5</t>
  </si>
  <si>
    <t>Max. Beitrag Adapt+ kalkulatorisch AP6</t>
  </si>
  <si>
    <t>Max. Beitrag Adapt+ kalkulatorisch AP7</t>
  </si>
  <si>
    <t>Max. Beitrag Adapt+ kalkulatorisch AP8</t>
  </si>
  <si>
    <t>Gesamt Max. Beitrag Adapt+ kalkulatorisch</t>
  </si>
  <si>
    <t>6.3 Verfügbare Mittel</t>
  </si>
  <si>
    <t>./. Gesamt Max. Beitrag Adapt+ kalkulatorisch</t>
  </si>
  <si>
    <t>Verbleibende benötigte Mittel</t>
  </si>
  <si>
    <t>EL</t>
  </si>
  <si>
    <t>davon Eigenleistungen</t>
  </si>
  <si>
    <t>DL</t>
  </si>
  <si>
    <t>davon Drittmittel</t>
  </si>
  <si>
    <t>DL_B</t>
  </si>
  <si>
    <t>davon Drittmittel aus weiteren Bundesbeiträgen</t>
  </si>
  <si>
    <t>Fehlende Mittel</t>
  </si>
  <si>
    <t>Laufzeit Projekt</t>
  </si>
  <si>
    <t>Bezeichnung Meilenstein</t>
  </si>
  <si>
    <t>M1</t>
  </si>
  <si>
    <t>Meilenstein 1</t>
  </si>
  <si>
    <t>M2</t>
  </si>
  <si>
    <t>Meilenstein 2</t>
  </si>
  <si>
    <t>M3</t>
  </si>
  <si>
    <t>Meilenstein 3</t>
  </si>
  <si>
    <t>M4</t>
  </si>
  <si>
    <t>Meilenstein 4</t>
  </si>
  <si>
    <t>M5</t>
  </si>
  <si>
    <t>Meilenstein 5</t>
  </si>
  <si>
    <t>M6</t>
  </si>
  <si>
    <t>Meilenstein 6</t>
  </si>
  <si>
    <t>M7</t>
  </si>
  <si>
    <t>Meilenstein 7</t>
  </si>
  <si>
    <t>M8</t>
  </si>
  <si>
    <t>Meilenstein 8</t>
  </si>
  <si>
    <t>Start Projekt</t>
  </si>
  <si>
    <t>Ende Projekt</t>
  </si>
  <si>
    <t>Laufzeit</t>
  </si>
  <si>
    <t>Meilenstein</t>
  </si>
  <si>
    <t>Start</t>
  </si>
  <si>
    <t>End</t>
  </si>
  <si>
    <t>-</t>
  </si>
  <si>
    <t>Zahlungsplan</t>
  </si>
  <si>
    <t>Realisierung</t>
  </si>
  <si>
    <t>Auszahlungsjahr</t>
  </si>
  <si>
    <t>Beitrag Adapt+</t>
  </si>
  <si>
    <t>MMM JJJJ</t>
  </si>
  <si>
    <t>JJJJ</t>
  </si>
  <si>
    <t>Tabellenübertrag CORE</t>
  </si>
  <si>
    <t>Meilensteine</t>
  </si>
  <si>
    <t>ID</t>
  </si>
  <si>
    <t>Bezeichnung</t>
  </si>
  <si>
    <t>Zeitpunkt</t>
  </si>
  <si>
    <t>Tabelle Gesamtkosten</t>
  </si>
  <si>
    <t>TOTAL</t>
  </si>
  <si>
    <t>Tabellen Anrechenbare Kosten</t>
  </si>
  <si>
    <t>Kostentyp</t>
  </si>
  <si>
    <t>Anzahl Stunden</t>
  </si>
  <si>
    <t>Verwendeter Stundensatz</t>
  </si>
  <si>
    <t>Betrag Adapt+ kalkulatorisch</t>
  </si>
  <si>
    <t>Tabelle vorhandene Mittel</t>
  </si>
  <si>
    <t>Diese Tabelle ist aus dem Blatt "INPUT  Mittelherkunft" direkt zu übertragen</t>
  </si>
  <si>
    <t>BLATT Mittelherkunft</t>
  </si>
  <si>
    <t>Tabelle Gesamtübersicht</t>
  </si>
  <si>
    <t>Gesamtmittel</t>
  </si>
  <si>
    <t>davon Eigenmittel</t>
  </si>
  <si>
    <t>davon Beitrag Adapt+</t>
  </si>
  <si>
    <t>Differenz</t>
  </si>
  <si>
    <r>
      <t xml:space="preserve">Offertstatus </t>
    </r>
    <r>
      <rPr>
        <b/>
        <sz val="11"/>
        <color theme="1"/>
        <rFont val="Aptos Narrow"/>
        <family val="2"/>
      </rPr>
      <t>↓</t>
    </r>
  </si>
  <si>
    <t xml:space="preserve">Kostenart ↓ </t>
  </si>
  <si>
    <t>Förderzyklen</t>
  </si>
  <si>
    <t>Ende</t>
  </si>
  <si>
    <t>Anrechnungsjahr</t>
  </si>
  <si>
    <t>Position ↓</t>
  </si>
  <si>
    <t>Stundesatz ↓</t>
  </si>
  <si>
    <r>
      <t xml:space="preserve">Meilensteine </t>
    </r>
    <r>
      <rPr>
        <b/>
        <sz val="11"/>
        <color theme="1"/>
        <rFont val="Aptos Narrow"/>
        <family val="2"/>
      </rPr>
      <t>↓</t>
    </r>
    <r>
      <rPr>
        <b/>
        <sz val="14.3"/>
        <color theme="1"/>
        <rFont val="Aptos Narrow"/>
        <family val="2"/>
      </rPr>
      <t xml:space="preserve"> </t>
    </r>
    <r>
      <rPr>
        <b/>
        <sz val="11"/>
        <color theme="1"/>
        <rFont val="Aptos Narrow"/>
        <family val="2"/>
      </rPr>
      <t>automatisch</t>
    </r>
  </si>
  <si>
    <r>
      <t xml:space="preserve">Typ Mittelherkunft </t>
    </r>
    <r>
      <rPr>
        <b/>
        <sz val="11"/>
        <color theme="1"/>
        <rFont val="Aptos Narrow"/>
        <family val="2"/>
      </rPr>
      <t>↓</t>
    </r>
  </si>
  <si>
    <t>Offerte liegt vor</t>
  </si>
  <si>
    <t>Förderzyklus 1</t>
  </si>
  <si>
    <t>Eigenleistung Administration</t>
  </si>
  <si>
    <t>direkte Anpassungsmassnahme - Planung</t>
  </si>
  <si>
    <t>Offerte liegt nicht vor</t>
  </si>
  <si>
    <t>Förderzyklus 2</t>
  </si>
  <si>
    <t>Eigenleistung Fachbearbeitung</t>
  </si>
  <si>
    <t>Drittmittel</t>
  </si>
  <si>
    <t>direkte Anpassungsmassnahme - Umsetzung</t>
  </si>
  <si>
    <t>Förderzyklus 3</t>
  </si>
  <si>
    <t>Eigenleistung Projektleitung</t>
  </si>
  <si>
    <t>Drittmittel aus weiteren Bundesbeiträgen</t>
  </si>
  <si>
    <t>indirekte Anpassungsmassnahme</t>
  </si>
  <si>
    <t>Förderzyklus 4</t>
  </si>
  <si>
    <t>Ja</t>
  </si>
  <si>
    <t>Nein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</si>
</sst>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mmm\ yyyy"/>
    <numFmt numFmtId="166" formatCode="#,##0.00\ ;\-#,##0.00\ ;\ \-\ \ "/>
    <numFmt numFmtId="167" formatCode="0.0%\ ;\ \-0.0%\ ;\ \-\ \ "/>
    <numFmt numFmtId="168" formatCode="#,##0.00\ ;[Red]\-#,##0.00\ ;\ \-\ \ "/>
  </numFmts>
  <fonts count="24">
    <font>
      <sz val="11"/>
      <color theme="1"/>
      <name val="Aptos Narrow"/>
      <family val="2"/>
      <scheme val="minor"/>
    </font>
    <font>
      <b/>
      <sz val="11"/>
      <color theme="1"/>
      <name val="Aptos Narrow"/>
      <family val="2"/>
      <scheme val="minor"/>
    </font>
    <font>
      <b/>
      <sz val="11"/>
      <color theme="0"/>
      <name val="Aptos Narrow"/>
      <family val="2"/>
      <scheme val="minor"/>
    </font>
    <font>
      <sz val="11"/>
      <color theme="0"/>
      <name val="Aptos Narrow"/>
      <family val="2"/>
      <scheme val="minor"/>
    </font>
    <font>
      <sz val="8"/>
      <name val="Aptos Narrow"/>
      <family val="2"/>
      <scheme val="minor"/>
    </font>
    <font>
      <sz val="11"/>
      <color theme="0" tint="-4.9989318521683403E-2"/>
      <name val="Aptos Narrow"/>
      <family val="2"/>
      <scheme val="minor"/>
    </font>
    <font>
      <sz val="9"/>
      <color theme="1"/>
      <name val="Aptos Narrow"/>
      <family val="2"/>
      <scheme val="minor"/>
    </font>
    <font>
      <b/>
      <sz val="11"/>
      <color theme="1"/>
      <name val="Aptos Narrow"/>
      <family val="2"/>
    </font>
    <font>
      <b/>
      <sz val="11"/>
      <color theme="0" tint="-4.9989318521683403E-2"/>
      <name val="Aptos Narrow"/>
      <family val="2"/>
      <scheme val="minor"/>
    </font>
    <font>
      <sz val="11"/>
      <color rgb="FFFF0000"/>
      <name val="Aptos Narrow"/>
      <family val="2"/>
      <scheme val="minor"/>
    </font>
    <font>
      <sz val="10"/>
      <color theme="1"/>
      <name val="Arial"/>
      <family val="2"/>
    </font>
    <font>
      <u/>
      <sz val="10"/>
      <color theme="10"/>
      <name val="Arial"/>
      <family val="2"/>
    </font>
    <font>
      <b/>
      <sz val="9"/>
      <color theme="1"/>
      <name val="Aptos Narrow"/>
      <family val="2"/>
      <scheme val="minor"/>
    </font>
    <font>
      <i/>
      <sz val="11"/>
      <color theme="1"/>
      <name val="Aptos Narrow"/>
      <family val="2"/>
      <scheme val="minor"/>
    </font>
    <font>
      <b/>
      <sz val="14"/>
      <color theme="1"/>
      <name val="Aptos Narrow"/>
      <family val="2"/>
      <scheme val="minor"/>
    </font>
    <font>
      <sz val="11"/>
      <color theme="6" tint="0.79998168889431442"/>
      <name val="Aptos Narrow"/>
      <family val="2"/>
      <scheme val="minor"/>
    </font>
    <font>
      <sz val="11"/>
      <color rgb="FF00B050"/>
      <name val="Aptos Narrow"/>
      <family val="2"/>
      <scheme val="minor"/>
    </font>
    <font>
      <b/>
      <sz val="11"/>
      <color rgb="FFFF0000"/>
      <name val="Aptos Narrow"/>
      <family val="2"/>
      <scheme val="minor"/>
    </font>
    <font>
      <sz val="11"/>
      <color rgb="FF000000"/>
      <name val="Aptos Narrow"/>
      <family val="2"/>
      <scheme val="minor"/>
    </font>
    <font>
      <b/>
      <u/>
      <sz val="11"/>
      <color theme="3" tint="0.499984740745262"/>
      <name val="Aptos Narrow"/>
      <family val="2"/>
      <scheme val="minor"/>
    </font>
    <font>
      <u/>
      <sz val="11"/>
      <color theme="10"/>
      <name val="Aptos Narrow"/>
      <family val="2"/>
      <scheme val="minor"/>
    </font>
    <font>
      <b/>
      <sz val="14.3"/>
      <color theme="1"/>
      <name val="Aptos Narrow"/>
      <family val="2"/>
    </font>
    <font>
      <b/>
      <sz val="10"/>
      <color theme="0"/>
      <name val="Aptos Narrow"/>
      <family val="2"/>
      <scheme val="minor"/>
    </font>
    <font>
      <b/>
      <sz val="10"/>
      <color theme="1"/>
      <name val="Aptos Narrow"/>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6"/>
        <bgColor indexed="64"/>
      </patternFill>
    </fill>
    <fill>
      <patternFill patternType="solid">
        <fgColor theme="6" tint="0.79998168889431442"/>
        <bgColor indexed="64"/>
      </patternFill>
    </fill>
    <fill>
      <patternFill patternType="solid">
        <fgColor theme="8"/>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s>
  <borders count="24">
    <border>
      <left/>
      <right/>
      <top/>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theme="0"/>
      </right>
      <top style="thin">
        <color theme="0"/>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bottom/>
      <diagonal/>
    </border>
    <border>
      <left style="thin">
        <color theme="0"/>
      </left>
      <right style="medium">
        <color indexed="64"/>
      </right>
      <top style="thin">
        <color indexed="64"/>
      </top>
      <bottom style="thin">
        <color indexed="64"/>
      </bottom>
      <diagonal/>
    </border>
    <border>
      <left style="thin">
        <color theme="0"/>
      </left>
      <right style="thin">
        <color theme="0"/>
      </right>
      <top style="thin">
        <color theme="0"/>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theme="0"/>
      </left>
      <right/>
      <top/>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s>
  <cellStyleXfs count="5">
    <xf numFmtId="0" fontId="0" fillId="0" borderId="0"/>
    <xf numFmtId="0" fontId="10" fillId="0" borderId="0"/>
    <xf numFmtId="164" fontId="10" fillId="0" borderId="0" applyFont="0" applyFill="0" applyBorder="0" applyAlignment="0" applyProtection="0"/>
    <xf numFmtId="0" fontId="11" fillId="0" borderId="0" applyNumberFormat="0" applyFill="0" applyBorder="0" applyAlignment="0" applyProtection="0"/>
    <xf numFmtId="0" fontId="20" fillId="0" borderId="0" applyNumberFormat="0" applyFill="0" applyBorder="0" applyAlignment="0" applyProtection="0"/>
  </cellStyleXfs>
  <cellXfs count="189">
    <xf numFmtId="0" fontId="0" fillId="0" borderId="0" xfId="0"/>
    <xf numFmtId="0" fontId="1" fillId="0" borderId="1" xfId="0" applyFont="1"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166" fontId="0" fillId="0" borderId="1" xfId="0" applyNumberFormat="1" applyBorder="1" applyAlignment="1">
      <alignment vertical="center"/>
    </xf>
    <xf numFmtId="166" fontId="1" fillId="0" borderId="1" xfId="0" applyNumberFormat="1" applyFont="1" applyBorder="1" applyAlignment="1">
      <alignment vertical="center"/>
    </xf>
    <xf numFmtId="0" fontId="0" fillId="2" borderId="1" xfId="0" applyFill="1" applyBorder="1" applyAlignment="1">
      <alignment vertical="center"/>
    </xf>
    <xf numFmtId="166" fontId="1" fillId="2" borderId="1" xfId="0" applyNumberFormat="1" applyFont="1" applyFill="1" applyBorder="1" applyAlignment="1">
      <alignment vertical="center"/>
    </xf>
    <xf numFmtId="0" fontId="3" fillId="3" borderId="1" xfId="0" applyFont="1" applyFill="1" applyBorder="1" applyAlignment="1">
      <alignment horizontal="center" vertical="center"/>
    </xf>
    <xf numFmtId="0" fontId="2" fillId="3" borderId="1" xfId="0" applyFont="1" applyFill="1" applyBorder="1" applyAlignment="1">
      <alignment horizontal="center" vertical="center"/>
    </xf>
    <xf numFmtId="0" fontId="0" fillId="4" borderId="1" xfId="0" applyFill="1" applyBorder="1" applyAlignment="1">
      <alignment horizontal="center" vertical="center"/>
    </xf>
    <xf numFmtId="0" fontId="2" fillId="5" borderId="3" xfId="0" applyFont="1" applyFill="1" applyBorder="1" applyAlignment="1">
      <alignment vertical="center"/>
    </xf>
    <xf numFmtId="0" fontId="3" fillId="5" borderId="2" xfId="0" applyFont="1" applyFill="1" applyBorder="1" applyAlignment="1">
      <alignment vertical="center"/>
    </xf>
    <xf numFmtId="166" fontId="3" fillId="5" borderId="2" xfId="0" applyNumberFormat="1" applyFont="1" applyFill="1" applyBorder="1" applyAlignment="1">
      <alignment vertical="center"/>
    </xf>
    <xf numFmtId="166" fontId="2" fillId="5" borderId="2" xfId="0" applyNumberFormat="1" applyFont="1" applyFill="1" applyBorder="1" applyAlignment="1">
      <alignment vertical="center"/>
    </xf>
    <xf numFmtId="0" fontId="0" fillId="2" borderId="6" xfId="0" applyFill="1" applyBorder="1" applyAlignment="1">
      <alignment vertical="center"/>
    </xf>
    <xf numFmtId="0" fontId="0" fillId="0" borderId="6" xfId="0" applyBorder="1" applyAlignment="1">
      <alignment vertical="center"/>
    </xf>
    <xf numFmtId="0" fontId="0" fillId="2" borderId="1" xfId="0" applyFill="1" applyBorder="1" applyAlignment="1">
      <alignment horizontal="center" vertical="center"/>
    </xf>
    <xf numFmtId="0" fontId="1" fillId="6" borderId="1" xfId="0" applyFont="1" applyFill="1" applyBorder="1" applyAlignment="1">
      <alignment vertical="center"/>
    </xf>
    <xf numFmtId="0" fontId="0" fillId="6" borderId="1" xfId="0" applyFill="1" applyBorder="1" applyAlignment="1">
      <alignment vertical="center"/>
    </xf>
    <xf numFmtId="14" fontId="0" fillId="2" borderId="1" xfId="0" applyNumberFormat="1" applyFill="1" applyBorder="1" applyAlignment="1">
      <alignment vertical="center"/>
    </xf>
    <xf numFmtId="0" fontId="0" fillId="2" borderId="1" xfId="0" applyFill="1" applyBorder="1" applyAlignment="1">
      <alignment horizontal="left" vertical="center"/>
    </xf>
    <xf numFmtId="0" fontId="5" fillId="2" borderId="1" xfId="0" applyFont="1" applyFill="1" applyBorder="1" applyAlignment="1">
      <alignment vertical="center"/>
    </xf>
    <xf numFmtId="0" fontId="6" fillId="2" borderId="6" xfId="0" applyFont="1" applyFill="1" applyBorder="1" applyAlignment="1">
      <alignment horizontal="center" vertical="center"/>
    </xf>
    <xf numFmtId="0" fontId="6" fillId="2" borderId="1" xfId="0" applyFont="1" applyFill="1" applyBorder="1" applyAlignment="1">
      <alignment horizontal="center" vertical="center"/>
    </xf>
    <xf numFmtId="0" fontId="8" fillId="2" borderId="1" xfId="0" applyFont="1" applyFill="1" applyBorder="1" applyAlignment="1">
      <alignment vertical="center"/>
    </xf>
    <xf numFmtId="0" fontId="1" fillId="0" borderId="6" xfId="0" applyFont="1" applyBorder="1" applyAlignment="1">
      <alignment vertical="center"/>
    </xf>
    <xf numFmtId="166" fontId="0" fillId="7" borderId="6" xfId="0" applyNumberFormat="1" applyFill="1" applyBorder="1" applyAlignment="1">
      <alignment vertical="center"/>
    </xf>
    <xf numFmtId="166" fontId="0" fillId="7" borderId="1" xfId="0" applyNumberFormat="1" applyFill="1" applyBorder="1" applyAlignment="1">
      <alignment vertical="center"/>
    </xf>
    <xf numFmtId="166" fontId="0" fillId="2" borderId="6" xfId="0" applyNumberFormat="1" applyFill="1" applyBorder="1" applyAlignment="1">
      <alignment vertical="center"/>
    </xf>
    <xf numFmtId="166" fontId="0" fillId="2" borderId="1" xfId="0" applyNumberFormat="1" applyFill="1" applyBorder="1" applyAlignment="1">
      <alignment vertical="center"/>
    </xf>
    <xf numFmtId="0" fontId="1" fillId="6" borderId="7" xfId="0" applyFont="1" applyFill="1" applyBorder="1" applyAlignment="1">
      <alignment vertical="center"/>
    </xf>
    <xf numFmtId="0" fontId="1" fillId="6" borderId="8" xfId="0" applyFont="1" applyFill="1" applyBorder="1" applyAlignment="1">
      <alignment vertical="center"/>
    </xf>
    <xf numFmtId="165" fontId="1" fillId="6" borderId="8" xfId="0" applyNumberFormat="1" applyFont="1" applyFill="1" applyBorder="1" applyAlignment="1">
      <alignment horizontal="center" vertical="center"/>
    </xf>
    <xf numFmtId="166" fontId="1" fillId="6" borderId="8" xfId="0" applyNumberFormat="1" applyFont="1" applyFill="1" applyBorder="1" applyAlignment="1">
      <alignment vertical="center"/>
    </xf>
    <xf numFmtId="165" fontId="0" fillId="7" borderId="6" xfId="0" applyNumberFormat="1" applyFill="1" applyBorder="1" applyAlignment="1">
      <alignment horizontal="center" vertical="center"/>
    </xf>
    <xf numFmtId="0" fontId="0" fillId="7" borderId="6" xfId="0" applyFill="1" applyBorder="1" applyAlignment="1">
      <alignment horizontal="center" vertical="center"/>
    </xf>
    <xf numFmtId="165" fontId="0" fillId="7" borderId="1" xfId="0" applyNumberFormat="1" applyFill="1" applyBorder="1" applyAlignment="1">
      <alignment horizontal="center" vertical="center"/>
    </xf>
    <xf numFmtId="0" fontId="0" fillId="7" borderId="1" xfId="0" applyFill="1" applyBorder="1" applyAlignment="1">
      <alignment horizontal="center" vertical="center"/>
    </xf>
    <xf numFmtId="1" fontId="0" fillId="2" borderId="1" xfId="0" applyNumberFormat="1" applyFill="1" applyBorder="1" applyAlignment="1">
      <alignment horizontal="center" vertical="center"/>
    </xf>
    <xf numFmtId="0" fontId="3" fillId="5" borderId="2" xfId="0" applyFont="1" applyFill="1" applyBorder="1" applyAlignment="1">
      <alignment horizontal="center" vertical="center"/>
    </xf>
    <xf numFmtId="0" fontId="1" fillId="6" borderId="7" xfId="0" applyFont="1" applyFill="1" applyBorder="1" applyAlignment="1">
      <alignment horizontal="center" vertical="center"/>
    </xf>
    <xf numFmtId="0" fontId="0" fillId="0" borderId="6" xfId="0" applyBorder="1" applyAlignment="1">
      <alignment horizontal="center" vertical="center"/>
    </xf>
    <xf numFmtId="0" fontId="1" fillId="0" borderId="6" xfId="0" applyFont="1" applyBorder="1" applyAlignment="1">
      <alignment horizontal="center" vertical="center"/>
    </xf>
    <xf numFmtId="0" fontId="5" fillId="2" borderId="1" xfId="0" applyFont="1" applyFill="1" applyBorder="1" applyAlignment="1">
      <alignment horizontal="center" vertical="center"/>
    </xf>
    <xf numFmtId="0" fontId="1" fillId="0" borderId="1" xfId="0" applyFont="1" applyBorder="1" applyAlignment="1">
      <alignment horizontal="center" vertical="center"/>
    </xf>
    <xf numFmtId="0" fontId="0" fillId="0" borderId="10" xfId="0" applyBorder="1" applyAlignment="1">
      <alignment vertical="center"/>
    </xf>
    <xf numFmtId="0" fontId="1" fillId="0" borderId="10" xfId="0" applyFont="1" applyBorder="1" applyAlignment="1">
      <alignment vertical="center"/>
    </xf>
    <xf numFmtId="0" fontId="1" fillId="2" borderId="9" xfId="0" applyFont="1" applyFill="1" applyBorder="1" applyAlignment="1">
      <alignment horizontal="center" vertical="center"/>
    </xf>
    <xf numFmtId="0" fontId="1" fillId="2" borderId="9" xfId="0" applyFont="1" applyFill="1" applyBorder="1" applyAlignment="1">
      <alignment vertical="center"/>
    </xf>
    <xf numFmtId="0" fontId="1" fillId="0" borderId="9" xfId="0" applyFont="1" applyBorder="1" applyAlignment="1">
      <alignment vertical="center"/>
    </xf>
    <xf numFmtId="165" fontId="1" fillId="2" borderId="9" xfId="0" applyNumberFormat="1" applyFont="1" applyFill="1" applyBorder="1" applyAlignment="1">
      <alignment horizontal="center" vertical="center"/>
    </xf>
    <xf numFmtId="0" fontId="0" fillId="0" borderId="9" xfId="0" applyBorder="1" applyAlignment="1">
      <alignment vertical="center"/>
    </xf>
    <xf numFmtId="166" fontId="1" fillId="2" borderId="9" xfId="0" applyNumberFormat="1" applyFont="1" applyFill="1" applyBorder="1" applyAlignment="1">
      <alignment vertical="center"/>
    </xf>
    <xf numFmtId="166" fontId="0" fillId="8" borderId="6" xfId="0" applyNumberFormat="1" applyFill="1" applyBorder="1" applyAlignment="1">
      <alignment vertical="center"/>
    </xf>
    <xf numFmtId="166" fontId="0" fillId="8" borderId="1" xfId="0" applyNumberFormat="1" applyFill="1" applyBorder="1" applyAlignment="1">
      <alignment vertical="center"/>
    </xf>
    <xf numFmtId="0" fontId="0" fillId="2" borderId="6" xfId="0" applyFill="1" applyBorder="1" applyAlignment="1">
      <alignment horizontal="center" vertical="center"/>
    </xf>
    <xf numFmtId="165" fontId="0" fillId="2" borderId="1" xfId="0" applyNumberFormat="1" applyFill="1" applyBorder="1" applyAlignment="1">
      <alignment horizontal="center" vertical="center"/>
    </xf>
    <xf numFmtId="165" fontId="0" fillId="2" borderId="6" xfId="0" applyNumberFormat="1" applyFill="1" applyBorder="1" applyAlignment="1">
      <alignment horizontal="center" vertical="center"/>
    </xf>
    <xf numFmtId="0" fontId="0" fillId="7" borderId="6" xfId="0" applyFill="1" applyBorder="1" applyAlignment="1">
      <alignment vertical="center"/>
    </xf>
    <xf numFmtId="0" fontId="0" fillId="7" borderId="1" xfId="0" applyFill="1" applyBorder="1" applyAlignment="1">
      <alignment vertical="center"/>
    </xf>
    <xf numFmtId="0" fontId="9" fillId="8" borderId="1" xfId="0" applyFont="1" applyFill="1" applyBorder="1" applyAlignment="1">
      <alignment horizontal="center" vertical="center"/>
    </xf>
    <xf numFmtId="0" fontId="0" fillId="0" borderId="1" xfId="0" applyBorder="1"/>
    <xf numFmtId="0" fontId="1" fillId="4" borderId="1" xfId="0" applyFont="1" applyFill="1" applyBorder="1" applyAlignment="1">
      <alignment horizontal="center" vertical="center"/>
    </xf>
    <xf numFmtId="0" fontId="0" fillId="5" borderId="4" xfId="0" applyFill="1" applyBorder="1" applyAlignment="1">
      <alignment horizontal="center" vertical="center"/>
    </xf>
    <xf numFmtId="0" fontId="0" fillId="5" borderId="4" xfId="0" applyFill="1" applyBorder="1" applyAlignment="1">
      <alignment vertical="center"/>
    </xf>
    <xf numFmtId="0" fontId="0" fillId="5" borderId="5" xfId="0" applyFill="1" applyBorder="1" applyAlignment="1">
      <alignment vertical="center"/>
    </xf>
    <xf numFmtId="0" fontId="2" fillId="5" borderId="3" xfId="0" quotePrefix="1" applyFont="1" applyFill="1" applyBorder="1" applyAlignment="1">
      <alignment vertical="center"/>
    </xf>
    <xf numFmtId="0" fontId="0" fillId="2" borderId="10" xfId="0" applyFill="1" applyBorder="1" applyAlignment="1">
      <alignment horizontal="center" vertical="center"/>
    </xf>
    <xf numFmtId="0" fontId="0" fillId="2" borderId="10" xfId="0" applyFill="1" applyBorder="1" applyAlignment="1">
      <alignment vertical="center"/>
    </xf>
    <xf numFmtId="0" fontId="1" fillId="6" borderId="9" xfId="0" applyFont="1" applyFill="1" applyBorder="1" applyAlignment="1">
      <alignment vertical="center"/>
    </xf>
    <xf numFmtId="0" fontId="1" fillId="6" borderId="9" xfId="0" applyFont="1" applyFill="1" applyBorder="1" applyAlignment="1">
      <alignment horizontal="center" vertical="center"/>
    </xf>
    <xf numFmtId="166" fontId="1" fillId="6" borderId="9" xfId="0" applyNumberFormat="1" applyFont="1" applyFill="1" applyBorder="1" applyAlignment="1">
      <alignment vertical="center"/>
    </xf>
    <xf numFmtId="0" fontId="1" fillId="5" borderId="4" xfId="0" applyFont="1" applyFill="1" applyBorder="1" applyAlignment="1">
      <alignment vertical="center"/>
    </xf>
    <xf numFmtId="0" fontId="1" fillId="2" borderId="10" xfId="0" applyFont="1" applyFill="1" applyBorder="1" applyAlignment="1">
      <alignment vertical="center"/>
    </xf>
    <xf numFmtId="0" fontId="7" fillId="6" borderId="9" xfId="0" applyFont="1" applyFill="1" applyBorder="1" applyAlignment="1">
      <alignment horizontal="center" vertical="center"/>
    </xf>
    <xf numFmtId="168" fontId="1" fillId="2" borderId="1" xfId="0" applyNumberFormat="1" applyFont="1" applyFill="1" applyBorder="1" applyAlignment="1">
      <alignment vertical="center"/>
    </xf>
    <xf numFmtId="0" fontId="8" fillId="3" borderId="1" xfId="0" applyFont="1" applyFill="1" applyBorder="1" applyAlignment="1">
      <alignment horizontal="center" vertical="center"/>
    </xf>
    <xf numFmtId="165" fontId="0" fillId="2" borderId="10" xfId="0" applyNumberFormat="1" applyFill="1" applyBorder="1" applyAlignment="1">
      <alignment horizontal="center" vertical="center"/>
    </xf>
    <xf numFmtId="1" fontId="0" fillId="2" borderId="10" xfId="0" applyNumberFormat="1" applyFill="1" applyBorder="1" applyAlignment="1">
      <alignment horizontal="center" vertical="center"/>
    </xf>
    <xf numFmtId="166" fontId="0" fillId="2" borderId="10" xfId="0" applyNumberFormat="1" applyFill="1" applyBorder="1" applyAlignment="1">
      <alignment vertical="center"/>
    </xf>
    <xf numFmtId="1" fontId="0" fillId="2" borderId="6" xfId="0" applyNumberFormat="1" applyFill="1" applyBorder="1" applyAlignment="1">
      <alignment horizontal="center" vertical="center"/>
    </xf>
    <xf numFmtId="165" fontId="1" fillId="6" borderId="9" xfId="0" applyNumberFormat="1" applyFont="1" applyFill="1" applyBorder="1" applyAlignment="1">
      <alignment horizontal="center" vertical="center"/>
    </xf>
    <xf numFmtId="1" fontId="1" fillId="6" borderId="9" xfId="0" applyNumberFormat="1" applyFont="1" applyFill="1" applyBorder="1" applyAlignment="1">
      <alignment horizontal="center" vertical="center"/>
    </xf>
    <xf numFmtId="0" fontId="0" fillId="0" borderId="5" xfId="0" applyBorder="1" applyAlignment="1">
      <alignment vertical="center"/>
    </xf>
    <xf numFmtId="0" fontId="0" fillId="2" borderId="9" xfId="0" applyFill="1" applyBorder="1" applyAlignment="1">
      <alignment horizontal="center" vertical="center"/>
    </xf>
    <xf numFmtId="0" fontId="13" fillId="2" borderId="9" xfId="0" applyFont="1" applyFill="1" applyBorder="1" applyAlignment="1">
      <alignment vertical="center"/>
    </xf>
    <xf numFmtId="0" fontId="1" fillId="2" borderId="10" xfId="0" applyFont="1" applyFill="1" applyBorder="1" applyAlignment="1">
      <alignment horizontal="center" vertical="center"/>
    </xf>
    <xf numFmtId="167" fontId="1" fillId="2" borderId="1" xfId="0" applyNumberFormat="1" applyFont="1" applyFill="1" applyBorder="1" applyAlignment="1">
      <alignment vertical="center"/>
    </xf>
    <xf numFmtId="0" fontId="0" fillId="8" borderId="1" xfId="0" applyFill="1" applyBorder="1" applyAlignment="1">
      <alignment vertical="center"/>
    </xf>
    <xf numFmtId="0" fontId="0" fillId="8" borderId="10" xfId="0" applyFill="1" applyBorder="1" applyAlignment="1">
      <alignment horizontal="center" vertical="center"/>
    </xf>
    <xf numFmtId="0" fontId="0" fillId="8" borderId="10" xfId="0" applyFill="1" applyBorder="1" applyAlignment="1">
      <alignment vertical="center"/>
    </xf>
    <xf numFmtId="0" fontId="1" fillId="8" borderId="10" xfId="0" applyFont="1" applyFill="1" applyBorder="1" applyAlignment="1">
      <alignment vertical="center"/>
    </xf>
    <xf numFmtId="0" fontId="0" fillId="8" borderId="12" xfId="0" applyFill="1" applyBorder="1" applyAlignment="1">
      <alignment horizontal="center" vertical="center"/>
    </xf>
    <xf numFmtId="0" fontId="0" fillId="8" borderId="12" xfId="0" applyFill="1" applyBorder="1" applyAlignment="1">
      <alignment vertical="center"/>
    </xf>
    <xf numFmtId="0" fontId="1" fillId="8" borderId="12" xfId="0" applyFont="1" applyFill="1" applyBorder="1" applyAlignment="1">
      <alignment vertical="center"/>
    </xf>
    <xf numFmtId="168" fontId="1" fillId="2" borderId="9" xfId="0" applyNumberFormat="1" applyFont="1" applyFill="1" applyBorder="1" applyAlignment="1">
      <alignment vertical="center"/>
    </xf>
    <xf numFmtId="168" fontId="0" fillId="2" borderId="1" xfId="0" applyNumberFormat="1" applyFill="1" applyBorder="1" applyAlignment="1">
      <alignment vertical="center"/>
    </xf>
    <xf numFmtId="0" fontId="0" fillId="2" borderId="1" xfId="0" quotePrefix="1" applyFill="1" applyBorder="1" applyAlignment="1">
      <alignment vertical="center"/>
    </xf>
    <xf numFmtId="0" fontId="14" fillId="0" borderId="1" xfId="0" applyFont="1" applyBorder="1" applyAlignment="1">
      <alignment vertical="center"/>
    </xf>
    <xf numFmtId="0" fontId="15" fillId="4" borderId="1" xfId="0" applyFont="1" applyFill="1" applyBorder="1" applyAlignment="1">
      <alignment horizontal="center" vertical="center"/>
    </xf>
    <xf numFmtId="0" fontId="1" fillId="0" borderId="5" xfId="0" applyFont="1" applyBorder="1" applyAlignment="1">
      <alignment vertical="center"/>
    </xf>
    <xf numFmtId="168" fontId="0" fillId="2" borderId="9" xfId="0" applyNumberFormat="1" applyFill="1" applyBorder="1" applyAlignment="1">
      <alignment vertical="center"/>
    </xf>
    <xf numFmtId="168" fontId="0" fillId="2" borderId="13" xfId="0" applyNumberFormat="1" applyFill="1" applyBorder="1" applyAlignment="1">
      <alignment vertical="center"/>
    </xf>
    <xf numFmtId="168" fontId="1" fillId="2" borderId="11" xfId="0" applyNumberFormat="1" applyFont="1" applyFill="1" applyBorder="1" applyAlignment="1">
      <alignment vertical="center"/>
    </xf>
    <xf numFmtId="166" fontId="3" fillId="8" borderId="6" xfId="0" applyNumberFormat="1" applyFont="1" applyFill="1" applyBorder="1" applyAlignment="1">
      <alignment vertical="center"/>
    </xf>
    <xf numFmtId="166" fontId="3" fillId="8" borderId="1" xfId="0" applyNumberFormat="1" applyFont="1" applyFill="1" applyBorder="1" applyAlignment="1">
      <alignment vertical="center"/>
    </xf>
    <xf numFmtId="0" fontId="3" fillId="8" borderId="6" xfId="0" applyFont="1" applyFill="1" applyBorder="1" applyAlignment="1">
      <alignment horizontal="center" vertical="center"/>
    </xf>
    <xf numFmtId="0" fontId="3" fillId="8" borderId="1" xfId="0" applyFont="1" applyFill="1" applyBorder="1" applyAlignment="1">
      <alignment horizontal="center" vertical="center"/>
    </xf>
    <xf numFmtId="0" fontId="12" fillId="2" borderId="14" xfId="0" applyFont="1" applyFill="1" applyBorder="1" applyAlignment="1">
      <alignment horizontal="center" vertical="center"/>
    </xf>
    <xf numFmtId="0" fontId="1" fillId="7" borderId="14" xfId="0" applyFont="1" applyFill="1" applyBorder="1" applyAlignment="1">
      <alignment vertical="center"/>
    </xf>
    <xf numFmtId="0" fontId="1" fillId="0" borderId="14" xfId="0" applyFont="1" applyBorder="1" applyAlignment="1">
      <alignment vertical="center"/>
    </xf>
    <xf numFmtId="165" fontId="1" fillId="2" borderId="14" xfId="0" applyNumberFormat="1" applyFont="1" applyFill="1" applyBorder="1" applyAlignment="1">
      <alignment horizontal="center" vertical="center"/>
    </xf>
    <xf numFmtId="0" fontId="1" fillId="2" borderId="14" xfId="0" applyFont="1" applyFill="1" applyBorder="1" applyAlignment="1">
      <alignment horizontal="center" vertical="center"/>
    </xf>
    <xf numFmtId="166" fontId="1" fillId="2" borderId="14" xfId="0" applyNumberFormat="1" applyFont="1" applyFill="1" applyBorder="1" applyAlignment="1">
      <alignment vertical="center"/>
    </xf>
    <xf numFmtId="166" fontId="1" fillId="8" borderId="14" xfId="0" applyNumberFormat="1" applyFont="1" applyFill="1" applyBorder="1" applyAlignment="1">
      <alignment vertical="center"/>
    </xf>
    <xf numFmtId="166" fontId="1" fillId="0" borderId="14" xfId="0" applyNumberFormat="1" applyFont="1" applyBorder="1" applyAlignment="1">
      <alignment vertical="center"/>
    </xf>
    <xf numFmtId="0" fontId="0" fillId="2" borderId="14" xfId="0" applyFill="1" applyBorder="1" applyAlignment="1">
      <alignment horizontal="center" vertical="center"/>
    </xf>
    <xf numFmtId="0" fontId="0" fillId="2" borderId="14" xfId="0" applyFill="1" applyBorder="1" applyAlignment="1">
      <alignment vertical="center"/>
    </xf>
    <xf numFmtId="0" fontId="0" fillId="0" borderId="14" xfId="0" applyBorder="1" applyAlignment="1">
      <alignment vertical="center"/>
    </xf>
    <xf numFmtId="165" fontId="0" fillId="2" borderId="14" xfId="0" applyNumberFormat="1" applyFill="1" applyBorder="1" applyAlignment="1">
      <alignment horizontal="center" vertical="center"/>
    </xf>
    <xf numFmtId="166" fontId="0" fillId="2" borderId="14" xfId="0" applyNumberFormat="1" applyFill="1" applyBorder="1" applyAlignment="1">
      <alignment vertical="center"/>
    </xf>
    <xf numFmtId="165" fontId="1" fillId="2" borderId="0" xfId="0" applyNumberFormat="1" applyFont="1" applyFill="1" applyAlignment="1">
      <alignment horizontal="center" vertical="center"/>
    </xf>
    <xf numFmtId="0" fontId="0" fillId="0" borderId="6" xfId="0" applyBorder="1"/>
    <xf numFmtId="0" fontId="3" fillId="5" borderId="0" xfId="0" applyFont="1" applyFill="1" applyAlignment="1">
      <alignment horizontal="center" vertical="center"/>
    </xf>
    <xf numFmtId="0" fontId="1" fillId="0" borderId="10" xfId="0" applyFont="1" applyBorder="1"/>
    <xf numFmtId="0" fontId="0" fillId="0" borderId="10" xfId="0" applyBorder="1"/>
    <xf numFmtId="0" fontId="14" fillId="0" borderId="1" xfId="0" applyFont="1" applyBorder="1"/>
    <xf numFmtId="0" fontId="0" fillId="0" borderId="15" xfId="0" applyBorder="1" applyAlignment="1">
      <alignment vertical="center"/>
    </xf>
    <xf numFmtId="0" fontId="0" fillId="0" borderId="15" xfId="0" applyBorder="1" applyAlignment="1">
      <alignment horizontal="center" vertical="center"/>
    </xf>
    <xf numFmtId="0" fontId="1" fillId="9" borderId="15" xfId="0" applyFont="1" applyFill="1" applyBorder="1" applyAlignment="1">
      <alignment vertical="center"/>
    </xf>
    <xf numFmtId="0" fontId="1" fillId="9" borderId="19" xfId="0" applyFont="1" applyFill="1" applyBorder="1" applyAlignment="1">
      <alignment horizontal="center" vertical="center"/>
    </xf>
    <xf numFmtId="0" fontId="0" fillId="0" borderId="20" xfId="0" applyBorder="1" applyAlignment="1">
      <alignment horizontal="center" vertical="center" wrapText="1"/>
    </xf>
    <xf numFmtId="0" fontId="0" fillId="0" borderId="15" xfId="0" applyBorder="1" applyAlignment="1">
      <alignment horizontal="center" vertical="center" wrapText="1"/>
    </xf>
    <xf numFmtId="0" fontId="2" fillId="5" borderId="3" xfId="0" applyFont="1" applyFill="1" applyBorder="1"/>
    <xf numFmtId="0" fontId="3" fillId="5" borderId="4" xfId="0" applyFont="1" applyFill="1" applyBorder="1"/>
    <xf numFmtId="0" fontId="3" fillId="5" borderId="5" xfId="0" applyFont="1" applyFill="1" applyBorder="1"/>
    <xf numFmtId="0" fontId="3" fillId="3" borderId="21" xfId="0" applyFont="1" applyFill="1" applyBorder="1" applyAlignment="1">
      <alignment horizontal="center" vertical="center"/>
    </xf>
    <xf numFmtId="0" fontId="3" fillId="3" borderId="0" xfId="0" applyFont="1" applyFill="1" applyAlignment="1">
      <alignment horizontal="center" vertical="center"/>
    </xf>
    <xf numFmtId="0" fontId="0" fillId="0" borderId="1" xfId="0" applyBorder="1" applyAlignment="1">
      <alignment horizontal="left" vertical="center" wrapText="1"/>
    </xf>
    <xf numFmtId="0" fontId="1" fillId="2" borderId="14" xfId="0" applyFont="1" applyFill="1" applyBorder="1" applyAlignment="1">
      <alignment vertical="center"/>
    </xf>
    <xf numFmtId="0" fontId="3" fillId="3" borderId="1" xfId="0" applyFont="1" applyFill="1" applyBorder="1" applyAlignment="1">
      <alignment vertical="center"/>
    </xf>
    <xf numFmtId="0" fontId="0" fillId="2" borderId="10" xfId="0" applyFill="1" applyBorder="1" applyAlignment="1">
      <alignment horizontal="left" vertical="center"/>
    </xf>
    <xf numFmtId="0" fontId="3" fillId="3" borderId="1" xfId="0" applyFont="1" applyFill="1" applyBorder="1" applyAlignment="1">
      <alignment vertical="center" wrapText="1"/>
    </xf>
    <xf numFmtId="165" fontId="0" fillId="2" borderId="6" xfId="0" applyNumberFormat="1" applyFill="1" applyBorder="1" applyAlignment="1">
      <alignment horizontal="left" vertical="center"/>
    </xf>
    <xf numFmtId="0" fontId="0" fillId="2" borderId="6" xfId="0" applyFill="1" applyBorder="1" applyAlignment="1">
      <alignment horizontal="left" vertical="center"/>
    </xf>
    <xf numFmtId="0" fontId="20" fillId="0" borderId="1" xfId="4" applyBorder="1" applyAlignment="1">
      <alignment vertical="center"/>
    </xf>
    <xf numFmtId="168" fontId="0" fillId="2" borderId="1" xfId="0" applyNumberFormat="1" applyFill="1" applyBorder="1" applyAlignment="1">
      <alignment horizontal="center" vertical="center"/>
    </xf>
    <xf numFmtId="167" fontId="1" fillId="2" borderId="3" xfId="0" applyNumberFormat="1" applyFont="1" applyFill="1" applyBorder="1" applyAlignment="1">
      <alignment vertical="center"/>
    </xf>
    <xf numFmtId="9" fontId="0" fillId="2" borderId="1" xfId="0" applyNumberFormat="1" applyFill="1" applyBorder="1" applyAlignment="1">
      <alignment vertical="center"/>
    </xf>
    <xf numFmtId="0" fontId="3" fillId="5" borderId="4" xfId="0" applyFont="1" applyFill="1" applyBorder="1" applyAlignment="1">
      <alignment vertical="center"/>
    </xf>
    <xf numFmtId="0" fontId="3" fillId="5" borderId="5" xfId="0" applyFont="1" applyFill="1" applyBorder="1" applyAlignment="1">
      <alignment vertical="center"/>
    </xf>
    <xf numFmtId="0" fontId="0" fillId="0" borderId="3" xfId="0" applyBorder="1"/>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7" borderId="0" xfId="0" applyFill="1" applyAlignment="1">
      <alignment horizontal="center" vertical="center"/>
    </xf>
    <xf numFmtId="0" fontId="1" fillId="0" borderId="4" xfId="0" applyFont="1" applyBorder="1" applyAlignment="1">
      <alignment horizontal="left" wrapText="1"/>
    </xf>
    <xf numFmtId="0" fontId="1" fillId="0" borderId="5" xfId="0" applyFont="1" applyBorder="1" applyAlignment="1">
      <alignment horizontal="left" wrapText="1"/>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1" fillId="9" borderId="16" xfId="0" applyFont="1" applyFill="1" applyBorder="1" applyAlignment="1">
      <alignment horizontal="left" vertical="center"/>
    </xf>
    <xf numFmtId="0" fontId="1" fillId="9" borderId="17" xfId="0" applyFont="1" applyFill="1" applyBorder="1" applyAlignment="1">
      <alignment horizontal="left" vertical="center"/>
    </xf>
    <xf numFmtId="0" fontId="1" fillId="9" borderId="18" xfId="0" applyFont="1" applyFill="1" applyBorder="1" applyAlignment="1">
      <alignment horizontal="left" vertical="center"/>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5" xfId="0" applyFont="1" applyBorder="1" applyAlignment="1">
      <alignment horizontal="left" vertical="center" wrapText="1"/>
    </xf>
    <xf numFmtId="0" fontId="0" fillId="0" borderId="1" xfId="0"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5" xfId="0" applyFont="1" applyBorder="1" applyAlignment="1">
      <alignment horizontal="left" vertical="center" wrapText="1"/>
    </xf>
    <xf numFmtId="0" fontId="0" fillId="7" borderId="22" xfId="0" applyFill="1" applyBorder="1" applyAlignment="1">
      <alignment horizontal="center" vertical="center"/>
    </xf>
    <xf numFmtId="0" fontId="0" fillId="7" borderId="23" xfId="0" applyFill="1" applyBorder="1" applyAlignment="1">
      <alignment horizontal="center" vertical="center"/>
    </xf>
    <xf numFmtId="0" fontId="23" fillId="0" borderId="3" xfId="0" applyFont="1" applyBorder="1" applyAlignment="1">
      <alignment horizontal="center" vertical="center"/>
    </xf>
    <xf numFmtId="0" fontId="23" fillId="0" borderId="5" xfId="0" applyFont="1" applyBorder="1" applyAlignment="1">
      <alignment horizontal="center" vertical="center"/>
    </xf>
    <xf numFmtId="0" fontId="22" fillId="0" borderId="3" xfId="0" applyFont="1" applyBorder="1" applyAlignment="1">
      <alignment horizontal="center" vertical="center" wrapText="1"/>
    </xf>
    <xf numFmtId="0" fontId="22" fillId="0" borderId="5" xfId="0" applyFont="1" applyBorder="1" applyAlignment="1">
      <alignment horizontal="center" vertical="center" wrapText="1"/>
    </xf>
    <xf numFmtId="0" fontId="3" fillId="8" borderId="3" xfId="0" applyFont="1" applyFill="1" applyBorder="1" applyAlignment="1">
      <alignment horizontal="center" vertical="center"/>
    </xf>
    <xf numFmtId="0" fontId="3" fillId="8" borderId="5"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5" xfId="0" applyFont="1" applyFill="1" applyBorder="1" applyAlignment="1">
      <alignment horizontal="center" vertical="center"/>
    </xf>
    <xf numFmtId="0" fontId="1" fillId="10" borderId="3" xfId="0" applyFont="1" applyFill="1" applyBorder="1" applyAlignment="1">
      <alignment vertical="center"/>
    </xf>
    <xf numFmtId="0" fontId="1" fillId="10" borderId="4" xfId="0" applyFont="1" applyFill="1" applyBorder="1" applyAlignment="1">
      <alignment vertical="center"/>
    </xf>
    <xf numFmtId="0" fontId="1" fillId="10" borderId="5" xfId="0" applyFont="1" applyFill="1" applyBorder="1" applyAlignment="1">
      <alignment vertical="center"/>
    </xf>
  </cellXfs>
  <cellStyles count="5">
    <cellStyle name="Komma 2" xfId="2" xr:uid="{FAC2E175-9CBF-4D0D-8A69-D80F33549B4C}"/>
    <cellStyle name="Link" xfId="4" builtinId="8"/>
    <cellStyle name="Link 2" xfId="3" xr:uid="{DD40DF31-D4A9-430F-B7F1-985846E727C3}"/>
    <cellStyle name="Standard" xfId="0" builtinId="0"/>
    <cellStyle name="Standard 2" xfId="1" xr:uid="{E485AFB4-5ABD-45F7-885B-D8198543E876}"/>
  </cellStyles>
  <dxfs count="54">
    <dxf>
      <font>
        <color theme="0" tint="-4.9989318521683403E-2"/>
      </font>
    </dxf>
    <dxf>
      <fill>
        <patternFill>
          <bgColor theme="5" tint="0.59996337778862885"/>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4" tint="0.59996337778862885"/>
        </patternFill>
      </fill>
      <border>
        <left style="thin">
          <color theme="0"/>
        </left>
        <right style="thin">
          <color theme="0"/>
        </right>
        <top style="thin">
          <color theme="0"/>
        </top>
        <bottom style="thin">
          <color theme="0"/>
        </bottom>
      </border>
    </dxf>
    <dxf>
      <fill>
        <patternFill>
          <bgColor theme="8"/>
        </patternFill>
      </fill>
      <border>
        <left style="thin">
          <color theme="0"/>
        </left>
        <right style="thin">
          <color theme="0"/>
        </right>
        <top style="thin">
          <color theme="0"/>
        </top>
        <bottom style="thin">
          <color theme="0"/>
        </bottom>
      </border>
    </dxf>
    <dxf>
      <font>
        <color theme="0" tint="-4.9989318521683403E-2"/>
      </font>
      <fill>
        <patternFill>
          <bgColor theme="0" tint="-4.9989318521683403E-2"/>
        </patternFill>
      </fill>
    </dxf>
    <dxf>
      <fill>
        <patternFill>
          <bgColor rgb="FFFFC000"/>
        </patternFill>
      </fill>
    </dxf>
    <dxf>
      <font>
        <color rgb="FFC00000"/>
      </font>
      <numFmt numFmtId="168" formatCode="#,##0.00\ ;[Red]\-#,##0.00\ ;\ \-\ \ "/>
      <fill>
        <patternFill>
          <bgColor theme="8" tint="0.79998168889431442"/>
        </patternFill>
      </fill>
    </dxf>
    <dxf>
      <font>
        <color theme="0" tint="-4.9989318521683403E-2"/>
      </font>
      <numFmt numFmtId="168" formatCode="#,##0.00\ ;[Red]\-#,##0.00\ ;\ \-\ \ "/>
      <fill>
        <patternFill>
          <bgColor theme="0" tint="-4.9989318521683403E-2"/>
        </patternFill>
      </fill>
    </dxf>
    <dxf>
      <font>
        <color auto="1"/>
      </font>
      <fill>
        <patternFill>
          <bgColor theme="7" tint="0.79998168889431442"/>
        </patternFill>
      </fill>
      <border>
        <left/>
        <right/>
        <top/>
        <bottom style="thin">
          <color auto="1"/>
        </bottom>
      </border>
    </dxf>
    <dxf>
      <font>
        <color auto="1"/>
      </font>
      <fill>
        <patternFill>
          <bgColor theme="0"/>
        </patternFill>
      </fill>
      <border>
        <left/>
        <right/>
        <top/>
        <bottom/>
      </border>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8" tint="0.79998168889431442"/>
        </patternFill>
      </fill>
    </dxf>
    <dxf>
      <font>
        <color theme="0"/>
      </font>
      <fill>
        <patternFill>
          <bgColor theme="0"/>
        </patternFill>
      </fill>
    </dxf>
    <dxf>
      <fill>
        <patternFill>
          <bgColor theme="7" tint="0.79998168889431442"/>
        </patternFill>
      </fill>
      <border>
        <left style="thin">
          <color auto="1"/>
        </left>
        <right style="thin">
          <color auto="1"/>
        </right>
        <top style="thin">
          <color auto="1"/>
        </top>
        <bottom style="thin">
          <color auto="1"/>
        </bottom>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0" tint="-4.9989318521683403E-2"/>
        </patternFill>
      </fill>
      <border>
        <left style="thin">
          <color auto="1"/>
        </left>
        <right style="thin">
          <color auto="1"/>
        </right>
        <top style="thin">
          <color auto="1"/>
        </top>
        <bottom style="thin">
          <color auto="1"/>
        </bottom>
        <vertical/>
        <horizontal/>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auto="1"/>
      </font>
      <fill>
        <patternFill>
          <bgColor theme="7" tint="0.79998168889431442"/>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a:themeElements>
    <a:clrScheme name="generis">
      <a:dk1>
        <a:sysClr val="windowText" lastClr="000000"/>
      </a:dk1>
      <a:lt1>
        <a:sysClr val="window" lastClr="FFFFFF"/>
      </a:lt1>
      <a:dk2>
        <a:srgbClr val="0E2841"/>
      </a:dk2>
      <a:lt2>
        <a:srgbClr val="E8E8E8"/>
      </a:lt2>
      <a:accent1>
        <a:srgbClr val="395628"/>
      </a:accent1>
      <a:accent2>
        <a:srgbClr val="9DC420"/>
      </a:accent2>
      <a:accent3>
        <a:srgbClr val="173657"/>
      </a:accent3>
      <a:accent4>
        <a:srgbClr val="44C0E9"/>
      </a:accent4>
      <a:accent5>
        <a:srgbClr val="7A2716"/>
      </a:accent5>
      <a:accent6>
        <a:srgbClr val="F4990A"/>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1D938-DDEF-4C44-9C13-C32BA1D9E3EC}">
  <sheetPr>
    <tabColor theme="1"/>
  </sheetPr>
  <dimension ref="A1:K68"/>
  <sheetViews>
    <sheetView topLeftCell="A24" workbookViewId="0" xr3:uid="{1DE7DCA7-9133-5758-BA33-3EFD0AFF2998}">
      <selection activeCell="I22" sqref="I22"/>
    </sheetView>
  </sheetViews>
  <sheetFormatPr defaultColWidth="11.375" defaultRowHeight="15"/>
  <cols>
    <col min="1" max="1" width="2.125" style="62" customWidth="1"/>
    <col min="2" max="2" width="3.125" style="62" customWidth="1"/>
    <col min="3" max="4" width="36.625" style="62" bestFit="1" customWidth="1"/>
    <col min="5" max="5" width="29.125" style="62" customWidth="1"/>
    <col min="6" max="16384" width="11.375" style="62"/>
  </cols>
  <sheetData>
    <row r="1" spans="1:7" ht="18.75">
      <c r="A1" s="127" t="s">
        <v>0</v>
      </c>
      <c r="B1" s="127"/>
    </row>
    <row r="3" spans="1:7">
      <c r="A3" s="134" t="s">
        <v>1</v>
      </c>
      <c r="B3" s="134"/>
      <c r="C3" s="135"/>
      <c r="D3" s="135"/>
      <c r="E3" s="135"/>
      <c r="F3" s="135"/>
      <c r="G3" s="136"/>
    </row>
    <row r="4" spans="1:7" ht="6.75" customHeight="1"/>
    <row r="5" spans="1:7">
      <c r="B5" s="62" t="s">
        <v>2</v>
      </c>
    </row>
    <row r="6" spans="1:7">
      <c r="B6" s="62" t="s">
        <v>3</v>
      </c>
    </row>
    <row r="7" spans="1:7">
      <c r="B7" s="62" t="s">
        <v>4</v>
      </c>
    </row>
    <row r="8" spans="1:7" ht="6.75" customHeight="1"/>
    <row r="9" spans="1:7">
      <c r="B9" s="125" t="s">
        <v>5</v>
      </c>
      <c r="C9" s="126"/>
    </row>
    <row r="10" spans="1:7" ht="15" customHeight="1">
      <c r="B10" s="156"/>
      <c r="C10" s="156"/>
      <c r="D10" s="157" t="s">
        <v>6</v>
      </c>
      <c r="E10" s="158"/>
    </row>
    <row r="11" spans="1:7" ht="15" customHeight="1">
      <c r="B11" s="124"/>
      <c r="C11" s="124"/>
      <c r="D11" s="157" t="s">
        <v>7</v>
      </c>
      <c r="E11" s="157"/>
      <c r="F11" s="158"/>
    </row>
    <row r="12" spans="1:7" ht="15" customHeight="1">
      <c r="B12" s="122"/>
      <c r="C12" s="122"/>
      <c r="D12" s="157" t="s">
        <v>7</v>
      </c>
      <c r="E12" s="157"/>
      <c r="F12" s="158"/>
    </row>
    <row r="13" spans="1:7" ht="15" customHeight="1">
      <c r="B13" s="137"/>
      <c r="C13" s="138"/>
      <c r="D13" s="157" t="s">
        <v>7</v>
      </c>
      <c r="E13" s="157"/>
      <c r="F13" s="158"/>
    </row>
    <row r="14" spans="1:7">
      <c r="B14" s="123"/>
      <c r="C14" s="123"/>
    </row>
    <row r="16" spans="1:7">
      <c r="A16" s="134" t="s">
        <v>8</v>
      </c>
      <c r="B16" s="134"/>
      <c r="C16" s="135"/>
      <c r="D16" s="135"/>
      <c r="E16" s="135"/>
      <c r="F16" s="135"/>
      <c r="G16" s="136"/>
    </row>
    <row r="17" spans="1:7" ht="6.75" customHeight="1">
      <c r="B17" s="126"/>
      <c r="C17" s="126"/>
      <c r="D17" s="126"/>
      <c r="E17" s="126"/>
    </row>
    <row r="18" spans="1:7">
      <c r="B18" s="130" t="s">
        <v>9</v>
      </c>
      <c r="C18" s="162" t="s">
        <v>10</v>
      </c>
      <c r="D18" s="163"/>
      <c r="E18" s="164"/>
      <c r="F18" s="131" t="s">
        <v>11</v>
      </c>
    </row>
    <row r="19" spans="1:7" s="2" customFormat="1" ht="30" customHeight="1">
      <c r="A19" s="62"/>
      <c r="B19" s="128" t="s">
        <v>12</v>
      </c>
      <c r="C19" s="159" t="s">
        <v>13</v>
      </c>
      <c r="D19" s="160"/>
      <c r="E19" s="161"/>
      <c r="F19" s="129"/>
      <c r="G19" s="84"/>
    </row>
    <row r="20" spans="1:7" s="2" customFormat="1" ht="30" customHeight="1">
      <c r="A20" s="62"/>
      <c r="B20" s="128" t="s">
        <v>14</v>
      </c>
      <c r="C20" s="159" t="s">
        <v>15</v>
      </c>
      <c r="D20" s="160"/>
      <c r="E20" s="161"/>
      <c r="F20" s="129" t="s">
        <v>16</v>
      </c>
      <c r="G20" s="84"/>
    </row>
    <row r="21" spans="1:7" s="2" customFormat="1" ht="30" customHeight="1">
      <c r="A21" s="62"/>
      <c r="B21" s="128" t="s">
        <v>17</v>
      </c>
      <c r="C21" s="153" t="s">
        <v>18</v>
      </c>
      <c r="D21" s="154"/>
      <c r="E21" s="155"/>
      <c r="F21" s="132" t="s">
        <v>16</v>
      </c>
    </row>
    <row r="22" spans="1:7" s="2" customFormat="1" ht="30" customHeight="1">
      <c r="A22" s="62"/>
      <c r="B22" s="128" t="s">
        <v>19</v>
      </c>
      <c r="C22" s="153" t="s">
        <v>20</v>
      </c>
      <c r="D22" s="154"/>
      <c r="E22" s="155"/>
      <c r="F22" s="133" t="s">
        <v>21</v>
      </c>
    </row>
    <row r="23" spans="1:7" s="2" customFormat="1" ht="30" customHeight="1">
      <c r="A23" s="62"/>
      <c r="B23" s="128" t="s">
        <v>22</v>
      </c>
      <c r="C23" s="153" t="s">
        <v>23</v>
      </c>
      <c r="D23" s="154"/>
      <c r="E23" s="155"/>
      <c r="F23" s="133" t="s">
        <v>24</v>
      </c>
    </row>
    <row r="24" spans="1:7" s="2" customFormat="1" ht="47.25" customHeight="1">
      <c r="A24" s="62"/>
      <c r="B24" s="128" t="s">
        <v>25</v>
      </c>
      <c r="C24" s="153" t="s">
        <v>26</v>
      </c>
      <c r="D24" s="154"/>
      <c r="E24" s="155"/>
      <c r="F24" s="133" t="s">
        <v>27</v>
      </c>
    </row>
    <row r="25" spans="1:7" s="2" customFormat="1" ht="30" customHeight="1">
      <c r="A25" s="62"/>
      <c r="B25" s="128" t="s">
        <v>28</v>
      </c>
      <c r="C25" s="153" t="s">
        <v>29</v>
      </c>
      <c r="D25" s="154"/>
      <c r="E25" s="155"/>
      <c r="F25" s="133" t="s">
        <v>30</v>
      </c>
    </row>
    <row r="26" spans="1:7" s="2" customFormat="1" ht="30" customHeight="1">
      <c r="A26" s="62"/>
      <c r="B26" s="128" t="s">
        <v>31</v>
      </c>
      <c r="C26" s="153" t="s">
        <v>32</v>
      </c>
      <c r="D26" s="154"/>
      <c r="E26" s="155"/>
      <c r="F26" s="133" t="s">
        <v>33</v>
      </c>
    </row>
    <row r="27" spans="1:7" s="2" customFormat="1" ht="45.75" customHeight="1">
      <c r="A27" s="62"/>
      <c r="B27" s="128" t="s">
        <v>34</v>
      </c>
      <c r="C27" s="153" t="s">
        <v>35</v>
      </c>
      <c r="D27" s="154"/>
      <c r="E27" s="155"/>
      <c r="F27" s="133"/>
    </row>
    <row r="28" spans="1:7" ht="33.75" customHeight="1">
      <c r="B28" s="128" t="s">
        <v>36</v>
      </c>
      <c r="C28" s="153" t="s">
        <v>37</v>
      </c>
      <c r="D28" s="154"/>
      <c r="E28" s="155"/>
      <c r="F28" s="133" t="s">
        <v>38</v>
      </c>
    </row>
    <row r="29" spans="1:7" ht="33.75" customHeight="1"/>
    <row r="30" spans="1:7">
      <c r="A30" s="134" t="s">
        <v>39</v>
      </c>
      <c r="B30" s="134"/>
      <c r="C30" s="135"/>
      <c r="D30" s="135"/>
      <c r="E30" s="135"/>
      <c r="F30" s="135"/>
      <c r="G30" s="136"/>
    </row>
    <row r="31" spans="1:7" ht="4.5" customHeight="1"/>
    <row r="32" spans="1:7">
      <c r="B32" s="130" t="s">
        <v>9</v>
      </c>
      <c r="C32" s="162" t="s">
        <v>10</v>
      </c>
      <c r="D32" s="163"/>
      <c r="E32" s="164"/>
      <c r="F32" s="131" t="s">
        <v>11</v>
      </c>
    </row>
    <row r="33" spans="1:7">
      <c r="B33" s="128" t="s">
        <v>12</v>
      </c>
      <c r="C33" s="159" t="s">
        <v>40</v>
      </c>
      <c r="D33" s="160"/>
      <c r="E33" s="161"/>
      <c r="F33" s="129"/>
    </row>
    <row r="34" spans="1:7">
      <c r="B34" s="128" t="s">
        <v>14</v>
      </c>
      <c r="C34" s="159" t="s">
        <v>41</v>
      </c>
      <c r="D34" s="160"/>
      <c r="E34" s="161"/>
      <c r="F34" s="129" t="s">
        <v>16</v>
      </c>
    </row>
    <row r="35" spans="1:7" ht="29.1" customHeight="1">
      <c r="B35" s="128" t="s">
        <v>17</v>
      </c>
      <c r="C35" s="153" t="s">
        <v>42</v>
      </c>
      <c r="D35" s="154"/>
      <c r="E35" s="155"/>
      <c r="F35" s="132" t="s">
        <v>16</v>
      </c>
    </row>
    <row r="36" spans="1:7" ht="29.1" customHeight="1">
      <c r="B36" s="128" t="s">
        <v>19</v>
      </c>
      <c r="C36" s="153" t="s">
        <v>43</v>
      </c>
      <c r="D36" s="154"/>
      <c r="E36" s="155"/>
      <c r="F36" s="133" t="s">
        <v>44</v>
      </c>
    </row>
    <row r="37" spans="1:7" ht="32.1" customHeight="1"/>
    <row r="38" spans="1:7">
      <c r="A38" s="134" t="s">
        <v>45</v>
      </c>
      <c r="B38" s="134"/>
      <c r="C38" s="135"/>
      <c r="D38" s="135"/>
      <c r="E38" s="135"/>
      <c r="F38" s="135"/>
      <c r="G38" s="136"/>
    </row>
    <row r="39" spans="1:7" ht="6.75" customHeight="1"/>
    <row r="40" spans="1:7" ht="14.25" customHeight="1">
      <c r="B40" s="130" t="s">
        <v>9</v>
      </c>
      <c r="C40" s="162" t="s">
        <v>10</v>
      </c>
      <c r="D40" s="163"/>
      <c r="E40" s="164"/>
      <c r="F40" s="131" t="s">
        <v>11</v>
      </c>
    </row>
    <row r="41" spans="1:7" ht="15" customHeight="1">
      <c r="B41" s="128" t="s">
        <v>12</v>
      </c>
      <c r="C41" s="159" t="s">
        <v>46</v>
      </c>
      <c r="D41" s="160"/>
      <c r="E41" s="161"/>
      <c r="F41" s="129"/>
    </row>
    <row r="42" spans="1:7">
      <c r="B42" s="128" t="s">
        <v>14</v>
      </c>
      <c r="C42" s="159" t="s">
        <v>47</v>
      </c>
      <c r="D42" s="160"/>
      <c r="E42" s="161"/>
      <c r="F42" s="129" t="s">
        <v>48</v>
      </c>
    </row>
    <row r="43" spans="1:7">
      <c r="B43" s="128" t="s">
        <v>17</v>
      </c>
      <c r="C43" s="159" t="s">
        <v>49</v>
      </c>
      <c r="D43" s="160"/>
      <c r="E43" s="161"/>
      <c r="F43" s="132" t="s">
        <v>48</v>
      </c>
    </row>
    <row r="44" spans="1:7" ht="60.6" customHeight="1">
      <c r="B44" s="128" t="s">
        <v>19</v>
      </c>
      <c r="C44" s="153" t="s">
        <v>50</v>
      </c>
      <c r="D44" s="154"/>
      <c r="E44" s="155"/>
      <c r="F44" s="133" t="s">
        <v>51</v>
      </c>
    </row>
    <row r="47" spans="1:7">
      <c r="A47" s="134" t="s">
        <v>52</v>
      </c>
      <c r="B47" s="134"/>
      <c r="C47" s="135"/>
      <c r="D47" s="135"/>
      <c r="E47" s="135"/>
      <c r="F47" s="135"/>
      <c r="G47" s="136"/>
    </row>
    <row r="48" spans="1:7" ht="6.75" customHeight="1"/>
    <row r="49" spans="1:7">
      <c r="B49" s="130" t="s">
        <v>9</v>
      </c>
      <c r="C49" s="162" t="s">
        <v>10</v>
      </c>
      <c r="D49" s="163"/>
      <c r="E49" s="164"/>
      <c r="F49" s="131" t="s">
        <v>11</v>
      </c>
    </row>
    <row r="50" spans="1:7">
      <c r="B50" s="128" t="s">
        <v>12</v>
      </c>
      <c r="C50" s="159" t="s">
        <v>53</v>
      </c>
      <c r="D50" s="160"/>
      <c r="E50" s="161"/>
      <c r="F50" s="129"/>
    </row>
    <row r="51" spans="1:7">
      <c r="B51" s="128" t="s">
        <v>14</v>
      </c>
      <c r="C51" s="159" t="s">
        <v>54</v>
      </c>
      <c r="D51" s="160"/>
      <c r="E51" s="161"/>
      <c r="F51" s="129" t="s">
        <v>55</v>
      </c>
    </row>
    <row r="52" spans="1:7" ht="44.45" customHeight="1">
      <c r="B52" s="128" t="s">
        <v>17</v>
      </c>
      <c r="C52" s="153" t="s">
        <v>56</v>
      </c>
      <c r="D52" s="154"/>
      <c r="E52" s="155"/>
      <c r="F52" s="132" t="s">
        <v>55</v>
      </c>
    </row>
    <row r="53" spans="1:7">
      <c r="B53" s="128" t="s">
        <v>19</v>
      </c>
      <c r="C53" s="153" t="s">
        <v>57</v>
      </c>
      <c r="D53" s="154"/>
      <c r="E53" s="155"/>
      <c r="F53" s="133"/>
    </row>
    <row r="55" spans="1:7">
      <c r="A55" s="134" t="s">
        <v>58</v>
      </c>
      <c r="B55" s="134"/>
      <c r="C55" s="135"/>
      <c r="D55" s="135"/>
      <c r="E55" s="135"/>
      <c r="F55" s="135"/>
      <c r="G55" s="136"/>
    </row>
    <row r="56" spans="1:7" ht="6.75" customHeight="1"/>
    <row r="57" spans="1:7" ht="33" customHeight="1">
      <c r="B57" s="165" t="s">
        <v>59</v>
      </c>
      <c r="C57" s="166"/>
      <c r="D57" s="166"/>
      <c r="E57" s="166"/>
      <c r="F57" s="167"/>
    </row>
    <row r="58" spans="1:7" ht="11.1" customHeight="1">
      <c r="A58" s="152"/>
    </row>
    <row r="59" spans="1:7">
      <c r="A59" s="134" t="s">
        <v>60</v>
      </c>
      <c r="B59" s="134"/>
      <c r="C59" s="135"/>
      <c r="D59" s="135"/>
      <c r="E59" s="135"/>
      <c r="F59" s="135"/>
      <c r="G59" s="136"/>
    </row>
    <row r="60" spans="1:7" ht="8.4499999999999993" customHeight="1"/>
    <row r="61" spans="1:7" ht="29.45" customHeight="1">
      <c r="B61" s="165" t="s">
        <v>61</v>
      </c>
      <c r="C61" s="166"/>
      <c r="D61" s="166"/>
      <c r="E61" s="166"/>
      <c r="F61" s="167"/>
    </row>
    <row r="62" spans="1:7" ht="12.95" customHeight="1"/>
    <row r="63" spans="1:7">
      <c r="A63" s="134" t="s">
        <v>62</v>
      </c>
      <c r="B63" s="134"/>
      <c r="C63" s="135"/>
      <c r="D63" s="135"/>
      <c r="E63" s="135"/>
      <c r="F63" s="135"/>
      <c r="G63" s="136"/>
    </row>
    <row r="64" spans="1:7" ht="9" customHeight="1"/>
    <row r="65" spans="2:11" ht="33" customHeight="1">
      <c r="B65" s="172" t="s">
        <v>63</v>
      </c>
      <c r="C65" s="173"/>
      <c r="D65" s="173"/>
      <c r="E65" s="173"/>
      <c r="F65" s="174"/>
      <c r="G65" s="165"/>
      <c r="H65" s="166"/>
      <c r="I65" s="166"/>
      <c r="J65" s="166"/>
      <c r="K65" s="167"/>
    </row>
    <row r="66" spans="2:11" ht="31.5" customHeight="1">
      <c r="B66" s="171" t="s">
        <v>64</v>
      </c>
      <c r="C66" s="171"/>
      <c r="D66" s="171"/>
      <c r="E66" s="171"/>
      <c r="F66" s="139"/>
    </row>
    <row r="68" spans="2:11" ht="43.5" customHeight="1">
      <c r="B68" s="168" t="s">
        <v>65</v>
      </c>
      <c r="C68" s="169"/>
      <c r="D68" s="169"/>
      <c r="E68" s="169"/>
      <c r="F68" s="170"/>
    </row>
  </sheetData>
  <mergeCells count="37">
    <mergeCell ref="B68:F68"/>
    <mergeCell ref="B61:F61"/>
    <mergeCell ref="C32:E32"/>
    <mergeCell ref="C33:E33"/>
    <mergeCell ref="C34:E34"/>
    <mergeCell ref="C35:E35"/>
    <mergeCell ref="C36:E36"/>
    <mergeCell ref="C40:E40"/>
    <mergeCell ref="C41:E41"/>
    <mergeCell ref="C42:E42"/>
    <mergeCell ref="C43:E43"/>
    <mergeCell ref="C44:E44"/>
    <mergeCell ref="B66:E66"/>
    <mergeCell ref="B57:F57"/>
    <mergeCell ref="B65:F65"/>
    <mergeCell ref="C49:E49"/>
    <mergeCell ref="C50:E50"/>
    <mergeCell ref="C51:E51"/>
    <mergeCell ref="C52:E52"/>
    <mergeCell ref="C53:E53"/>
    <mergeCell ref="G65:K65"/>
    <mergeCell ref="B10:C10"/>
    <mergeCell ref="D10:E10"/>
    <mergeCell ref="C26:E26"/>
    <mergeCell ref="C19:E19"/>
    <mergeCell ref="C20:E20"/>
    <mergeCell ref="C18:E18"/>
    <mergeCell ref="D11:F11"/>
    <mergeCell ref="D13:F13"/>
    <mergeCell ref="D12:F12"/>
    <mergeCell ref="C28:E28"/>
    <mergeCell ref="C21:E21"/>
    <mergeCell ref="C22:E22"/>
    <mergeCell ref="C23:E23"/>
    <mergeCell ref="C24:E24"/>
    <mergeCell ref="C25:E25"/>
    <mergeCell ref="C27:E27"/>
  </mergeCells>
  <conditionalFormatting sqref="A12:C12">
    <cfRule type="cellIs" dxfId="53" priority="1" operator="equal">
      <formula>0</formula>
    </cfRule>
  </conditionalFormatting>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65144-D5D9-428C-B3DC-2026DC4BAC52}">
  <sheetPr>
    <tabColor theme="7"/>
    <outlinePr showOutlineSymbols="0"/>
  </sheetPr>
  <dimension ref="A1:AA339"/>
  <sheetViews>
    <sheetView showOutlineSymbols="0" zoomScaleNormal="100" workbookViewId="0" xr3:uid="{C8502920-DA8B-55A8-AC0E-18FAB03DDE6B}">
      <pane xSplit="6" ySplit="5" topLeftCell="G6" activePane="bottomRight" state="frozen"/>
      <selection pane="bottomRight" activeCell="J12" sqref="J12"/>
      <selection pane="bottomLeft" activeCell="A6" sqref="A6"/>
      <selection pane="topRight" activeCell="E1" sqref="E1"/>
    </sheetView>
  </sheetViews>
  <sheetFormatPr defaultColWidth="11.375" defaultRowHeight="15" outlineLevelRow="7"/>
  <cols>
    <col min="1" max="1" width="1.125" style="2" customWidth="1"/>
    <col min="2" max="2" width="4.375" style="3" hidden="1" customWidth="1"/>
    <col min="3" max="3" width="5.375" style="3" hidden="1" customWidth="1"/>
    <col min="4" max="4" width="45.25" style="2" customWidth="1"/>
    <col min="5" max="5" width="32.625" style="2" customWidth="1"/>
    <col min="6" max="6" width="1.625" style="2" customWidth="1"/>
    <col min="7" max="8" width="17.125" style="2" customWidth="1"/>
    <col min="9" max="9" width="22.25" style="2" bestFit="1" customWidth="1"/>
    <col min="10" max="10" width="28.375" style="2" bestFit="1" customWidth="1"/>
    <col min="11" max="11" width="31.75" style="2" customWidth="1"/>
    <col min="12" max="12" width="2" style="2" customWidth="1"/>
    <col min="13" max="14" width="24.125" style="2" bestFit="1" customWidth="1"/>
    <col min="15" max="15" width="24.625" style="2" bestFit="1" customWidth="1"/>
    <col min="16" max="16" width="20.25" style="1" customWidth="1"/>
    <col min="17" max="17" width="1" style="2" customWidth="1"/>
    <col min="18" max="21" width="20.25" style="2" customWidth="1"/>
    <col min="22" max="22" width="1.125" style="2" customWidth="1"/>
    <col min="23" max="23" width="14.375" style="2" customWidth="1"/>
    <col min="24" max="24" width="4.375" style="2" customWidth="1"/>
    <col min="25" max="25" width="6.125" style="2" customWidth="1"/>
    <col min="26" max="26" width="11.375" style="2"/>
    <col min="27" max="27" width="1.875" style="2" bestFit="1" customWidth="1"/>
    <col min="28" max="16384" width="11.375" style="2"/>
  </cols>
  <sheetData>
    <row r="1" spans="1:27" ht="18.75">
      <c r="A1" s="99" t="s">
        <v>66</v>
      </c>
      <c r="AA1" s="22" t="s">
        <v>67</v>
      </c>
    </row>
    <row r="2" spans="1:27">
      <c r="AA2" s="22" t="s">
        <v>67</v>
      </c>
    </row>
    <row r="3" spans="1:27">
      <c r="AA3" s="22" t="s">
        <v>67</v>
      </c>
    </row>
    <row r="4" spans="1:27" ht="17.25" customHeight="1">
      <c r="G4" s="8" t="s">
        <v>68</v>
      </c>
      <c r="H4" s="8" t="s">
        <v>69</v>
      </c>
      <c r="I4" s="8" t="s">
        <v>70</v>
      </c>
      <c r="J4" s="8" t="s">
        <v>71</v>
      </c>
      <c r="K4" s="8" t="s">
        <v>72</v>
      </c>
      <c r="M4" s="8" t="s">
        <v>73</v>
      </c>
      <c r="N4" s="8" t="s">
        <v>74</v>
      </c>
      <c r="O4" s="8" t="s">
        <v>75</v>
      </c>
      <c r="P4" s="8" t="s">
        <v>76</v>
      </c>
      <c r="R4" s="8">
        <v>2026</v>
      </c>
      <c r="S4" s="8">
        <v>2027</v>
      </c>
      <c r="T4" s="8">
        <v>2028</v>
      </c>
      <c r="U4" s="8">
        <v>2029</v>
      </c>
      <c r="W4" s="61" t="s">
        <v>77</v>
      </c>
      <c r="AA4" s="22" t="s">
        <v>67</v>
      </c>
    </row>
    <row r="5" spans="1:27" ht="17.25" customHeight="1">
      <c r="B5" s="45" t="s">
        <v>78</v>
      </c>
      <c r="C5" s="45" t="s">
        <v>79</v>
      </c>
      <c r="D5" s="1" t="s">
        <v>80</v>
      </c>
      <c r="E5" s="1" t="s">
        <v>81</v>
      </c>
      <c r="G5" s="10" t="s">
        <v>82</v>
      </c>
      <c r="H5" s="10" t="s">
        <v>82</v>
      </c>
      <c r="I5" s="10" t="s">
        <v>83</v>
      </c>
      <c r="J5" s="10" t="s">
        <v>83</v>
      </c>
      <c r="K5" s="10" t="s">
        <v>83</v>
      </c>
      <c r="M5" s="10" t="s">
        <v>84</v>
      </c>
      <c r="N5" s="10" t="s">
        <v>85</v>
      </c>
      <c r="O5" s="10"/>
      <c r="P5" s="8" t="s">
        <v>86</v>
      </c>
      <c r="R5" s="10" t="s">
        <v>86</v>
      </c>
      <c r="S5" s="10" t="s">
        <v>86</v>
      </c>
      <c r="T5" s="10" t="s">
        <v>86</v>
      </c>
      <c r="U5" s="10" t="s">
        <v>86</v>
      </c>
      <c r="W5" s="61" t="s">
        <v>87</v>
      </c>
      <c r="AA5" s="22" t="s">
        <v>67</v>
      </c>
    </row>
    <row r="6" spans="1:27">
      <c r="M6" s="4"/>
      <c r="N6" s="4"/>
      <c r="O6" s="4"/>
      <c r="P6" s="5"/>
      <c r="R6" s="4"/>
      <c r="S6" s="4"/>
      <c r="T6" s="4"/>
      <c r="U6" s="4"/>
      <c r="AA6" s="22" t="s">
        <v>67</v>
      </c>
    </row>
    <row r="7" spans="1:27">
      <c r="A7" s="11" t="str">
        <f>"Arbeitspaket 1 "&amp;D10</f>
        <v>Arbeitspaket 1 Test Arbeitspaket</v>
      </c>
      <c r="B7" s="40"/>
      <c r="C7" s="40"/>
      <c r="D7" s="12"/>
      <c r="E7" s="12"/>
      <c r="F7" s="12"/>
      <c r="G7" s="12"/>
      <c r="H7" s="12"/>
      <c r="I7" s="12"/>
      <c r="J7" s="12"/>
      <c r="K7" s="12"/>
      <c r="L7" s="12"/>
      <c r="M7" s="13"/>
      <c r="N7" s="13"/>
      <c r="O7" s="13"/>
      <c r="P7" s="14"/>
      <c r="Q7" s="12"/>
      <c r="R7" s="14"/>
      <c r="S7" s="13"/>
      <c r="T7" s="13"/>
      <c r="U7" s="13"/>
      <c r="V7" s="14"/>
      <c r="W7" s="13"/>
      <c r="X7" s="14"/>
      <c r="Y7" s="13"/>
      <c r="AA7" s="22" t="s">
        <v>67</v>
      </c>
    </row>
    <row r="8" spans="1:27" s="1" customFormat="1" outlineLevel="7">
      <c r="B8" s="31"/>
      <c r="C8" s="41"/>
      <c r="D8" s="31" t="s">
        <v>88</v>
      </c>
      <c r="E8" s="32"/>
      <c r="F8" s="32"/>
      <c r="G8" s="33"/>
      <c r="H8" s="33"/>
      <c r="I8" s="32"/>
      <c r="J8" s="32"/>
      <c r="K8" s="32"/>
      <c r="L8" s="32"/>
      <c r="M8" s="34"/>
      <c r="N8" s="34"/>
      <c r="O8" s="34"/>
      <c r="P8" s="34"/>
      <c r="Q8" s="34"/>
      <c r="R8" s="34"/>
      <c r="S8" s="34"/>
      <c r="T8" s="34"/>
      <c r="U8" s="34"/>
      <c r="V8" s="34"/>
      <c r="W8" s="34"/>
      <c r="X8" s="34"/>
      <c r="Y8" s="34"/>
      <c r="AA8" s="22" t="s">
        <v>67</v>
      </c>
    </row>
    <row r="9" spans="1:27" ht="6.75" customHeight="1" outlineLevel="7">
      <c r="AA9" s="22" t="s">
        <v>67</v>
      </c>
    </row>
    <row r="10" spans="1:27" s="1" customFormat="1" outlineLevel="7">
      <c r="B10" s="109" t="s">
        <v>89</v>
      </c>
      <c r="C10" s="109">
        <v>0</v>
      </c>
      <c r="D10" s="110" t="s">
        <v>90</v>
      </c>
      <c r="E10" s="110"/>
      <c r="F10" s="111"/>
      <c r="G10" s="112">
        <f>MIN(G12:G35)</f>
        <v>0</v>
      </c>
      <c r="H10" s="112">
        <f>MAX(H12:H35)</f>
        <v>0</v>
      </c>
      <c r="I10" s="113"/>
      <c r="J10" s="113"/>
      <c r="K10" s="113"/>
      <c r="L10" s="111"/>
      <c r="M10" s="114"/>
      <c r="N10" s="114"/>
      <c r="O10" s="114"/>
      <c r="P10" s="114"/>
      <c r="Q10" s="111"/>
      <c r="R10" s="115"/>
      <c r="S10" s="115"/>
      <c r="T10" s="115"/>
      <c r="U10" s="115"/>
      <c r="V10" s="111"/>
      <c r="W10" s="116"/>
      <c r="X10" s="111"/>
      <c r="Y10" s="111"/>
      <c r="AA10" s="25" t="s">
        <v>67</v>
      </c>
    </row>
    <row r="11" spans="1:27" ht="6.75" customHeight="1" outlineLevel="7">
      <c r="B11" s="42"/>
      <c r="C11" s="42"/>
      <c r="D11" s="16"/>
      <c r="E11" s="16"/>
      <c r="F11" s="16"/>
      <c r="G11" s="16"/>
      <c r="H11" s="16"/>
      <c r="I11" s="16"/>
      <c r="J11" s="16"/>
      <c r="K11" s="16"/>
      <c r="L11" s="16"/>
      <c r="M11" s="16"/>
      <c r="N11" s="16"/>
      <c r="O11" s="16"/>
      <c r="P11" s="26"/>
      <c r="Q11" s="16"/>
      <c r="R11" s="16"/>
      <c r="S11" s="16"/>
      <c r="T11" s="16"/>
      <c r="U11" s="16"/>
      <c r="V11" s="16"/>
      <c r="W11" s="16"/>
      <c r="X11" s="16"/>
      <c r="Y11" s="16"/>
      <c r="AA11" s="22" t="s">
        <v>67</v>
      </c>
    </row>
    <row r="12" spans="1:27" outlineLevel="7">
      <c r="B12" s="23" t="s">
        <v>89</v>
      </c>
      <c r="C12" s="23"/>
      <c r="D12" s="59" t="s">
        <v>91</v>
      </c>
      <c r="E12" s="59"/>
      <c r="F12" s="16"/>
      <c r="G12" s="35"/>
      <c r="H12" s="35"/>
      <c r="I12" s="36"/>
      <c r="J12" s="36"/>
      <c r="K12" s="107"/>
      <c r="L12" s="16"/>
      <c r="M12" s="105">
        <f t="shared" ref="M12:M35" si="0">IFERROR(VLOOKUP($J12,Stundensatz,2,FALSE),)</f>
        <v>0</v>
      </c>
      <c r="N12" s="105"/>
      <c r="O12" s="27"/>
      <c r="P12" s="29">
        <f t="shared" ref="P12" si="1">IF(ISNUMBER(SEARCH("extern",$J12)),N12*O12,M12*O12)</f>
        <v>0</v>
      </c>
      <c r="Q12" s="16"/>
      <c r="R12" s="54"/>
      <c r="S12" s="54"/>
      <c r="T12" s="54"/>
      <c r="U12" s="54"/>
      <c r="W12" s="4" t="str">
        <f>IF(P12=0,"",P12-SUM(R12:U12))</f>
        <v/>
      </c>
      <c r="AA12" s="22" t="s">
        <v>67</v>
      </c>
    </row>
    <row r="13" spans="1:27" outlineLevel="7">
      <c r="B13" s="24" t="s">
        <v>89</v>
      </c>
      <c r="C13" s="24"/>
      <c r="D13" s="59" t="s">
        <v>92</v>
      </c>
      <c r="E13" s="60"/>
      <c r="G13" s="37"/>
      <c r="H13" s="37"/>
      <c r="I13" s="38"/>
      <c r="J13" s="38"/>
      <c r="K13" s="108"/>
      <c r="M13" s="106">
        <f t="shared" si="0"/>
        <v>0</v>
      </c>
      <c r="N13" s="106"/>
      <c r="O13" s="28"/>
      <c r="P13" s="30">
        <f>IF(ISNUMBER(SEARCH("extern",$J13)),N13*O13,M13*O13)</f>
        <v>0</v>
      </c>
      <c r="R13" s="55"/>
      <c r="S13" s="55"/>
      <c r="T13" s="55"/>
      <c r="U13" s="55"/>
      <c r="W13" s="4" t="str">
        <f t="shared" ref="W13:W21" si="2">IF(P13=0,"",P13-SUM(R13:U13))</f>
        <v/>
      </c>
      <c r="AA13" s="22" t="s">
        <v>67</v>
      </c>
    </row>
    <row r="14" spans="1:27" outlineLevel="7">
      <c r="B14" s="23" t="s">
        <v>89</v>
      </c>
      <c r="C14" s="23"/>
      <c r="D14" s="59" t="s">
        <v>92</v>
      </c>
      <c r="E14" s="59"/>
      <c r="G14" s="37"/>
      <c r="H14" s="37"/>
      <c r="I14" s="38"/>
      <c r="J14" s="38"/>
      <c r="K14" s="108"/>
      <c r="M14" s="106">
        <f t="shared" si="0"/>
        <v>0</v>
      </c>
      <c r="N14" s="106"/>
      <c r="O14" s="28"/>
      <c r="P14" s="30">
        <f t="shared" ref="P14:P35" si="3">IF(ISNUMBER(SEARCH("extern",$J14)),N14*O14,M14*O14)</f>
        <v>0</v>
      </c>
      <c r="R14" s="55"/>
      <c r="S14" s="55"/>
      <c r="T14" s="55"/>
      <c r="U14" s="55"/>
      <c r="W14" s="4" t="str">
        <f t="shared" si="2"/>
        <v/>
      </c>
      <c r="AA14" s="22" t="s">
        <v>67</v>
      </c>
    </row>
    <row r="15" spans="1:27" outlineLevel="7">
      <c r="B15" s="24" t="s">
        <v>89</v>
      </c>
      <c r="C15" s="23"/>
      <c r="D15" s="59" t="s">
        <v>92</v>
      </c>
      <c r="E15" s="60"/>
      <c r="G15" s="37"/>
      <c r="H15" s="37"/>
      <c r="I15" s="38"/>
      <c r="J15" s="38"/>
      <c r="K15" s="108"/>
      <c r="M15" s="106">
        <f t="shared" si="0"/>
        <v>0</v>
      </c>
      <c r="N15" s="106"/>
      <c r="O15" s="28"/>
      <c r="P15" s="30">
        <f t="shared" si="3"/>
        <v>0</v>
      </c>
      <c r="R15" s="55"/>
      <c r="S15" s="55"/>
      <c r="T15" s="55"/>
      <c r="U15" s="55"/>
      <c r="W15" s="4" t="str">
        <f t="shared" si="2"/>
        <v/>
      </c>
      <c r="AA15" s="22" t="s">
        <v>67</v>
      </c>
    </row>
    <row r="16" spans="1:27" outlineLevel="7">
      <c r="B16" s="23" t="s">
        <v>89</v>
      </c>
      <c r="C16" s="24"/>
      <c r="D16" s="59" t="s">
        <v>92</v>
      </c>
      <c r="E16" s="59"/>
      <c r="G16" s="37"/>
      <c r="H16" s="37"/>
      <c r="I16" s="38"/>
      <c r="J16" s="38"/>
      <c r="K16" s="108"/>
      <c r="M16" s="106">
        <f t="shared" si="0"/>
        <v>0</v>
      </c>
      <c r="N16" s="106"/>
      <c r="O16" s="28"/>
      <c r="P16" s="30">
        <f t="shared" si="3"/>
        <v>0</v>
      </c>
      <c r="R16" s="55"/>
      <c r="S16" s="55"/>
      <c r="T16" s="55"/>
      <c r="U16" s="55"/>
      <c r="W16" s="4" t="str">
        <f t="shared" si="2"/>
        <v/>
      </c>
      <c r="AA16" s="22" t="s">
        <v>67</v>
      </c>
    </row>
    <row r="17" spans="2:27" outlineLevel="7">
      <c r="B17" s="24" t="s">
        <v>89</v>
      </c>
      <c r="C17" s="23"/>
      <c r="D17" s="59" t="s">
        <v>92</v>
      </c>
      <c r="E17" s="60"/>
      <c r="G17" s="37"/>
      <c r="H17" s="37"/>
      <c r="I17" s="38"/>
      <c r="J17" s="38"/>
      <c r="K17" s="108"/>
      <c r="M17" s="106">
        <f t="shared" si="0"/>
        <v>0</v>
      </c>
      <c r="N17" s="106"/>
      <c r="O17" s="28"/>
      <c r="P17" s="30">
        <f t="shared" si="3"/>
        <v>0</v>
      </c>
      <c r="R17" s="55"/>
      <c r="S17" s="55"/>
      <c r="T17" s="55"/>
      <c r="U17" s="55"/>
      <c r="W17" s="4" t="str">
        <f t="shared" si="2"/>
        <v/>
      </c>
      <c r="AA17" s="22" t="s">
        <v>67</v>
      </c>
    </row>
    <row r="18" spans="2:27" outlineLevel="7">
      <c r="B18" s="23" t="s">
        <v>89</v>
      </c>
      <c r="C18" s="23"/>
      <c r="D18" s="59" t="s">
        <v>92</v>
      </c>
      <c r="E18" s="59"/>
      <c r="G18" s="37"/>
      <c r="H18" s="37"/>
      <c r="I18" s="38"/>
      <c r="J18" s="38"/>
      <c r="K18" s="108"/>
      <c r="M18" s="106">
        <f t="shared" si="0"/>
        <v>0</v>
      </c>
      <c r="N18" s="106"/>
      <c r="O18" s="28"/>
      <c r="P18" s="30">
        <f t="shared" si="3"/>
        <v>0</v>
      </c>
      <c r="R18" s="55"/>
      <c r="S18" s="55"/>
      <c r="T18" s="55"/>
      <c r="U18" s="55"/>
      <c r="W18" s="4" t="str">
        <f t="shared" si="2"/>
        <v/>
      </c>
      <c r="AA18" s="22" t="s">
        <v>67</v>
      </c>
    </row>
    <row r="19" spans="2:27" outlineLevel="7">
      <c r="B19" s="24" t="s">
        <v>89</v>
      </c>
      <c r="C19" s="24"/>
      <c r="D19" s="59" t="s">
        <v>92</v>
      </c>
      <c r="E19" s="60"/>
      <c r="G19" s="37"/>
      <c r="H19" s="37"/>
      <c r="I19" s="38"/>
      <c r="J19" s="38"/>
      <c r="K19" s="108"/>
      <c r="M19" s="106">
        <f t="shared" si="0"/>
        <v>0</v>
      </c>
      <c r="N19" s="106"/>
      <c r="O19" s="28"/>
      <c r="P19" s="30">
        <f t="shared" si="3"/>
        <v>0</v>
      </c>
      <c r="R19" s="55"/>
      <c r="S19" s="55"/>
      <c r="T19" s="55"/>
      <c r="U19" s="55"/>
      <c r="W19" s="4" t="str">
        <f t="shared" si="2"/>
        <v/>
      </c>
      <c r="AA19" s="22" t="s">
        <v>67</v>
      </c>
    </row>
    <row r="20" spans="2:27" outlineLevel="7">
      <c r="B20" s="23" t="s">
        <v>89</v>
      </c>
      <c r="C20" s="23"/>
      <c r="D20" s="59" t="s">
        <v>92</v>
      </c>
      <c r="E20" s="59"/>
      <c r="G20" s="37"/>
      <c r="H20" s="37"/>
      <c r="I20" s="38"/>
      <c r="J20" s="38"/>
      <c r="K20" s="108"/>
      <c r="M20" s="106">
        <f t="shared" si="0"/>
        <v>0</v>
      </c>
      <c r="N20" s="106"/>
      <c r="O20" s="28"/>
      <c r="P20" s="30">
        <f t="shared" si="3"/>
        <v>0</v>
      </c>
      <c r="R20" s="55"/>
      <c r="S20" s="55"/>
      <c r="T20" s="55"/>
      <c r="U20" s="55"/>
      <c r="W20" s="4" t="str">
        <f t="shared" si="2"/>
        <v/>
      </c>
      <c r="AA20" s="22" t="s">
        <v>67</v>
      </c>
    </row>
    <row r="21" spans="2:27" outlineLevel="7">
      <c r="B21" s="24" t="s">
        <v>89</v>
      </c>
      <c r="C21" s="23"/>
      <c r="D21" s="59" t="s">
        <v>92</v>
      </c>
      <c r="E21" s="60"/>
      <c r="G21" s="37"/>
      <c r="H21" s="37"/>
      <c r="I21" s="38"/>
      <c r="J21" s="38"/>
      <c r="K21" s="108"/>
      <c r="M21" s="106">
        <f t="shared" si="0"/>
        <v>0</v>
      </c>
      <c r="N21" s="106"/>
      <c r="O21" s="28"/>
      <c r="P21" s="30">
        <f t="shared" si="3"/>
        <v>0</v>
      </c>
      <c r="R21" s="55"/>
      <c r="S21" s="55"/>
      <c r="T21" s="55"/>
      <c r="U21" s="55"/>
      <c r="W21" s="4" t="str">
        <f t="shared" si="2"/>
        <v/>
      </c>
      <c r="AA21" s="22" t="s">
        <v>67</v>
      </c>
    </row>
    <row r="22" spans="2:27" outlineLevel="7">
      <c r="B22" s="24" t="s">
        <v>89</v>
      </c>
      <c r="C22" s="23"/>
      <c r="D22" s="59" t="s">
        <v>92</v>
      </c>
      <c r="E22" s="60"/>
      <c r="G22" s="37"/>
      <c r="H22" s="37"/>
      <c r="I22" s="38"/>
      <c r="J22" s="38"/>
      <c r="K22" s="108"/>
      <c r="M22" s="106">
        <f t="shared" si="0"/>
        <v>0</v>
      </c>
      <c r="N22" s="106"/>
      <c r="O22" s="28"/>
      <c r="P22" s="30">
        <f t="shared" si="3"/>
        <v>0</v>
      </c>
      <c r="R22" s="55"/>
      <c r="S22" s="55"/>
      <c r="T22" s="55"/>
      <c r="U22" s="55"/>
      <c r="W22" s="4" t="str">
        <f t="shared" ref="W22:W28" si="4">IF(P22=0,"",P22-SUM(R22:U22))</f>
        <v/>
      </c>
      <c r="AA22" s="22" t="s">
        <v>67</v>
      </c>
    </row>
    <row r="23" spans="2:27" outlineLevel="7">
      <c r="B23" s="23" t="s">
        <v>89</v>
      </c>
      <c r="C23" s="24"/>
      <c r="D23" s="59" t="s">
        <v>92</v>
      </c>
      <c r="E23" s="59"/>
      <c r="G23" s="37"/>
      <c r="H23" s="37"/>
      <c r="I23" s="38"/>
      <c r="J23" s="38"/>
      <c r="K23" s="108"/>
      <c r="M23" s="106">
        <f t="shared" si="0"/>
        <v>0</v>
      </c>
      <c r="N23" s="106"/>
      <c r="O23" s="28"/>
      <c r="P23" s="30">
        <f t="shared" si="3"/>
        <v>0</v>
      </c>
      <c r="R23" s="55"/>
      <c r="S23" s="55"/>
      <c r="T23" s="55"/>
      <c r="U23" s="55"/>
      <c r="W23" s="4" t="str">
        <f t="shared" si="4"/>
        <v/>
      </c>
      <c r="AA23" s="22" t="s">
        <v>67</v>
      </c>
    </row>
    <row r="24" spans="2:27" outlineLevel="7">
      <c r="B24" s="24" t="s">
        <v>89</v>
      </c>
      <c r="C24" s="23"/>
      <c r="D24" s="59" t="s">
        <v>92</v>
      </c>
      <c r="E24" s="60"/>
      <c r="G24" s="37"/>
      <c r="H24" s="37"/>
      <c r="I24" s="38"/>
      <c r="J24" s="38"/>
      <c r="K24" s="108"/>
      <c r="M24" s="106">
        <f t="shared" si="0"/>
        <v>0</v>
      </c>
      <c r="N24" s="106"/>
      <c r="O24" s="28"/>
      <c r="P24" s="30">
        <f t="shared" si="3"/>
        <v>0</v>
      </c>
      <c r="R24" s="55"/>
      <c r="S24" s="55"/>
      <c r="T24" s="55"/>
      <c r="U24" s="55"/>
      <c r="W24" s="4" t="str">
        <f t="shared" si="4"/>
        <v/>
      </c>
      <c r="AA24" s="22" t="s">
        <v>67</v>
      </c>
    </row>
    <row r="25" spans="2:27" outlineLevel="7">
      <c r="B25" s="23" t="s">
        <v>89</v>
      </c>
      <c r="C25" s="23"/>
      <c r="D25" s="59" t="s">
        <v>92</v>
      </c>
      <c r="E25" s="59"/>
      <c r="G25" s="37"/>
      <c r="H25" s="37"/>
      <c r="I25" s="38"/>
      <c r="J25" s="38"/>
      <c r="K25" s="108"/>
      <c r="M25" s="106">
        <f t="shared" si="0"/>
        <v>0</v>
      </c>
      <c r="N25" s="106"/>
      <c r="O25" s="28"/>
      <c r="P25" s="30">
        <f t="shared" si="3"/>
        <v>0</v>
      </c>
      <c r="R25" s="55"/>
      <c r="S25" s="55"/>
      <c r="T25" s="55"/>
      <c r="U25" s="55"/>
      <c r="W25" s="4" t="str">
        <f t="shared" si="4"/>
        <v/>
      </c>
      <c r="AA25" s="22" t="s">
        <v>67</v>
      </c>
    </row>
    <row r="26" spans="2:27" outlineLevel="7">
      <c r="B26" s="24" t="s">
        <v>89</v>
      </c>
      <c r="C26" s="24"/>
      <c r="D26" s="59" t="s">
        <v>92</v>
      </c>
      <c r="E26" s="60"/>
      <c r="G26" s="37"/>
      <c r="H26" s="37"/>
      <c r="I26" s="38"/>
      <c r="J26" s="38"/>
      <c r="K26" s="108"/>
      <c r="M26" s="106">
        <f t="shared" si="0"/>
        <v>0</v>
      </c>
      <c r="N26" s="106"/>
      <c r="O26" s="28"/>
      <c r="P26" s="30">
        <f t="shared" si="3"/>
        <v>0</v>
      </c>
      <c r="R26" s="55"/>
      <c r="S26" s="55"/>
      <c r="T26" s="55"/>
      <c r="U26" s="55"/>
      <c r="W26" s="4" t="str">
        <f t="shared" si="4"/>
        <v/>
      </c>
      <c r="AA26" s="22" t="s">
        <v>67</v>
      </c>
    </row>
    <row r="27" spans="2:27" outlineLevel="7">
      <c r="B27" s="23" t="s">
        <v>89</v>
      </c>
      <c r="C27" s="23"/>
      <c r="D27" s="59" t="s">
        <v>92</v>
      </c>
      <c r="E27" s="59"/>
      <c r="G27" s="37"/>
      <c r="H27" s="37"/>
      <c r="I27" s="38"/>
      <c r="J27" s="38"/>
      <c r="K27" s="108"/>
      <c r="M27" s="106">
        <f t="shared" si="0"/>
        <v>0</v>
      </c>
      <c r="N27" s="106"/>
      <c r="O27" s="28"/>
      <c r="P27" s="30">
        <f t="shared" si="3"/>
        <v>0</v>
      </c>
      <c r="R27" s="55"/>
      <c r="S27" s="55"/>
      <c r="T27" s="55"/>
      <c r="U27" s="55"/>
      <c r="W27" s="4" t="str">
        <f t="shared" si="4"/>
        <v/>
      </c>
      <c r="AA27" s="22" t="s">
        <v>67</v>
      </c>
    </row>
    <row r="28" spans="2:27" outlineLevel="7">
      <c r="B28" s="24" t="s">
        <v>89</v>
      </c>
      <c r="C28" s="23"/>
      <c r="D28" s="59" t="s">
        <v>92</v>
      </c>
      <c r="E28" s="60"/>
      <c r="G28" s="37"/>
      <c r="H28" s="37"/>
      <c r="I28" s="38"/>
      <c r="J28" s="38"/>
      <c r="K28" s="108"/>
      <c r="M28" s="106">
        <f t="shared" si="0"/>
        <v>0</v>
      </c>
      <c r="N28" s="106"/>
      <c r="O28" s="28"/>
      <c r="P28" s="30">
        <f t="shared" si="3"/>
        <v>0</v>
      </c>
      <c r="R28" s="55"/>
      <c r="S28" s="55"/>
      <c r="T28" s="55"/>
      <c r="U28" s="55"/>
      <c r="W28" s="4" t="str">
        <f t="shared" si="4"/>
        <v/>
      </c>
      <c r="AA28" s="22" t="s">
        <v>67</v>
      </c>
    </row>
    <row r="29" spans="2:27" outlineLevel="7">
      <c r="B29" s="24" t="s">
        <v>89</v>
      </c>
      <c r="C29" s="23"/>
      <c r="D29" s="59" t="s">
        <v>92</v>
      </c>
      <c r="E29" s="60"/>
      <c r="G29" s="37"/>
      <c r="H29" s="37"/>
      <c r="I29" s="38"/>
      <c r="J29" s="38"/>
      <c r="K29" s="108"/>
      <c r="M29" s="106">
        <f t="shared" si="0"/>
        <v>0</v>
      </c>
      <c r="N29" s="106"/>
      <c r="O29" s="28"/>
      <c r="P29" s="30">
        <f t="shared" si="3"/>
        <v>0</v>
      </c>
      <c r="R29" s="55"/>
      <c r="S29" s="55"/>
      <c r="T29" s="55"/>
      <c r="U29" s="55"/>
      <c r="W29" s="4" t="str">
        <f t="shared" ref="W29:W35" si="5">IF(P29=0,"",P29-SUM(R29:U29))</f>
        <v/>
      </c>
      <c r="AA29" s="22" t="s">
        <v>67</v>
      </c>
    </row>
    <row r="30" spans="2:27" outlineLevel="7">
      <c r="B30" s="23" t="s">
        <v>89</v>
      </c>
      <c r="C30" s="24"/>
      <c r="D30" s="59" t="s">
        <v>92</v>
      </c>
      <c r="E30" s="59"/>
      <c r="G30" s="37"/>
      <c r="H30" s="37"/>
      <c r="I30" s="38"/>
      <c r="J30" s="38"/>
      <c r="K30" s="108"/>
      <c r="M30" s="106">
        <f t="shared" si="0"/>
        <v>0</v>
      </c>
      <c r="N30" s="106"/>
      <c r="O30" s="28"/>
      <c r="P30" s="30">
        <f t="shared" si="3"/>
        <v>0</v>
      </c>
      <c r="R30" s="55"/>
      <c r="S30" s="55"/>
      <c r="T30" s="55"/>
      <c r="U30" s="55"/>
      <c r="W30" s="4" t="str">
        <f t="shared" si="5"/>
        <v/>
      </c>
      <c r="AA30" s="22" t="s">
        <v>67</v>
      </c>
    </row>
    <row r="31" spans="2:27" outlineLevel="7">
      <c r="B31" s="24" t="s">
        <v>89</v>
      </c>
      <c r="C31" s="23"/>
      <c r="D31" s="59" t="s">
        <v>92</v>
      </c>
      <c r="E31" s="60"/>
      <c r="G31" s="37"/>
      <c r="H31" s="37"/>
      <c r="I31" s="38"/>
      <c r="J31" s="38"/>
      <c r="K31" s="108"/>
      <c r="M31" s="106">
        <f t="shared" si="0"/>
        <v>0</v>
      </c>
      <c r="N31" s="106"/>
      <c r="O31" s="28"/>
      <c r="P31" s="30">
        <f t="shared" si="3"/>
        <v>0</v>
      </c>
      <c r="R31" s="55"/>
      <c r="S31" s="55"/>
      <c r="T31" s="55"/>
      <c r="U31" s="55"/>
      <c r="W31" s="4" t="str">
        <f t="shared" si="5"/>
        <v/>
      </c>
      <c r="AA31" s="22" t="s">
        <v>67</v>
      </c>
    </row>
    <row r="32" spans="2:27" outlineLevel="7">
      <c r="B32" s="23" t="s">
        <v>89</v>
      </c>
      <c r="C32" s="23"/>
      <c r="D32" s="59" t="s">
        <v>92</v>
      </c>
      <c r="E32" s="59"/>
      <c r="G32" s="37"/>
      <c r="H32" s="37"/>
      <c r="I32" s="38"/>
      <c r="J32" s="38"/>
      <c r="K32" s="108"/>
      <c r="M32" s="106">
        <f t="shared" si="0"/>
        <v>0</v>
      </c>
      <c r="N32" s="106"/>
      <c r="O32" s="28"/>
      <c r="P32" s="30">
        <f t="shared" si="3"/>
        <v>0</v>
      </c>
      <c r="R32" s="55"/>
      <c r="S32" s="55"/>
      <c r="T32" s="55"/>
      <c r="U32" s="55"/>
      <c r="W32" s="4" t="str">
        <f t="shared" si="5"/>
        <v/>
      </c>
      <c r="AA32" s="22" t="s">
        <v>67</v>
      </c>
    </row>
    <row r="33" spans="1:27" outlineLevel="7">
      <c r="B33" s="24" t="s">
        <v>89</v>
      </c>
      <c r="C33" s="24"/>
      <c r="D33" s="59" t="s">
        <v>92</v>
      </c>
      <c r="E33" s="60"/>
      <c r="G33" s="37"/>
      <c r="H33" s="37"/>
      <c r="I33" s="38"/>
      <c r="J33" s="38"/>
      <c r="K33" s="108"/>
      <c r="M33" s="106">
        <f t="shared" si="0"/>
        <v>0</v>
      </c>
      <c r="N33" s="106"/>
      <c r="O33" s="28"/>
      <c r="P33" s="30">
        <f t="shared" si="3"/>
        <v>0</v>
      </c>
      <c r="R33" s="55"/>
      <c r="S33" s="55"/>
      <c r="T33" s="55"/>
      <c r="U33" s="55"/>
      <c r="W33" s="4" t="str">
        <f t="shared" si="5"/>
        <v/>
      </c>
      <c r="AA33" s="22" t="s">
        <v>67</v>
      </c>
    </row>
    <row r="34" spans="1:27" outlineLevel="7">
      <c r="B34" s="23" t="s">
        <v>89</v>
      </c>
      <c r="C34" s="23"/>
      <c r="D34" s="59" t="s">
        <v>92</v>
      </c>
      <c r="E34" s="59"/>
      <c r="G34" s="37"/>
      <c r="H34" s="37"/>
      <c r="I34" s="38"/>
      <c r="J34" s="38"/>
      <c r="K34" s="108"/>
      <c r="M34" s="106">
        <f t="shared" si="0"/>
        <v>0</v>
      </c>
      <c r="N34" s="106"/>
      <c r="O34" s="28"/>
      <c r="P34" s="30">
        <f t="shared" si="3"/>
        <v>0</v>
      </c>
      <c r="R34" s="55"/>
      <c r="S34" s="55"/>
      <c r="T34" s="55"/>
      <c r="U34" s="55"/>
      <c r="W34" s="4" t="str">
        <f t="shared" si="5"/>
        <v/>
      </c>
      <c r="AA34" s="22" t="s">
        <v>67</v>
      </c>
    </row>
    <row r="35" spans="1:27" outlineLevel="7">
      <c r="B35" s="24" t="s">
        <v>89</v>
      </c>
      <c r="C35" s="23"/>
      <c r="D35" s="59" t="s">
        <v>92</v>
      </c>
      <c r="E35" s="60"/>
      <c r="G35" s="37"/>
      <c r="H35" s="37"/>
      <c r="I35" s="38"/>
      <c r="J35" s="38"/>
      <c r="K35" s="108"/>
      <c r="M35" s="106">
        <f t="shared" si="0"/>
        <v>0</v>
      </c>
      <c r="N35" s="106"/>
      <c r="O35" s="28"/>
      <c r="P35" s="30">
        <f t="shared" si="3"/>
        <v>0</v>
      </c>
      <c r="R35" s="55"/>
      <c r="S35" s="55"/>
      <c r="T35" s="55"/>
      <c r="U35" s="55"/>
      <c r="W35" s="4" t="str">
        <f t="shared" si="5"/>
        <v/>
      </c>
      <c r="AA35" s="22" t="s">
        <v>67</v>
      </c>
    </row>
    <row r="36" spans="1:27" ht="6.75" customHeight="1" outlineLevel="7">
      <c r="AA36" s="22" t="s">
        <v>67</v>
      </c>
    </row>
    <row r="37" spans="1:27" s="1" customFormat="1" outlineLevel="7">
      <c r="B37" s="31"/>
      <c r="C37" s="41"/>
      <c r="D37" s="31" t="s">
        <v>93</v>
      </c>
      <c r="E37" s="32"/>
      <c r="F37" s="32"/>
      <c r="G37" s="33"/>
      <c r="H37" s="33"/>
      <c r="I37" s="32"/>
      <c r="J37" s="32"/>
      <c r="K37" s="32"/>
      <c r="L37" s="32"/>
      <c r="M37" s="34"/>
      <c r="N37" s="34"/>
      <c r="O37" s="34"/>
      <c r="P37" s="34"/>
      <c r="Q37" s="34"/>
      <c r="R37" s="34"/>
      <c r="S37" s="34"/>
      <c r="T37" s="34"/>
      <c r="U37" s="34"/>
      <c r="V37" s="34"/>
      <c r="W37" s="34"/>
      <c r="X37" s="34"/>
      <c r="Y37" s="34"/>
      <c r="AA37" s="22" t="s">
        <v>67</v>
      </c>
    </row>
    <row r="38" spans="1:27" ht="6.75" customHeight="1" outlineLevel="7">
      <c r="AA38" s="22" t="s">
        <v>67</v>
      </c>
    </row>
    <row r="39" spans="1:27" outlineLevel="7">
      <c r="B39" s="17" t="s">
        <v>89</v>
      </c>
      <c r="C39" s="17" t="s">
        <v>94</v>
      </c>
      <c r="D39" s="6" t="str">
        <f>"Nicht anrechenbare Kosten "&amp;$B39</f>
        <v>Nicht anrechenbare Kosten AP1</v>
      </c>
      <c r="E39" s="6"/>
      <c r="G39" s="57"/>
      <c r="H39" s="57"/>
      <c r="I39" s="6"/>
      <c r="J39" s="6"/>
      <c r="K39" s="6"/>
      <c r="P39" s="30">
        <f>SUMIFS(P12:P35,$I12:$I35,"Nein")</f>
        <v>0</v>
      </c>
      <c r="R39" s="30">
        <f>SUMIFS(R12:R35,$I12:$I35,"Nein")</f>
        <v>0</v>
      </c>
      <c r="S39" s="30">
        <f>SUMIFS(S12:S35,$I12:$I35,"Nein")</f>
        <v>0</v>
      </c>
      <c r="T39" s="30">
        <f>SUMIFS(T12:T35,$I12:$I35,"Nein")</f>
        <v>0</v>
      </c>
      <c r="U39" s="30">
        <f>SUMIFS(U12:U35,$I12:$I35,"Nein")</f>
        <v>0</v>
      </c>
      <c r="AA39" s="22" t="s">
        <v>67</v>
      </c>
    </row>
    <row r="40" spans="1:27" outlineLevel="7">
      <c r="B40" s="17" t="s">
        <v>89</v>
      </c>
      <c r="C40" s="17" t="s">
        <v>95</v>
      </c>
      <c r="D40" s="6" t="str">
        <f>"Anrechenbare Kosten "&amp;B40</f>
        <v>Anrechenbare Kosten AP1</v>
      </c>
      <c r="E40" s="6"/>
      <c r="G40" s="57"/>
      <c r="H40" s="57"/>
      <c r="I40" s="6"/>
      <c r="J40" s="6"/>
      <c r="K40" s="6"/>
      <c r="P40" s="30">
        <f>SUMIFS(P12:P35,$I12:$I35,"Ja")</f>
        <v>0</v>
      </c>
      <c r="R40" s="30">
        <f>SUMIFS(R12:R35,$I12:$I35,"Ja")</f>
        <v>0</v>
      </c>
      <c r="S40" s="30">
        <f>SUMIFS(S12:S35,$I12:$I35,"Ja")</f>
        <v>0</v>
      </c>
      <c r="T40" s="30">
        <f>SUMIFS(T12:T35,$I12:$I35,"Ja")</f>
        <v>0</v>
      </c>
      <c r="U40" s="30">
        <f>SUMIFS(U12:U35,$I12:$I35,"Ja")</f>
        <v>0</v>
      </c>
      <c r="AA40" s="22" t="s">
        <v>67</v>
      </c>
    </row>
    <row r="41" spans="1:27" s="1" customFormat="1" outlineLevel="7">
      <c r="B41" s="48" t="s">
        <v>89</v>
      </c>
      <c r="C41" s="48" t="s">
        <v>96</v>
      </c>
      <c r="D41" s="49" t="str">
        <f>"Gesamte Kosten "&amp;B41</f>
        <v>Gesamte Kosten AP1</v>
      </c>
      <c r="E41" s="49"/>
      <c r="F41" s="50"/>
      <c r="G41" s="51"/>
      <c r="H41" s="51"/>
      <c r="I41" s="49"/>
      <c r="J41" s="49"/>
      <c r="K41" s="49"/>
      <c r="L41" s="52"/>
      <c r="M41" s="52"/>
      <c r="N41" s="52"/>
      <c r="O41" s="52"/>
      <c r="P41" s="53">
        <f>SUM(P39:P40)</f>
        <v>0</v>
      </c>
      <c r="Q41" s="50"/>
      <c r="R41" s="53">
        <f>SUM(R39:R40)</f>
        <v>0</v>
      </c>
      <c r="S41" s="53">
        <f>SUM(S39:S40)</f>
        <v>0</v>
      </c>
      <c r="T41" s="53">
        <f>SUM(T39:T40)</f>
        <v>0</v>
      </c>
      <c r="U41" s="53">
        <f>SUM(U39:U40)</f>
        <v>0</v>
      </c>
      <c r="AA41" s="25" t="s">
        <v>67</v>
      </c>
    </row>
    <row r="42" spans="1:27" ht="6.75" customHeight="1" outlineLevel="7">
      <c r="AA42" s="22" t="s">
        <v>67</v>
      </c>
    </row>
    <row r="43" spans="1:27" outlineLevel="7">
      <c r="B43" s="17" t="s">
        <v>89</v>
      </c>
      <c r="C43" s="17" t="s">
        <v>97</v>
      </c>
      <c r="D43" s="6" t="s">
        <v>98</v>
      </c>
      <c r="E43" s="6"/>
      <c r="G43" s="57"/>
      <c r="H43" s="57"/>
      <c r="I43" s="6"/>
      <c r="J43" s="6"/>
      <c r="K43" s="6"/>
      <c r="P43" s="30">
        <f>SUMIFS(P12:P35,$J12:$J35,"&lt;&gt;"&amp;$D44)</f>
        <v>0</v>
      </c>
      <c r="R43" s="30">
        <f>SUMIFS(R12:R35,$J12:$J35,"&lt;&gt;"&amp;$D44)</f>
        <v>0</v>
      </c>
      <c r="S43" s="30">
        <f>SUMIFS(S12:S35,$J12:$J35,"&lt;&gt;"&amp;$D44)</f>
        <v>0</v>
      </c>
      <c r="T43" s="30">
        <f>SUMIFS(T12:T35,$J12:$J35,"&lt;&gt;"&amp;$D44)</f>
        <v>0</v>
      </c>
      <c r="U43" s="30">
        <f>SUMIFS(U12:U35,$J12:$J35,"&lt;&gt;"&amp;$D44)</f>
        <v>0</v>
      </c>
      <c r="AA43" s="22" t="s">
        <v>67</v>
      </c>
    </row>
    <row r="44" spans="1:27" outlineLevel="7">
      <c r="B44" s="117" t="s">
        <v>89</v>
      </c>
      <c r="C44" s="117" t="s">
        <v>99</v>
      </c>
      <c r="D44" s="118" t="s">
        <v>100</v>
      </c>
      <c r="E44" s="118"/>
      <c r="F44" s="119"/>
      <c r="G44" s="120"/>
      <c r="H44" s="120"/>
      <c r="I44" s="118"/>
      <c r="J44" s="118"/>
      <c r="K44" s="118"/>
      <c r="L44" s="119"/>
      <c r="M44" s="119"/>
      <c r="N44" s="119"/>
      <c r="O44" s="119"/>
      <c r="P44" s="121">
        <f>SUMIFS(P12:P35,$J12:$J35,$D44)</f>
        <v>0</v>
      </c>
      <c r="Q44" s="119"/>
      <c r="R44" s="121">
        <f>SUMIFS(R12:R35,$J12:$J35,$D44)</f>
        <v>0</v>
      </c>
      <c r="S44" s="121">
        <f>SUMIFS(S12:S35,$J12:$J35,$D44)</f>
        <v>0</v>
      </c>
      <c r="T44" s="121">
        <f>SUMIFS(T12:T35,$J12:$J35,$D44)</f>
        <v>0</v>
      </c>
      <c r="U44" s="121">
        <f>SUMIFS(U12:U35,$J12:$J35,$D44)</f>
        <v>0</v>
      </c>
      <c r="V44" s="119"/>
      <c r="W44" s="119"/>
      <c r="X44" s="119"/>
      <c r="Y44" s="119"/>
      <c r="AA44" s="22" t="s">
        <v>67</v>
      </c>
    </row>
    <row r="45" spans="1:27" outlineLevel="7">
      <c r="A45" s="26"/>
      <c r="B45" s="43"/>
      <c r="C45" s="43"/>
      <c r="D45" s="26"/>
      <c r="E45" s="26"/>
      <c r="F45" s="26"/>
      <c r="G45" s="26"/>
      <c r="H45" s="26"/>
      <c r="I45" s="26"/>
      <c r="J45" s="26"/>
      <c r="K45" s="26"/>
      <c r="L45" s="26"/>
      <c r="M45" s="26"/>
      <c r="N45" s="26"/>
      <c r="O45" s="26"/>
      <c r="P45" s="26"/>
      <c r="Q45" s="26"/>
      <c r="R45" s="26"/>
      <c r="S45" s="26"/>
      <c r="T45" s="26"/>
      <c r="U45" s="26"/>
      <c r="V45" s="16"/>
      <c r="W45" s="16"/>
      <c r="X45" s="16"/>
      <c r="Y45" s="16"/>
      <c r="AA45" s="22" t="s">
        <v>67</v>
      </c>
    </row>
    <row r="46" spans="1:27">
      <c r="A46" s="26"/>
      <c r="B46" s="43"/>
      <c r="C46" s="43"/>
      <c r="D46" s="26"/>
      <c r="E46" s="26"/>
      <c r="F46" s="26"/>
      <c r="G46" s="26"/>
      <c r="H46" s="26"/>
      <c r="I46" s="26"/>
      <c r="J46" s="26"/>
      <c r="K46" s="26"/>
      <c r="L46" s="26"/>
      <c r="M46" s="26"/>
      <c r="N46" s="26"/>
      <c r="O46" s="26"/>
      <c r="P46" s="26"/>
      <c r="Q46" s="26"/>
      <c r="R46" s="26"/>
      <c r="S46" s="26"/>
      <c r="T46" s="26"/>
      <c r="U46" s="26"/>
      <c r="V46" s="16"/>
      <c r="W46" s="16"/>
      <c r="X46" s="16"/>
      <c r="Y46" s="16"/>
      <c r="AA46" s="22" t="s">
        <v>67</v>
      </c>
    </row>
    <row r="47" spans="1:27">
      <c r="A47" s="11" t="str">
        <f>"Arbeitspaket 2 "&amp;D50</f>
        <v>Arbeitspaket 2 &lt;Name Arbeitspaket 2&gt;</v>
      </c>
      <c r="B47" s="40"/>
      <c r="C47" s="40"/>
      <c r="D47" s="12"/>
      <c r="E47" s="12"/>
      <c r="F47" s="12"/>
      <c r="G47" s="12"/>
      <c r="H47" s="12"/>
      <c r="I47" s="12"/>
      <c r="J47" s="12"/>
      <c r="K47" s="12"/>
      <c r="L47" s="12"/>
      <c r="M47" s="13"/>
      <c r="N47" s="13"/>
      <c r="O47" s="13"/>
      <c r="P47" s="14"/>
      <c r="Q47" s="12"/>
      <c r="R47" s="14"/>
      <c r="S47" s="13"/>
      <c r="T47" s="13"/>
      <c r="U47" s="13"/>
      <c r="V47" s="14"/>
      <c r="W47" s="13"/>
      <c r="X47" s="14"/>
      <c r="Y47" s="13"/>
      <c r="AA47" s="22" t="s">
        <v>67</v>
      </c>
    </row>
    <row r="48" spans="1:27" s="1" customFormat="1">
      <c r="B48" s="31"/>
      <c r="C48" s="41"/>
      <c r="D48" s="31" t="s">
        <v>101</v>
      </c>
      <c r="E48" s="32"/>
      <c r="F48" s="32"/>
      <c r="G48" s="33"/>
      <c r="H48" s="33"/>
      <c r="I48" s="32"/>
      <c r="J48" s="32"/>
      <c r="K48" s="32"/>
      <c r="L48" s="32"/>
      <c r="M48" s="34"/>
      <c r="N48" s="34"/>
      <c r="O48" s="34"/>
      <c r="P48" s="34"/>
      <c r="Q48" s="34"/>
      <c r="R48" s="34"/>
      <c r="S48" s="34"/>
      <c r="T48" s="34"/>
      <c r="U48" s="34"/>
      <c r="V48" s="34"/>
      <c r="W48" s="34"/>
      <c r="X48" s="34"/>
      <c r="Y48" s="34"/>
      <c r="AA48" s="22" t="s">
        <v>67</v>
      </c>
    </row>
    <row r="49" spans="2:27" ht="6.75" customHeight="1">
      <c r="AA49" s="22" t="s">
        <v>67</v>
      </c>
    </row>
    <row r="50" spans="2:27" s="1" customFormat="1">
      <c r="B50" s="109" t="s">
        <v>102</v>
      </c>
      <c r="C50" s="109">
        <v>0</v>
      </c>
      <c r="D50" s="110" t="s">
        <v>103</v>
      </c>
      <c r="E50" s="110"/>
      <c r="F50" s="111"/>
      <c r="G50" s="112">
        <f>MIN(G52:G75)</f>
        <v>0</v>
      </c>
      <c r="H50" s="112">
        <f>MAX(H52:H75)</f>
        <v>0</v>
      </c>
      <c r="I50" s="113"/>
      <c r="J50" s="113"/>
      <c r="K50" s="113"/>
      <c r="L50" s="111"/>
      <c r="M50" s="114"/>
      <c r="N50" s="114"/>
      <c r="O50" s="114"/>
      <c r="P50" s="114"/>
      <c r="Q50" s="111"/>
      <c r="R50" s="115"/>
      <c r="S50" s="115"/>
      <c r="T50" s="115"/>
      <c r="U50" s="115"/>
      <c r="V50" s="111"/>
      <c r="W50" s="116"/>
      <c r="X50" s="111"/>
      <c r="Y50" s="111"/>
      <c r="AA50" s="25" t="s">
        <v>67</v>
      </c>
    </row>
    <row r="51" spans="2:27" ht="6.75" customHeight="1">
      <c r="B51" s="42"/>
      <c r="C51" s="42"/>
      <c r="D51" s="16"/>
      <c r="E51" s="16"/>
      <c r="F51" s="16"/>
      <c r="G51" s="16"/>
      <c r="H51" s="16"/>
      <c r="I51" s="16"/>
      <c r="J51" s="16"/>
      <c r="K51" s="16"/>
      <c r="L51" s="16"/>
      <c r="M51" s="16"/>
      <c r="N51" s="16"/>
      <c r="O51" s="16"/>
      <c r="P51" s="26"/>
      <c r="Q51" s="16"/>
      <c r="R51" s="16"/>
      <c r="S51" s="16"/>
      <c r="T51" s="16"/>
      <c r="U51" s="16"/>
      <c r="V51" s="16"/>
      <c r="W51" s="16"/>
      <c r="X51" s="16"/>
      <c r="Y51" s="16"/>
      <c r="AA51" s="22" t="s">
        <v>67</v>
      </c>
    </row>
    <row r="52" spans="2:27">
      <c r="B52" s="23" t="s">
        <v>102</v>
      </c>
      <c r="C52" s="23"/>
      <c r="D52" s="59" t="s">
        <v>92</v>
      </c>
      <c r="E52" s="59"/>
      <c r="F52" s="16"/>
      <c r="G52" s="35"/>
      <c r="H52" s="35"/>
      <c r="I52" s="36"/>
      <c r="J52" s="36"/>
      <c r="K52" s="107"/>
      <c r="L52" s="16"/>
      <c r="M52" s="105">
        <f t="shared" ref="M52:M75" si="6">IFERROR(VLOOKUP($J52,Stundensatz,2,FALSE),)</f>
        <v>0</v>
      </c>
      <c r="N52" s="105"/>
      <c r="O52" s="27"/>
      <c r="P52" s="29">
        <f t="shared" ref="P52" si="7">IF(ISNUMBER(SEARCH("extern",$J52)),N52*O52,M52*O52)</f>
        <v>0</v>
      </c>
      <c r="Q52" s="16"/>
      <c r="R52" s="54"/>
      <c r="S52" s="54"/>
      <c r="T52" s="54"/>
      <c r="U52" s="54"/>
      <c r="W52" s="4" t="str">
        <f>IF(P52=0,"",P52-SUM(R52:U52))</f>
        <v/>
      </c>
      <c r="AA52" s="22" t="s">
        <v>67</v>
      </c>
    </row>
    <row r="53" spans="2:27">
      <c r="B53" s="24" t="s">
        <v>102</v>
      </c>
      <c r="C53" s="24"/>
      <c r="D53" s="59" t="s">
        <v>92</v>
      </c>
      <c r="E53" s="60"/>
      <c r="G53" s="37"/>
      <c r="H53" s="37"/>
      <c r="I53" s="38"/>
      <c r="J53" s="38"/>
      <c r="K53" s="108"/>
      <c r="M53" s="106">
        <f t="shared" si="6"/>
        <v>0</v>
      </c>
      <c r="N53" s="106"/>
      <c r="O53" s="28"/>
      <c r="P53" s="30">
        <f>IF(ISNUMBER(SEARCH("extern",$J53)),N53*O53,M53*O53)</f>
        <v>0</v>
      </c>
      <c r="R53" s="55"/>
      <c r="S53" s="55"/>
      <c r="T53" s="55"/>
      <c r="U53" s="55"/>
      <c r="W53" s="4" t="str">
        <f t="shared" ref="W53:W61" si="8">IF(P53=0,"",P53-SUM(R53:U53))</f>
        <v/>
      </c>
      <c r="AA53" s="22" t="s">
        <v>67</v>
      </c>
    </row>
    <row r="54" spans="2:27">
      <c r="B54" s="23" t="s">
        <v>102</v>
      </c>
      <c r="C54" s="23"/>
      <c r="D54" s="59" t="s">
        <v>92</v>
      </c>
      <c r="E54" s="59"/>
      <c r="G54" s="37"/>
      <c r="H54" s="37"/>
      <c r="I54" s="38"/>
      <c r="J54" s="38"/>
      <c r="K54" s="108"/>
      <c r="M54" s="106">
        <f t="shared" si="6"/>
        <v>0</v>
      </c>
      <c r="N54" s="106"/>
      <c r="O54" s="28"/>
      <c r="P54" s="30">
        <f t="shared" ref="P54:P75" si="9">IF(ISNUMBER(SEARCH("extern",$J54)),N54*O54,M54*O54)</f>
        <v>0</v>
      </c>
      <c r="R54" s="55"/>
      <c r="S54" s="55"/>
      <c r="T54" s="55"/>
      <c r="U54" s="55"/>
      <c r="W54" s="4" t="str">
        <f t="shared" si="8"/>
        <v/>
      </c>
      <c r="AA54" s="22" t="s">
        <v>67</v>
      </c>
    </row>
    <row r="55" spans="2:27">
      <c r="B55" s="24" t="s">
        <v>102</v>
      </c>
      <c r="C55" s="23"/>
      <c r="D55" s="59" t="s">
        <v>92</v>
      </c>
      <c r="E55" s="60"/>
      <c r="G55" s="37"/>
      <c r="H55" s="37"/>
      <c r="I55" s="38"/>
      <c r="J55" s="38"/>
      <c r="K55" s="108"/>
      <c r="M55" s="106">
        <f t="shared" si="6"/>
        <v>0</v>
      </c>
      <c r="N55" s="106"/>
      <c r="O55" s="28"/>
      <c r="P55" s="30">
        <f t="shared" si="9"/>
        <v>0</v>
      </c>
      <c r="R55" s="55"/>
      <c r="S55" s="55"/>
      <c r="T55" s="55"/>
      <c r="U55" s="55"/>
      <c r="W55" s="4" t="str">
        <f t="shared" si="8"/>
        <v/>
      </c>
      <c r="AA55" s="22" t="s">
        <v>67</v>
      </c>
    </row>
    <row r="56" spans="2:27">
      <c r="B56" s="23" t="s">
        <v>102</v>
      </c>
      <c r="C56" s="24"/>
      <c r="D56" s="59" t="s">
        <v>92</v>
      </c>
      <c r="E56" s="59"/>
      <c r="G56" s="37"/>
      <c r="H56" s="37"/>
      <c r="I56" s="38"/>
      <c r="J56" s="38"/>
      <c r="K56" s="108"/>
      <c r="M56" s="106">
        <f t="shared" si="6"/>
        <v>0</v>
      </c>
      <c r="N56" s="106"/>
      <c r="O56" s="28"/>
      <c r="P56" s="30">
        <f t="shared" si="9"/>
        <v>0</v>
      </c>
      <c r="R56" s="55"/>
      <c r="S56" s="55"/>
      <c r="T56" s="55"/>
      <c r="U56" s="55"/>
      <c r="W56" s="4" t="str">
        <f t="shared" si="8"/>
        <v/>
      </c>
      <c r="AA56" s="22" t="s">
        <v>67</v>
      </c>
    </row>
    <row r="57" spans="2:27">
      <c r="B57" s="24" t="s">
        <v>102</v>
      </c>
      <c r="C57" s="23"/>
      <c r="D57" s="59" t="s">
        <v>92</v>
      </c>
      <c r="E57" s="60"/>
      <c r="G57" s="37"/>
      <c r="H57" s="37"/>
      <c r="I57" s="38"/>
      <c r="J57" s="38"/>
      <c r="K57" s="108"/>
      <c r="M57" s="106">
        <f t="shared" si="6"/>
        <v>0</v>
      </c>
      <c r="N57" s="106"/>
      <c r="O57" s="28"/>
      <c r="P57" s="30">
        <f t="shared" si="9"/>
        <v>0</v>
      </c>
      <c r="R57" s="55"/>
      <c r="S57" s="55"/>
      <c r="T57" s="55"/>
      <c r="U57" s="55"/>
      <c r="W57" s="4" t="str">
        <f t="shared" si="8"/>
        <v/>
      </c>
      <c r="AA57" s="22" t="s">
        <v>67</v>
      </c>
    </row>
    <row r="58" spans="2:27">
      <c r="B58" s="23" t="s">
        <v>102</v>
      </c>
      <c r="C58" s="23"/>
      <c r="D58" s="59" t="s">
        <v>92</v>
      </c>
      <c r="E58" s="59"/>
      <c r="G58" s="37"/>
      <c r="H58" s="37"/>
      <c r="I58" s="38"/>
      <c r="J58" s="38"/>
      <c r="K58" s="108"/>
      <c r="M58" s="106">
        <f t="shared" si="6"/>
        <v>0</v>
      </c>
      <c r="N58" s="106"/>
      <c r="O58" s="28"/>
      <c r="P58" s="30">
        <f t="shared" si="9"/>
        <v>0</v>
      </c>
      <c r="R58" s="55"/>
      <c r="S58" s="55"/>
      <c r="T58" s="55"/>
      <c r="U58" s="55"/>
      <c r="W58" s="4" t="str">
        <f t="shared" si="8"/>
        <v/>
      </c>
      <c r="AA58" s="22" t="s">
        <v>67</v>
      </c>
    </row>
    <row r="59" spans="2:27">
      <c r="B59" s="24" t="s">
        <v>102</v>
      </c>
      <c r="C59" s="24"/>
      <c r="D59" s="59" t="s">
        <v>92</v>
      </c>
      <c r="E59" s="60"/>
      <c r="G59" s="37"/>
      <c r="H59" s="37"/>
      <c r="I59" s="38"/>
      <c r="J59" s="38"/>
      <c r="K59" s="108"/>
      <c r="M59" s="106">
        <f t="shared" si="6"/>
        <v>0</v>
      </c>
      <c r="N59" s="106"/>
      <c r="O59" s="28"/>
      <c r="P59" s="30">
        <f t="shared" si="9"/>
        <v>0</v>
      </c>
      <c r="R59" s="55"/>
      <c r="S59" s="55"/>
      <c r="T59" s="55"/>
      <c r="U59" s="55"/>
      <c r="W59" s="4" t="str">
        <f t="shared" si="8"/>
        <v/>
      </c>
      <c r="AA59" s="22" t="s">
        <v>67</v>
      </c>
    </row>
    <row r="60" spans="2:27">
      <c r="B60" s="23" t="s">
        <v>102</v>
      </c>
      <c r="C60" s="23"/>
      <c r="D60" s="59" t="s">
        <v>92</v>
      </c>
      <c r="E60" s="59"/>
      <c r="G60" s="37"/>
      <c r="H60" s="37"/>
      <c r="I60" s="38"/>
      <c r="J60" s="38"/>
      <c r="K60" s="108"/>
      <c r="M60" s="106">
        <f t="shared" si="6"/>
        <v>0</v>
      </c>
      <c r="N60" s="106"/>
      <c r="O60" s="28"/>
      <c r="P60" s="30">
        <f t="shared" si="9"/>
        <v>0</v>
      </c>
      <c r="R60" s="55"/>
      <c r="S60" s="55"/>
      <c r="T60" s="55"/>
      <c r="U60" s="55"/>
      <c r="W60" s="4" t="str">
        <f t="shared" si="8"/>
        <v/>
      </c>
      <c r="AA60" s="22" t="s">
        <v>67</v>
      </c>
    </row>
    <row r="61" spans="2:27">
      <c r="B61" s="24" t="s">
        <v>102</v>
      </c>
      <c r="C61" s="23"/>
      <c r="D61" s="59" t="s">
        <v>92</v>
      </c>
      <c r="E61" s="60"/>
      <c r="G61" s="37"/>
      <c r="H61" s="37"/>
      <c r="I61" s="38"/>
      <c r="J61" s="38"/>
      <c r="K61" s="108"/>
      <c r="M61" s="106">
        <f t="shared" si="6"/>
        <v>0</v>
      </c>
      <c r="N61" s="106"/>
      <c r="O61" s="28"/>
      <c r="P61" s="30">
        <f t="shared" si="9"/>
        <v>0</v>
      </c>
      <c r="R61" s="55"/>
      <c r="S61" s="55"/>
      <c r="T61" s="55"/>
      <c r="U61" s="55"/>
      <c r="W61" s="4" t="str">
        <f t="shared" si="8"/>
        <v/>
      </c>
      <c r="AA61" s="22" t="s">
        <v>67</v>
      </c>
    </row>
    <row r="62" spans="2:27">
      <c r="B62" s="24" t="s">
        <v>102</v>
      </c>
      <c r="C62" s="23"/>
      <c r="D62" s="59" t="s">
        <v>92</v>
      </c>
      <c r="E62" s="60"/>
      <c r="G62" s="37"/>
      <c r="H62" s="37"/>
      <c r="I62" s="38"/>
      <c r="J62" s="38"/>
      <c r="K62" s="108"/>
      <c r="M62" s="106">
        <f t="shared" si="6"/>
        <v>0</v>
      </c>
      <c r="N62" s="106"/>
      <c r="O62" s="28"/>
      <c r="P62" s="30">
        <f t="shared" si="9"/>
        <v>0</v>
      </c>
      <c r="R62" s="55"/>
      <c r="S62" s="55"/>
      <c r="T62" s="55"/>
      <c r="U62" s="55"/>
      <c r="W62" s="4" t="str">
        <f t="shared" ref="W62:W68" si="10">IF(P62=0,"",P62-SUM(R62:U62))</f>
        <v/>
      </c>
      <c r="AA62" s="22" t="s">
        <v>67</v>
      </c>
    </row>
    <row r="63" spans="2:27">
      <c r="B63" s="23" t="s">
        <v>102</v>
      </c>
      <c r="C63" s="24"/>
      <c r="D63" s="59" t="s">
        <v>92</v>
      </c>
      <c r="E63" s="59"/>
      <c r="G63" s="37"/>
      <c r="H63" s="37"/>
      <c r="I63" s="38"/>
      <c r="J63" s="38"/>
      <c r="K63" s="108"/>
      <c r="M63" s="106">
        <f t="shared" si="6"/>
        <v>0</v>
      </c>
      <c r="N63" s="106"/>
      <c r="O63" s="28"/>
      <c r="P63" s="30">
        <f t="shared" si="9"/>
        <v>0</v>
      </c>
      <c r="R63" s="55"/>
      <c r="S63" s="55"/>
      <c r="T63" s="55"/>
      <c r="U63" s="55"/>
      <c r="W63" s="4" t="str">
        <f t="shared" si="10"/>
        <v/>
      </c>
      <c r="AA63" s="22" t="s">
        <v>67</v>
      </c>
    </row>
    <row r="64" spans="2:27">
      <c r="B64" s="24" t="s">
        <v>102</v>
      </c>
      <c r="C64" s="23"/>
      <c r="D64" s="59" t="s">
        <v>92</v>
      </c>
      <c r="E64" s="60"/>
      <c r="G64" s="37"/>
      <c r="H64" s="37"/>
      <c r="I64" s="38"/>
      <c r="J64" s="38"/>
      <c r="K64" s="108"/>
      <c r="M64" s="106">
        <f t="shared" si="6"/>
        <v>0</v>
      </c>
      <c r="N64" s="106"/>
      <c r="O64" s="28"/>
      <c r="P64" s="30">
        <f t="shared" si="9"/>
        <v>0</v>
      </c>
      <c r="R64" s="55"/>
      <c r="S64" s="55"/>
      <c r="T64" s="55"/>
      <c r="U64" s="55"/>
      <c r="W64" s="4" t="str">
        <f t="shared" si="10"/>
        <v/>
      </c>
      <c r="AA64" s="22" t="s">
        <v>67</v>
      </c>
    </row>
    <row r="65" spans="2:27">
      <c r="B65" s="23" t="s">
        <v>102</v>
      </c>
      <c r="C65" s="23"/>
      <c r="D65" s="59" t="s">
        <v>92</v>
      </c>
      <c r="E65" s="59"/>
      <c r="G65" s="37"/>
      <c r="H65" s="37"/>
      <c r="I65" s="38"/>
      <c r="J65" s="38"/>
      <c r="K65" s="108"/>
      <c r="M65" s="106">
        <f t="shared" si="6"/>
        <v>0</v>
      </c>
      <c r="N65" s="106"/>
      <c r="O65" s="28"/>
      <c r="P65" s="30">
        <f t="shared" si="9"/>
        <v>0</v>
      </c>
      <c r="R65" s="55"/>
      <c r="S65" s="55"/>
      <c r="T65" s="55"/>
      <c r="U65" s="55"/>
      <c r="W65" s="4" t="str">
        <f t="shared" si="10"/>
        <v/>
      </c>
      <c r="AA65" s="22" t="s">
        <v>67</v>
      </c>
    </row>
    <row r="66" spans="2:27">
      <c r="B66" s="24" t="s">
        <v>102</v>
      </c>
      <c r="C66" s="24"/>
      <c r="D66" s="59" t="s">
        <v>92</v>
      </c>
      <c r="E66" s="60"/>
      <c r="G66" s="37"/>
      <c r="H66" s="37"/>
      <c r="I66" s="38"/>
      <c r="J66" s="38"/>
      <c r="K66" s="108"/>
      <c r="M66" s="106">
        <f t="shared" si="6"/>
        <v>0</v>
      </c>
      <c r="N66" s="106"/>
      <c r="O66" s="28"/>
      <c r="P66" s="30">
        <f t="shared" si="9"/>
        <v>0</v>
      </c>
      <c r="R66" s="55"/>
      <c r="S66" s="55"/>
      <c r="T66" s="55"/>
      <c r="U66" s="55"/>
      <c r="W66" s="4" t="str">
        <f t="shared" si="10"/>
        <v/>
      </c>
      <c r="AA66" s="22" t="s">
        <v>67</v>
      </c>
    </row>
    <row r="67" spans="2:27">
      <c r="B67" s="23" t="s">
        <v>102</v>
      </c>
      <c r="C67" s="23"/>
      <c r="D67" s="59" t="s">
        <v>92</v>
      </c>
      <c r="E67" s="59"/>
      <c r="G67" s="37"/>
      <c r="H67" s="37"/>
      <c r="I67" s="38"/>
      <c r="J67" s="38"/>
      <c r="K67" s="108"/>
      <c r="M67" s="106">
        <f t="shared" si="6"/>
        <v>0</v>
      </c>
      <c r="N67" s="106"/>
      <c r="O67" s="28"/>
      <c r="P67" s="30">
        <f t="shared" si="9"/>
        <v>0</v>
      </c>
      <c r="R67" s="55"/>
      <c r="S67" s="55"/>
      <c r="T67" s="55"/>
      <c r="U67" s="55"/>
      <c r="W67" s="4" t="str">
        <f t="shared" si="10"/>
        <v/>
      </c>
      <c r="AA67" s="22" t="s">
        <v>67</v>
      </c>
    </row>
    <row r="68" spans="2:27">
      <c r="B68" s="24" t="s">
        <v>102</v>
      </c>
      <c r="C68" s="23"/>
      <c r="D68" s="59" t="s">
        <v>92</v>
      </c>
      <c r="E68" s="60"/>
      <c r="G68" s="37"/>
      <c r="H68" s="37"/>
      <c r="I68" s="38"/>
      <c r="J68" s="38"/>
      <c r="K68" s="108"/>
      <c r="M68" s="106">
        <f t="shared" si="6"/>
        <v>0</v>
      </c>
      <c r="N68" s="106"/>
      <c r="O68" s="28"/>
      <c r="P68" s="30">
        <f t="shared" si="9"/>
        <v>0</v>
      </c>
      <c r="R68" s="55"/>
      <c r="S68" s="55"/>
      <c r="T68" s="55"/>
      <c r="U68" s="55"/>
      <c r="W68" s="4" t="str">
        <f t="shared" si="10"/>
        <v/>
      </c>
      <c r="AA68" s="22" t="s">
        <v>67</v>
      </c>
    </row>
    <row r="69" spans="2:27">
      <c r="B69" s="24" t="s">
        <v>102</v>
      </c>
      <c r="C69" s="23"/>
      <c r="D69" s="59" t="s">
        <v>92</v>
      </c>
      <c r="E69" s="60"/>
      <c r="G69" s="37"/>
      <c r="H69" s="37"/>
      <c r="I69" s="38"/>
      <c r="J69" s="38"/>
      <c r="K69" s="108"/>
      <c r="M69" s="106">
        <f t="shared" si="6"/>
        <v>0</v>
      </c>
      <c r="N69" s="106"/>
      <c r="O69" s="28"/>
      <c r="P69" s="30">
        <f t="shared" si="9"/>
        <v>0</v>
      </c>
      <c r="R69" s="55"/>
      <c r="S69" s="55"/>
      <c r="T69" s="55"/>
      <c r="U69" s="55"/>
      <c r="W69" s="4" t="str">
        <f t="shared" ref="W69:W75" si="11">IF(P69=0,"",P69-SUM(R69:U69))</f>
        <v/>
      </c>
      <c r="AA69" s="22" t="s">
        <v>67</v>
      </c>
    </row>
    <row r="70" spans="2:27">
      <c r="B70" s="23" t="s">
        <v>102</v>
      </c>
      <c r="C70" s="24"/>
      <c r="D70" s="59" t="s">
        <v>92</v>
      </c>
      <c r="E70" s="59"/>
      <c r="G70" s="37"/>
      <c r="H70" s="37"/>
      <c r="I70" s="38"/>
      <c r="J70" s="38"/>
      <c r="K70" s="108"/>
      <c r="M70" s="106">
        <f t="shared" si="6"/>
        <v>0</v>
      </c>
      <c r="N70" s="106"/>
      <c r="O70" s="28"/>
      <c r="P70" s="30">
        <f t="shared" si="9"/>
        <v>0</v>
      </c>
      <c r="R70" s="55"/>
      <c r="S70" s="55"/>
      <c r="T70" s="55"/>
      <c r="U70" s="55"/>
      <c r="W70" s="4" t="str">
        <f t="shared" si="11"/>
        <v/>
      </c>
      <c r="AA70" s="22" t="s">
        <v>67</v>
      </c>
    </row>
    <row r="71" spans="2:27">
      <c r="B71" s="24" t="s">
        <v>102</v>
      </c>
      <c r="C71" s="23"/>
      <c r="D71" s="59" t="s">
        <v>92</v>
      </c>
      <c r="E71" s="60"/>
      <c r="G71" s="37"/>
      <c r="H71" s="37"/>
      <c r="I71" s="38"/>
      <c r="J71" s="38"/>
      <c r="K71" s="108"/>
      <c r="M71" s="106">
        <f t="shared" si="6"/>
        <v>0</v>
      </c>
      <c r="N71" s="106"/>
      <c r="O71" s="28"/>
      <c r="P71" s="30">
        <f t="shared" si="9"/>
        <v>0</v>
      </c>
      <c r="R71" s="55"/>
      <c r="S71" s="55"/>
      <c r="T71" s="55"/>
      <c r="U71" s="55"/>
      <c r="W71" s="4" t="str">
        <f t="shared" si="11"/>
        <v/>
      </c>
      <c r="AA71" s="22" t="s">
        <v>67</v>
      </c>
    </row>
    <row r="72" spans="2:27">
      <c r="B72" s="23" t="s">
        <v>102</v>
      </c>
      <c r="C72" s="23"/>
      <c r="D72" s="59" t="s">
        <v>92</v>
      </c>
      <c r="E72" s="59"/>
      <c r="G72" s="37"/>
      <c r="H72" s="37"/>
      <c r="I72" s="38"/>
      <c r="J72" s="38"/>
      <c r="K72" s="108"/>
      <c r="M72" s="106">
        <f t="shared" si="6"/>
        <v>0</v>
      </c>
      <c r="N72" s="106"/>
      <c r="O72" s="28"/>
      <c r="P72" s="30">
        <f t="shared" si="9"/>
        <v>0</v>
      </c>
      <c r="R72" s="55"/>
      <c r="S72" s="55"/>
      <c r="T72" s="55"/>
      <c r="U72" s="55"/>
      <c r="W72" s="4" t="str">
        <f t="shared" si="11"/>
        <v/>
      </c>
      <c r="AA72" s="22" t="s">
        <v>67</v>
      </c>
    </row>
    <row r="73" spans="2:27">
      <c r="B73" s="24" t="s">
        <v>102</v>
      </c>
      <c r="C73" s="24"/>
      <c r="D73" s="59" t="s">
        <v>92</v>
      </c>
      <c r="E73" s="60"/>
      <c r="G73" s="37"/>
      <c r="H73" s="37"/>
      <c r="I73" s="38"/>
      <c r="J73" s="38"/>
      <c r="K73" s="108"/>
      <c r="M73" s="106">
        <f t="shared" si="6"/>
        <v>0</v>
      </c>
      <c r="N73" s="106"/>
      <c r="O73" s="28"/>
      <c r="P73" s="30">
        <f t="shared" si="9"/>
        <v>0</v>
      </c>
      <c r="R73" s="55"/>
      <c r="S73" s="55"/>
      <c r="T73" s="55"/>
      <c r="U73" s="55"/>
      <c r="W73" s="4" t="str">
        <f t="shared" si="11"/>
        <v/>
      </c>
      <c r="AA73" s="22" t="s">
        <v>67</v>
      </c>
    </row>
    <row r="74" spans="2:27">
      <c r="B74" s="23" t="s">
        <v>102</v>
      </c>
      <c r="C74" s="23"/>
      <c r="D74" s="59" t="s">
        <v>92</v>
      </c>
      <c r="E74" s="59"/>
      <c r="G74" s="37"/>
      <c r="H74" s="37"/>
      <c r="I74" s="38"/>
      <c r="J74" s="38"/>
      <c r="K74" s="108"/>
      <c r="M74" s="106">
        <f t="shared" si="6"/>
        <v>0</v>
      </c>
      <c r="N74" s="106"/>
      <c r="O74" s="28"/>
      <c r="P74" s="30">
        <f t="shared" si="9"/>
        <v>0</v>
      </c>
      <c r="R74" s="55"/>
      <c r="S74" s="55"/>
      <c r="T74" s="55"/>
      <c r="U74" s="55"/>
      <c r="W74" s="4" t="str">
        <f t="shared" si="11"/>
        <v/>
      </c>
      <c r="AA74" s="22" t="s">
        <v>67</v>
      </c>
    </row>
    <row r="75" spans="2:27">
      <c r="B75" s="24" t="s">
        <v>102</v>
      </c>
      <c r="C75" s="23"/>
      <c r="D75" s="59" t="s">
        <v>92</v>
      </c>
      <c r="E75" s="60"/>
      <c r="G75" s="37"/>
      <c r="H75" s="37"/>
      <c r="I75" s="38"/>
      <c r="J75" s="38"/>
      <c r="K75" s="108"/>
      <c r="M75" s="106">
        <f t="shared" si="6"/>
        <v>0</v>
      </c>
      <c r="N75" s="106"/>
      <c r="O75" s="28"/>
      <c r="P75" s="30">
        <f t="shared" si="9"/>
        <v>0</v>
      </c>
      <c r="R75" s="55"/>
      <c r="S75" s="55"/>
      <c r="T75" s="55"/>
      <c r="U75" s="55"/>
      <c r="W75" s="4" t="str">
        <f t="shared" si="11"/>
        <v/>
      </c>
      <c r="AA75" s="22" t="s">
        <v>67</v>
      </c>
    </row>
    <row r="76" spans="2:27" ht="6.75" customHeight="1">
      <c r="AA76" s="22" t="s">
        <v>67</v>
      </c>
    </row>
    <row r="77" spans="2:27" s="1" customFormat="1">
      <c r="B77" s="31"/>
      <c r="C77" s="41"/>
      <c r="D77" s="31" t="s">
        <v>104</v>
      </c>
      <c r="E77" s="32"/>
      <c r="F77" s="32"/>
      <c r="G77" s="33"/>
      <c r="H77" s="33"/>
      <c r="I77" s="32"/>
      <c r="J77" s="32"/>
      <c r="K77" s="32"/>
      <c r="L77" s="32"/>
      <c r="M77" s="34"/>
      <c r="N77" s="34"/>
      <c r="O77" s="34"/>
      <c r="P77" s="34"/>
      <c r="Q77" s="34"/>
      <c r="R77" s="34"/>
      <c r="S77" s="34"/>
      <c r="T77" s="34"/>
      <c r="U77" s="34"/>
      <c r="V77" s="34"/>
      <c r="W77" s="34"/>
      <c r="X77" s="34"/>
      <c r="Y77" s="34"/>
      <c r="AA77" s="22" t="s">
        <v>67</v>
      </c>
    </row>
    <row r="78" spans="2:27" ht="6.75" customHeight="1">
      <c r="AA78" s="22" t="s">
        <v>67</v>
      </c>
    </row>
    <row r="79" spans="2:27">
      <c r="B79" s="17" t="s">
        <v>102</v>
      </c>
      <c r="C79" s="17" t="s">
        <v>94</v>
      </c>
      <c r="D79" s="6" t="str">
        <f>"Nicht anrechenbare Kosten "&amp;$B79</f>
        <v>Nicht anrechenbare Kosten AP2</v>
      </c>
      <c r="E79" s="6"/>
      <c r="G79" s="57"/>
      <c r="H79" s="57"/>
      <c r="I79" s="6"/>
      <c r="J79" s="6"/>
      <c r="K79" s="6"/>
      <c r="P79" s="30">
        <f>SUMIFS(P52:P75,$I52:$I75,"Nein")</f>
        <v>0</v>
      </c>
      <c r="R79" s="30">
        <f>SUMIFS(R52:R75,$I52:$I75,"Nein")</f>
        <v>0</v>
      </c>
      <c r="S79" s="30">
        <f>SUMIFS(S52:S75,$I52:$I75,"Nein")</f>
        <v>0</v>
      </c>
      <c r="T79" s="30">
        <f>SUMIFS(T52:T75,$I52:$I75,"Nein")</f>
        <v>0</v>
      </c>
      <c r="U79" s="30">
        <f>SUMIFS(U52:U75,$I52:$I75,"Nein")</f>
        <v>0</v>
      </c>
      <c r="AA79" s="22" t="s">
        <v>67</v>
      </c>
    </row>
    <row r="80" spans="2:27">
      <c r="B80" s="17" t="s">
        <v>102</v>
      </c>
      <c r="C80" s="17" t="s">
        <v>95</v>
      </c>
      <c r="D80" s="6" t="str">
        <f>"Anrechenbare Kosten "&amp;B80</f>
        <v>Anrechenbare Kosten AP2</v>
      </c>
      <c r="E80" s="6"/>
      <c r="G80" s="57"/>
      <c r="H80" s="57"/>
      <c r="I80" s="6"/>
      <c r="J80" s="6"/>
      <c r="K80" s="6"/>
      <c r="P80" s="30">
        <f>SUMIFS(P52:P75,$I52:$I75,"Ja")</f>
        <v>0</v>
      </c>
      <c r="R80" s="30">
        <f>SUMIFS(R52:R75,$I52:$I75,"Ja")</f>
        <v>0</v>
      </c>
      <c r="S80" s="30">
        <f>SUMIFS(S52:S75,$I52:$I75,"Ja")</f>
        <v>0</v>
      </c>
      <c r="T80" s="30">
        <f>SUMIFS(T52:T75,$I52:$I75,"Ja")</f>
        <v>0</v>
      </c>
      <c r="U80" s="30">
        <f>SUMIFS(U52:U75,$I52:$I75,"Ja")</f>
        <v>0</v>
      </c>
      <c r="AA80" s="22" t="s">
        <v>67</v>
      </c>
    </row>
    <row r="81" spans="1:27" s="1" customFormat="1">
      <c r="B81" s="48" t="s">
        <v>102</v>
      </c>
      <c r="C81" s="48" t="s">
        <v>96</v>
      </c>
      <c r="D81" s="49" t="str">
        <f>"Gesamte Kosten "&amp;B81</f>
        <v>Gesamte Kosten AP2</v>
      </c>
      <c r="E81" s="49"/>
      <c r="F81" s="50"/>
      <c r="G81" s="51"/>
      <c r="H81" s="51"/>
      <c r="I81" s="49"/>
      <c r="J81" s="49"/>
      <c r="K81" s="49"/>
      <c r="L81" s="52"/>
      <c r="M81" s="52"/>
      <c r="N81" s="52"/>
      <c r="O81" s="52"/>
      <c r="P81" s="53">
        <f>SUM(P79:P80)</f>
        <v>0</v>
      </c>
      <c r="Q81" s="50"/>
      <c r="R81" s="53">
        <f>SUM(R79:R80)</f>
        <v>0</v>
      </c>
      <c r="S81" s="53">
        <f>SUM(S79:S80)</f>
        <v>0</v>
      </c>
      <c r="T81" s="53">
        <f>SUM(T79:T80)</f>
        <v>0</v>
      </c>
      <c r="U81" s="53">
        <f>SUM(U79:U80)</f>
        <v>0</v>
      </c>
      <c r="AA81" s="25" t="s">
        <v>67</v>
      </c>
    </row>
    <row r="82" spans="1:27" ht="6.75" customHeight="1">
      <c r="AA82" s="22" t="s">
        <v>67</v>
      </c>
    </row>
    <row r="83" spans="1:27">
      <c r="B83" s="17" t="s">
        <v>102</v>
      </c>
      <c r="C83" s="17" t="s">
        <v>97</v>
      </c>
      <c r="D83" s="6" t="s">
        <v>98</v>
      </c>
      <c r="E83" s="6"/>
      <c r="G83" s="57"/>
      <c r="H83" s="57"/>
      <c r="I83" s="6"/>
      <c r="J83" s="6"/>
      <c r="K83" s="6"/>
      <c r="P83" s="30">
        <f>SUMIFS(P52:P75,$J52:$J75,"&lt;&gt;"&amp;$D84)</f>
        <v>0</v>
      </c>
      <c r="R83" s="30">
        <f>SUMIFS(R52:R75,$J52:$J75,"&lt;&gt;"&amp;$D84)</f>
        <v>0</v>
      </c>
      <c r="S83" s="30">
        <f>SUMIFS(S52:S75,$J52:$J75,"&lt;&gt;"&amp;$D84)</f>
        <v>0</v>
      </c>
      <c r="T83" s="30">
        <f>SUMIFS(T52:T75,$J52:$J75,"&lt;&gt;"&amp;$D84)</f>
        <v>0</v>
      </c>
      <c r="U83" s="30">
        <f>SUMIFS(U52:U75,$J52:$J75,"&lt;&gt;"&amp;$D84)</f>
        <v>0</v>
      </c>
      <c r="AA83" s="22" t="s">
        <v>67</v>
      </c>
    </row>
    <row r="84" spans="1:27">
      <c r="B84" s="117" t="s">
        <v>102</v>
      </c>
      <c r="C84" s="117" t="s">
        <v>99</v>
      </c>
      <c r="D84" s="118" t="s">
        <v>100</v>
      </c>
      <c r="E84" s="118"/>
      <c r="F84" s="119"/>
      <c r="G84" s="120"/>
      <c r="H84" s="120"/>
      <c r="I84" s="118"/>
      <c r="J84" s="118"/>
      <c r="K84" s="118"/>
      <c r="L84" s="119"/>
      <c r="M84" s="119"/>
      <c r="N84" s="119"/>
      <c r="O84" s="119"/>
      <c r="P84" s="121">
        <f>SUMIFS(P52:P75,$J52:$J75,$D84)</f>
        <v>0</v>
      </c>
      <c r="Q84" s="119"/>
      <c r="R84" s="121">
        <f>SUMIFS(R52:R75,$J52:$J75,$D84)</f>
        <v>0</v>
      </c>
      <c r="S84" s="121">
        <f>SUMIFS(S52:S75,$J52:$J75,$D84)</f>
        <v>0</v>
      </c>
      <c r="T84" s="121">
        <f>SUMIFS(T52:T75,$J52:$J75,$D84)</f>
        <v>0</v>
      </c>
      <c r="U84" s="121">
        <f>SUMIFS(U52:U75,$J52:$J75,$D84)</f>
        <v>0</v>
      </c>
      <c r="V84" s="119"/>
      <c r="W84" s="119"/>
      <c r="X84" s="119"/>
      <c r="Y84" s="119"/>
      <c r="AA84" s="22" t="s">
        <v>67</v>
      </c>
    </row>
    <row r="85" spans="1:27">
      <c r="A85" s="26"/>
      <c r="B85" s="43"/>
      <c r="C85" s="43"/>
      <c r="D85" s="26"/>
      <c r="E85" s="26"/>
      <c r="F85" s="26"/>
      <c r="G85" s="26"/>
      <c r="H85" s="26"/>
      <c r="I85" s="26"/>
      <c r="J85" s="26"/>
      <c r="K85" s="26"/>
      <c r="L85" s="26"/>
      <c r="M85" s="26"/>
      <c r="N85" s="26"/>
      <c r="O85" s="26"/>
      <c r="P85" s="26"/>
      <c r="Q85" s="26"/>
      <c r="R85" s="26"/>
      <c r="S85" s="26"/>
      <c r="T85" s="26"/>
      <c r="U85" s="26"/>
      <c r="V85" s="16"/>
      <c r="W85" s="16"/>
      <c r="X85" s="16"/>
      <c r="Y85" s="16"/>
      <c r="AA85" s="22" t="s">
        <v>67</v>
      </c>
    </row>
    <row r="86" spans="1:27">
      <c r="A86" s="26"/>
      <c r="B86" s="43"/>
      <c r="C86" s="43"/>
      <c r="D86" s="26"/>
      <c r="E86" s="26"/>
      <c r="F86" s="26"/>
      <c r="G86" s="26"/>
      <c r="H86" s="26"/>
      <c r="I86" s="26"/>
      <c r="J86" s="26"/>
      <c r="K86" s="26"/>
      <c r="L86" s="26"/>
      <c r="M86" s="26"/>
      <c r="N86" s="26"/>
      <c r="O86" s="26"/>
      <c r="P86" s="26"/>
      <c r="Q86" s="26"/>
      <c r="R86" s="26"/>
      <c r="S86" s="26"/>
      <c r="T86" s="26"/>
      <c r="U86" s="26"/>
      <c r="V86" s="16"/>
      <c r="W86" s="16"/>
      <c r="X86" s="16"/>
      <c r="Y86" s="16"/>
      <c r="AA86" s="22" t="s">
        <v>67</v>
      </c>
    </row>
    <row r="87" spans="1:27">
      <c r="A87" s="11" t="str">
        <f>"Arbeitspaket 3 "&amp;D90</f>
        <v>Arbeitspaket 3 &lt;Name Arbeitspaket 3&gt;</v>
      </c>
      <c r="B87" s="40"/>
      <c r="C87" s="40"/>
      <c r="D87" s="12"/>
      <c r="E87" s="12"/>
      <c r="F87" s="12"/>
      <c r="G87" s="12"/>
      <c r="H87" s="12"/>
      <c r="I87" s="12"/>
      <c r="J87" s="12"/>
      <c r="K87" s="12"/>
      <c r="L87" s="12"/>
      <c r="M87" s="13"/>
      <c r="N87" s="13"/>
      <c r="O87" s="13"/>
      <c r="P87" s="14"/>
      <c r="Q87" s="12"/>
      <c r="R87" s="14"/>
      <c r="S87" s="13"/>
      <c r="T87" s="13"/>
      <c r="U87" s="13"/>
      <c r="V87" s="14"/>
      <c r="W87" s="13"/>
      <c r="X87" s="14"/>
      <c r="Y87" s="13"/>
      <c r="AA87" s="22" t="s">
        <v>67</v>
      </c>
    </row>
    <row r="88" spans="1:27" s="1" customFormat="1">
      <c r="B88" s="31"/>
      <c r="C88" s="41"/>
      <c r="D88" s="31" t="s">
        <v>105</v>
      </c>
      <c r="E88" s="32"/>
      <c r="F88" s="32"/>
      <c r="G88" s="33"/>
      <c r="H88" s="33"/>
      <c r="I88" s="32"/>
      <c r="J88" s="32"/>
      <c r="K88" s="32"/>
      <c r="L88" s="32"/>
      <c r="M88" s="34"/>
      <c r="N88" s="34"/>
      <c r="O88" s="34"/>
      <c r="P88" s="34"/>
      <c r="Q88" s="34"/>
      <c r="R88" s="34"/>
      <c r="S88" s="34"/>
      <c r="T88" s="34"/>
      <c r="U88" s="34"/>
      <c r="V88" s="34"/>
      <c r="W88" s="34"/>
      <c r="X88" s="34"/>
      <c r="Y88" s="34"/>
      <c r="AA88" s="22" t="s">
        <v>67</v>
      </c>
    </row>
    <row r="89" spans="1:27" ht="6.75" customHeight="1">
      <c r="AA89" s="22" t="s">
        <v>67</v>
      </c>
    </row>
    <row r="90" spans="1:27" s="1" customFormat="1">
      <c r="B90" s="109" t="s">
        <v>106</v>
      </c>
      <c r="C90" s="109">
        <v>0</v>
      </c>
      <c r="D90" s="110" t="s">
        <v>107</v>
      </c>
      <c r="E90" s="110"/>
      <c r="F90" s="111"/>
      <c r="G90" s="112">
        <f>MIN(G92:G115)</f>
        <v>0</v>
      </c>
      <c r="H90" s="112">
        <f>MAX(H92:H115)</f>
        <v>0</v>
      </c>
      <c r="I90" s="113"/>
      <c r="J90" s="113"/>
      <c r="K90" s="113"/>
      <c r="L90" s="111"/>
      <c r="M90" s="114"/>
      <c r="N90" s="114"/>
      <c r="O90" s="114"/>
      <c r="P90" s="114"/>
      <c r="Q90" s="111"/>
      <c r="R90" s="115"/>
      <c r="S90" s="115"/>
      <c r="T90" s="115"/>
      <c r="U90" s="115"/>
      <c r="V90" s="111"/>
      <c r="W90" s="116"/>
      <c r="X90" s="111"/>
      <c r="Y90" s="111"/>
      <c r="AA90" s="25" t="s">
        <v>67</v>
      </c>
    </row>
    <row r="91" spans="1:27" ht="6.75" customHeight="1">
      <c r="B91" s="42"/>
      <c r="C91" s="42"/>
      <c r="D91" s="16"/>
      <c r="E91" s="16"/>
      <c r="F91" s="16"/>
      <c r="G91" s="16"/>
      <c r="H91" s="16"/>
      <c r="I91" s="16"/>
      <c r="J91" s="16"/>
      <c r="K91" s="16"/>
      <c r="L91" s="16"/>
      <c r="M91" s="16"/>
      <c r="N91" s="16"/>
      <c r="O91" s="16"/>
      <c r="P91" s="26"/>
      <c r="Q91" s="16"/>
      <c r="R91" s="16"/>
      <c r="S91" s="16"/>
      <c r="T91" s="16"/>
      <c r="U91" s="16"/>
      <c r="V91" s="16"/>
      <c r="W91" s="16"/>
      <c r="X91" s="16"/>
      <c r="Y91" s="16"/>
      <c r="AA91" s="22" t="s">
        <v>67</v>
      </c>
    </row>
    <row r="92" spans="1:27">
      <c r="B92" s="23" t="s">
        <v>106</v>
      </c>
      <c r="C92" s="23"/>
      <c r="D92" s="59" t="s">
        <v>92</v>
      </c>
      <c r="E92" s="59"/>
      <c r="F92" s="16"/>
      <c r="G92" s="35"/>
      <c r="H92" s="35"/>
      <c r="I92" s="36"/>
      <c r="J92" s="36"/>
      <c r="K92" s="107"/>
      <c r="L92" s="16"/>
      <c r="M92" s="105">
        <f t="shared" ref="M92:M115" si="12">IFERROR(VLOOKUP($J92,Stundensatz,2,FALSE),)</f>
        <v>0</v>
      </c>
      <c r="N92" s="105"/>
      <c r="O92" s="27"/>
      <c r="P92" s="29">
        <f t="shared" ref="P92" si="13">IF(ISNUMBER(SEARCH("extern",$J92)),N92*O92,M92*O92)</f>
        <v>0</v>
      </c>
      <c r="Q92" s="16"/>
      <c r="R92" s="54"/>
      <c r="S92" s="54"/>
      <c r="T92" s="54"/>
      <c r="U92" s="54"/>
      <c r="W92" s="4" t="str">
        <f>IF(P92=0,"",P92-SUM(R92:U92))</f>
        <v/>
      </c>
      <c r="AA92" s="22" t="s">
        <v>67</v>
      </c>
    </row>
    <row r="93" spans="1:27">
      <c r="B93" s="24" t="s">
        <v>106</v>
      </c>
      <c r="C93" s="24"/>
      <c r="D93" s="59" t="s">
        <v>92</v>
      </c>
      <c r="E93" s="60"/>
      <c r="G93" s="37"/>
      <c r="H93" s="37"/>
      <c r="I93" s="38"/>
      <c r="J93" s="38"/>
      <c r="K93" s="108"/>
      <c r="M93" s="106">
        <f t="shared" si="12"/>
        <v>0</v>
      </c>
      <c r="N93" s="106"/>
      <c r="O93" s="28"/>
      <c r="P93" s="30">
        <f>IF(ISNUMBER(SEARCH("extern",$J93)),N93*O93,M93*O93)</f>
        <v>0</v>
      </c>
      <c r="R93" s="55"/>
      <c r="S93" s="55"/>
      <c r="T93" s="55"/>
      <c r="U93" s="55"/>
      <c r="W93" s="4" t="str">
        <f t="shared" ref="W93:W101" si="14">IF(P93=0,"",P93-SUM(R93:U93))</f>
        <v/>
      </c>
      <c r="AA93" s="22" t="s">
        <v>67</v>
      </c>
    </row>
    <row r="94" spans="1:27">
      <c r="B94" s="23" t="s">
        <v>106</v>
      </c>
      <c r="C94" s="23"/>
      <c r="D94" s="59" t="s">
        <v>92</v>
      </c>
      <c r="E94" s="59"/>
      <c r="G94" s="37"/>
      <c r="H94" s="37"/>
      <c r="I94" s="38"/>
      <c r="J94" s="38"/>
      <c r="K94" s="108"/>
      <c r="M94" s="106">
        <f t="shared" si="12"/>
        <v>0</v>
      </c>
      <c r="N94" s="106"/>
      <c r="O94" s="28"/>
      <c r="P94" s="30">
        <f t="shared" ref="P94:P115" si="15">IF(ISNUMBER(SEARCH("extern",$J94)),N94*O94,M94*O94)</f>
        <v>0</v>
      </c>
      <c r="R94" s="55"/>
      <c r="S94" s="55"/>
      <c r="T94" s="55"/>
      <c r="U94" s="55"/>
      <c r="W94" s="4" t="str">
        <f t="shared" si="14"/>
        <v/>
      </c>
      <c r="AA94" s="22" t="s">
        <v>67</v>
      </c>
    </row>
    <row r="95" spans="1:27">
      <c r="B95" s="24" t="s">
        <v>106</v>
      </c>
      <c r="C95" s="23"/>
      <c r="D95" s="59" t="s">
        <v>92</v>
      </c>
      <c r="E95" s="60"/>
      <c r="G95" s="37"/>
      <c r="H95" s="37"/>
      <c r="I95" s="38"/>
      <c r="J95" s="38"/>
      <c r="K95" s="108"/>
      <c r="M95" s="106">
        <f t="shared" si="12"/>
        <v>0</v>
      </c>
      <c r="N95" s="106"/>
      <c r="O95" s="28"/>
      <c r="P95" s="30">
        <f t="shared" si="15"/>
        <v>0</v>
      </c>
      <c r="R95" s="55"/>
      <c r="S95" s="55"/>
      <c r="T95" s="55"/>
      <c r="U95" s="55"/>
      <c r="W95" s="4" t="str">
        <f t="shared" si="14"/>
        <v/>
      </c>
      <c r="AA95" s="22" t="s">
        <v>67</v>
      </c>
    </row>
    <row r="96" spans="1:27">
      <c r="B96" s="23" t="s">
        <v>106</v>
      </c>
      <c r="C96" s="24"/>
      <c r="D96" s="59" t="s">
        <v>92</v>
      </c>
      <c r="E96" s="59"/>
      <c r="G96" s="37"/>
      <c r="H96" s="37"/>
      <c r="I96" s="38"/>
      <c r="J96" s="38"/>
      <c r="K96" s="108"/>
      <c r="M96" s="106">
        <f t="shared" si="12"/>
        <v>0</v>
      </c>
      <c r="N96" s="106"/>
      <c r="O96" s="28"/>
      <c r="P96" s="30">
        <f t="shared" si="15"/>
        <v>0</v>
      </c>
      <c r="R96" s="55"/>
      <c r="S96" s="55"/>
      <c r="T96" s="55"/>
      <c r="U96" s="55"/>
      <c r="W96" s="4" t="str">
        <f t="shared" si="14"/>
        <v/>
      </c>
      <c r="AA96" s="22" t="s">
        <v>67</v>
      </c>
    </row>
    <row r="97" spans="2:27">
      <c r="B97" s="24" t="s">
        <v>106</v>
      </c>
      <c r="C97" s="23"/>
      <c r="D97" s="59" t="s">
        <v>92</v>
      </c>
      <c r="E97" s="60"/>
      <c r="G97" s="37"/>
      <c r="H97" s="37"/>
      <c r="I97" s="38"/>
      <c r="J97" s="38"/>
      <c r="K97" s="108"/>
      <c r="M97" s="106">
        <f t="shared" si="12"/>
        <v>0</v>
      </c>
      <c r="N97" s="106"/>
      <c r="O97" s="28"/>
      <c r="P97" s="30">
        <f t="shared" si="15"/>
        <v>0</v>
      </c>
      <c r="R97" s="55"/>
      <c r="S97" s="55"/>
      <c r="T97" s="55"/>
      <c r="U97" s="55"/>
      <c r="W97" s="4" t="str">
        <f t="shared" si="14"/>
        <v/>
      </c>
      <c r="AA97" s="22" t="s">
        <v>67</v>
      </c>
    </row>
    <row r="98" spans="2:27">
      <c r="B98" s="23" t="s">
        <v>106</v>
      </c>
      <c r="C98" s="23"/>
      <c r="D98" s="59" t="s">
        <v>92</v>
      </c>
      <c r="E98" s="59"/>
      <c r="G98" s="37"/>
      <c r="H98" s="37"/>
      <c r="I98" s="38"/>
      <c r="J98" s="38"/>
      <c r="K98" s="108"/>
      <c r="M98" s="106">
        <f t="shared" si="12"/>
        <v>0</v>
      </c>
      <c r="N98" s="106"/>
      <c r="O98" s="28"/>
      <c r="P98" s="30">
        <f t="shared" si="15"/>
        <v>0</v>
      </c>
      <c r="R98" s="55"/>
      <c r="S98" s="55"/>
      <c r="T98" s="55"/>
      <c r="U98" s="55"/>
      <c r="W98" s="4" t="str">
        <f t="shared" si="14"/>
        <v/>
      </c>
      <c r="AA98" s="22" t="s">
        <v>67</v>
      </c>
    </row>
    <row r="99" spans="2:27">
      <c r="B99" s="24" t="s">
        <v>106</v>
      </c>
      <c r="C99" s="24"/>
      <c r="D99" s="59" t="s">
        <v>92</v>
      </c>
      <c r="E99" s="60"/>
      <c r="G99" s="37"/>
      <c r="H99" s="37"/>
      <c r="I99" s="38"/>
      <c r="J99" s="38"/>
      <c r="K99" s="108"/>
      <c r="M99" s="106">
        <f t="shared" si="12"/>
        <v>0</v>
      </c>
      <c r="N99" s="106"/>
      <c r="O99" s="28"/>
      <c r="P99" s="30">
        <f t="shared" si="15"/>
        <v>0</v>
      </c>
      <c r="R99" s="55"/>
      <c r="S99" s="55"/>
      <c r="T99" s="55"/>
      <c r="U99" s="55"/>
      <c r="W99" s="4" t="str">
        <f t="shared" si="14"/>
        <v/>
      </c>
      <c r="AA99" s="22" t="s">
        <v>67</v>
      </c>
    </row>
    <row r="100" spans="2:27">
      <c r="B100" s="23" t="s">
        <v>106</v>
      </c>
      <c r="C100" s="23"/>
      <c r="D100" s="59" t="s">
        <v>92</v>
      </c>
      <c r="E100" s="59"/>
      <c r="G100" s="37"/>
      <c r="H100" s="37"/>
      <c r="I100" s="38"/>
      <c r="J100" s="38"/>
      <c r="K100" s="108"/>
      <c r="M100" s="106">
        <f t="shared" si="12"/>
        <v>0</v>
      </c>
      <c r="N100" s="106"/>
      <c r="O100" s="28"/>
      <c r="P100" s="30">
        <f t="shared" si="15"/>
        <v>0</v>
      </c>
      <c r="R100" s="55"/>
      <c r="S100" s="55"/>
      <c r="T100" s="55"/>
      <c r="U100" s="55"/>
      <c r="W100" s="4" t="str">
        <f t="shared" si="14"/>
        <v/>
      </c>
      <c r="AA100" s="22" t="s">
        <v>67</v>
      </c>
    </row>
    <row r="101" spans="2:27">
      <c r="B101" s="24" t="s">
        <v>106</v>
      </c>
      <c r="C101" s="23"/>
      <c r="D101" s="59" t="s">
        <v>92</v>
      </c>
      <c r="E101" s="60"/>
      <c r="G101" s="37"/>
      <c r="H101" s="37"/>
      <c r="I101" s="38"/>
      <c r="J101" s="38"/>
      <c r="K101" s="108"/>
      <c r="M101" s="106">
        <f t="shared" si="12"/>
        <v>0</v>
      </c>
      <c r="N101" s="106"/>
      <c r="O101" s="28"/>
      <c r="P101" s="30">
        <f t="shared" si="15"/>
        <v>0</v>
      </c>
      <c r="R101" s="55"/>
      <c r="S101" s="55"/>
      <c r="T101" s="55"/>
      <c r="U101" s="55"/>
      <c r="W101" s="4" t="str">
        <f t="shared" si="14"/>
        <v/>
      </c>
      <c r="AA101" s="22" t="s">
        <v>67</v>
      </c>
    </row>
    <row r="102" spans="2:27">
      <c r="B102" s="24" t="s">
        <v>106</v>
      </c>
      <c r="C102" s="23"/>
      <c r="D102" s="59" t="s">
        <v>92</v>
      </c>
      <c r="E102" s="60"/>
      <c r="G102" s="37"/>
      <c r="H102" s="37"/>
      <c r="I102" s="38"/>
      <c r="J102" s="38"/>
      <c r="K102" s="108"/>
      <c r="M102" s="106">
        <f t="shared" si="12"/>
        <v>0</v>
      </c>
      <c r="N102" s="106"/>
      <c r="O102" s="28"/>
      <c r="P102" s="30">
        <f t="shared" si="15"/>
        <v>0</v>
      </c>
      <c r="R102" s="55"/>
      <c r="S102" s="55"/>
      <c r="T102" s="55"/>
      <c r="U102" s="55"/>
      <c r="W102" s="4" t="str">
        <f t="shared" ref="W102:W108" si="16">IF(P102=0,"",P102-SUM(R102:U102))</f>
        <v/>
      </c>
      <c r="AA102" s="22" t="s">
        <v>67</v>
      </c>
    </row>
    <row r="103" spans="2:27">
      <c r="B103" s="23" t="s">
        <v>106</v>
      </c>
      <c r="C103" s="24"/>
      <c r="D103" s="59" t="s">
        <v>92</v>
      </c>
      <c r="E103" s="59"/>
      <c r="G103" s="37"/>
      <c r="H103" s="37"/>
      <c r="I103" s="38"/>
      <c r="J103" s="38"/>
      <c r="K103" s="108"/>
      <c r="M103" s="106">
        <f t="shared" si="12"/>
        <v>0</v>
      </c>
      <c r="N103" s="106"/>
      <c r="O103" s="28"/>
      <c r="P103" s="30">
        <f t="shared" si="15"/>
        <v>0</v>
      </c>
      <c r="R103" s="55"/>
      <c r="S103" s="55"/>
      <c r="T103" s="55"/>
      <c r="U103" s="55"/>
      <c r="W103" s="4" t="str">
        <f t="shared" si="16"/>
        <v/>
      </c>
      <c r="AA103" s="22" t="s">
        <v>67</v>
      </c>
    </row>
    <row r="104" spans="2:27">
      <c r="B104" s="24" t="s">
        <v>106</v>
      </c>
      <c r="C104" s="23"/>
      <c r="D104" s="59" t="s">
        <v>92</v>
      </c>
      <c r="E104" s="60"/>
      <c r="G104" s="37"/>
      <c r="H104" s="37"/>
      <c r="I104" s="38"/>
      <c r="J104" s="38"/>
      <c r="K104" s="108"/>
      <c r="M104" s="106">
        <f t="shared" si="12"/>
        <v>0</v>
      </c>
      <c r="N104" s="106"/>
      <c r="O104" s="28"/>
      <c r="P104" s="30">
        <f t="shared" si="15"/>
        <v>0</v>
      </c>
      <c r="R104" s="55"/>
      <c r="S104" s="55"/>
      <c r="T104" s="55"/>
      <c r="U104" s="55"/>
      <c r="W104" s="4" t="str">
        <f t="shared" si="16"/>
        <v/>
      </c>
      <c r="AA104" s="22" t="s">
        <v>67</v>
      </c>
    </row>
    <row r="105" spans="2:27">
      <c r="B105" s="23" t="s">
        <v>106</v>
      </c>
      <c r="C105" s="23"/>
      <c r="D105" s="59" t="s">
        <v>92</v>
      </c>
      <c r="E105" s="59"/>
      <c r="G105" s="37"/>
      <c r="H105" s="37"/>
      <c r="I105" s="38"/>
      <c r="J105" s="38"/>
      <c r="K105" s="108"/>
      <c r="M105" s="106">
        <f t="shared" si="12"/>
        <v>0</v>
      </c>
      <c r="N105" s="106"/>
      <c r="O105" s="28"/>
      <c r="P105" s="30">
        <f t="shared" si="15"/>
        <v>0</v>
      </c>
      <c r="R105" s="55"/>
      <c r="S105" s="55"/>
      <c r="T105" s="55"/>
      <c r="U105" s="55"/>
      <c r="W105" s="4" t="str">
        <f t="shared" si="16"/>
        <v/>
      </c>
      <c r="AA105" s="22" t="s">
        <v>67</v>
      </c>
    </row>
    <row r="106" spans="2:27">
      <c r="B106" s="24" t="s">
        <v>106</v>
      </c>
      <c r="C106" s="24"/>
      <c r="D106" s="59" t="s">
        <v>92</v>
      </c>
      <c r="E106" s="60"/>
      <c r="G106" s="37"/>
      <c r="H106" s="37"/>
      <c r="I106" s="38"/>
      <c r="J106" s="38"/>
      <c r="K106" s="108"/>
      <c r="M106" s="106">
        <f t="shared" si="12"/>
        <v>0</v>
      </c>
      <c r="N106" s="106"/>
      <c r="O106" s="28"/>
      <c r="P106" s="30">
        <f t="shared" si="15"/>
        <v>0</v>
      </c>
      <c r="R106" s="55"/>
      <c r="S106" s="55"/>
      <c r="T106" s="55"/>
      <c r="U106" s="55"/>
      <c r="W106" s="4" t="str">
        <f t="shared" si="16"/>
        <v/>
      </c>
      <c r="AA106" s="22" t="s">
        <v>67</v>
      </c>
    </row>
    <row r="107" spans="2:27">
      <c r="B107" s="23" t="s">
        <v>106</v>
      </c>
      <c r="C107" s="23"/>
      <c r="D107" s="59" t="s">
        <v>92</v>
      </c>
      <c r="E107" s="59"/>
      <c r="G107" s="37"/>
      <c r="H107" s="37"/>
      <c r="I107" s="38"/>
      <c r="J107" s="38"/>
      <c r="K107" s="108"/>
      <c r="M107" s="106">
        <f t="shared" si="12"/>
        <v>0</v>
      </c>
      <c r="N107" s="106"/>
      <c r="O107" s="28"/>
      <c r="P107" s="30">
        <f t="shared" si="15"/>
        <v>0</v>
      </c>
      <c r="R107" s="55"/>
      <c r="S107" s="55"/>
      <c r="T107" s="55"/>
      <c r="U107" s="55"/>
      <c r="W107" s="4" t="str">
        <f t="shared" si="16"/>
        <v/>
      </c>
      <c r="AA107" s="22" t="s">
        <v>67</v>
      </c>
    </row>
    <row r="108" spans="2:27">
      <c r="B108" s="24" t="s">
        <v>106</v>
      </c>
      <c r="C108" s="23"/>
      <c r="D108" s="59" t="s">
        <v>92</v>
      </c>
      <c r="E108" s="60"/>
      <c r="G108" s="37"/>
      <c r="H108" s="37"/>
      <c r="I108" s="38"/>
      <c r="J108" s="38"/>
      <c r="K108" s="108"/>
      <c r="M108" s="106">
        <f t="shared" si="12"/>
        <v>0</v>
      </c>
      <c r="N108" s="106"/>
      <c r="O108" s="28"/>
      <c r="P108" s="30">
        <f t="shared" si="15"/>
        <v>0</v>
      </c>
      <c r="R108" s="55"/>
      <c r="S108" s="55"/>
      <c r="T108" s="55"/>
      <c r="U108" s="55"/>
      <c r="W108" s="4" t="str">
        <f t="shared" si="16"/>
        <v/>
      </c>
      <c r="AA108" s="22" t="s">
        <v>67</v>
      </c>
    </row>
    <row r="109" spans="2:27">
      <c r="B109" s="24" t="s">
        <v>106</v>
      </c>
      <c r="C109" s="23"/>
      <c r="D109" s="59" t="s">
        <v>92</v>
      </c>
      <c r="E109" s="60"/>
      <c r="G109" s="37"/>
      <c r="H109" s="37"/>
      <c r="I109" s="38"/>
      <c r="J109" s="38"/>
      <c r="K109" s="108"/>
      <c r="M109" s="106">
        <f t="shared" si="12"/>
        <v>0</v>
      </c>
      <c r="N109" s="106"/>
      <c r="O109" s="28"/>
      <c r="P109" s="30">
        <f t="shared" si="15"/>
        <v>0</v>
      </c>
      <c r="R109" s="55"/>
      <c r="S109" s="55"/>
      <c r="T109" s="55"/>
      <c r="U109" s="55"/>
      <c r="W109" s="4" t="str">
        <f t="shared" ref="W109:W115" si="17">IF(P109=0,"",P109-SUM(R109:U109))</f>
        <v/>
      </c>
      <c r="AA109" s="22" t="s">
        <v>67</v>
      </c>
    </row>
    <row r="110" spans="2:27">
      <c r="B110" s="23" t="s">
        <v>106</v>
      </c>
      <c r="C110" s="24"/>
      <c r="D110" s="59" t="s">
        <v>92</v>
      </c>
      <c r="E110" s="59"/>
      <c r="G110" s="37"/>
      <c r="H110" s="37"/>
      <c r="I110" s="38"/>
      <c r="J110" s="38"/>
      <c r="K110" s="108"/>
      <c r="M110" s="106">
        <f t="shared" si="12"/>
        <v>0</v>
      </c>
      <c r="N110" s="106"/>
      <c r="O110" s="28"/>
      <c r="P110" s="30">
        <f t="shared" si="15"/>
        <v>0</v>
      </c>
      <c r="R110" s="55"/>
      <c r="S110" s="55"/>
      <c r="T110" s="55"/>
      <c r="U110" s="55"/>
      <c r="W110" s="4" t="str">
        <f t="shared" si="17"/>
        <v/>
      </c>
      <c r="AA110" s="22" t="s">
        <v>67</v>
      </c>
    </row>
    <row r="111" spans="2:27">
      <c r="B111" s="24" t="s">
        <v>106</v>
      </c>
      <c r="C111" s="23"/>
      <c r="D111" s="59" t="s">
        <v>92</v>
      </c>
      <c r="E111" s="60"/>
      <c r="G111" s="37"/>
      <c r="H111" s="37"/>
      <c r="I111" s="38"/>
      <c r="J111" s="38"/>
      <c r="K111" s="108"/>
      <c r="M111" s="106">
        <f t="shared" si="12"/>
        <v>0</v>
      </c>
      <c r="N111" s="106"/>
      <c r="O111" s="28"/>
      <c r="P111" s="30">
        <f t="shared" si="15"/>
        <v>0</v>
      </c>
      <c r="R111" s="55"/>
      <c r="S111" s="55"/>
      <c r="T111" s="55"/>
      <c r="U111" s="55"/>
      <c r="W111" s="4" t="str">
        <f t="shared" si="17"/>
        <v/>
      </c>
      <c r="AA111" s="22" t="s">
        <v>67</v>
      </c>
    </row>
    <row r="112" spans="2:27">
      <c r="B112" s="23" t="s">
        <v>106</v>
      </c>
      <c r="C112" s="23"/>
      <c r="D112" s="59" t="s">
        <v>92</v>
      </c>
      <c r="E112" s="59"/>
      <c r="G112" s="37"/>
      <c r="H112" s="37"/>
      <c r="I112" s="38"/>
      <c r="J112" s="38"/>
      <c r="K112" s="108"/>
      <c r="M112" s="106">
        <f t="shared" si="12"/>
        <v>0</v>
      </c>
      <c r="N112" s="106"/>
      <c r="O112" s="28"/>
      <c r="P112" s="30">
        <f t="shared" si="15"/>
        <v>0</v>
      </c>
      <c r="R112" s="55"/>
      <c r="S112" s="55"/>
      <c r="T112" s="55"/>
      <c r="U112" s="55"/>
      <c r="W112" s="4" t="str">
        <f t="shared" si="17"/>
        <v/>
      </c>
      <c r="AA112" s="22" t="s">
        <v>67</v>
      </c>
    </row>
    <row r="113" spans="1:27">
      <c r="B113" s="24" t="s">
        <v>106</v>
      </c>
      <c r="C113" s="24"/>
      <c r="D113" s="59" t="s">
        <v>92</v>
      </c>
      <c r="E113" s="60"/>
      <c r="G113" s="37"/>
      <c r="H113" s="37"/>
      <c r="I113" s="38"/>
      <c r="J113" s="38"/>
      <c r="K113" s="108"/>
      <c r="M113" s="106">
        <f t="shared" si="12"/>
        <v>0</v>
      </c>
      <c r="N113" s="106"/>
      <c r="O113" s="28"/>
      <c r="P113" s="30">
        <f t="shared" si="15"/>
        <v>0</v>
      </c>
      <c r="R113" s="55"/>
      <c r="S113" s="55"/>
      <c r="T113" s="55"/>
      <c r="U113" s="55"/>
      <c r="W113" s="4" t="str">
        <f t="shared" si="17"/>
        <v/>
      </c>
      <c r="AA113" s="22" t="s">
        <v>67</v>
      </c>
    </row>
    <row r="114" spans="1:27">
      <c r="B114" s="23" t="s">
        <v>106</v>
      </c>
      <c r="C114" s="23"/>
      <c r="D114" s="59" t="s">
        <v>92</v>
      </c>
      <c r="E114" s="59"/>
      <c r="G114" s="37"/>
      <c r="H114" s="37"/>
      <c r="I114" s="38"/>
      <c r="J114" s="38"/>
      <c r="K114" s="108"/>
      <c r="M114" s="106">
        <f t="shared" si="12"/>
        <v>0</v>
      </c>
      <c r="N114" s="106"/>
      <c r="O114" s="28"/>
      <c r="P114" s="30">
        <f t="shared" si="15"/>
        <v>0</v>
      </c>
      <c r="R114" s="55"/>
      <c r="S114" s="55"/>
      <c r="T114" s="55"/>
      <c r="U114" s="55"/>
      <c r="W114" s="4" t="str">
        <f t="shared" si="17"/>
        <v/>
      </c>
      <c r="AA114" s="22" t="s">
        <v>67</v>
      </c>
    </row>
    <row r="115" spans="1:27">
      <c r="B115" s="24" t="s">
        <v>106</v>
      </c>
      <c r="C115" s="23"/>
      <c r="D115" s="59" t="s">
        <v>92</v>
      </c>
      <c r="E115" s="60"/>
      <c r="G115" s="37"/>
      <c r="H115" s="37"/>
      <c r="I115" s="38"/>
      <c r="J115" s="38"/>
      <c r="K115" s="108"/>
      <c r="M115" s="106">
        <f t="shared" si="12"/>
        <v>0</v>
      </c>
      <c r="N115" s="106"/>
      <c r="O115" s="28"/>
      <c r="P115" s="30">
        <f t="shared" si="15"/>
        <v>0</v>
      </c>
      <c r="R115" s="55"/>
      <c r="S115" s="55"/>
      <c r="T115" s="55"/>
      <c r="U115" s="55"/>
      <c r="W115" s="4" t="str">
        <f t="shared" si="17"/>
        <v/>
      </c>
      <c r="AA115" s="22" t="s">
        <v>67</v>
      </c>
    </row>
    <row r="116" spans="1:27" ht="6.75" customHeight="1">
      <c r="AA116" s="22" t="s">
        <v>67</v>
      </c>
    </row>
    <row r="117" spans="1:27" s="1" customFormat="1">
      <c r="B117" s="31"/>
      <c r="C117" s="41"/>
      <c r="D117" s="31" t="s">
        <v>108</v>
      </c>
      <c r="E117" s="32"/>
      <c r="F117" s="32"/>
      <c r="G117" s="33"/>
      <c r="H117" s="33"/>
      <c r="I117" s="32"/>
      <c r="J117" s="32"/>
      <c r="K117" s="32"/>
      <c r="L117" s="32"/>
      <c r="M117" s="34"/>
      <c r="N117" s="34"/>
      <c r="O117" s="34"/>
      <c r="P117" s="34"/>
      <c r="Q117" s="34"/>
      <c r="R117" s="34"/>
      <c r="S117" s="34"/>
      <c r="T117" s="34"/>
      <c r="U117" s="34"/>
      <c r="V117" s="34"/>
      <c r="W117" s="34"/>
      <c r="X117" s="34"/>
      <c r="Y117" s="34"/>
      <c r="AA117" s="22" t="s">
        <v>67</v>
      </c>
    </row>
    <row r="118" spans="1:27" ht="6.75" customHeight="1">
      <c r="AA118" s="22" t="s">
        <v>67</v>
      </c>
    </row>
    <row r="119" spans="1:27">
      <c r="B119" s="17" t="s">
        <v>106</v>
      </c>
      <c r="C119" s="17" t="s">
        <v>94</v>
      </c>
      <c r="D119" s="6" t="str">
        <f>"Nicht anrechenbare Kosten "&amp;$B119</f>
        <v>Nicht anrechenbare Kosten AP3</v>
      </c>
      <c r="E119" s="6"/>
      <c r="G119" s="57"/>
      <c r="H119" s="57"/>
      <c r="I119" s="6"/>
      <c r="J119" s="6"/>
      <c r="K119" s="6"/>
      <c r="P119" s="30">
        <f>SUMIFS(P92:P115,$I92:$I115,"Nein")</f>
        <v>0</v>
      </c>
      <c r="R119" s="30">
        <f>SUMIFS(R92:R115,$I92:$I115,"Nein")</f>
        <v>0</v>
      </c>
      <c r="S119" s="30">
        <f>SUMIFS(S92:S115,$I92:$I115,"Nein")</f>
        <v>0</v>
      </c>
      <c r="T119" s="30">
        <f>SUMIFS(T92:T115,$I92:$I115,"Nein")</f>
        <v>0</v>
      </c>
      <c r="U119" s="30">
        <f>SUMIFS(U92:U115,$I92:$I115,"Nein")</f>
        <v>0</v>
      </c>
      <c r="AA119" s="22" t="s">
        <v>67</v>
      </c>
    </row>
    <row r="120" spans="1:27">
      <c r="B120" s="17" t="s">
        <v>106</v>
      </c>
      <c r="C120" s="17" t="s">
        <v>95</v>
      </c>
      <c r="D120" s="6" t="str">
        <f>"Anrechenbare Kosten "&amp;B120</f>
        <v>Anrechenbare Kosten AP3</v>
      </c>
      <c r="E120" s="6"/>
      <c r="G120" s="57"/>
      <c r="H120" s="57"/>
      <c r="I120" s="6"/>
      <c r="J120" s="6"/>
      <c r="K120" s="6"/>
      <c r="P120" s="30">
        <f>SUMIFS(P92:P115,$I92:$I115,"Ja")</f>
        <v>0</v>
      </c>
      <c r="R120" s="30">
        <f>SUMIFS(R92:R115,$I92:$I115,"Ja")</f>
        <v>0</v>
      </c>
      <c r="S120" s="30">
        <f>SUMIFS(S92:S115,$I92:$I115,"Ja")</f>
        <v>0</v>
      </c>
      <c r="T120" s="30">
        <f>SUMIFS(T92:T115,$I92:$I115,"Ja")</f>
        <v>0</v>
      </c>
      <c r="U120" s="30">
        <f>SUMIFS(U92:U115,$I92:$I115,"Ja")</f>
        <v>0</v>
      </c>
      <c r="AA120" s="22" t="s">
        <v>67</v>
      </c>
    </row>
    <row r="121" spans="1:27" s="1" customFormat="1">
      <c r="B121" s="48" t="s">
        <v>106</v>
      </c>
      <c r="C121" s="48" t="s">
        <v>96</v>
      </c>
      <c r="D121" s="49" t="str">
        <f>"Gesamte Kosten "&amp;B121</f>
        <v>Gesamte Kosten AP3</v>
      </c>
      <c r="E121" s="49"/>
      <c r="F121" s="50"/>
      <c r="G121" s="51"/>
      <c r="H121" s="51"/>
      <c r="I121" s="49"/>
      <c r="J121" s="49"/>
      <c r="K121" s="49"/>
      <c r="L121" s="52"/>
      <c r="M121" s="52"/>
      <c r="N121" s="52"/>
      <c r="O121" s="52"/>
      <c r="P121" s="53">
        <f>SUM(P119:P120)</f>
        <v>0</v>
      </c>
      <c r="Q121" s="50"/>
      <c r="R121" s="53">
        <f>SUM(R119:R120)</f>
        <v>0</v>
      </c>
      <c r="S121" s="53">
        <f>SUM(S119:S120)</f>
        <v>0</v>
      </c>
      <c r="T121" s="53">
        <f>SUM(T119:T120)</f>
        <v>0</v>
      </c>
      <c r="U121" s="53">
        <f>SUM(U119:U120)</f>
        <v>0</v>
      </c>
      <c r="AA121" s="25" t="s">
        <v>67</v>
      </c>
    </row>
    <row r="122" spans="1:27" ht="6.75" customHeight="1">
      <c r="AA122" s="22" t="s">
        <v>67</v>
      </c>
    </row>
    <row r="123" spans="1:27">
      <c r="B123" s="17" t="s">
        <v>106</v>
      </c>
      <c r="C123" s="17" t="s">
        <v>97</v>
      </c>
      <c r="D123" s="6" t="s">
        <v>98</v>
      </c>
      <c r="E123" s="6"/>
      <c r="G123" s="57"/>
      <c r="H123" s="57"/>
      <c r="I123" s="6"/>
      <c r="J123" s="6"/>
      <c r="K123" s="6"/>
      <c r="P123" s="30">
        <f>SUMIFS(P92:P115,$J92:$J115,"&lt;&gt;"&amp;$D124)</f>
        <v>0</v>
      </c>
      <c r="R123" s="30">
        <f>SUMIFS(R92:R115,$J92:$J115,"&lt;&gt;"&amp;$D124)</f>
        <v>0</v>
      </c>
      <c r="S123" s="30">
        <f>SUMIFS(S92:S115,$J92:$J115,"&lt;&gt;"&amp;$D124)</f>
        <v>0</v>
      </c>
      <c r="T123" s="30">
        <f>SUMIFS(T92:T115,$J92:$J115,"&lt;&gt;"&amp;$D124)</f>
        <v>0</v>
      </c>
      <c r="U123" s="30">
        <f>SUMIFS(U92:U115,$J92:$J115,"&lt;&gt;"&amp;$D124)</f>
        <v>0</v>
      </c>
      <c r="AA123" s="22" t="s">
        <v>67</v>
      </c>
    </row>
    <row r="124" spans="1:27">
      <c r="B124" s="117" t="s">
        <v>106</v>
      </c>
      <c r="C124" s="117" t="s">
        <v>99</v>
      </c>
      <c r="D124" s="118" t="s">
        <v>100</v>
      </c>
      <c r="E124" s="118"/>
      <c r="F124" s="119"/>
      <c r="G124" s="120"/>
      <c r="H124" s="120"/>
      <c r="I124" s="118"/>
      <c r="J124" s="118"/>
      <c r="K124" s="118"/>
      <c r="L124" s="119"/>
      <c r="M124" s="119"/>
      <c r="N124" s="119"/>
      <c r="O124" s="119"/>
      <c r="P124" s="121">
        <f>SUMIFS(P92:P115,$J92:$J115,$D124)</f>
        <v>0</v>
      </c>
      <c r="Q124" s="119"/>
      <c r="R124" s="121">
        <f>SUMIFS(R92:R115,$J92:$J115,$D124)</f>
        <v>0</v>
      </c>
      <c r="S124" s="121">
        <f>SUMIFS(S92:S115,$J92:$J115,$D124)</f>
        <v>0</v>
      </c>
      <c r="T124" s="121">
        <f>SUMIFS(T92:T115,$J92:$J115,$D124)</f>
        <v>0</v>
      </c>
      <c r="U124" s="121">
        <f>SUMIFS(U92:U115,$J92:$J115,$D124)</f>
        <v>0</v>
      </c>
      <c r="V124" s="119"/>
      <c r="W124" s="119"/>
      <c r="X124" s="119"/>
      <c r="Y124" s="119"/>
      <c r="AA124" s="22" t="s">
        <v>67</v>
      </c>
    </row>
    <row r="125" spans="1:27">
      <c r="A125" s="26"/>
      <c r="B125" s="43"/>
      <c r="C125" s="43"/>
      <c r="D125" s="26"/>
      <c r="E125" s="26"/>
      <c r="F125" s="26"/>
      <c r="G125" s="26"/>
      <c r="H125" s="26"/>
      <c r="I125" s="26"/>
      <c r="J125" s="26"/>
      <c r="K125" s="26"/>
      <c r="L125" s="26"/>
      <c r="M125" s="26"/>
      <c r="N125" s="26"/>
      <c r="O125" s="26"/>
      <c r="P125" s="26"/>
      <c r="Q125" s="26"/>
      <c r="R125" s="26"/>
      <c r="S125" s="26"/>
      <c r="T125" s="26"/>
      <c r="U125" s="26"/>
      <c r="V125" s="16"/>
      <c r="W125" s="16"/>
      <c r="X125" s="16"/>
      <c r="Y125" s="16"/>
      <c r="AA125" s="22" t="s">
        <v>67</v>
      </c>
    </row>
    <row r="126" spans="1:27">
      <c r="A126" s="26"/>
      <c r="B126" s="43"/>
      <c r="C126" s="43"/>
      <c r="D126" s="26"/>
      <c r="E126" s="26"/>
      <c r="F126" s="26"/>
      <c r="G126" s="26"/>
      <c r="H126" s="26"/>
      <c r="I126" s="26"/>
      <c r="J126" s="26"/>
      <c r="K126" s="26"/>
      <c r="L126" s="26"/>
      <c r="M126" s="26"/>
      <c r="N126" s="26"/>
      <c r="O126" s="26"/>
      <c r="P126" s="26"/>
      <c r="Q126" s="26"/>
      <c r="R126" s="26"/>
      <c r="S126" s="26"/>
      <c r="T126" s="26"/>
      <c r="U126" s="26"/>
      <c r="V126" s="16"/>
      <c r="W126" s="16"/>
      <c r="X126" s="16"/>
      <c r="Y126" s="16"/>
      <c r="AA126" s="22" t="s">
        <v>67</v>
      </c>
    </row>
    <row r="127" spans="1:27">
      <c r="A127" s="11" t="str">
        <f>"Arbeitspaket 4 "&amp;D130</f>
        <v>Arbeitspaket 4 &lt;Name Arbeitspaket 4&gt;</v>
      </c>
      <c r="B127" s="40"/>
      <c r="C127" s="40"/>
      <c r="D127" s="12"/>
      <c r="E127" s="12"/>
      <c r="F127" s="12"/>
      <c r="G127" s="12"/>
      <c r="H127" s="12"/>
      <c r="I127" s="12"/>
      <c r="J127" s="12"/>
      <c r="K127" s="12"/>
      <c r="L127" s="12"/>
      <c r="M127" s="13"/>
      <c r="N127" s="13"/>
      <c r="O127" s="13"/>
      <c r="P127" s="14"/>
      <c r="Q127" s="12"/>
      <c r="R127" s="14"/>
      <c r="S127" s="13"/>
      <c r="T127" s="13"/>
      <c r="U127" s="13"/>
      <c r="V127" s="14"/>
      <c r="W127" s="13"/>
      <c r="X127" s="14"/>
      <c r="Y127" s="13"/>
      <c r="AA127" s="22" t="s">
        <v>67</v>
      </c>
    </row>
    <row r="128" spans="1:27" s="1" customFormat="1">
      <c r="B128" s="31"/>
      <c r="C128" s="41"/>
      <c r="D128" s="31" t="s">
        <v>109</v>
      </c>
      <c r="E128" s="32"/>
      <c r="F128" s="32"/>
      <c r="G128" s="33"/>
      <c r="H128" s="33"/>
      <c r="I128" s="32"/>
      <c r="J128" s="32"/>
      <c r="K128" s="32"/>
      <c r="L128" s="32"/>
      <c r="M128" s="34"/>
      <c r="N128" s="34"/>
      <c r="O128" s="34"/>
      <c r="P128" s="34"/>
      <c r="Q128" s="34"/>
      <c r="R128" s="34"/>
      <c r="S128" s="34"/>
      <c r="T128" s="34"/>
      <c r="U128" s="34"/>
      <c r="V128" s="34"/>
      <c r="W128" s="34"/>
      <c r="X128" s="34"/>
      <c r="Y128" s="34"/>
      <c r="AA128" s="22" t="s">
        <v>67</v>
      </c>
    </row>
    <row r="129" spans="2:27" ht="6.75" customHeight="1">
      <c r="AA129" s="22" t="s">
        <v>67</v>
      </c>
    </row>
    <row r="130" spans="2:27" s="1" customFormat="1">
      <c r="B130" s="109" t="s">
        <v>110</v>
      </c>
      <c r="C130" s="109">
        <v>0</v>
      </c>
      <c r="D130" s="110" t="s">
        <v>111</v>
      </c>
      <c r="E130" s="110"/>
      <c r="F130" s="111"/>
      <c r="G130" s="112">
        <f>MIN(G132:G155)</f>
        <v>0</v>
      </c>
      <c r="H130" s="112">
        <f>MAX(H132:H155)</f>
        <v>0</v>
      </c>
      <c r="I130" s="113"/>
      <c r="J130" s="113"/>
      <c r="K130" s="113"/>
      <c r="L130" s="111"/>
      <c r="M130" s="114"/>
      <c r="N130" s="114"/>
      <c r="O130" s="114"/>
      <c r="P130" s="114"/>
      <c r="Q130" s="111"/>
      <c r="R130" s="115"/>
      <c r="S130" s="115"/>
      <c r="T130" s="115"/>
      <c r="U130" s="115"/>
      <c r="V130" s="111"/>
      <c r="W130" s="116"/>
      <c r="X130" s="111"/>
      <c r="Y130" s="111"/>
      <c r="AA130" s="25" t="s">
        <v>67</v>
      </c>
    </row>
    <row r="131" spans="2:27" ht="6.75" customHeight="1">
      <c r="B131" s="42"/>
      <c r="C131" s="42"/>
      <c r="D131" s="16"/>
      <c r="E131" s="16"/>
      <c r="F131" s="16"/>
      <c r="G131" s="16"/>
      <c r="H131" s="16"/>
      <c r="I131" s="16"/>
      <c r="J131" s="16"/>
      <c r="K131" s="16"/>
      <c r="L131" s="16"/>
      <c r="M131" s="16"/>
      <c r="N131" s="16"/>
      <c r="O131" s="16"/>
      <c r="P131" s="26"/>
      <c r="Q131" s="16"/>
      <c r="R131" s="16"/>
      <c r="S131" s="16"/>
      <c r="T131" s="16"/>
      <c r="U131" s="16"/>
      <c r="V131" s="16"/>
      <c r="W131" s="16"/>
      <c r="X131" s="16"/>
      <c r="Y131" s="16"/>
      <c r="AA131" s="22" t="s">
        <v>67</v>
      </c>
    </row>
    <row r="132" spans="2:27">
      <c r="B132" s="23" t="s">
        <v>110</v>
      </c>
      <c r="C132" s="23"/>
      <c r="D132" s="59" t="s">
        <v>92</v>
      </c>
      <c r="E132" s="59"/>
      <c r="F132" s="16"/>
      <c r="G132" s="35"/>
      <c r="H132" s="35"/>
      <c r="I132" s="36"/>
      <c r="J132" s="36"/>
      <c r="K132" s="107"/>
      <c r="L132" s="16"/>
      <c r="M132" s="105">
        <f t="shared" ref="M132:M155" si="18">IFERROR(VLOOKUP($J132,Stundensatz,2,FALSE),)</f>
        <v>0</v>
      </c>
      <c r="N132" s="105"/>
      <c r="O132" s="27"/>
      <c r="P132" s="29">
        <f t="shared" ref="P132" si="19">IF(ISNUMBER(SEARCH("extern",$J132)),N132*O132,M132*O132)</f>
        <v>0</v>
      </c>
      <c r="Q132" s="16"/>
      <c r="R132" s="54"/>
      <c r="S132" s="54"/>
      <c r="T132" s="54"/>
      <c r="U132" s="54"/>
      <c r="W132" s="4" t="str">
        <f>IF(P132=0,"",P132-SUM(R132:U132))</f>
        <v/>
      </c>
      <c r="AA132" s="22" t="s">
        <v>67</v>
      </c>
    </row>
    <row r="133" spans="2:27">
      <c r="B133" s="24" t="s">
        <v>110</v>
      </c>
      <c r="C133" s="24"/>
      <c r="D133" s="59" t="s">
        <v>92</v>
      </c>
      <c r="E133" s="60"/>
      <c r="G133" s="37"/>
      <c r="H133" s="37"/>
      <c r="I133" s="38"/>
      <c r="J133" s="38"/>
      <c r="K133" s="108"/>
      <c r="M133" s="106">
        <f t="shared" si="18"/>
        <v>0</v>
      </c>
      <c r="N133" s="106"/>
      <c r="O133" s="28"/>
      <c r="P133" s="30">
        <f>IF(ISNUMBER(SEARCH("extern",$J133)),N133*O133,M133*O133)</f>
        <v>0</v>
      </c>
      <c r="R133" s="55"/>
      <c r="S133" s="55"/>
      <c r="T133" s="55"/>
      <c r="U133" s="55"/>
      <c r="W133" s="4" t="str">
        <f t="shared" ref="W133:W141" si="20">IF(P133=0,"",P133-SUM(R133:U133))</f>
        <v/>
      </c>
      <c r="AA133" s="22" t="s">
        <v>67</v>
      </c>
    </row>
    <row r="134" spans="2:27">
      <c r="B134" s="23" t="s">
        <v>110</v>
      </c>
      <c r="C134" s="23"/>
      <c r="D134" s="59" t="s">
        <v>92</v>
      </c>
      <c r="E134" s="59"/>
      <c r="G134" s="37"/>
      <c r="H134" s="37"/>
      <c r="I134" s="38"/>
      <c r="J134" s="38"/>
      <c r="K134" s="108"/>
      <c r="M134" s="106">
        <f t="shared" si="18"/>
        <v>0</v>
      </c>
      <c r="N134" s="106"/>
      <c r="O134" s="28"/>
      <c r="P134" s="30">
        <f t="shared" ref="P134:P155" si="21">IF(ISNUMBER(SEARCH("extern",$J134)),N134*O134,M134*O134)</f>
        <v>0</v>
      </c>
      <c r="R134" s="55"/>
      <c r="S134" s="55"/>
      <c r="T134" s="55"/>
      <c r="U134" s="55"/>
      <c r="W134" s="4" t="str">
        <f t="shared" si="20"/>
        <v/>
      </c>
      <c r="AA134" s="22" t="s">
        <v>67</v>
      </c>
    </row>
    <row r="135" spans="2:27">
      <c r="B135" s="24" t="s">
        <v>110</v>
      </c>
      <c r="C135" s="23"/>
      <c r="D135" s="59" t="s">
        <v>92</v>
      </c>
      <c r="E135" s="60"/>
      <c r="G135" s="37"/>
      <c r="H135" s="37"/>
      <c r="I135" s="38"/>
      <c r="J135" s="38"/>
      <c r="K135" s="108"/>
      <c r="M135" s="106">
        <f t="shared" si="18"/>
        <v>0</v>
      </c>
      <c r="N135" s="106"/>
      <c r="O135" s="28"/>
      <c r="P135" s="30">
        <f t="shared" si="21"/>
        <v>0</v>
      </c>
      <c r="R135" s="55"/>
      <c r="S135" s="55"/>
      <c r="T135" s="55"/>
      <c r="U135" s="55"/>
      <c r="W135" s="4" t="str">
        <f t="shared" si="20"/>
        <v/>
      </c>
      <c r="AA135" s="22" t="s">
        <v>67</v>
      </c>
    </row>
    <row r="136" spans="2:27">
      <c r="B136" s="23" t="s">
        <v>110</v>
      </c>
      <c r="C136" s="24"/>
      <c r="D136" s="59" t="s">
        <v>92</v>
      </c>
      <c r="E136" s="59"/>
      <c r="G136" s="37"/>
      <c r="H136" s="37"/>
      <c r="I136" s="38"/>
      <c r="J136" s="38"/>
      <c r="K136" s="108"/>
      <c r="M136" s="106">
        <f t="shared" si="18"/>
        <v>0</v>
      </c>
      <c r="N136" s="106"/>
      <c r="O136" s="28"/>
      <c r="P136" s="30">
        <f t="shared" si="21"/>
        <v>0</v>
      </c>
      <c r="R136" s="55"/>
      <c r="S136" s="55"/>
      <c r="T136" s="55"/>
      <c r="U136" s="55"/>
      <c r="W136" s="4" t="str">
        <f t="shared" si="20"/>
        <v/>
      </c>
      <c r="AA136" s="22" t="s">
        <v>67</v>
      </c>
    </row>
    <row r="137" spans="2:27">
      <c r="B137" s="24" t="s">
        <v>110</v>
      </c>
      <c r="C137" s="23"/>
      <c r="D137" s="59" t="s">
        <v>92</v>
      </c>
      <c r="E137" s="60"/>
      <c r="G137" s="37"/>
      <c r="H137" s="37"/>
      <c r="I137" s="38"/>
      <c r="J137" s="38"/>
      <c r="K137" s="108"/>
      <c r="M137" s="106">
        <f t="shared" si="18"/>
        <v>0</v>
      </c>
      <c r="N137" s="106"/>
      <c r="O137" s="28"/>
      <c r="P137" s="30">
        <f t="shared" si="21"/>
        <v>0</v>
      </c>
      <c r="R137" s="55"/>
      <c r="S137" s="55"/>
      <c r="T137" s="55"/>
      <c r="U137" s="55"/>
      <c r="W137" s="4" t="str">
        <f t="shared" si="20"/>
        <v/>
      </c>
      <c r="AA137" s="22" t="s">
        <v>67</v>
      </c>
    </row>
    <row r="138" spans="2:27">
      <c r="B138" s="23" t="s">
        <v>110</v>
      </c>
      <c r="C138" s="23"/>
      <c r="D138" s="59" t="s">
        <v>92</v>
      </c>
      <c r="E138" s="59"/>
      <c r="G138" s="37"/>
      <c r="H138" s="37"/>
      <c r="I138" s="38"/>
      <c r="J138" s="38"/>
      <c r="K138" s="108"/>
      <c r="M138" s="106">
        <f t="shared" si="18"/>
        <v>0</v>
      </c>
      <c r="N138" s="106"/>
      <c r="O138" s="28"/>
      <c r="P138" s="30">
        <f t="shared" si="21"/>
        <v>0</v>
      </c>
      <c r="R138" s="55"/>
      <c r="S138" s="55"/>
      <c r="T138" s="55"/>
      <c r="U138" s="55"/>
      <c r="W138" s="4" t="str">
        <f t="shared" si="20"/>
        <v/>
      </c>
      <c r="AA138" s="22" t="s">
        <v>67</v>
      </c>
    </row>
    <row r="139" spans="2:27">
      <c r="B139" s="24" t="s">
        <v>110</v>
      </c>
      <c r="C139" s="24"/>
      <c r="D139" s="59" t="s">
        <v>92</v>
      </c>
      <c r="E139" s="60"/>
      <c r="G139" s="37"/>
      <c r="H139" s="37"/>
      <c r="I139" s="38"/>
      <c r="J139" s="38"/>
      <c r="K139" s="108"/>
      <c r="M139" s="106">
        <f t="shared" si="18"/>
        <v>0</v>
      </c>
      <c r="N139" s="106"/>
      <c r="O139" s="28"/>
      <c r="P139" s="30">
        <f t="shared" si="21"/>
        <v>0</v>
      </c>
      <c r="R139" s="55"/>
      <c r="S139" s="55"/>
      <c r="T139" s="55"/>
      <c r="U139" s="55"/>
      <c r="W139" s="4" t="str">
        <f t="shared" si="20"/>
        <v/>
      </c>
      <c r="AA139" s="22" t="s">
        <v>67</v>
      </c>
    </row>
    <row r="140" spans="2:27">
      <c r="B140" s="23" t="s">
        <v>110</v>
      </c>
      <c r="C140" s="23"/>
      <c r="D140" s="59" t="s">
        <v>92</v>
      </c>
      <c r="E140" s="59"/>
      <c r="G140" s="37"/>
      <c r="H140" s="37"/>
      <c r="I140" s="38"/>
      <c r="J140" s="38"/>
      <c r="K140" s="108"/>
      <c r="M140" s="106">
        <f t="shared" si="18"/>
        <v>0</v>
      </c>
      <c r="N140" s="106"/>
      <c r="O140" s="28"/>
      <c r="P140" s="30">
        <f t="shared" si="21"/>
        <v>0</v>
      </c>
      <c r="R140" s="55"/>
      <c r="S140" s="55"/>
      <c r="T140" s="55"/>
      <c r="U140" s="55"/>
      <c r="W140" s="4" t="str">
        <f t="shared" si="20"/>
        <v/>
      </c>
      <c r="AA140" s="22" t="s">
        <v>67</v>
      </c>
    </row>
    <row r="141" spans="2:27">
      <c r="B141" s="24" t="s">
        <v>110</v>
      </c>
      <c r="C141" s="23"/>
      <c r="D141" s="59" t="s">
        <v>92</v>
      </c>
      <c r="E141" s="60"/>
      <c r="G141" s="37"/>
      <c r="H141" s="37"/>
      <c r="I141" s="38"/>
      <c r="J141" s="38"/>
      <c r="K141" s="108"/>
      <c r="M141" s="106">
        <f t="shared" si="18"/>
        <v>0</v>
      </c>
      <c r="N141" s="106"/>
      <c r="O141" s="28"/>
      <c r="P141" s="30">
        <f t="shared" si="21"/>
        <v>0</v>
      </c>
      <c r="R141" s="55"/>
      <c r="S141" s="55"/>
      <c r="T141" s="55"/>
      <c r="U141" s="55"/>
      <c r="W141" s="4" t="str">
        <f t="shared" si="20"/>
        <v/>
      </c>
      <c r="AA141" s="22" t="s">
        <v>67</v>
      </c>
    </row>
    <row r="142" spans="2:27">
      <c r="B142" s="24" t="s">
        <v>110</v>
      </c>
      <c r="C142" s="23"/>
      <c r="D142" s="59" t="s">
        <v>92</v>
      </c>
      <c r="E142" s="60"/>
      <c r="G142" s="37"/>
      <c r="H142" s="37"/>
      <c r="I142" s="38"/>
      <c r="J142" s="38"/>
      <c r="K142" s="108"/>
      <c r="M142" s="106">
        <f t="shared" si="18"/>
        <v>0</v>
      </c>
      <c r="N142" s="106"/>
      <c r="O142" s="28"/>
      <c r="P142" s="30">
        <f t="shared" si="21"/>
        <v>0</v>
      </c>
      <c r="R142" s="55"/>
      <c r="S142" s="55"/>
      <c r="T142" s="55"/>
      <c r="U142" s="55"/>
      <c r="W142" s="4" t="str">
        <f t="shared" ref="W142:W148" si="22">IF(P142=0,"",P142-SUM(R142:U142))</f>
        <v/>
      </c>
      <c r="AA142" s="22" t="s">
        <v>67</v>
      </c>
    </row>
    <row r="143" spans="2:27">
      <c r="B143" s="23" t="s">
        <v>110</v>
      </c>
      <c r="C143" s="24"/>
      <c r="D143" s="59" t="s">
        <v>92</v>
      </c>
      <c r="E143" s="59"/>
      <c r="G143" s="37"/>
      <c r="H143" s="37"/>
      <c r="I143" s="38"/>
      <c r="J143" s="38"/>
      <c r="K143" s="108"/>
      <c r="M143" s="106">
        <f t="shared" si="18"/>
        <v>0</v>
      </c>
      <c r="N143" s="106"/>
      <c r="O143" s="28"/>
      <c r="P143" s="30">
        <f t="shared" si="21"/>
        <v>0</v>
      </c>
      <c r="R143" s="55"/>
      <c r="S143" s="55"/>
      <c r="T143" s="55"/>
      <c r="U143" s="55"/>
      <c r="W143" s="4" t="str">
        <f t="shared" si="22"/>
        <v/>
      </c>
      <c r="AA143" s="22" t="s">
        <v>67</v>
      </c>
    </row>
    <row r="144" spans="2:27">
      <c r="B144" s="24" t="s">
        <v>110</v>
      </c>
      <c r="C144" s="23"/>
      <c r="D144" s="59" t="s">
        <v>92</v>
      </c>
      <c r="E144" s="60"/>
      <c r="G144" s="37"/>
      <c r="H144" s="37"/>
      <c r="I144" s="38"/>
      <c r="J144" s="38"/>
      <c r="K144" s="108"/>
      <c r="M144" s="106">
        <f t="shared" si="18"/>
        <v>0</v>
      </c>
      <c r="N144" s="106"/>
      <c r="O144" s="28"/>
      <c r="P144" s="30">
        <f t="shared" si="21"/>
        <v>0</v>
      </c>
      <c r="R144" s="55"/>
      <c r="S144" s="55"/>
      <c r="T144" s="55"/>
      <c r="U144" s="55"/>
      <c r="W144" s="4" t="str">
        <f t="shared" si="22"/>
        <v/>
      </c>
      <c r="AA144" s="22" t="s">
        <v>67</v>
      </c>
    </row>
    <row r="145" spans="2:27">
      <c r="B145" s="23" t="s">
        <v>110</v>
      </c>
      <c r="C145" s="23"/>
      <c r="D145" s="59" t="s">
        <v>92</v>
      </c>
      <c r="E145" s="59"/>
      <c r="G145" s="37"/>
      <c r="H145" s="37"/>
      <c r="I145" s="38"/>
      <c r="J145" s="38"/>
      <c r="K145" s="108"/>
      <c r="M145" s="106">
        <f t="shared" si="18"/>
        <v>0</v>
      </c>
      <c r="N145" s="106"/>
      <c r="O145" s="28"/>
      <c r="P145" s="30">
        <f t="shared" si="21"/>
        <v>0</v>
      </c>
      <c r="R145" s="55"/>
      <c r="S145" s="55"/>
      <c r="T145" s="55"/>
      <c r="U145" s="55"/>
      <c r="W145" s="4" t="str">
        <f t="shared" si="22"/>
        <v/>
      </c>
      <c r="AA145" s="22" t="s">
        <v>67</v>
      </c>
    </row>
    <row r="146" spans="2:27">
      <c r="B146" s="24" t="s">
        <v>110</v>
      </c>
      <c r="C146" s="24"/>
      <c r="D146" s="59" t="s">
        <v>92</v>
      </c>
      <c r="E146" s="60"/>
      <c r="G146" s="37"/>
      <c r="H146" s="37"/>
      <c r="I146" s="38"/>
      <c r="J146" s="38"/>
      <c r="K146" s="108"/>
      <c r="M146" s="106">
        <f t="shared" si="18"/>
        <v>0</v>
      </c>
      <c r="N146" s="106"/>
      <c r="O146" s="28"/>
      <c r="P146" s="30">
        <f t="shared" si="21"/>
        <v>0</v>
      </c>
      <c r="R146" s="55"/>
      <c r="S146" s="55"/>
      <c r="T146" s="55"/>
      <c r="U146" s="55"/>
      <c r="W146" s="4" t="str">
        <f t="shared" si="22"/>
        <v/>
      </c>
      <c r="AA146" s="22" t="s">
        <v>67</v>
      </c>
    </row>
    <row r="147" spans="2:27">
      <c r="B147" s="23" t="s">
        <v>110</v>
      </c>
      <c r="C147" s="23"/>
      <c r="D147" s="59" t="s">
        <v>92</v>
      </c>
      <c r="E147" s="59"/>
      <c r="G147" s="37"/>
      <c r="H147" s="37"/>
      <c r="I147" s="38"/>
      <c r="J147" s="38"/>
      <c r="K147" s="108"/>
      <c r="M147" s="106">
        <f t="shared" si="18"/>
        <v>0</v>
      </c>
      <c r="N147" s="106"/>
      <c r="O147" s="28"/>
      <c r="P147" s="30">
        <f t="shared" si="21"/>
        <v>0</v>
      </c>
      <c r="R147" s="55"/>
      <c r="S147" s="55"/>
      <c r="T147" s="55"/>
      <c r="U147" s="55"/>
      <c r="W147" s="4" t="str">
        <f t="shared" si="22"/>
        <v/>
      </c>
      <c r="AA147" s="22" t="s">
        <v>67</v>
      </c>
    </row>
    <row r="148" spans="2:27">
      <c r="B148" s="24" t="s">
        <v>110</v>
      </c>
      <c r="C148" s="23"/>
      <c r="D148" s="59" t="s">
        <v>92</v>
      </c>
      <c r="E148" s="60"/>
      <c r="G148" s="37"/>
      <c r="H148" s="37"/>
      <c r="I148" s="38"/>
      <c r="J148" s="38"/>
      <c r="K148" s="108"/>
      <c r="M148" s="106">
        <f t="shared" si="18"/>
        <v>0</v>
      </c>
      <c r="N148" s="106"/>
      <c r="O148" s="28"/>
      <c r="P148" s="30">
        <f t="shared" si="21"/>
        <v>0</v>
      </c>
      <c r="R148" s="55"/>
      <c r="S148" s="55"/>
      <c r="T148" s="55"/>
      <c r="U148" s="55"/>
      <c r="W148" s="4" t="str">
        <f t="shared" si="22"/>
        <v/>
      </c>
      <c r="AA148" s="22" t="s">
        <v>67</v>
      </c>
    </row>
    <row r="149" spans="2:27">
      <c r="B149" s="24" t="s">
        <v>110</v>
      </c>
      <c r="C149" s="23"/>
      <c r="D149" s="59" t="s">
        <v>92</v>
      </c>
      <c r="E149" s="60"/>
      <c r="G149" s="37"/>
      <c r="H149" s="37"/>
      <c r="I149" s="38"/>
      <c r="J149" s="38"/>
      <c r="K149" s="108"/>
      <c r="M149" s="106">
        <f t="shared" si="18"/>
        <v>0</v>
      </c>
      <c r="N149" s="106"/>
      <c r="O149" s="28"/>
      <c r="P149" s="30">
        <f t="shared" si="21"/>
        <v>0</v>
      </c>
      <c r="R149" s="55"/>
      <c r="S149" s="55"/>
      <c r="T149" s="55"/>
      <c r="U149" s="55"/>
      <c r="W149" s="4" t="str">
        <f t="shared" ref="W149:W155" si="23">IF(P149=0,"",P149-SUM(R149:U149))</f>
        <v/>
      </c>
      <c r="AA149" s="22" t="s">
        <v>67</v>
      </c>
    </row>
    <row r="150" spans="2:27">
      <c r="B150" s="23" t="s">
        <v>110</v>
      </c>
      <c r="C150" s="24"/>
      <c r="D150" s="59" t="s">
        <v>92</v>
      </c>
      <c r="E150" s="59"/>
      <c r="G150" s="37"/>
      <c r="H150" s="37"/>
      <c r="I150" s="38"/>
      <c r="J150" s="38"/>
      <c r="K150" s="108"/>
      <c r="M150" s="106">
        <f t="shared" si="18"/>
        <v>0</v>
      </c>
      <c r="N150" s="106"/>
      <c r="O150" s="28"/>
      <c r="P150" s="30">
        <f t="shared" si="21"/>
        <v>0</v>
      </c>
      <c r="R150" s="55"/>
      <c r="S150" s="55"/>
      <c r="T150" s="55"/>
      <c r="U150" s="55"/>
      <c r="W150" s="4" t="str">
        <f t="shared" si="23"/>
        <v/>
      </c>
      <c r="AA150" s="22" t="s">
        <v>67</v>
      </c>
    </row>
    <row r="151" spans="2:27">
      <c r="B151" s="24" t="s">
        <v>110</v>
      </c>
      <c r="C151" s="23"/>
      <c r="D151" s="59" t="s">
        <v>92</v>
      </c>
      <c r="E151" s="60"/>
      <c r="G151" s="37"/>
      <c r="H151" s="37"/>
      <c r="I151" s="38"/>
      <c r="J151" s="38"/>
      <c r="K151" s="108"/>
      <c r="M151" s="106">
        <f t="shared" si="18"/>
        <v>0</v>
      </c>
      <c r="N151" s="106"/>
      <c r="O151" s="28"/>
      <c r="P151" s="30">
        <f t="shared" si="21"/>
        <v>0</v>
      </c>
      <c r="R151" s="55"/>
      <c r="S151" s="55"/>
      <c r="T151" s="55"/>
      <c r="U151" s="55"/>
      <c r="W151" s="4" t="str">
        <f t="shared" si="23"/>
        <v/>
      </c>
      <c r="AA151" s="22" t="s">
        <v>67</v>
      </c>
    </row>
    <row r="152" spans="2:27">
      <c r="B152" s="23" t="s">
        <v>110</v>
      </c>
      <c r="C152" s="23"/>
      <c r="D152" s="59" t="s">
        <v>92</v>
      </c>
      <c r="E152" s="59"/>
      <c r="G152" s="37"/>
      <c r="H152" s="37"/>
      <c r="I152" s="38"/>
      <c r="J152" s="38"/>
      <c r="K152" s="108"/>
      <c r="M152" s="106">
        <f t="shared" si="18"/>
        <v>0</v>
      </c>
      <c r="N152" s="106"/>
      <c r="O152" s="28"/>
      <c r="P152" s="30">
        <f t="shared" si="21"/>
        <v>0</v>
      </c>
      <c r="R152" s="55"/>
      <c r="S152" s="55"/>
      <c r="T152" s="55"/>
      <c r="U152" s="55"/>
      <c r="W152" s="4" t="str">
        <f t="shared" si="23"/>
        <v/>
      </c>
      <c r="AA152" s="22" t="s">
        <v>67</v>
      </c>
    </row>
    <row r="153" spans="2:27">
      <c r="B153" s="24" t="s">
        <v>110</v>
      </c>
      <c r="C153" s="24"/>
      <c r="D153" s="59" t="s">
        <v>92</v>
      </c>
      <c r="E153" s="60"/>
      <c r="G153" s="37"/>
      <c r="H153" s="37"/>
      <c r="I153" s="38"/>
      <c r="J153" s="38"/>
      <c r="K153" s="108"/>
      <c r="M153" s="106">
        <f t="shared" si="18"/>
        <v>0</v>
      </c>
      <c r="N153" s="106"/>
      <c r="O153" s="28"/>
      <c r="P153" s="30">
        <f t="shared" si="21"/>
        <v>0</v>
      </c>
      <c r="R153" s="55"/>
      <c r="S153" s="55"/>
      <c r="T153" s="55"/>
      <c r="U153" s="55"/>
      <c r="W153" s="4" t="str">
        <f t="shared" si="23"/>
        <v/>
      </c>
      <c r="AA153" s="22" t="s">
        <v>67</v>
      </c>
    </row>
    <row r="154" spans="2:27">
      <c r="B154" s="23" t="s">
        <v>110</v>
      </c>
      <c r="C154" s="23"/>
      <c r="D154" s="59" t="s">
        <v>92</v>
      </c>
      <c r="E154" s="59"/>
      <c r="G154" s="37"/>
      <c r="H154" s="37"/>
      <c r="I154" s="38"/>
      <c r="J154" s="38"/>
      <c r="K154" s="108"/>
      <c r="M154" s="106">
        <f t="shared" si="18"/>
        <v>0</v>
      </c>
      <c r="N154" s="106"/>
      <c r="O154" s="28"/>
      <c r="P154" s="30">
        <f t="shared" si="21"/>
        <v>0</v>
      </c>
      <c r="R154" s="55"/>
      <c r="S154" s="55"/>
      <c r="T154" s="55"/>
      <c r="U154" s="55"/>
      <c r="W154" s="4" t="str">
        <f t="shared" si="23"/>
        <v/>
      </c>
      <c r="AA154" s="22" t="s">
        <v>67</v>
      </c>
    </row>
    <row r="155" spans="2:27">
      <c r="B155" s="24" t="s">
        <v>110</v>
      </c>
      <c r="C155" s="23"/>
      <c r="D155" s="59" t="s">
        <v>92</v>
      </c>
      <c r="E155" s="60"/>
      <c r="G155" s="37"/>
      <c r="H155" s="37"/>
      <c r="I155" s="38"/>
      <c r="J155" s="38"/>
      <c r="K155" s="108"/>
      <c r="M155" s="106">
        <f t="shared" si="18"/>
        <v>0</v>
      </c>
      <c r="N155" s="106"/>
      <c r="O155" s="28"/>
      <c r="P155" s="30">
        <f t="shared" si="21"/>
        <v>0</v>
      </c>
      <c r="R155" s="55"/>
      <c r="S155" s="55"/>
      <c r="T155" s="55"/>
      <c r="U155" s="55"/>
      <c r="W155" s="4" t="str">
        <f t="shared" si="23"/>
        <v/>
      </c>
      <c r="AA155" s="22" t="s">
        <v>67</v>
      </c>
    </row>
    <row r="156" spans="2:27" ht="6.75" customHeight="1">
      <c r="AA156" s="22" t="s">
        <v>67</v>
      </c>
    </row>
    <row r="157" spans="2:27" s="1" customFormat="1">
      <c r="B157" s="31"/>
      <c r="C157" s="41"/>
      <c r="D157" s="31" t="s">
        <v>112</v>
      </c>
      <c r="E157" s="32"/>
      <c r="F157" s="32"/>
      <c r="G157" s="33"/>
      <c r="H157" s="33"/>
      <c r="I157" s="32"/>
      <c r="J157" s="32"/>
      <c r="K157" s="32"/>
      <c r="L157" s="32"/>
      <c r="M157" s="34"/>
      <c r="N157" s="34"/>
      <c r="O157" s="34"/>
      <c r="P157" s="34"/>
      <c r="Q157" s="34"/>
      <c r="R157" s="34"/>
      <c r="S157" s="34"/>
      <c r="T157" s="34"/>
      <c r="U157" s="34"/>
      <c r="V157" s="34"/>
      <c r="W157" s="34"/>
      <c r="X157" s="34"/>
      <c r="Y157" s="34"/>
      <c r="AA157" s="22" t="s">
        <v>67</v>
      </c>
    </row>
    <row r="158" spans="2:27" ht="6.75" customHeight="1">
      <c r="AA158" s="22" t="s">
        <v>67</v>
      </c>
    </row>
    <row r="159" spans="2:27">
      <c r="B159" s="17" t="s">
        <v>110</v>
      </c>
      <c r="C159" s="17" t="s">
        <v>94</v>
      </c>
      <c r="D159" s="6" t="str">
        <f>"Nicht anrechenbare Kosten "&amp;$B159</f>
        <v>Nicht anrechenbare Kosten AP4</v>
      </c>
      <c r="E159" s="6"/>
      <c r="G159" s="57"/>
      <c r="H159" s="57"/>
      <c r="I159" s="6"/>
      <c r="J159" s="6"/>
      <c r="K159" s="6"/>
      <c r="P159" s="30">
        <f>SUMIFS(P132:P155,$I132:$I155,"Nein")</f>
        <v>0</v>
      </c>
      <c r="R159" s="30">
        <f>SUMIFS(R132:R155,$I132:$I155,"Nein")</f>
        <v>0</v>
      </c>
      <c r="S159" s="30">
        <f>SUMIFS(S132:S155,$I132:$I155,"Nein")</f>
        <v>0</v>
      </c>
      <c r="T159" s="30">
        <f>SUMIFS(T132:T155,$I132:$I155,"Nein")</f>
        <v>0</v>
      </c>
      <c r="U159" s="30">
        <f>SUMIFS(U132:U155,$I132:$I155,"Nein")</f>
        <v>0</v>
      </c>
      <c r="AA159" s="22" t="s">
        <v>67</v>
      </c>
    </row>
    <row r="160" spans="2:27">
      <c r="B160" s="17" t="s">
        <v>110</v>
      </c>
      <c r="C160" s="17" t="s">
        <v>95</v>
      </c>
      <c r="D160" s="6" t="str">
        <f>"Anrechenbare Kosten "&amp;B160</f>
        <v>Anrechenbare Kosten AP4</v>
      </c>
      <c r="E160" s="6"/>
      <c r="G160" s="57"/>
      <c r="H160" s="57"/>
      <c r="I160" s="6"/>
      <c r="J160" s="6"/>
      <c r="K160" s="6"/>
      <c r="P160" s="30">
        <f>SUMIFS(P132:P155,$I132:$I155,"Ja")</f>
        <v>0</v>
      </c>
      <c r="R160" s="30">
        <f>SUMIFS(R132:R155,$I132:$I155,"Ja")</f>
        <v>0</v>
      </c>
      <c r="S160" s="30">
        <f>SUMIFS(S132:S155,$I132:$I155,"Ja")</f>
        <v>0</v>
      </c>
      <c r="T160" s="30">
        <f>SUMIFS(T132:T155,$I132:$I155,"Ja")</f>
        <v>0</v>
      </c>
      <c r="U160" s="30">
        <f>SUMIFS(U132:U155,$I132:$I155,"Ja")</f>
        <v>0</v>
      </c>
      <c r="AA160" s="22" t="s">
        <v>67</v>
      </c>
    </row>
    <row r="161" spans="1:27" s="1" customFormat="1">
      <c r="B161" s="48" t="s">
        <v>110</v>
      </c>
      <c r="C161" s="48" t="s">
        <v>96</v>
      </c>
      <c r="D161" s="49" t="str">
        <f>"Gesamte Kosten "&amp;B161</f>
        <v>Gesamte Kosten AP4</v>
      </c>
      <c r="E161" s="49"/>
      <c r="F161" s="50"/>
      <c r="G161" s="51"/>
      <c r="H161" s="51"/>
      <c r="I161" s="49"/>
      <c r="J161" s="49"/>
      <c r="K161" s="49"/>
      <c r="L161" s="52"/>
      <c r="M161" s="52"/>
      <c r="N161" s="52"/>
      <c r="O161" s="52"/>
      <c r="P161" s="53">
        <f>SUM(P159:P160)</f>
        <v>0</v>
      </c>
      <c r="Q161" s="50"/>
      <c r="R161" s="53">
        <f>SUM(R159:R160)</f>
        <v>0</v>
      </c>
      <c r="S161" s="53">
        <f>SUM(S159:S160)</f>
        <v>0</v>
      </c>
      <c r="T161" s="53">
        <f>SUM(T159:T160)</f>
        <v>0</v>
      </c>
      <c r="U161" s="53">
        <f>SUM(U159:U160)</f>
        <v>0</v>
      </c>
      <c r="AA161" s="25" t="s">
        <v>67</v>
      </c>
    </row>
    <row r="162" spans="1:27" ht="6.75" customHeight="1">
      <c r="AA162" s="22" t="s">
        <v>67</v>
      </c>
    </row>
    <row r="163" spans="1:27">
      <c r="B163" s="17" t="s">
        <v>110</v>
      </c>
      <c r="C163" s="17" t="s">
        <v>97</v>
      </c>
      <c r="D163" s="6" t="s">
        <v>98</v>
      </c>
      <c r="E163" s="6"/>
      <c r="G163" s="57"/>
      <c r="H163" s="57"/>
      <c r="I163" s="6"/>
      <c r="J163" s="6"/>
      <c r="K163" s="6"/>
      <c r="P163" s="30">
        <f>SUMIFS(P132:P155,$J132:$J155,"&lt;&gt;"&amp;$D164)</f>
        <v>0</v>
      </c>
      <c r="R163" s="30">
        <f>SUMIFS(R132:R155,$J132:$J155,"&lt;&gt;"&amp;$D164)</f>
        <v>0</v>
      </c>
      <c r="S163" s="30">
        <f>SUMIFS(S132:S155,$J132:$J155,"&lt;&gt;"&amp;$D164)</f>
        <v>0</v>
      </c>
      <c r="T163" s="30">
        <f>SUMIFS(T132:T155,$J132:$J155,"&lt;&gt;"&amp;$D164)</f>
        <v>0</v>
      </c>
      <c r="U163" s="30">
        <f>SUMIFS(U132:U155,$J132:$J155,"&lt;&gt;"&amp;$D164)</f>
        <v>0</v>
      </c>
      <c r="AA163" s="22" t="s">
        <v>67</v>
      </c>
    </row>
    <row r="164" spans="1:27">
      <c r="B164" s="117" t="s">
        <v>110</v>
      </c>
      <c r="C164" s="117" t="s">
        <v>99</v>
      </c>
      <c r="D164" s="118" t="s">
        <v>100</v>
      </c>
      <c r="E164" s="118"/>
      <c r="F164" s="119"/>
      <c r="G164" s="120"/>
      <c r="H164" s="120"/>
      <c r="I164" s="118"/>
      <c r="J164" s="118"/>
      <c r="K164" s="118"/>
      <c r="L164" s="119"/>
      <c r="M164" s="119"/>
      <c r="N164" s="119"/>
      <c r="O164" s="119"/>
      <c r="P164" s="121">
        <f>SUMIFS(P132:P155,$J132:$J155,$D164)</f>
        <v>0</v>
      </c>
      <c r="Q164" s="119"/>
      <c r="R164" s="121">
        <f>SUMIFS(R132:R155,$J132:$J155,$D164)</f>
        <v>0</v>
      </c>
      <c r="S164" s="121">
        <f>SUMIFS(S132:S155,$J132:$J155,$D164)</f>
        <v>0</v>
      </c>
      <c r="T164" s="121">
        <f>SUMIFS(T132:T155,$J132:$J155,$D164)</f>
        <v>0</v>
      </c>
      <c r="U164" s="121">
        <f>SUMIFS(U132:U155,$J132:$J155,$D164)</f>
        <v>0</v>
      </c>
      <c r="V164" s="119"/>
      <c r="W164" s="119"/>
      <c r="X164" s="119"/>
      <c r="Y164" s="119"/>
      <c r="AA164" s="22" t="s">
        <v>67</v>
      </c>
    </row>
    <row r="165" spans="1:27">
      <c r="A165" s="26"/>
      <c r="B165" s="43"/>
      <c r="C165" s="43"/>
      <c r="D165" s="26"/>
      <c r="E165" s="26"/>
      <c r="F165" s="26"/>
      <c r="G165" s="26"/>
      <c r="H165" s="26"/>
      <c r="I165" s="26"/>
      <c r="J165" s="26"/>
      <c r="K165" s="26"/>
      <c r="L165" s="26"/>
      <c r="M165" s="26"/>
      <c r="N165" s="26"/>
      <c r="O165" s="26"/>
      <c r="P165" s="26"/>
      <c r="Q165" s="26"/>
      <c r="R165" s="26"/>
      <c r="S165" s="26"/>
      <c r="T165" s="26"/>
      <c r="U165" s="26"/>
      <c r="V165" s="16"/>
      <c r="W165" s="16"/>
      <c r="X165" s="16"/>
      <c r="Y165" s="16"/>
      <c r="AA165" s="22" t="s">
        <v>67</v>
      </c>
    </row>
    <row r="166" spans="1:27">
      <c r="A166" s="26"/>
      <c r="B166" s="43"/>
      <c r="C166" s="43"/>
      <c r="D166" s="26"/>
      <c r="E166" s="26"/>
      <c r="F166" s="26"/>
      <c r="G166" s="26"/>
      <c r="H166" s="26"/>
      <c r="I166" s="26"/>
      <c r="J166" s="26"/>
      <c r="K166" s="26"/>
      <c r="L166" s="26"/>
      <c r="M166" s="26"/>
      <c r="N166" s="26"/>
      <c r="O166" s="26"/>
      <c r="P166" s="26"/>
      <c r="Q166" s="26"/>
      <c r="R166" s="26"/>
      <c r="S166" s="26"/>
      <c r="T166" s="26"/>
      <c r="U166" s="26"/>
      <c r="AA166" s="22" t="s">
        <v>67</v>
      </c>
    </row>
    <row r="167" spans="1:27">
      <c r="A167" s="11" t="str">
        <f>"Arbeitspaket 5 "&amp;D170</f>
        <v>Arbeitspaket 5 &lt;Name Arbeitspaket 5&gt;</v>
      </c>
      <c r="B167" s="40"/>
      <c r="C167" s="40"/>
      <c r="D167" s="12"/>
      <c r="E167" s="12"/>
      <c r="F167" s="12"/>
      <c r="G167" s="12"/>
      <c r="H167" s="12"/>
      <c r="I167" s="12"/>
      <c r="J167" s="12"/>
      <c r="K167" s="12"/>
      <c r="L167" s="12"/>
      <c r="M167" s="13"/>
      <c r="N167" s="13"/>
      <c r="O167" s="13"/>
      <c r="P167" s="14"/>
      <c r="Q167" s="12"/>
      <c r="R167" s="14"/>
      <c r="S167" s="13"/>
      <c r="T167" s="13"/>
      <c r="U167" s="13"/>
      <c r="V167" s="14"/>
      <c r="W167" s="13"/>
      <c r="X167" s="14"/>
      <c r="Y167" s="13"/>
      <c r="AA167" s="22" t="s">
        <v>67</v>
      </c>
    </row>
    <row r="168" spans="1:27" s="1" customFormat="1">
      <c r="B168" s="31"/>
      <c r="C168" s="41"/>
      <c r="D168" s="31" t="s">
        <v>113</v>
      </c>
      <c r="E168" s="32"/>
      <c r="F168" s="32"/>
      <c r="G168" s="33"/>
      <c r="H168" s="33"/>
      <c r="I168" s="32"/>
      <c r="J168" s="32"/>
      <c r="K168" s="32"/>
      <c r="L168" s="32"/>
      <c r="M168" s="34"/>
      <c r="N168" s="34"/>
      <c r="O168" s="34"/>
      <c r="P168" s="34"/>
      <c r="Q168" s="34"/>
      <c r="R168" s="34"/>
      <c r="S168" s="34"/>
      <c r="T168" s="34"/>
      <c r="U168" s="34"/>
      <c r="V168" s="34"/>
      <c r="W168" s="34"/>
      <c r="X168" s="34"/>
      <c r="Y168" s="34"/>
      <c r="AA168" s="22" t="s">
        <v>67</v>
      </c>
    </row>
    <row r="169" spans="1:27" ht="6.75" customHeight="1">
      <c r="AA169" s="22" t="s">
        <v>67</v>
      </c>
    </row>
    <row r="170" spans="1:27" s="1" customFormat="1">
      <c r="B170" s="109" t="s">
        <v>114</v>
      </c>
      <c r="C170" s="109">
        <v>0</v>
      </c>
      <c r="D170" s="110" t="s">
        <v>115</v>
      </c>
      <c r="E170" s="110"/>
      <c r="F170" s="111"/>
      <c r="G170" s="112">
        <f>MIN(G172:G195)</f>
        <v>0</v>
      </c>
      <c r="H170" s="112">
        <f>MAX(H172:H195)</f>
        <v>0</v>
      </c>
      <c r="I170" s="113"/>
      <c r="J170" s="113"/>
      <c r="K170" s="113"/>
      <c r="L170" s="111"/>
      <c r="M170" s="114"/>
      <c r="N170" s="114"/>
      <c r="O170" s="114"/>
      <c r="P170" s="114"/>
      <c r="Q170" s="111"/>
      <c r="R170" s="115"/>
      <c r="S170" s="115"/>
      <c r="T170" s="115"/>
      <c r="U170" s="115"/>
      <c r="V170" s="111"/>
      <c r="W170" s="116"/>
      <c r="X170" s="111"/>
      <c r="Y170" s="111"/>
      <c r="AA170" s="25" t="s">
        <v>67</v>
      </c>
    </row>
    <row r="171" spans="1:27" ht="6.75" customHeight="1">
      <c r="B171" s="42"/>
      <c r="C171" s="42"/>
      <c r="D171" s="16"/>
      <c r="E171" s="16"/>
      <c r="F171" s="16"/>
      <c r="G171" s="16"/>
      <c r="H171" s="16"/>
      <c r="I171" s="16"/>
      <c r="J171" s="16"/>
      <c r="K171" s="16"/>
      <c r="L171" s="16"/>
      <c r="M171" s="16"/>
      <c r="N171" s="16"/>
      <c r="O171" s="16"/>
      <c r="P171" s="26"/>
      <c r="Q171" s="16"/>
      <c r="R171" s="16"/>
      <c r="S171" s="16"/>
      <c r="T171" s="16"/>
      <c r="U171" s="16"/>
      <c r="V171" s="16"/>
      <c r="W171" s="16"/>
      <c r="X171" s="16"/>
      <c r="Y171" s="16"/>
      <c r="AA171" s="22" t="s">
        <v>67</v>
      </c>
    </row>
    <row r="172" spans="1:27">
      <c r="B172" s="23" t="s">
        <v>114</v>
      </c>
      <c r="C172" s="23"/>
      <c r="D172" s="59" t="s">
        <v>92</v>
      </c>
      <c r="E172" s="59"/>
      <c r="F172" s="16"/>
      <c r="G172" s="35"/>
      <c r="H172" s="35"/>
      <c r="I172" s="36"/>
      <c r="J172" s="36"/>
      <c r="K172" s="107"/>
      <c r="L172" s="16"/>
      <c r="M172" s="105">
        <f t="shared" ref="M172:M195" si="24">IFERROR(VLOOKUP($J172,Stundensatz,2,FALSE),)</f>
        <v>0</v>
      </c>
      <c r="N172" s="105"/>
      <c r="O172" s="27"/>
      <c r="P172" s="29">
        <f t="shared" ref="P172" si="25">IF(ISNUMBER(SEARCH("extern",$J172)),N172*O172,M172*O172)</f>
        <v>0</v>
      </c>
      <c r="Q172" s="16"/>
      <c r="R172" s="54"/>
      <c r="S172" s="54"/>
      <c r="T172" s="54"/>
      <c r="U172" s="54"/>
      <c r="W172" s="4" t="str">
        <f>IF(P172=0,"",P172-SUM(R172:U172))</f>
        <v/>
      </c>
      <c r="AA172" s="22" t="s">
        <v>67</v>
      </c>
    </row>
    <row r="173" spans="1:27">
      <c r="B173" s="24" t="s">
        <v>114</v>
      </c>
      <c r="C173" s="24"/>
      <c r="D173" s="59" t="s">
        <v>92</v>
      </c>
      <c r="E173" s="60"/>
      <c r="G173" s="37"/>
      <c r="H173" s="37"/>
      <c r="I173" s="38"/>
      <c r="J173" s="38"/>
      <c r="K173" s="108"/>
      <c r="M173" s="106">
        <f t="shared" si="24"/>
        <v>0</v>
      </c>
      <c r="N173" s="106"/>
      <c r="O173" s="28"/>
      <c r="P173" s="30">
        <f>IF(ISNUMBER(SEARCH("extern",$J173)),N173*O173,M173*O173)</f>
        <v>0</v>
      </c>
      <c r="R173" s="55"/>
      <c r="S173" s="55"/>
      <c r="T173" s="55"/>
      <c r="U173" s="55"/>
      <c r="W173" s="4" t="str">
        <f t="shared" ref="W173:W181" si="26">IF(P173=0,"",P173-SUM(R173:U173))</f>
        <v/>
      </c>
      <c r="AA173" s="22" t="s">
        <v>67</v>
      </c>
    </row>
    <row r="174" spans="1:27">
      <c r="B174" s="23" t="s">
        <v>114</v>
      </c>
      <c r="C174" s="23"/>
      <c r="D174" s="59" t="s">
        <v>92</v>
      </c>
      <c r="E174" s="59"/>
      <c r="G174" s="37"/>
      <c r="H174" s="37"/>
      <c r="I174" s="38"/>
      <c r="J174" s="38"/>
      <c r="K174" s="108"/>
      <c r="M174" s="106">
        <f t="shared" si="24"/>
        <v>0</v>
      </c>
      <c r="N174" s="106"/>
      <c r="O174" s="28"/>
      <c r="P174" s="30">
        <f t="shared" ref="P174:P195" si="27">IF(ISNUMBER(SEARCH("extern",$J174)),N174*O174,M174*O174)</f>
        <v>0</v>
      </c>
      <c r="R174" s="55"/>
      <c r="S174" s="55"/>
      <c r="T174" s="55"/>
      <c r="U174" s="55"/>
      <c r="W174" s="4" t="str">
        <f t="shared" si="26"/>
        <v/>
      </c>
      <c r="AA174" s="22" t="s">
        <v>67</v>
      </c>
    </row>
    <row r="175" spans="1:27">
      <c r="B175" s="24" t="s">
        <v>114</v>
      </c>
      <c r="C175" s="23"/>
      <c r="D175" s="59" t="s">
        <v>92</v>
      </c>
      <c r="E175" s="60"/>
      <c r="G175" s="37"/>
      <c r="H175" s="37"/>
      <c r="I175" s="38"/>
      <c r="J175" s="38"/>
      <c r="K175" s="108"/>
      <c r="M175" s="106">
        <f t="shared" si="24"/>
        <v>0</v>
      </c>
      <c r="N175" s="106"/>
      <c r="O175" s="28"/>
      <c r="P175" s="30">
        <f t="shared" si="27"/>
        <v>0</v>
      </c>
      <c r="R175" s="55"/>
      <c r="S175" s="55"/>
      <c r="T175" s="55"/>
      <c r="U175" s="55"/>
      <c r="W175" s="4" t="str">
        <f t="shared" si="26"/>
        <v/>
      </c>
      <c r="AA175" s="22" t="s">
        <v>67</v>
      </c>
    </row>
    <row r="176" spans="1:27">
      <c r="B176" s="23" t="s">
        <v>114</v>
      </c>
      <c r="C176" s="24"/>
      <c r="D176" s="59" t="s">
        <v>92</v>
      </c>
      <c r="E176" s="59"/>
      <c r="G176" s="37"/>
      <c r="H176" s="37"/>
      <c r="I176" s="38"/>
      <c r="J176" s="38"/>
      <c r="K176" s="108"/>
      <c r="M176" s="106">
        <f t="shared" si="24"/>
        <v>0</v>
      </c>
      <c r="N176" s="106"/>
      <c r="O176" s="28"/>
      <c r="P176" s="30">
        <f t="shared" si="27"/>
        <v>0</v>
      </c>
      <c r="R176" s="55"/>
      <c r="S176" s="55"/>
      <c r="T176" s="55"/>
      <c r="U176" s="55"/>
      <c r="W176" s="4" t="str">
        <f t="shared" si="26"/>
        <v/>
      </c>
      <c r="AA176" s="22" t="s">
        <v>67</v>
      </c>
    </row>
    <row r="177" spans="2:27">
      <c r="B177" s="24" t="s">
        <v>114</v>
      </c>
      <c r="C177" s="23"/>
      <c r="D177" s="59" t="s">
        <v>92</v>
      </c>
      <c r="E177" s="60"/>
      <c r="G177" s="37"/>
      <c r="H177" s="37"/>
      <c r="I177" s="38"/>
      <c r="J177" s="38"/>
      <c r="K177" s="108"/>
      <c r="M177" s="106">
        <f t="shared" si="24"/>
        <v>0</v>
      </c>
      <c r="N177" s="106"/>
      <c r="O177" s="28"/>
      <c r="P177" s="30">
        <f t="shared" si="27"/>
        <v>0</v>
      </c>
      <c r="R177" s="55"/>
      <c r="S177" s="55"/>
      <c r="T177" s="55"/>
      <c r="U177" s="55"/>
      <c r="W177" s="4" t="str">
        <f t="shared" si="26"/>
        <v/>
      </c>
      <c r="AA177" s="22" t="s">
        <v>67</v>
      </c>
    </row>
    <row r="178" spans="2:27">
      <c r="B178" s="23" t="s">
        <v>114</v>
      </c>
      <c r="C178" s="23"/>
      <c r="D178" s="59" t="s">
        <v>92</v>
      </c>
      <c r="E178" s="59"/>
      <c r="G178" s="37"/>
      <c r="H178" s="37"/>
      <c r="I178" s="38"/>
      <c r="J178" s="38"/>
      <c r="K178" s="108"/>
      <c r="M178" s="106">
        <f t="shared" si="24"/>
        <v>0</v>
      </c>
      <c r="N178" s="106"/>
      <c r="O178" s="28"/>
      <c r="P178" s="30">
        <f t="shared" si="27"/>
        <v>0</v>
      </c>
      <c r="R178" s="55"/>
      <c r="S178" s="55"/>
      <c r="T178" s="55"/>
      <c r="U178" s="55"/>
      <c r="W178" s="4" t="str">
        <f t="shared" si="26"/>
        <v/>
      </c>
      <c r="AA178" s="22" t="s">
        <v>67</v>
      </c>
    </row>
    <row r="179" spans="2:27">
      <c r="B179" s="24" t="s">
        <v>114</v>
      </c>
      <c r="C179" s="24"/>
      <c r="D179" s="59" t="s">
        <v>92</v>
      </c>
      <c r="E179" s="60"/>
      <c r="G179" s="37"/>
      <c r="H179" s="37"/>
      <c r="I179" s="38"/>
      <c r="J179" s="38"/>
      <c r="K179" s="108"/>
      <c r="M179" s="106">
        <f t="shared" si="24"/>
        <v>0</v>
      </c>
      <c r="N179" s="106"/>
      <c r="O179" s="28"/>
      <c r="P179" s="30">
        <f t="shared" si="27"/>
        <v>0</v>
      </c>
      <c r="R179" s="55"/>
      <c r="S179" s="55"/>
      <c r="T179" s="55"/>
      <c r="U179" s="55"/>
      <c r="W179" s="4" t="str">
        <f t="shared" si="26"/>
        <v/>
      </c>
      <c r="AA179" s="22" t="s">
        <v>67</v>
      </c>
    </row>
    <row r="180" spans="2:27">
      <c r="B180" s="23" t="s">
        <v>114</v>
      </c>
      <c r="C180" s="23"/>
      <c r="D180" s="59" t="s">
        <v>92</v>
      </c>
      <c r="E180" s="59"/>
      <c r="G180" s="37"/>
      <c r="H180" s="37"/>
      <c r="I180" s="38"/>
      <c r="J180" s="38"/>
      <c r="K180" s="108"/>
      <c r="M180" s="106">
        <f t="shared" si="24"/>
        <v>0</v>
      </c>
      <c r="N180" s="106"/>
      <c r="O180" s="28"/>
      <c r="P180" s="30">
        <f t="shared" si="27"/>
        <v>0</v>
      </c>
      <c r="R180" s="55"/>
      <c r="S180" s="55"/>
      <c r="T180" s="55"/>
      <c r="U180" s="55"/>
      <c r="W180" s="4" t="str">
        <f t="shared" si="26"/>
        <v/>
      </c>
      <c r="AA180" s="22" t="s">
        <v>67</v>
      </c>
    </row>
    <row r="181" spans="2:27">
      <c r="B181" s="24" t="s">
        <v>114</v>
      </c>
      <c r="C181" s="23"/>
      <c r="D181" s="59" t="s">
        <v>92</v>
      </c>
      <c r="E181" s="60"/>
      <c r="G181" s="37"/>
      <c r="H181" s="37"/>
      <c r="I181" s="38"/>
      <c r="J181" s="38"/>
      <c r="K181" s="108"/>
      <c r="M181" s="106">
        <f t="shared" si="24"/>
        <v>0</v>
      </c>
      <c r="N181" s="106"/>
      <c r="O181" s="28"/>
      <c r="P181" s="30">
        <f t="shared" si="27"/>
        <v>0</v>
      </c>
      <c r="R181" s="55"/>
      <c r="S181" s="55"/>
      <c r="T181" s="55"/>
      <c r="U181" s="55"/>
      <c r="W181" s="4" t="str">
        <f t="shared" si="26"/>
        <v/>
      </c>
      <c r="AA181" s="22" t="s">
        <v>67</v>
      </c>
    </row>
    <row r="182" spans="2:27">
      <c r="B182" s="24" t="s">
        <v>114</v>
      </c>
      <c r="C182" s="23"/>
      <c r="D182" s="59" t="s">
        <v>92</v>
      </c>
      <c r="E182" s="60"/>
      <c r="G182" s="37"/>
      <c r="H182" s="37"/>
      <c r="I182" s="38"/>
      <c r="J182" s="38"/>
      <c r="K182" s="108"/>
      <c r="M182" s="106">
        <f t="shared" si="24"/>
        <v>0</v>
      </c>
      <c r="N182" s="106"/>
      <c r="O182" s="28"/>
      <c r="P182" s="30">
        <f t="shared" si="27"/>
        <v>0</v>
      </c>
      <c r="R182" s="55"/>
      <c r="S182" s="55"/>
      <c r="T182" s="55"/>
      <c r="U182" s="55"/>
      <c r="W182" s="4" t="str">
        <f t="shared" ref="W182:W188" si="28">IF(P182=0,"",P182-SUM(R182:U182))</f>
        <v/>
      </c>
      <c r="AA182" s="22" t="s">
        <v>67</v>
      </c>
    </row>
    <row r="183" spans="2:27">
      <c r="B183" s="23" t="s">
        <v>114</v>
      </c>
      <c r="C183" s="24"/>
      <c r="D183" s="59" t="s">
        <v>92</v>
      </c>
      <c r="E183" s="59"/>
      <c r="G183" s="37"/>
      <c r="H183" s="37"/>
      <c r="I183" s="38"/>
      <c r="J183" s="38"/>
      <c r="K183" s="108"/>
      <c r="M183" s="106">
        <f t="shared" si="24"/>
        <v>0</v>
      </c>
      <c r="N183" s="106"/>
      <c r="O183" s="28"/>
      <c r="P183" s="30">
        <f t="shared" si="27"/>
        <v>0</v>
      </c>
      <c r="R183" s="55"/>
      <c r="S183" s="55"/>
      <c r="T183" s="55"/>
      <c r="U183" s="55"/>
      <c r="W183" s="4" t="str">
        <f t="shared" si="28"/>
        <v/>
      </c>
      <c r="AA183" s="22" t="s">
        <v>67</v>
      </c>
    </row>
    <row r="184" spans="2:27">
      <c r="B184" s="24" t="s">
        <v>114</v>
      </c>
      <c r="C184" s="23"/>
      <c r="D184" s="59" t="s">
        <v>92</v>
      </c>
      <c r="E184" s="60"/>
      <c r="G184" s="37"/>
      <c r="H184" s="37"/>
      <c r="I184" s="38"/>
      <c r="J184" s="38"/>
      <c r="K184" s="108"/>
      <c r="M184" s="106">
        <f t="shared" si="24"/>
        <v>0</v>
      </c>
      <c r="N184" s="106"/>
      <c r="O184" s="28"/>
      <c r="P184" s="30">
        <f t="shared" si="27"/>
        <v>0</v>
      </c>
      <c r="R184" s="55"/>
      <c r="S184" s="55"/>
      <c r="T184" s="55"/>
      <c r="U184" s="55"/>
      <c r="W184" s="4" t="str">
        <f t="shared" si="28"/>
        <v/>
      </c>
      <c r="AA184" s="22" t="s">
        <v>67</v>
      </c>
    </row>
    <row r="185" spans="2:27">
      <c r="B185" s="23" t="s">
        <v>114</v>
      </c>
      <c r="C185" s="23"/>
      <c r="D185" s="59" t="s">
        <v>92</v>
      </c>
      <c r="E185" s="59"/>
      <c r="G185" s="37"/>
      <c r="H185" s="37"/>
      <c r="I185" s="38"/>
      <c r="J185" s="38"/>
      <c r="K185" s="108"/>
      <c r="M185" s="106">
        <f t="shared" si="24"/>
        <v>0</v>
      </c>
      <c r="N185" s="106"/>
      <c r="O185" s="28"/>
      <c r="P185" s="30">
        <f t="shared" si="27"/>
        <v>0</v>
      </c>
      <c r="R185" s="55"/>
      <c r="S185" s="55"/>
      <c r="T185" s="55"/>
      <c r="U185" s="55"/>
      <c r="W185" s="4" t="str">
        <f t="shared" si="28"/>
        <v/>
      </c>
      <c r="AA185" s="22" t="s">
        <v>67</v>
      </c>
    </row>
    <row r="186" spans="2:27">
      <c r="B186" s="24" t="s">
        <v>114</v>
      </c>
      <c r="C186" s="24"/>
      <c r="D186" s="59" t="s">
        <v>92</v>
      </c>
      <c r="E186" s="60"/>
      <c r="G186" s="37"/>
      <c r="H186" s="37"/>
      <c r="I186" s="38"/>
      <c r="J186" s="38"/>
      <c r="K186" s="108"/>
      <c r="M186" s="106">
        <f t="shared" si="24"/>
        <v>0</v>
      </c>
      <c r="N186" s="106"/>
      <c r="O186" s="28"/>
      <c r="P186" s="30">
        <f t="shared" si="27"/>
        <v>0</v>
      </c>
      <c r="R186" s="55"/>
      <c r="S186" s="55"/>
      <c r="T186" s="55"/>
      <c r="U186" s="55"/>
      <c r="W186" s="4" t="str">
        <f t="shared" si="28"/>
        <v/>
      </c>
      <c r="AA186" s="22" t="s">
        <v>67</v>
      </c>
    </row>
    <row r="187" spans="2:27">
      <c r="B187" s="23" t="s">
        <v>114</v>
      </c>
      <c r="C187" s="23"/>
      <c r="D187" s="59" t="s">
        <v>92</v>
      </c>
      <c r="E187" s="59"/>
      <c r="G187" s="37"/>
      <c r="H187" s="37"/>
      <c r="I187" s="38"/>
      <c r="J187" s="38"/>
      <c r="K187" s="108"/>
      <c r="M187" s="106">
        <f t="shared" si="24"/>
        <v>0</v>
      </c>
      <c r="N187" s="106"/>
      <c r="O187" s="28"/>
      <c r="P187" s="30">
        <f t="shared" si="27"/>
        <v>0</v>
      </c>
      <c r="R187" s="55"/>
      <c r="S187" s="55"/>
      <c r="T187" s="55"/>
      <c r="U187" s="55"/>
      <c r="W187" s="4" t="str">
        <f t="shared" si="28"/>
        <v/>
      </c>
      <c r="AA187" s="22" t="s">
        <v>67</v>
      </c>
    </row>
    <row r="188" spans="2:27">
      <c r="B188" s="24" t="s">
        <v>114</v>
      </c>
      <c r="C188" s="23"/>
      <c r="D188" s="59" t="s">
        <v>92</v>
      </c>
      <c r="E188" s="60"/>
      <c r="G188" s="37"/>
      <c r="H188" s="37"/>
      <c r="I188" s="38"/>
      <c r="J188" s="38"/>
      <c r="K188" s="108"/>
      <c r="M188" s="106">
        <f t="shared" si="24"/>
        <v>0</v>
      </c>
      <c r="N188" s="106"/>
      <c r="O188" s="28"/>
      <c r="P188" s="30">
        <f t="shared" si="27"/>
        <v>0</v>
      </c>
      <c r="R188" s="55"/>
      <c r="S188" s="55"/>
      <c r="T188" s="55"/>
      <c r="U188" s="55"/>
      <c r="W188" s="4" t="str">
        <f t="shared" si="28"/>
        <v/>
      </c>
      <c r="AA188" s="22" t="s">
        <v>67</v>
      </c>
    </row>
    <row r="189" spans="2:27">
      <c r="B189" s="24" t="s">
        <v>114</v>
      </c>
      <c r="C189" s="23"/>
      <c r="D189" s="59" t="s">
        <v>92</v>
      </c>
      <c r="E189" s="60"/>
      <c r="G189" s="37"/>
      <c r="H189" s="37"/>
      <c r="I189" s="38"/>
      <c r="J189" s="38"/>
      <c r="K189" s="108"/>
      <c r="M189" s="106">
        <f t="shared" si="24"/>
        <v>0</v>
      </c>
      <c r="N189" s="106"/>
      <c r="O189" s="28"/>
      <c r="P189" s="30">
        <f t="shared" si="27"/>
        <v>0</v>
      </c>
      <c r="R189" s="55"/>
      <c r="S189" s="55"/>
      <c r="T189" s="55"/>
      <c r="U189" s="55"/>
      <c r="W189" s="4" t="str">
        <f t="shared" ref="W189:W195" si="29">IF(P189=0,"",P189-SUM(R189:U189))</f>
        <v/>
      </c>
      <c r="AA189" s="22" t="s">
        <v>67</v>
      </c>
    </row>
    <row r="190" spans="2:27">
      <c r="B190" s="23" t="s">
        <v>114</v>
      </c>
      <c r="C190" s="24"/>
      <c r="D190" s="59" t="s">
        <v>92</v>
      </c>
      <c r="E190" s="59"/>
      <c r="G190" s="37"/>
      <c r="H190" s="37"/>
      <c r="I190" s="38"/>
      <c r="J190" s="38"/>
      <c r="K190" s="108"/>
      <c r="M190" s="106">
        <f t="shared" si="24"/>
        <v>0</v>
      </c>
      <c r="N190" s="106"/>
      <c r="O190" s="28"/>
      <c r="P190" s="30">
        <f t="shared" si="27"/>
        <v>0</v>
      </c>
      <c r="R190" s="55"/>
      <c r="S190" s="55"/>
      <c r="T190" s="55"/>
      <c r="U190" s="55"/>
      <c r="W190" s="4" t="str">
        <f t="shared" si="29"/>
        <v/>
      </c>
      <c r="AA190" s="22" t="s">
        <v>67</v>
      </c>
    </row>
    <row r="191" spans="2:27">
      <c r="B191" s="24" t="s">
        <v>114</v>
      </c>
      <c r="C191" s="23"/>
      <c r="D191" s="59" t="s">
        <v>92</v>
      </c>
      <c r="E191" s="60"/>
      <c r="G191" s="37"/>
      <c r="H191" s="37"/>
      <c r="I191" s="38"/>
      <c r="J191" s="38"/>
      <c r="K191" s="108"/>
      <c r="M191" s="106">
        <f t="shared" si="24"/>
        <v>0</v>
      </c>
      <c r="N191" s="106"/>
      <c r="O191" s="28"/>
      <c r="P191" s="30">
        <f t="shared" si="27"/>
        <v>0</v>
      </c>
      <c r="R191" s="55"/>
      <c r="S191" s="55"/>
      <c r="T191" s="55"/>
      <c r="U191" s="55"/>
      <c r="W191" s="4" t="str">
        <f t="shared" si="29"/>
        <v/>
      </c>
      <c r="AA191" s="22" t="s">
        <v>67</v>
      </c>
    </row>
    <row r="192" spans="2:27">
      <c r="B192" s="23" t="s">
        <v>114</v>
      </c>
      <c r="C192" s="23"/>
      <c r="D192" s="59" t="s">
        <v>92</v>
      </c>
      <c r="E192" s="59"/>
      <c r="G192" s="37"/>
      <c r="H192" s="37"/>
      <c r="I192" s="38"/>
      <c r="J192" s="38"/>
      <c r="K192" s="108"/>
      <c r="M192" s="106">
        <f t="shared" si="24"/>
        <v>0</v>
      </c>
      <c r="N192" s="106"/>
      <c r="O192" s="28"/>
      <c r="P192" s="30">
        <f t="shared" si="27"/>
        <v>0</v>
      </c>
      <c r="R192" s="55"/>
      <c r="S192" s="55"/>
      <c r="T192" s="55"/>
      <c r="U192" s="55"/>
      <c r="W192" s="4" t="str">
        <f t="shared" si="29"/>
        <v/>
      </c>
      <c r="AA192" s="22" t="s">
        <v>67</v>
      </c>
    </row>
    <row r="193" spans="1:27">
      <c r="B193" s="24" t="s">
        <v>114</v>
      </c>
      <c r="C193" s="24"/>
      <c r="D193" s="59" t="s">
        <v>92</v>
      </c>
      <c r="E193" s="60"/>
      <c r="G193" s="37"/>
      <c r="H193" s="37"/>
      <c r="I193" s="38"/>
      <c r="J193" s="38"/>
      <c r="K193" s="108"/>
      <c r="M193" s="106">
        <f t="shared" si="24"/>
        <v>0</v>
      </c>
      <c r="N193" s="106"/>
      <c r="O193" s="28"/>
      <c r="P193" s="30">
        <f t="shared" si="27"/>
        <v>0</v>
      </c>
      <c r="R193" s="55"/>
      <c r="S193" s="55"/>
      <c r="T193" s="55"/>
      <c r="U193" s="55"/>
      <c r="W193" s="4" t="str">
        <f t="shared" si="29"/>
        <v/>
      </c>
      <c r="AA193" s="22" t="s">
        <v>67</v>
      </c>
    </row>
    <row r="194" spans="1:27">
      <c r="B194" s="23" t="s">
        <v>114</v>
      </c>
      <c r="C194" s="23"/>
      <c r="D194" s="59" t="s">
        <v>92</v>
      </c>
      <c r="E194" s="59"/>
      <c r="G194" s="37"/>
      <c r="H194" s="37"/>
      <c r="I194" s="38"/>
      <c r="J194" s="38"/>
      <c r="K194" s="108"/>
      <c r="M194" s="106">
        <f t="shared" si="24"/>
        <v>0</v>
      </c>
      <c r="N194" s="106"/>
      <c r="O194" s="28"/>
      <c r="P194" s="30">
        <f t="shared" si="27"/>
        <v>0</v>
      </c>
      <c r="R194" s="55"/>
      <c r="S194" s="55"/>
      <c r="T194" s="55"/>
      <c r="U194" s="55"/>
      <c r="W194" s="4" t="str">
        <f t="shared" si="29"/>
        <v/>
      </c>
      <c r="AA194" s="22" t="s">
        <v>67</v>
      </c>
    </row>
    <row r="195" spans="1:27">
      <c r="B195" s="24" t="s">
        <v>114</v>
      </c>
      <c r="C195" s="23"/>
      <c r="D195" s="59" t="s">
        <v>92</v>
      </c>
      <c r="E195" s="60"/>
      <c r="G195" s="37"/>
      <c r="H195" s="37"/>
      <c r="I195" s="38"/>
      <c r="J195" s="38"/>
      <c r="K195" s="108"/>
      <c r="M195" s="106">
        <f t="shared" si="24"/>
        <v>0</v>
      </c>
      <c r="N195" s="106"/>
      <c r="O195" s="28"/>
      <c r="P195" s="30">
        <f t="shared" si="27"/>
        <v>0</v>
      </c>
      <c r="R195" s="55"/>
      <c r="S195" s="55"/>
      <c r="T195" s="55"/>
      <c r="U195" s="55"/>
      <c r="W195" s="4" t="str">
        <f t="shared" si="29"/>
        <v/>
      </c>
      <c r="AA195" s="22" t="s">
        <v>67</v>
      </c>
    </row>
    <row r="196" spans="1:27" ht="6.75" customHeight="1">
      <c r="AA196" s="22" t="s">
        <v>67</v>
      </c>
    </row>
    <row r="197" spans="1:27" s="1" customFormat="1">
      <c r="B197" s="31"/>
      <c r="C197" s="41"/>
      <c r="D197" s="31" t="s">
        <v>116</v>
      </c>
      <c r="E197" s="32"/>
      <c r="F197" s="32"/>
      <c r="G197" s="33"/>
      <c r="H197" s="33"/>
      <c r="I197" s="32"/>
      <c r="J197" s="32"/>
      <c r="K197" s="32"/>
      <c r="L197" s="32"/>
      <c r="M197" s="34"/>
      <c r="N197" s="34"/>
      <c r="O197" s="34"/>
      <c r="P197" s="34"/>
      <c r="Q197" s="34"/>
      <c r="R197" s="34"/>
      <c r="S197" s="34"/>
      <c r="T197" s="34"/>
      <c r="U197" s="34"/>
      <c r="V197" s="34"/>
      <c r="W197" s="34"/>
      <c r="X197" s="34"/>
      <c r="Y197" s="34"/>
      <c r="AA197" s="22" t="s">
        <v>67</v>
      </c>
    </row>
    <row r="198" spans="1:27" ht="6.75" customHeight="1">
      <c r="AA198" s="22" t="s">
        <v>67</v>
      </c>
    </row>
    <row r="199" spans="1:27">
      <c r="B199" s="17" t="s">
        <v>114</v>
      </c>
      <c r="C199" s="17" t="s">
        <v>94</v>
      </c>
      <c r="D199" s="6" t="str">
        <f>"Nicht anrechenbare Kosten "&amp;$B199</f>
        <v>Nicht anrechenbare Kosten AP5</v>
      </c>
      <c r="E199" s="6"/>
      <c r="G199" s="57"/>
      <c r="H199" s="57"/>
      <c r="I199" s="6"/>
      <c r="J199" s="6"/>
      <c r="K199" s="6"/>
      <c r="P199" s="30">
        <f>SUMIFS(P172:P195,$I172:$I195,"Nein")</f>
        <v>0</v>
      </c>
      <c r="R199" s="30">
        <f>SUMIFS(R172:R195,$I172:$I195,"Nein")</f>
        <v>0</v>
      </c>
      <c r="S199" s="30">
        <f>SUMIFS(S172:S195,$I172:$I195,"Nein")</f>
        <v>0</v>
      </c>
      <c r="T199" s="30">
        <f>SUMIFS(T172:T195,$I172:$I195,"Nein")</f>
        <v>0</v>
      </c>
      <c r="U199" s="30">
        <f>SUMIFS(U172:U195,$I172:$I195,"Nein")</f>
        <v>0</v>
      </c>
      <c r="AA199" s="22" t="s">
        <v>67</v>
      </c>
    </row>
    <row r="200" spans="1:27">
      <c r="B200" s="17" t="s">
        <v>114</v>
      </c>
      <c r="C200" s="17" t="s">
        <v>95</v>
      </c>
      <c r="D200" s="6" t="str">
        <f>"Anrechenbare Kosten "&amp;B200</f>
        <v>Anrechenbare Kosten AP5</v>
      </c>
      <c r="E200" s="6"/>
      <c r="G200" s="57"/>
      <c r="H200" s="57"/>
      <c r="I200" s="6"/>
      <c r="J200" s="6"/>
      <c r="K200" s="6"/>
      <c r="P200" s="30">
        <f>SUMIFS(P172:P195,$I172:$I195,"Ja")</f>
        <v>0</v>
      </c>
      <c r="R200" s="30">
        <f>SUMIFS(R172:R195,$I172:$I195,"Ja")</f>
        <v>0</v>
      </c>
      <c r="S200" s="30">
        <f>SUMIFS(S172:S195,$I172:$I195,"Ja")</f>
        <v>0</v>
      </c>
      <c r="T200" s="30">
        <f>SUMIFS(T172:T195,$I172:$I195,"Ja")</f>
        <v>0</v>
      </c>
      <c r="U200" s="30">
        <f>SUMIFS(U172:U195,$I172:$I195,"Ja")</f>
        <v>0</v>
      </c>
      <c r="AA200" s="22" t="s">
        <v>67</v>
      </c>
    </row>
    <row r="201" spans="1:27" s="1" customFormat="1">
      <c r="B201" s="48" t="s">
        <v>114</v>
      </c>
      <c r="C201" s="48" t="s">
        <v>96</v>
      </c>
      <c r="D201" s="49" t="str">
        <f>"Gesamte Kosten "&amp;B201</f>
        <v>Gesamte Kosten AP5</v>
      </c>
      <c r="E201" s="49"/>
      <c r="F201" s="50"/>
      <c r="G201" s="51"/>
      <c r="H201" s="51"/>
      <c r="I201" s="49"/>
      <c r="J201" s="49"/>
      <c r="K201" s="49"/>
      <c r="L201" s="52"/>
      <c r="M201" s="52"/>
      <c r="N201" s="52"/>
      <c r="O201" s="52"/>
      <c r="P201" s="53">
        <f>SUM(P199:P200)</f>
        <v>0</v>
      </c>
      <c r="Q201" s="50"/>
      <c r="R201" s="53">
        <f>SUM(R199:R200)</f>
        <v>0</v>
      </c>
      <c r="S201" s="53">
        <f>SUM(S199:S200)</f>
        <v>0</v>
      </c>
      <c r="T201" s="53">
        <f>SUM(T199:T200)</f>
        <v>0</v>
      </c>
      <c r="U201" s="53">
        <f>SUM(U199:U200)</f>
        <v>0</v>
      </c>
      <c r="AA201" s="25" t="s">
        <v>67</v>
      </c>
    </row>
    <row r="202" spans="1:27" ht="6.75" customHeight="1">
      <c r="AA202" s="22" t="s">
        <v>67</v>
      </c>
    </row>
    <row r="203" spans="1:27">
      <c r="B203" s="17" t="s">
        <v>114</v>
      </c>
      <c r="C203" s="17" t="s">
        <v>97</v>
      </c>
      <c r="D203" s="6" t="s">
        <v>98</v>
      </c>
      <c r="E203" s="6"/>
      <c r="G203" s="57"/>
      <c r="H203" s="57"/>
      <c r="I203" s="6"/>
      <c r="J203" s="6"/>
      <c r="K203" s="6"/>
      <c r="P203" s="30">
        <f>SUMIFS(P172:P195,$J172:$J195,"&lt;&gt;"&amp;$D204)</f>
        <v>0</v>
      </c>
      <c r="R203" s="30">
        <f>SUMIFS(R172:R195,$J172:$J195,"&lt;&gt;"&amp;$D204)</f>
        <v>0</v>
      </c>
      <c r="S203" s="30">
        <f>SUMIFS(S172:S195,$J172:$J195,"&lt;&gt;"&amp;$D204)</f>
        <v>0</v>
      </c>
      <c r="T203" s="30">
        <f>SUMIFS(T172:T195,$J172:$J195,"&lt;&gt;"&amp;$D204)</f>
        <v>0</v>
      </c>
      <c r="U203" s="30">
        <f>SUMIFS(U172:U195,$J172:$J195,"&lt;&gt;"&amp;$D204)</f>
        <v>0</v>
      </c>
      <c r="AA203" s="22" t="s">
        <v>67</v>
      </c>
    </row>
    <row r="204" spans="1:27">
      <c r="B204" s="117" t="s">
        <v>114</v>
      </c>
      <c r="C204" s="117" t="s">
        <v>99</v>
      </c>
      <c r="D204" s="118" t="s">
        <v>100</v>
      </c>
      <c r="E204" s="118"/>
      <c r="F204" s="119"/>
      <c r="G204" s="120"/>
      <c r="H204" s="120"/>
      <c r="I204" s="118"/>
      <c r="J204" s="118"/>
      <c r="K204" s="118"/>
      <c r="L204" s="119"/>
      <c r="M204" s="119"/>
      <c r="N204" s="119"/>
      <c r="O204" s="119"/>
      <c r="P204" s="121">
        <f>SUMIFS(P172:P195,$J172:$J195,$D204)</f>
        <v>0</v>
      </c>
      <c r="Q204" s="119"/>
      <c r="R204" s="121">
        <f>SUMIFS(R172:R195,$J172:$J195,$D204)</f>
        <v>0</v>
      </c>
      <c r="S204" s="121">
        <f>SUMIFS(S172:S195,$J172:$J195,$D204)</f>
        <v>0</v>
      </c>
      <c r="T204" s="121">
        <f>SUMIFS(T172:T195,$J172:$J195,$D204)</f>
        <v>0</v>
      </c>
      <c r="U204" s="121">
        <f>SUMIFS(U172:U195,$J172:$J195,$D204)</f>
        <v>0</v>
      </c>
      <c r="V204" s="119"/>
      <c r="W204" s="119"/>
      <c r="X204" s="119"/>
      <c r="Y204" s="119"/>
      <c r="AA204" s="22" t="s">
        <v>67</v>
      </c>
    </row>
    <row r="205" spans="1:27">
      <c r="A205" s="26"/>
      <c r="B205" s="43"/>
      <c r="C205" s="43"/>
      <c r="D205" s="26"/>
      <c r="E205" s="26"/>
      <c r="F205" s="26"/>
      <c r="G205" s="26"/>
      <c r="H205" s="26"/>
      <c r="I205" s="26"/>
      <c r="J205" s="26"/>
      <c r="K205" s="26"/>
      <c r="L205" s="26"/>
      <c r="M205" s="26"/>
      <c r="N205" s="26"/>
      <c r="O205" s="26"/>
      <c r="P205" s="26"/>
      <c r="Q205" s="26"/>
      <c r="R205" s="26"/>
      <c r="S205" s="26"/>
      <c r="T205" s="26"/>
      <c r="U205" s="26"/>
      <c r="V205" s="16"/>
      <c r="W205" s="16"/>
      <c r="X205" s="16"/>
      <c r="Y205" s="16"/>
      <c r="AA205" s="22" t="s">
        <v>67</v>
      </c>
    </row>
    <row r="206" spans="1:27">
      <c r="A206" s="26"/>
      <c r="B206" s="43"/>
      <c r="C206" s="43"/>
      <c r="D206" s="26"/>
      <c r="E206" s="26"/>
      <c r="F206" s="26"/>
      <c r="G206" s="26"/>
      <c r="H206" s="26"/>
      <c r="I206" s="26"/>
      <c r="J206" s="26"/>
      <c r="K206" s="26"/>
      <c r="L206" s="26"/>
      <c r="M206" s="26"/>
      <c r="N206" s="26"/>
      <c r="O206" s="26"/>
      <c r="P206" s="26"/>
      <c r="Q206" s="26"/>
      <c r="R206" s="26"/>
      <c r="S206" s="26"/>
      <c r="T206" s="26"/>
      <c r="U206" s="26"/>
      <c r="V206" s="16"/>
      <c r="W206" s="16"/>
      <c r="X206" s="16"/>
      <c r="Y206" s="16"/>
      <c r="AA206" s="22" t="s">
        <v>67</v>
      </c>
    </row>
    <row r="207" spans="1:27">
      <c r="A207" s="11" t="str">
        <f>"Arbeitspaket 6 "&amp;D210</f>
        <v>Arbeitspaket 6 &lt;Name Arbeitspaket 6&gt;</v>
      </c>
      <c r="B207" s="40"/>
      <c r="C207" s="40"/>
      <c r="D207" s="12"/>
      <c r="E207" s="12"/>
      <c r="F207" s="12"/>
      <c r="G207" s="12"/>
      <c r="H207" s="12"/>
      <c r="I207" s="12"/>
      <c r="J207" s="12"/>
      <c r="K207" s="12"/>
      <c r="L207" s="12"/>
      <c r="M207" s="13"/>
      <c r="N207" s="13"/>
      <c r="O207" s="13"/>
      <c r="P207" s="14"/>
      <c r="Q207" s="12"/>
      <c r="R207" s="14"/>
      <c r="S207" s="13"/>
      <c r="T207" s="13"/>
      <c r="U207" s="13"/>
      <c r="V207" s="14"/>
      <c r="W207" s="13"/>
      <c r="X207" s="14"/>
      <c r="Y207" s="13"/>
      <c r="AA207" s="22" t="s">
        <v>67</v>
      </c>
    </row>
    <row r="208" spans="1:27" s="1" customFormat="1">
      <c r="B208" s="31"/>
      <c r="C208" s="41"/>
      <c r="D208" s="31" t="s">
        <v>117</v>
      </c>
      <c r="E208" s="32"/>
      <c r="F208" s="32"/>
      <c r="G208" s="33"/>
      <c r="H208" s="33"/>
      <c r="I208" s="32"/>
      <c r="J208" s="32"/>
      <c r="K208" s="32"/>
      <c r="L208" s="32"/>
      <c r="M208" s="34"/>
      <c r="N208" s="34"/>
      <c r="O208" s="34"/>
      <c r="P208" s="34"/>
      <c r="Q208" s="34"/>
      <c r="R208" s="34"/>
      <c r="S208" s="34"/>
      <c r="T208" s="34"/>
      <c r="U208" s="34"/>
      <c r="V208" s="34"/>
      <c r="W208" s="34"/>
      <c r="X208" s="34"/>
      <c r="Y208" s="34"/>
      <c r="AA208" s="22" t="s">
        <v>67</v>
      </c>
    </row>
    <row r="209" spans="2:27" ht="6.75" customHeight="1">
      <c r="AA209" s="22" t="s">
        <v>67</v>
      </c>
    </row>
    <row r="210" spans="2:27" s="1" customFormat="1">
      <c r="B210" s="109" t="s">
        <v>118</v>
      </c>
      <c r="C210" s="109">
        <v>0</v>
      </c>
      <c r="D210" s="110" t="s">
        <v>119</v>
      </c>
      <c r="E210" s="110"/>
      <c r="F210" s="111"/>
      <c r="G210" s="112">
        <f>MIN(G212:G235)</f>
        <v>0</v>
      </c>
      <c r="H210" s="112">
        <f>MAX(H212:H235)</f>
        <v>0</v>
      </c>
      <c r="I210" s="113"/>
      <c r="J210" s="113"/>
      <c r="K210" s="113"/>
      <c r="L210" s="111"/>
      <c r="M210" s="114"/>
      <c r="N210" s="114"/>
      <c r="O210" s="114"/>
      <c r="P210" s="114"/>
      <c r="Q210" s="111"/>
      <c r="R210" s="115"/>
      <c r="S210" s="115"/>
      <c r="T210" s="115"/>
      <c r="U210" s="115"/>
      <c r="V210" s="111"/>
      <c r="W210" s="116"/>
      <c r="X210" s="111"/>
      <c r="Y210" s="111"/>
      <c r="AA210" s="25" t="s">
        <v>67</v>
      </c>
    </row>
    <row r="211" spans="2:27" ht="6.75" customHeight="1">
      <c r="B211" s="42"/>
      <c r="C211" s="42"/>
      <c r="D211" s="16"/>
      <c r="E211" s="16"/>
      <c r="F211" s="16"/>
      <c r="G211" s="16"/>
      <c r="H211" s="16"/>
      <c r="I211" s="16"/>
      <c r="J211" s="16"/>
      <c r="K211" s="16"/>
      <c r="L211" s="16"/>
      <c r="M211" s="16"/>
      <c r="N211" s="16"/>
      <c r="O211" s="16"/>
      <c r="P211" s="26"/>
      <c r="Q211" s="16"/>
      <c r="R211" s="16"/>
      <c r="S211" s="16"/>
      <c r="T211" s="16"/>
      <c r="U211" s="16"/>
      <c r="V211" s="16"/>
      <c r="W211" s="16"/>
      <c r="X211" s="16"/>
      <c r="Y211" s="16"/>
      <c r="AA211" s="22" t="s">
        <v>67</v>
      </c>
    </row>
    <row r="212" spans="2:27">
      <c r="B212" s="23" t="s">
        <v>118</v>
      </c>
      <c r="C212" s="23"/>
      <c r="D212" s="59" t="s">
        <v>92</v>
      </c>
      <c r="E212" s="59"/>
      <c r="F212" s="16"/>
      <c r="G212" s="35"/>
      <c r="H212" s="35"/>
      <c r="I212" s="36"/>
      <c r="J212" s="36"/>
      <c r="K212" s="107"/>
      <c r="L212" s="16"/>
      <c r="M212" s="105">
        <f t="shared" ref="M212:M235" si="30">IFERROR(VLOOKUP($J212,Stundensatz,2,FALSE),)</f>
        <v>0</v>
      </c>
      <c r="N212" s="105"/>
      <c r="O212" s="27"/>
      <c r="P212" s="29">
        <f t="shared" ref="P212" si="31">IF(ISNUMBER(SEARCH("extern",$J212)),N212*O212,M212*O212)</f>
        <v>0</v>
      </c>
      <c r="Q212" s="16"/>
      <c r="R212" s="54"/>
      <c r="S212" s="54"/>
      <c r="T212" s="54"/>
      <c r="U212" s="54"/>
      <c r="W212" s="4" t="str">
        <f>IF(P212=0,"",P212-SUM(R212:U212))</f>
        <v/>
      </c>
      <c r="AA212" s="22" t="s">
        <v>67</v>
      </c>
    </row>
    <row r="213" spans="2:27">
      <c r="B213" s="24" t="s">
        <v>118</v>
      </c>
      <c r="C213" s="24"/>
      <c r="D213" s="59" t="s">
        <v>92</v>
      </c>
      <c r="E213" s="60"/>
      <c r="G213" s="37"/>
      <c r="H213" s="37"/>
      <c r="I213" s="38"/>
      <c r="J213" s="38"/>
      <c r="K213" s="108"/>
      <c r="M213" s="106">
        <f t="shared" si="30"/>
        <v>0</v>
      </c>
      <c r="N213" s="106"/>
      <c r="O213" s="28"/>
      <c r="P213" s="30">
        <f>IF(ISNUMBER(SEARCH("extern",$J213)),N213*O213,M213*O213)</f>
        <v>0</v>
      </c>
      <c r="R213" s="55"/>
      <c r="S213" s="55"/>
      <c r="T213" s="55"/>
      <c r="U213" s="55"/>
      <c r="W213" s="4" t="str">
        <f t="shared" ref="W213:W221" si="32">IF(P213=0,"",P213-SUM(R213:U213))</f>
        <v/>
      </c>
      <c r="AA213" s="22" t="s">
        <v>67</v>
      </c>
    </row>
    <row r="214" spans="2:27">
      <c r="B214" s="23" t="s">
        <v>118</v>
      </c>
      <c r="C214" s="23"/>
      <c r="D214" s="59" t="s">
        <v>92</v>
      </c>
      <c r="E214" s="59"/>
      <c r="G214" s="37"/>
      <c r="H214" s="37"/>
      <c r="I214" s="38"/>
      <c r="J214" s="38"/>
      <c r="K214" s="108"/>
      <c r="M214" s="106">
        <f t="shared" si="30"/>
        <v>0</v>
      </c>
      <c r="N214" s="106"/>
      <c r="O214" s="28"/>
      <c r="P214" s="30">
        <f t="shared" ref="P214:P235" si="33">IF(ISNUMBER(SEARCH("extern",$J214)),N214*O214,M214*O214)</f>
        <v>0</v>
      </c>
      <c r="R214" s="55"/>
      <c r="S214" s="55"/>
      <c r="T214" s="55"/>
      <c r="U214" s="55"/>
      <c r="W214" s="4" t="str">
        <f t="shared" si="32"/>
        <v/>
      </c>
      <c r="AA214" s="22" t="s">
        <v>67</v>
      </c>
    </row>
    <row r="215" spans="2:27">
      <c r="B215" s="24" t="s">
        <v>118</v>
      </c>
      <c r="C215" s="23"/>
      <c r="D215" s="59" t="s">
        <v>92</v>
      </c>
      <c r="E215" s="60"/>
      <c r="G215" s="37"/>
      <c r="H215" s="37"/>
      <c r="I215" s="38"/>
      <c r="J215" s="38"/>
      <c r="K215" s="108"/>
      <c r="M215" s="106">
        <f t="shared" si="30"/>
        <v>0</v>
      </c>
      <c r="N215" s="106"/>
      <c r="O215" s="28"/>
      <c r="P215" s="30">
        <f t="shared" si="33"/>
        <v>0</v>
      </c>
      <c r="R215" s="55"/>
      <c r="S215" s="55"/>
      <c r="T215" s="55"/>
      <c r="U215" s="55"/>
      <c r="W215" s="4" t="str">
        <f t="shared" si="32"/>
        <v/>
      </c>
      <c r="AA215" s="22" t="s">
        <v>67</v>
      </c>
    </row>
    <row r="216" spans="2:27">
      <c r="B216" s="23" t="s">
        <v>118</v>
      </c>
      <c r="C216" s="24"/>
      <c r="D216" s="59" t="s">
        <v>92</v>
      </c>
      <c r="E216" s="59"/>
      <c r="G216" s="37"/>
      <c r="H216" s="37"/>
      <c r="I216" s="38"/>
      <c r="J216" s="38"/>
      <c r="K216" s="108"/>
      <c r="M216" s="106">
        <f t="shared" si="30"/>
        <v>0</v>
      </c>
      <c r="N216" s="106"/>
      <c r="O216" s="28"/>
      <c r="P216" s="30">
        <f t="shared" si="33"/>
        <v>0</v>
      </c>
      <c r="R216" s="55"/>
      <c r="S216" s="55"/>
      <c r="T216" s="55"/>
      <c r="U216" s="55"/>
      <c r="W216" s="4" t="str">
        <f t="shared" si="32"/>
        <v/>
      </c>
      <c r="AA216" s="22" t="s">
        <v>67</v>
      </c>
    </row>
    <row r="217" spans="2:27">
      <c r="B217" s="24" t="s">
        <v>118</v>
      </c>
      <c r="C217" s="23"/>
      <c r="D217" s="59" t="s">
        <v>92</v>
      </c>
      <c r="E217" s="60"/>
      <c r="G217" s="37"/>
      <c r="H217" s="37"/>
      <c r="I217" s="38"/>
      <c r="J217" s="38"/>
      <c r="K217" s="108"/>
      <c r="M217" s="106">
        <f t="shared" si="30"/>
        <v>0</v>
      </c>
      <c r="N217" s="106"/>
      <c r="O217" s="28"/>
      <c r="P217" s="30">
        <f t="shared" si="33"/>
        <v>0</v>
      </c>
      <c r="R217" s="55"/>
      <c r="S217" s="55"/>
      <c r="T217" s="55"/>
      <c r="U217" s="55"/>
      <c r="W217" s="4" t="str">
        <f t="shared" si="32"/>
        <v/>
      </c>
      <c r="AA217" s="22" t="s">
        <v>67</v>
      </c>
    </row>
    <row r="218" spans="2:27">
      <c r="B218" s="23" t="s">
        <v>118</v>
      </c>
      <c r="C218" s="23"/>
      <c r="D218" s="59" t="s">
        <v>92</v>
      </c>
      <c r="E218" s="59"/>
      <c r="G218" s="37"/>
      <c r="H218" s="37"/>
      <c r="I218" s="38"/>
      <c r="J218" s="38"/>
      <c r="K218" s="108"/>
      <c r="M218" s="106">
        <f t="shared" si="30"/>
        <v>0</v>
      </c>
      <c r="N218" s="106"/>
      <c r="O218" s="28"/>
      <c r="P218" s="30">
        <f t="shared" si="33"/>
        <v>0</v>
      </c>
      <c r="R218" s="55"/>
      <c r="S218" s="55"/>
      <c r="T218" s="55"/>
      <c r="U218" s="55"/>
      <c r="W218" s="4" t="str">
        <f t="shared" si="32"/>
        <v/>
      </c>
      <c r="AA218" s="22" t="s">
        <v>67</v>
      </c>
    </row>
    <row r="219" spans="2:27">
      <c r="B219" s="24" t="s">
        <v>118</v>
      </c>
      <c r="C219" s="24"/>
      <c r="D219" s="59" t="s">
        <v>92</v>
      </c>
      <c r="E219" s="60"/>
      <c r="G219" s="37"/>
      <c r="H219" s="37"/>
      <c r="I219" s="38"/>
      <c r="J219" s="38"/>
      <c r="K219" s="108"/>
      <c r="M219" s="106">
        <f t="shared" si="30"/>
        <v>0</v>
      </c>
      <c r="N219" s="106"/>
      <c r="O219" s="28"/>
      <c r="P219" s="30">
        <f t="shared" si="33"/>
        <v>0</v>
      </c>
      <c r="R219" s="55"/>
      <c r="S219" s="55"/>
      <c r="T219" s="55"/>
      <c r="U219" s="55"/>
      <c r="W219" s="4" t="str">
        <f t="shared" si="32"/>
        <v/>
      </c>
      <c r="AA219" s="22" t="s">
        <v>67</v>
      </c>
    </row>
    <row r="220" spans="2:27">
      <c r="B220" s="23" t="s">
        <v>118</v>
      </c>
      <c r="C220" s="23"/>
      <c r="D220" s="59" t="s">
        <v>92</v>
      </c>
      <c r="E220" s="59"/>
      <c r="G220" s="37"/>
      <c r="H220" s="37"/>
      <c r="I220" s="38"/>
      <c r="J220" s="38"/>
      <c r="K220" s="108"/>
      <c r="M220" s="106">
        <f t="shared" si="30"/>
        <v>0</v>
      </c>
      <c r="N220" s="106"/>
      <c r="O220" s="28"/>
      <c r="P220" s="30">
        <f t="shared" si="33"/>
        <v>0</v>
      </c>
      <c r="R220" s="55"/>
      <c r="S220" s="55"/>
      <c r="T220" s="55"/>
      <c r="U220" s="55"/>
      <c r="W220" s="4" t="str">
        <f t="shared" si="32"/>
        <v/>
      </c>
      <c r="AA220" s="22" t="s">
        <v>67</v>
      </c>
    </row>
    <row r="221" spans="2:27">
      <c r="B221" s="24" t="s">
        <v>118</v>
      </c>
      <c r="C221" s="23"/>
      <c r="D221" s="59" t="s">
        <v>92</v>
      </c>
      <c r="E221" s="60"/>
      <c r="G221" s="37"/>
      <c r="H221" s="37"/>
      <c r="I221" s="38"/>
      <c r="J221" s="38"/>
      <c r="K221" s="108"/>
      <c r="M221" s="106">
        <f t="shared" si="30"/>
        <v>0</v>
      </c>
      <c r="N221" s="106"/>
      <c r="O221" s="28"/>
      <c r="P221" s="30">
        <f t="shared" si="33"/>
        <v>0</v>
      </c>
      <c r="R221" s="55"/>
      <c r="S221" s="55"/>
      <c r="T221" s="55"/>
      <c r="U221" s="55"/>
      <c r="W221" s="4" t="str">
        <f t="shared" si="32"/>
        <v/>
      </c>
      <c r="AA221" s="22" t="s">
        <v>67</v>
      </c>
    </row>
    <row r="222" spans="2:27">
      <c r="B222" s="24" t="s">
        <v>118</v>
      </c>
      <c r="C222" s="23"/>
      <c r="D222" s="59" t="s">
        <v>92</v>
      </c>
      <c r="E222" s="60"/>
      <c r="G222" s="37"/>
      <c r="H222" s="37"/>
      <c r="I222" s="38"/>
      <c r="J222" s="38"/>
      <c r="K222" s="108"/>
      <c r="M222" s="106">
        <f t="shared" si="30"/>
        <v>0</v>
      </c>
      <c r="N222" s="106"/>
      <c r="O222" s="28"/>
      <c r="P222" s="30">
        <f t="shared" si="33"/>
        <v>0</v>
      </c>
      <c r="R222" s="55"/>
      <c r="S222" s="55"/>
      <c r="T222" s="55"/>
      <c r="U222" s="55"/>
      <c r="W222" s="4" t="str">
        <f t="shared" ref="W222:W228" si="34">IF(P222=0,"",P222-SUM(R222:U222))</f>
        <v/>
      </c>
      <c r="AA222" s="22" t="s">
        <v>67</v>
      </c>
    </row>
    <row r="223" spans="2:27">
      <c r="B223" s="23" t="s">
        <v>118</v>
      </c>
      <c r="C223" s="24"/>
      <c r="D223" s="59" t="s">
        <v>92</v>
      </c>
      <c r="E223" s="59"/>
      <c r="G223" s="37"/>
      <c r="H223" s="37"/>
      <c r="I223" s="38"/>
      <c r="J223" s="38"/>
      <c r="K223" s="108"/>
      <c r="M223" s="106">
        <f t="shared" si="30"/>
        <v>0</v>
      </c>
      <c r="N223" s="106"/>
      <c r="O223" s="28"/>
      <c r="P223" s="30">
        <f t="shared" si="33"/>
        <v>0</v>
      </c>
      <c r="R223" s="55"/>
      <c r="S223" s="55"/>
      <c r="T223" s="55"/>
      <c r="U223" s="55"/>
      <c r="W223" s="4" t="str">
        <f t="shared" si="34"/>
        <v/>
      </c>
      <c r="AA223" s="22" t="s">
        <v>67</v>
      </c>
    </row>
    <row r="224" spans="2:27">
      <c r="B224" s="24" t="s">
        <v>118</v>
      </c>
      <c r="C224" s="23"/>
      <c r="D224" s="59" t="s">
        <v>92</v>
      </c>
      <c r="E224" s="60"/>
      <c r="G224" s="37"/>
      <c r="H224" s="37"/>
      <c r="I224" s="38"/>
      <c r="J224" s="38"/>
      <c r="K224" s="108"/>
      <c r="M224" s="106">
        <f t="shared" si="30"/>
        <v>0</v>
      </c>
      <c r="N224" s="106"/>
      <c r="O224" s="28"/>
      <c r="P224" s="30">
        <f t="shared" si="33"/>
        <v>0</v>
      </c>
      <c r="R224" s="55"/>
      <c r="S224" s="55"/>
      <c r="T224" s="55"/>
      <c r="U224" s="55"/>
      <c r="W224" s="4" t="str">
        <f t="shared" si="34"/>
        <v/>
      </c>
      <c r="AA224" s="22" t="s">
        <v>67</v>
      </c>
    </row>
    <row r="225" spans="2:27">
      <c r="B225" s="23" t="s">
        <v>118</v>
      </c>
      <c r="C225" s="23"/>
      <c r="D225" s="59" t="s">
        <v>92</v>
      </c>
      <c r="E225" s="59"/>
      <c r="G225" s="37"/>
      <c r="H225" s="37"/>
      <c r="I225" s="38"/>
      <c r="J225" s="38"/>
      <c r="K225" s="108"/>
      <c r="M225" s="106">
        <f t="shared" si="30"/>
        <v>0</v>
      </c>
      <c r="N225" s="106"/>
      <c r="O225" s="28"/>
      <c r="P225" s="30">
        <f t="shared" si="33"/>
        <v>0</v>
      </c>
      <c r="R225" s="55"/>
      <c r="S225" s="55"/>
      <c r="T225" s="55"/>
      <c r="U225" s="55"/>
      <c r="W225" s="4" t="str">
        <f t="shared" si="34"/>
        <v/>
      </c>
      <c r="AA225" s="22" t="s">
        <v>67</v>
      </c>
    </row>
    <row r="226" spans="2:27">
      <c r="B226" s="24" t="s">
        <v>118</v>
      </c>
      <c r="C226" s="24"/>
      <c r="D226" s="59" t="s">
        <v>92</v>
      </c>
      <c r="E226" s="60"/>
      <c r="G226" s="37"/>
      <c r="H226" s="37"/>
      <c r="I226" s="38"/>
      <c r="J226" s="38"/>
      <c r="K226" s="108"/>
      <c r="M226" s="106">
        <f t="shared" si="30"/>
        <v>0</v>
      </c>
      <c r="N226" s="106"/>
      <c r="O226" s="28"/>
      <c r="P226" s="30">
        <f t="shared" si="33"/>
        <v>0</v>
      </c>
      <c r="R226" s="55"/>
      <c r="S226" s="55"/>
      <c r="T226" s="55"/>
      <c r="U226" s="55"/>
      <c r="W226" s="4" t="str">
        <f t="shared" si="34"/>
        <v/>
      </c>
      <c r="AA226" s="22" t="s">
        <v>67</v>
      </c>
    </row>
    <row r="227" spans="2:27">
      <c r="B227" s="23" t="s">
        <v>118</v>
      </c>
      <c r="C227" s="23"/>
      <c r="D227" s="59" t="s">
        <v>92</v>
      </c>
      <c r="E227" s="59"/>
      <c r="G227" s="37"/>
      <c r="H227" s="37"/>
      <c r="I227" s="38"/>
      <c r="J227" s="38"/>
      <c r="K227" s="108"/>
      <c r="M227" s="106">
        <f t="shared" si="30"/>
        <v>0</v>
      </c>
      <c r="N227" s="106"/>
      <c r="O227" s="28"/>
      <c r="P227" s="30">
        <f t="shared" si="33"/>
        <v>0</v>
      </c>
      <c r="R227" s="55"/>
      <c r="S227" s="55"/>
      <c r="T227" s="55"/>
      <c r="U227" s="55"/>
      <c r="W227" s="4" t="str">
        <f t="shared" si="34"/>
        <v/>
      </c>
      <c r="AA227" s="22" t="s">
        <v>67</v>
      </c>
    </row>
    <row r="228" spans="2:27">
      <c r="B228" s="24" t="s">
        <v>118</v>
      </c>
      <c r="C228" s="23"/>
      <c r="D228" s="59" t="s">
        <v>92</v>
      </c>
      <c r="E228" s="60"/>
      <c r="G228" s="37"/>
      <c r="H228" s="37"/>
      <c r="I228" s="38"/>
      <c r="J228" s="38"/>
      <c r="K228" s="108"/>
      <c r="M228" s="106">
        <f t="shared" si="30"/>
        <v>0</v>
      </c>
      <c r="N228" s="106"/>
      <c r="O228" s="28"/>
      <c r="P228" s="30">
        <f t="shared" si="33"/>
        <v>0</v>
      </c>
      <c r="R228" s="55"/>
      <c r="S228" s="55"/>
      <c r="T228" s="55"/>
      <c r="U228" s="55"/>
      <c r="W228" s="4" t="str">
        <f t="shared" si="34"/>
        <v/>
      </c>
      <c r="AA228" s="22" t="s">
        <v>67</v>
      </c>
    </row>
    <row r="229" spans="2:27">
      <c r="B229" s="24" t="s">
        <v>118</v>
      </c>
      <c r="C229" s="23"/>
      <c r="D229" s="59" t="s">
        <v>92</v>
      </c>
      <c r="E229" s="60"/>
      <c r="G229" s="37"/>
      <c r="H229" s="37"/>
      <c r="I229" s="38"/>
      <c r="J229" s="38"/>
      <c r="K229" s="108"/>
      <c r="M229" s="106">
        <f t="shared" si="30"/>
        <v>0</v>
      </c>
      <c r="N229" s="106"/>
      <c r="O229" s="28"/>
      <c r="P229" s="30">
        <f t="shared" si="33"/>
        <v>0</v>
      </c>
      <c r="R229" s="55"/>
      <c r="S229" s="55"/>
      <c r="T229" s="55"/>
      <c r="U229" s="55"/>
      <c r="W229" s="4" t="str">
        <f t="shared" ref="W229:W235" si="35">IF(P229=0,"",P229-SUM(R229:U229))</f>
        <v/>
      </c>
      <c r="AA229" s="22" t="s">
        <v>67</v>
      </c>
    </row>
    <row r="230" spans="2:27">
      <c r="B230" s="23" t="s">
        <v>118</v>
      </c>
      <c r="C230" s="24"/>
      <c r="D230" s="59" t="s">
        <v>92</v>
      </c>
      <c r="E230" s="59"/>
      <c r="G230" s="37"/>
      <c r="H230" s="37"/>
      <c r="I230" s="38"/>
      <c r="J230" s="38"/>
      <c r="K230" s="108"/>
      <c r="M230" s="106">
        <f t="shared" si="30"/>
        <v>0</v>
      </c>
      <c r="N230" s="106"/>
      <c r="O230" s="28"/>
      <c r="P230" s="30">
        <f t="shared" si="33"/>
        <v>0</v>
      </c>
      <c r="R230" s="55"/>
      <c r="S230" s="55"/>
      <c r="T230" s="55"/>
      <c r="U230" s="55"/>
      <c r="W230" s="4" t="str">
        <f t="shared" si="35"/>
        <v/>
      </c>
      <c r="AA230" s="22" t="s">
        <v>67</v>
      </c>
    </row>
    <row r="231" spans="2:27">
      <c r="B231" s="24" t="s">
        <v>118</v>
      </c>
      <c r="C231" s="23"/>
      <c r="D231" s="59" t="s">
        <v>92</v>
      </c>
      <c r="E231" s="60"/>
      <c r="G231" s="37"/>
      <c r="H231" s="37"/>
      <c r="I231" s="38"/>
      <c r="J231" s="38"/>
      <c r="K231" s="108"/>
      <c r="M231" s="106">
        <f t="shared" si="30"/>
        <v>0</v>
      </c>
      <c r="N231" s="106"/>
      <c r="O231" s="28"/>
      <c r="P231" s="30">
        <f t="shared" si="33"/>
        <v>0</v>
      </c>
      <c r="R231" s="55"/>
      <c r="S231" s="55"/>
      <c r="T231" s="55"/>
      <c r="U231" s="55"/>
      <c r="W231" s="4" t="str">
        <f t="shared" si="35"/>
        <v/>
      </c>
      <c r="AA231" s="22" t="s">
        <v>67</v>
      </c>
    </row>
    <row r="232" spans="2:27">
      <c r="B232" s="23" t="s">
        <v>118</v>
      </c>
      <c r="C232" s="23"/>
      <c r="D232" s="59" t="s">
        <v>92</v>
      </c>
      <c r="E232" s="59"/>
      <c r="G232" s="37"/>
      <c r="H232" s="37"/>
      <c r="I232" s="38"/>
      <c r="J232" s="38"/>
      <c r="K232" s="108"/>
      <c r="M232" s="106">
        <f t="shared" si="30"/>
        <v>0</v>
      </c>
      <c r="N232" s="106"/>
      <c r="O232" s="28"/>
      <c r="P232" s="30">
        <f t="shared" si="33"/>
        <v>0</v>
      </c>
      <c r="R232" s="55"/>
      <c r="S232" s="55"/>
      <c r="T232" s="55"/>
      <c r="U232" s="55"/>
      <c r="W232" s="4" t="str">
        <f t="shared" si="35"/>
        <v/>
      </c>
      <c r="AA232" s="22" t="s">
        <v>67</v>
      </c>
    </row>
    <row r="233" spans="2:27">
      <c r="B233" s="24" t="s">
        <v>118</v>
      </c>
      <c r="C233" s="24"/>
      <c r="D233" s="59" t="s">
        <v>92</v>
      </c>
      <c r="E233" s="60"/>
      <c r="G233" s="37"/>
      <c r="H233" s="37"/>
      <c r="I233" s="38"/>
      <c r="J233" s="38"/>
      <c r="K233" s="108"/>
      <c r="M233" s="106">
        <f t="shared" si="30"/>
        <v>0</v>
      </c>
      <c r="N233" s="106"/>
      <c r="O233" s="28"/>
      <c r="P233" s="30">
        <f t="shared" si="33"/>
        <v>0</v>
      </c>
      <c r="R233" s="55"/>
      <c r="S233" s="55"/>
      <c r="T233" s="55"/>
      <c r="U233" s="55"/>
      <c r="W233" s="4" t="str">
        <f t="shared" si="35"/>
        <v/>
      </c>
      <c r="AA233" s="22" t="s">
        <v>67</v>
      </c>
    </row>
    <row r="234" spans="2:27">
      <c r="B234" s="23" t="s">
        <v>118</v>
      </c>
      <c r="C234" s="23"/>
      <c r="D234" s="59" t="s">
        <v>92</v>
      </c>
      <c r="E234" s="59"/>
      <c r="G234" s="37"/>
      <c r="H234" s="37"/>
      <c r="I234" s="38"/>
      <c r="J234" s="38"/>
      <c r="K234" s="108"/>
      <c r="M234" s="106">
        <f t="shared" si="30"/>
        <v>0</v>
      </c>
      <c r="N234" s="106"/>
      <c r="O234" s="28"/>
      <c r="P234" s="30">
        <f t="shared" si="33"/>
        <v>0</v>
      </c>
      <c r="R234" s="55"/>
      <c r="S234" s="55"/>
      <c r="T234" s="55"/>
      <c r="U234" s="55"/>
      <c r="W234" s="4" t="str">
        <f t="shared" si="35"/>
        <v/>
      </c>
      <c r="AA234" s="22" t="s">
        <v>67</v>
      </c>
    </row>
    <row r="235" spans="2:27">
      <c r="B235" s="24" t="s">
        <v>118</v>
      </c>
      <c r="C235" s="23"/>
      <c r="D235" s="59" t="s">
        <v>92</v>
      </c>
      <c r="E235" s="60"/>
      <c r="G235" s="37"/>
      <c r="H235" s="37"/>
      <c r="I235" s="38"/>
      <c r="J235" s="38"/>
      <c r="K235" s="108"/>
      <c r="M235" s="106">
        <f t="shared" si="30"/>
        <v>0</v>
      </c>
      <c r="N235" s="106"/>
      <c r="O235" s="28"/>
      <c r="P235" s="30">
        <f t="shared" si="33"/>
        <v>0</v>
      </c>
      <c r="R235" s="55"/>
      <c r="S235" s="55"/>
      <c r="T235" s="55"/>
      <c r="U235" s="55"/>
      <c r="W235" s="4" t="str">
        <f t="shared" si="35"/>
        <v/>
      </c>
      <c r="AA235" s="22" t="s">
        <v>67</v>
      </c>
    </row>
    <row r="236" spans="2:27" ht="6.75" customHeight="1">
      <c r="AA236" s="22" t="s">
        <v>67</v>
      </c>
    </row>
    <row r="237" spans="2:27" s="1" customFormat="1">
      <c r="B237" s="31"/>
      <c r="C237" s="41"/>
      <c r="D237" s="31" t="s">
        <v>120</v>
      </c>
      <c r="E237" s="32"/>
      <c r="F237" s="32"/>
      <c r="G237" s="33"/>
      <c r="H237" s="33"/>
      <c r="I237" s="32"/>
      <c r="J237" s="32"/>
      <c r="K237" s="32"/>
      <c r="L237" s="32"/>
      <c r="M237" s="34"/>
      <c r="N237" s="34"/>
      <c r="O237" s="34"/>
      <c r="P237" s="34"/>
      <c r="Q237" s="34"/>
      <c r="R237" s="34"/>
      <c r="S237" s="34"/>
      <c r="T237" s="34"/>
      <c r="U237" s="34"/>
      <c r="V237" s="34"/>
      <c r="W237" s="34"/>
      <c r="X237" s="34"/>
      <c r="Y237" s="34"/>
      <c r="AA237" s="22" t="s">
        <v>67</v>
      </c>
    </row>
    <row r="238" spans="2:27" ht="6.75" customHeight="1">
      <c r="AA238" s="22" t="s">
        <v>67</v>
      </c>
    </row>
    <row r="239" spans="2:27">
      <c r="B239" s="17" t="s">
        <v>118</v>
      </c>
      <c r="C239" s="17" t="s">
        <v>94</v>
      </c>
      <c r="D239" s="6" t="str">
        <f>"Nicht anrechenbare Kosten "&amp;$B239</f>
        <v>Nicht anrechenbare Kosten AP6</v>
      </c>
      <c r="E239" s="6"/>
      <c r="G239" s="57"/>
      <c r="H239" s="57"/>
      <c r="I239" s="6"/>
      <c r="J239" s="6"/>
      <c r="K239" s="6"/>
      <c r="P239" s="30">
        <f>SUMIFS(P212:P235,$I212:$I235,"Nein")</f>
        <v>0</v>
      </c>
      <c r="R239" s="30">
        <f>SUMIFS(R212:R235,$I212:$I235,"Nein")</f>
        <v>0</v>
      </c>
      <c r="S239" s="30">
        <f>SUMIFS(S212:S235,$I212:$I235,"Nein")</f>
        <v>0</v>
      </c>
      <c r="T239" s="30">
        <f>SUMIFS(T212:T235,$I212:$I235,"Nein")</f>
        <v>0</v>
      </c>
      <c r="U239" s="30">
        <f>SUMIFS(U212:U235,$I212:$I235,"Nein")</f>
        <v>0</v>
      </c>
      <c r="AA239" s="22" t="s">
        <v>67</v>
      </c>
    </row>
    <row r="240" spans="2:27">
      <c r="B240" s="17" t="s">
        <v>118</v>
      </c>
      <c r="C240" s="17" t="s">
        <v>95</v>
      </c>
      <c r="D240" s="6" t="str">
        <f>"Anrechenbare Kosten "&amp;B240</f>
        <v>Anrechenbare Kosten AP6</v>
      </c>
      <c r="E240" s="6"/>
      <c r="G240" s="57"/>
      <c r="H240" s="57"/>
      <c r="I240" s="6"/>
      <c r="J240" s="6"/>
      <c r="K240" s="6"/>
      <c r="P240" s="30">
        <f>SUMIFS(P212:P235,$I212:$I235,"Ja")</f>
        <v>0</v>
      </c>
      <c r="R240" s="30">
        <f>SUMIFS(R212:R235,$I212:$I235,"Ja")</f>
        <v>0</v>
      </c>
      <c r="S240" s="30">
        <f>SUMIFS(S212:S235,$I212:$I235,"Ja")</f>
        <v>0</v>
      </c>
      <c r="T240" s="30">
        <f>SUMIFS(T212:T235,$I212:$I235,"Ja")</f>
        <v>0</v>
      </c>
      <c r="U240" s="30">
        <f>SUMIFS(U212:U235,$I212:$I235,"Ja")</f>
        <v>0</v>
      </c>
      <c r="AA240" s="22" t="s">
        <v>67</v>
      </c>
    </row>
    <row r="241" spans="1:27" s="1" customFormat="1">
      <c r="B241" s="48" t="s">
        <v>118</v>
      </c>
      <c r="C241" s="48" t="s">
        <v>96</v>
      </c>
      <c r="D241" s="49" t="str">
        <f>"Gesamte Kosten "&amp;B241</f>
        <v>Gesamte Kosten AP6</v>
      </c>
      <c r="E241" s="49"/>
      <c r="F241" s="50"/>
      <c r="G241" s="51"/>
      <c r="H241" s="51"/>
      <c r="I241" s="49"/>
      <c r="J241" s="49"/>
      <c r="K241" s="49"/>
      <c r="L241" s="52"/>
      <c r="M241" s="52"/>
      <c r="N241" s="52"/>
      <c r="O241" s="52"/>
      <c r="P241" s="53">
        <f>SUM(P239:P240)</f>
        <v>0</v>
      </c>
      <c r="Q241" s="50"/>
      <c r="R241" s="53">
        <f>SUM(R239:R240)</f>
        <v>0</v>
      </c>
      <c r="S241" s="53">
        <f>SUM(S239:S240)</f>
        <v>0</v>
      </c>
      <c r="T241" s="53">
        <f>SUM(T239:T240)</f>
        <v>0</v>
      </c>
      <c r="U241" s="53">
        <f>SUM(U239:U240)</f>
        <v>0</v>
      </c>
      <c r="AA241" s="25" t="s">
        <v>67</v>
      </c>
    </row>
    <row r="242" spans="1:27" ht="6.75" customHeight="1">
      <c r="AA242" s="22" t="s">
        <v>67</v>
      </c>
    </row>
    <row r="243" spans="1:27">
      <c r="B243" s="17" t="s">
        <v>118</v>
      </c>
      <c r="C243" s="17" t="s">
        <v>97</v>
      </c>
      <c r="D243" s="6" t="s">
        <v>98</v>
      </c>
      <c r="E243" s="6"/>
      <c r="G243" s="57"/>
      <c r="H243" s="57"/>
      <c r="I243" s="6"/>
      <c r="J243" s="6"/>
      <c r="K243" s="6"/>
      <c r="P243" s="30">
        <f>SUMIFS(P212:P235,$J212:$J235,"&lt;&gt;"&amp;$D244)</f>
        <v>0</v>
      </c>
      <c r="R243" s="30">
        <f>SUMIFS(R212:R235,$J212:$J235,"&lt;&gt;"&amp;$D244)</f>
        <v>0</v>
      </c>
      <c r="S243" s="30">
        <f>SUMIFS(S212:S235,$J212:$J235,"&lt;&gt;"&amp;$D244)</f>
        <v>0</v>
      </c>
      <c r="T243" s="30">
        <f>SUMIFS(T212:T235,$J212:$J235,"&lt;&gt;"&amp;$D244)</f>
        <v>0</v>
      </c>
      <c r="U243" s="30">
        <f>SUMIFS(U212:U235,$J212:$J235,"&lt;&gt;"&amp;$D244)</f>
        <v>0</v>
      </c>
      <c r="AA243" s="22" t="s">
        <v>67</v>
      </c>
    </row>
    <row r="244" spans="1:27">
      <c r="B244" s="117" t="s">
        <v>118</v>
      </c>
      <c r="C244" s="117" t="s">
        <v>99</v>
      </c>
      <c r="D244" s="118" t="s">
        <v>100</v>
      </c>
      <c r="E244" s="118"/>
      <c r="F244" s="119"/>
      <c r="G244" s="120"/>
      <c r="H244" s="120"/>
      <c r="I244" s="118"/>
      <c r="J244" s="118"/>
      <c r="K244" s="118"/>
      <c r="L244" s="119"/>
      <c r="M244" s="119"/>
      <c r="N244" s="119"/>
      <c r="O244" s="119"/>
      <c r="P244" s="121">
        <f>SUMIFS(P212:P235,$J212:$J235,$D244)</f>
        <v>0</v>
      </c>
      <c r="Q244" s="119"/>
      <c r="R244" s="121">
        <f>SUMIFS(R212:R235,$J212:$J235,$D244)</f>
        <v>0</v>
      </c>
      <c r="S244" s="121">
        <f>SUMIFS(S212:S235,$J212:$J235,$D244)</f>
        <v>0</v>
      </c>
      <c r="T244" s="121">
        <f>SUMIFS(T212:T235,$J212:$J235,$D244)</f>
        <v>0</v>
      </c>
      <c r="U244" s="121">
        <f>SUMIFS(U212:U235,$J212:$J235,$D244)</f>
        <v>0</v>
      </c>
      <c r="V244" s="119"/>
      <c r="W244" s="119"/>
      <c r="X244" s="119"/>
      <c r="Y244" s="119"/>
      <c r="AA244" s="22" t="s">
        <v>67</v>
      </c>
    </row>
    <row r="245" spans="1:27">
      <c r="A245" s="26"/>
      <c r="B245" s="43"/>
      <c r="C245" s="43"/>
      <c r="D245" s="26"/>
      <c r="E245" s="26"/>
      <c r="F245" s="26"/>
      <c r="G245" s="26"/>
      <c r="H245" s="26"/>
      <c r="I245" s="26"/>
      <c r="J245" s="26"/>
      <c r="K245" s="26"/>
      <c r="L245" s="26"/>
      <c r="M245" s="26"/>
      <c r="N245" s="26"/>
      <c r="O245" s="26"/>
      <c r="P245" s="26"/>
      <c r="Q245" s="26"/>
      <c r="R245" s="26"/>
      <c r="S245" s="26"/>
      <c r="T245" s="26"/>
      <c r="U245" s="26"/>
      <c r="V245" s="16"/>
      <c r="W245" s="16"/>
      <c r="X245" s="16"/>
      <c r="Y245" s="16"/>
      <c r="AA245" s="22" t="s">
        <v>67</v>
      </c>
    </row>
    <row r="246" spans="1:27">
      <c r="A246" s="26"/>
      <c r="B246" s="43"/>
      <c r="C246" s="43"/>
      <c r="D246" s="26"/>
      <c r="E246" s="26"/>
      <c r="F246" s="26"/>
      <c r="G246" s="26"/>
      <c r="H246" s="26"/>
      <c r="I246" s="26"/>
      <c r="J246" s="26"/>
      <c r="K246" s="26"/>
      <c r="L246" s="26"/>
      <c r="M246" s="26"/>
      <c r="N246" s="26"/>
      <c r="O246" s="26"/>
      <c r="P246" s="26"/>
      <c r="Q246" s="26"/>
      <c r="R246" s="26"/>
      <c r="S246" s="26"/>
      <c r="T246" s="26"/>
      <c r="U246" s="26"/>
      <c r="V246" s="16"/>
      <c r="W246" s="16"/>
      <c r="X246" s="16"/>
      <c r="Y246" s="16"/>
      <c r="AA246" s="22" t="s">
        <v>67</v>
      </c>
    </row>
    <row r="247" spans="1:27">
      <c r="A247" s="11" t="str">
        <f>"Arbeitspaket 7 "&amp;D250</f>
        <v>Arbeitspaket 7 &lt;Name Arbeitspaket 7&gt;</v>
      </c>
      <c r="B247" s="40"/>
      <c r="C247" s="40"/>
      <c r="D247" s="12"/>
      <c r="E247" s="12"/>
      <c r="F247" s="12"/>
      <c r="G247" s="12"/>
      <c r="H247" s="12"/>
      <c r="I247" s="12"/>
      <c r="J247" s="12"/>
      <c r="K247" s="12"/>
      <c r="L247" s="12"/>
      <c r="M247" s="13"/>
      <c r="N247" s="13"/>
      <c r="O247" s="13"/>
      <c r="P247" s="14"/>
      <c r="Q247" s="12"/>
      <c r="R247" s="14"/>
      <c r="S247" s="13"/>
      <c r="T247" s="13"/>
      <c r="U247" s="13"/>
      <c r="V247" s="14"/>
      <c r="W247" s="13"/>
      <c r="X247" s="14"/>
      <c r="Y247" s="13"/>
      <c r="AA247" s="22" t="s">
        <v>67</v>
      </c>
    </row>
    <row r="248" spans="1:27" s="1" customFormat="1">
      <c r="B248" s="31"/>
      <c r="C248" s="41"/>
      <c r="D248" s="31" t="s">
        <v>121</v>
      </c>
      <c r="E248" s="32"/>
      <c r="F248" s="32"/>
      <c r="G248" s="33"/>
      <c r="H248" s="33"/>
      <c r="I248" s="32"/>
      <c r="J248" s="32"/>
      <c r="K248" s="32"/>
      <c r="L248" s="32"/>
      <c r="M248" s="34"/>
      <c r="N248" s="34"/>
      <c r="O248" s="34"/>
      <c r="P248" s="34"/>
      <c r="Q248" s="34"/>
      <c r="R248" s="34"/>
      <c r="S248" s="34"/>
      <c r="T248" s="34"/>
      <c r="U248" s="34"/>
      <c r="V248" s="34"/>
      <c r="W248" s="34"/>
      <c r="X248" s="34"/>
      <c r="Y248" s="34"/>
      <c r="AA248" s="22" t="s">
        <v>67</v>
      </c>
    </row>
    <row r="249" spans="1:27" ht="6.75" customHeight="1">
      <c r="AA249" s="22" t="s">
        <v>67</v>
      </c>
    </row>
    <row r="250" spans="1:27" s="1" customFormat="1">
      <c r="B250" s="109" t="s">
        <v>122</v>
      </c>
      <c r="C250" s="109">
        <v>0</v>
      </c>
      <c r="D250" s="110" t="s">
        <v>123</v>
      </c>
      <c r="E250" s="110"/>
      <c r="F250" s="111"/>
      <c r="G250" s="112">
        <f>MIN(G252:G275)</f>
        <v>0</v>
      </c>
      <c r="H250" s="112">
        <f>MAX(H252:H275)</f>
        <v>0</v>
      </c>
      <c r="I250" s="113"/>
      <c r="J250" s="113"/>
      <c r="K250" s="113"/>
      <c r="L250" s="111"/>
      <c r="M250" s="114"/>
      <c r="N250" s="114"/>
      <c r="O250" s="114"/>
      <c r="P250" s="114"/>
      <c r="Q250" s="111"/>
      <c r="R250" s="115"/>
      <c r="S250" s="115"/>
      <c r="T250" s="115"/>
      <c r="U250" s="115"/>
      <c r="V250" s="111"/>
      <c r="W250" s="116"/>
      <c r="X250" s="111"/>
      <c r="Y250" s="111"/>
      <c r="AA250" s="25" t="s">
        <v>67</v>
      </c>
    </row>
    <row r="251" spans="1:27" ht="6.75" customHeight="1">
      <c r="B251" s="42"/>
      <c r="C251" s="42"/>
      <c r="D251" s="16"/>
      <c r="E251" s="16"/>
      <c r="F251" s="16"/>
      <c r="G251" s="16"/>
      <c r="H251" s="16"/>
      <c r="I251" s="16"/>
      <c r="J251" s="16"/>
      <c r="K251" s="16"/>
      <c r="L251" s="16"/>
      <c r="M251" s="16"/>
      <c r="N251" s="16"/>
      <c r="O251" s="16"/>
      <c r="P251" s="26"/>
      <c r="Q251" s="16"/>
      <c r="R251" s="16"/>
      <c r="S251" s="16"/>
      <c r="T251" s="16"/>
      <c r="U251" s="16"/>
      <c r="V251" s="16"/>
      <c r="W251" s="16"/>
      <c r="X251" s="16"/>
      <c r="Y251" s="16"/>
      <c r="AA251" s="22" t="s">
        <v>67</v>
      </c>
    </row>
    <row r="252" spans="1:27">
      <c r="B252" s="23" t="s">
        <v>122</v>
      </c>
      <c r="C252" s="23"/>
      <c r="D252" s="59" t="s">
        <v>92</v>
      </c>
      <c r="E252" s="59"/>
      <c r="F252" s="16"/>
      <c r="G252" s="35"/>
      <c r="H252" s="35"/>
      <c r="I252" s="36"/>
      <c r="J252" s="36"/>
      <c r="K252" s="107"/>
      <c r="L252" s="16"/>
      <c r="M252" s="105">
        <f t="shared" ref="M252:M275" si="36">IFERROR(VLOOKUP($J252,Stundensatz,2,FALSE),)</f>
        <v>0</v>
      </c>
      <c r="N252" s="105"/>
      <c r="O252" s="27"/>
      <c r="P252" s="29">
        <f t="shared" ref="P252" si="37">IF(ISNUMBER(SEARCH("extern",$J252)),N252*O252,M252*O252)</f>
        <v>0</v>
      </c>
      <c r="Q252" s="16"/>
      <c r="R252" s="54"/>
      <c r="S252" s="54"/>
      <c r="T252" s="54"/>
      <c r="U252" s="54"/>
      <c r="W252" s="4" t="str">
        <f>IF(P252=0,"",P252-SUM(R252:U252))</f>
        <v/>
      </c>
      <c r="AA252" s="22" t="s">
        <v>67</v>
      </c>
    </row>
    <row r="253" spans="1:27">
      <c r="B253" s="24" t="s">
        <v>122</v>
      </c>
      <c r="C253" s="24"/>
      <c r="D253" s="59" t="s">
        <v>92</v>
      </c>
      <c r="E253" s="60"/>
      <c r="G253" s="37"/>
      <c r="H253" s="37"/>
      <c r="I253" s="38"/>
      <c r="J253" s="38"/>
      <c r="K253" s="108"/>
      <c r="M253" s="106">
        <f t="shared" si="36"/>
        <v>0</v>
      </c>
      <c r="N253" s="106"/>
      <c r="O253" s="28"/>
      <c r="P253" s="30">
        <f>IF(ISNUMBER(SEARCH("extern",$J253)),N253*O253,M253*O253)</f>
        <v>0</v>
      </c>
      <c r="R253" s="55"/>
      <c r="S253" s="55"/>
      <c r="T253" s="55"/>
      <c r="U253" s="55"/>
      <c r="W253" s="4" t="str">
        <f t="shared" ref="W253:W275" si="38">IF(P253=0,"",P253-SUM(R253:U253))</f>
        <v/>
      </c>
      <c r="AA253" s="22" t="s">
        <v>67</v>
      </c>
    </row>
    <row r="254" spans="1:27">
      <c r="B254" s="23" t="s">
        <v>122</v>
      </c>
      <c r="C254" s="23"/>
      <c r="D254" s="59" t="s">
        <v>92</v>
      </c>
      <c r="E254" s="59"/>
      <c r="G254" s="37"/>
      <c r="H254" s="37"/>
      <c r="I254" s="38"/>
      <c r="J254" s="38"/>
      <c r="K254" s="108"/>
      <c r="M254" s="106">
        <f t="shared" si="36"/>
        <v>0</v>
      </c>
      <c r="N254" s="106"/>
      <c r="O254" s="28"/>
      <c r="P254" s="30">
        <f t="shared" ref="P254:P275" si="39">IF(ISNUMBER(SEARCH("extern",$J254)),N254*O254,M254*O254)</f>
        <v>0</v>
      </c>
      <c r="R254" s="55"/>
      <c r="S254" s="55"/>
      <c r="T254" s="55"/>
      <c r="U254" s="55"/>
      <c r="W254" s="4" t="str">
        <f t="shared" si="38"/>
        <v/>
      </c>
      <c r="AA254" s="22" t="s">
        <v>67</v>
      </c>
    </row>
    <row r="255" spans="1:27">
      <c r="B255" s="24" t="s">
        <v>122</v>
      </c>
      <c r="C255" s="23"/>
      <c r="D255" s="59" t="s">
        <v>92</v>
      </c>
      <c r="E255" s="60"/>
      <c r="G255" s="37"/>
      <c r="H255" s="37"/>
      <c r="I255" s="38"/>
      <c r="J255" s="38"/>
      <c r="K255" s="108"/>
      <c r="M255" s="106">
        <f t="shared" si="36"/>
        <v>0</v>
      </c>
      <c r="N255" s="106"/>
      <c r="O255" s="28"/>
      <c r="P255" s="30">
        <f t="shared" si="39"/>
        <v>0</v>
      </c>
      <c r="R255" s="55"/>
      <c r="S255" s="55"/>
      <c r="T255" s="55"/>
      <c r="U255" s="55"/>
      <c r="W255" s="4" t="str">
        <f t="shared" si="38"/>
        <v/>
      </c>
      <c r="AA255" s="22" t="s">
        <v>67</v>
      </c>
    </row>
    <row r="256" spans="1:27">
      <c r="B256" s="23" t="s">
        <v>122</v>
      </c>
      <c r="C256" s="24"/>
      <c r="D256" s="59" t="s">
        <v>92</v>
      </c>
      <c r="E256" s="59"/>
      <c r="G256" s="37"/>
      <c r="H256" s="37"/>
      <c r="I256" s="38"/>
      <c r="J256" s="38"/>
      <c r="K256" s="108"/>
      <c r="M256" s="106">
        <f t="shared" si="36"/>
        <v>0</v>
      </c>
      <c r="N256" s="106"/>
      <c r="O256" s="28"/>
      <c r="P256" s="30">
        <f t="shared" si="39"/>
        <v>0</v>
      </c>
      <c r="R256" s="55"/>
      <c r="S256" s="55"/>
      <c r="T256" s="55"/>
      <c r="U256" s="55"/>
      <c r="W256" s="4" t="str">
        <f t="shared" si="38"/>
        <v/>
      </c>
      <c r="AA256" s="22" t="s">
        <v>67</v>
      </c>
    </row>
    <row r="257" spans="2:27">
      <c r="B257" s="24" t="s">
        <v>122</v>
      </c>
      <c r="C257" s="23"/>
      <c r="D257" s="59" t="s">
        <v>92</v>
      </c>
      <c r="E257" s="60"/>
      <c r="G257" s="37"/>
      <c r="H257" s="37"/>
      <c r="I257" s="38"/>
      <c r="J257" s="38"/>
      <c r="K257" s="108"/>
      <c r="M257" s="106">
        <f t="shared" si="36"/>
        <v>0</v>
      </c>
      <c r="N257" s="106"/>
      <c r="O257" s="28"/>
      <c r="P257" s="30">
        <f t="shared" si="39"/>
        <v>0</v>
      </c>
      <c r="R257" s="55"/>
      <c r="S257" s="55"/>
      <c r="T257" s="55"/>
      <c r="U257" s="55"/>
      <c r="W257" s="4" t="str">
        <f t="shared" si="38"/>
        <v/>
      </c>
      <c r="AA257" s="22" t="s">
        <v>67</v>
      </c>
    </row>
    <row r="258" spans="2:27">
      <c r="B258" s="23" t="s">
        <v>122</v>
      </c>
      <c r="C258" s="23"/>
      <c r="D258" s="59" t="s">
        <v>92</v>
      </c>
      <c r="E258" s="59"/>
      <c r="G258" s="37"/>
      <c r="H258" s="37"/>
      <c r="I258" s="38"/>
      <c r="J258" s="38"/>
      <c r="K258" s="108"/>
      <c r="M258" s="106">
        <f t="shared" si="36"/>
        <v>0</v>
      </c>
      <c r="N258" s="106"/>
      <c r="O258" s="28"/>
      <c r="P258" s="30">
        <f t="shared" si="39"/>
        <v>0</v>
      </c>
      <c r="R258" s="55"/>
      <c r="S258" s="55"/>
      <c r="T258" s="55"/>
      <c r="U258" s="55"/>
      <c r="W258" s="4" t="str">
        <f t="shared" si="38"/>
        <v/>
      </c>
      <c r="AA258" s="22" t="s">
        <v>67</v>
      </c>
    </row>
    <row r="259" spans="2:27">
      <c r="B259" s="24" t="s">
        <v>122</v>
      </c>
      <c r="C259" s="24"/>
      <c r="D259" s="59" t="s">
        <v>92</v>
      </c>
      <c r="E259" s="60"/>
      <c r="G259" s="37"/>
      <c r="H259" s="37"/>
      <c r="I259" s="38"/>
      <c r="J259" s="38"/>
      <c r="K259" s="108"/>
      <c r="M259" s="106">
        <f t="shared" si="36"/>
        <v>0</v>
      </c>
      <c r="N259" s="106"/>
      <c r="O259" s="28"/>
      <c r="P259" s="30">
        <f t="shared" si="39"/>
        <v>0</v>
      </c>
      <c r="R259" s="55"/>
      <c r="S259" s="55"/>
      <c r="T259" s="55"/>
      <c r="U259" s="55"/>
      <c r="W259" s="4" t="str">
        <f t="shared" si="38"/>
        <v/>
      </c>
      <c r="AA259" s="22" t="s">
        <v>67</v>
      </c>
    </row>
    <row r="260" spans="2:27">
      <c r="B260" s="23" t="s">
        <v>122</v>
      </c>
      <c r="C260" s="23"/>
      <c r="D260" s="59" t="s">
        <v>92</v>
      </c>
      <c r="E260" s="59"/>
      <c r="G260" s="37"/>
      <c r="H260" s="37"/>
      <c r="I260" s="38"/>
      <c r="J260" s="38"/>
      <c r="K260" s="108"/>
      <c r="M260" s="106">
        <f t="shared" si="36"/>
        <v>0</v>
      </c>
      <c r="N260" s="106"/>
      <c r="O260" s="28"/>
      <c r="P260" s="30">
        <f t="shared" si="39"/>
        <v>0</v>
      </c>
      <c r="R260" s="55"/>
      <c r="S260" s="55"/>
      <c r="T260" s="55"/>
      <c r="U260" s="55"/>
      <c r="W260" s="4" t="str">
        <f t="shared" si="38"/>
        <v/>
      </c>
      <c r="AA260" s="22" t="s">
        <v>67</v>
      </c>
    </row>
    <row r="261" spans="2:27">
      <c r="B261" s="24" t="s">
        <v>122</v>
      </c>
      <c r="C261" s="23"/>
      <c r="D261" s="59" t="s">
        <v>92</v>
      </c>
      <c r="E261" s="60"/>
      <c r="G261" s="37"/>
      <c r="H261" s="37"/>
      <c r="I261" s="38"/>
      <c r="J261" s="38"/>
      <c r="K261" s="108"/>
      <c r="M261" s="106">
        <f t="shared" si="36"/>
        <v>0</v>
      </c>
      <c r="N261" s="106"/>
      <c r="O261" s="28"/>
      <c r="P261" s="30">
        <f t="shared" si="39"/>
        <v>0</v>
      </c>
      <c r="R261" s="55"/>
      <c r="S261" s="55"/>
      <c r="T261" s="55"/>
      <c r="U261" s="55"/>
      <c r="W261" s="4" t="str">
        <f t="shared" si="38"/>
        <v/>
      </c>
      <c r="AA261" s="22" t="s">
        <v>67</v>
      </c>
    </row>
    <row r="262" spans="2:27">
      <c r="B262" s="24" t="s">
        <v>122</v>
      </c>
      <c r="C262" s="23"/>
      <c r="D262" s="59" t="s">
        <v>92</v>
      </c>
      <c r="E262" s="60"/>
      <c r="G262" s="37"/>
      <c r="H262" s="37"/>
      <c r="I262" s="38"/>
      <c r="J262" s="38"/>
      <c r="K262" s="108"/>
      <c r="M262" s="106">
        <f t="shared" si="36"/>
        <v>0</v>
      </c>
      <c r="N262" s="106"/>
      <c r="O262" s="28"/>
      <c r="P262" s="30">
        <f t="shared" ref="P262:P268" si="40">IF(ISNUMBER(SEARCH("extern",$J262)),N262*O262,M262*O262)</f>
        <v>0</v>
      </c>
      <c r="R262" s="55"/>
      <c r="S262" s="55"/>
      <c r="T262" s="55"/>
      <c r="U262" s="55"/>
      <c r="W262" s="4" t="str">
        <f t="shared" ref="W262:W268" si="41">IF(P262=0,"",P262-SUM(R262:U262))</f>
        <v/>
      </c>
      <c r="AA262" s="22" t="s">
        <v>67</v>
      </c>
    </row>
    <row r="263" spans="2:27">
      <c r="B263" s="23" t="s">
        <v>122</v>
      </c>
      <c r="C263" s="24"/>
      <c r="D263" s="59" t="s">
        <v>92</v>
      </c>
      <c r="E263" s="59"/>
      <c r="G263" s="37"/>
      <c r="H263" s="37"/>
      <c r="I263" s="38"/>
      <c r="J263" s="38"/>
      <c r="K263" s="108"/>
      <c r="M263" s="106">
        <f t="shared" si="36"/>
        <v>0</v>
      </c>
      <c r="N263" s="106"/>
      <c r="O263" s="28"/>
      <c r="P263" s="30">
        <f t="shared" si="40"/>
        <v>0</v>
      </c>
      <c r="R263" s="55"/>
      <c r="S263" s="55"/>
      <c r="T263" s="55"/>
      <c r="U263" s="55"/>
      <c r="W263" s="4" t="str">
        <f t="shared" si="41"/>
        <v/>
      </c>
      <c r="AA263" s="22" t="s">
        <v>67</v>
      </c>
    </row>
    <row r="264" spans="2:27">
      <c r="B264" s="24" t="s">
        <v>122</v>
      </c>
      <c r="C264" s="23"/>
      <c r="D264" s="59" t="s">
        <v>92</v>
      </c>
      <c r="E264" s="60"/>
      <c r="G264" s="37"/>
      <c r="H264" s="37"/>
      <c r="I264" s="38"/>
      <c r="J264" s="38"/>
      <c r="K264" s="108"/>
      <c r="M264" s="106">
        <f t="shared" si="36"/>
        <v>0</v>
      </c>
      <c r="N264" s="106"/>
      <c r="O264" s="28"/>
      <c r="P264" s="30">
        <f t="shared" si="40"/>
        <v>0</v>
      </c>
      <c r="R264" s="55"/>
      <c r="S264" s="55"/>
      <c r="T264" s="55"/>
      <c r="U264" s="55"/>
      <c r="W264" s="4" t="str">
        <f t="shared" si="41"/>
        <v/>
      </c>
      <c r="AA264" s="22" t="s">
        <v>67</v>
      </c>
    </row>
    <row r="265" spans="2:27">
      <c r="B265" s="23" t="s">
        <v>122</v>
      </c>
      <c r="C265" s="23"/>
      <c r="D265" s="59" t="s">
        <v>92</v>
      </c>
      <c r="E265" s="59"/>
      <c r="G265" s="37"/>
      <c r="H265" s="37"/>
      <c r="I265" s="38"/>
      <c r="J265" s="38"/>
      <c r="K265" s="108"/>
      <c r="M265" s="106">
        <f t="shared" si="36"/>
        <v>0</v>
      </c>
      <c r="N265" s="106"/>
      <c r="O265" s="28"/>
      <c r="P265" s="30">
        <f t="shared" si="40"/>
        <v>0</v>
      </c>
      <c r="R265" s="55"/>
      <c r="S265" s="55"/>
      <c r="T265" s="55"/>
      <c r="U265" s="55"/>
      <c r="W265" s="4" t="str">
        <f t="shared" si="41"/>
        <v/>
      </c>
      <c r="AA265" s="22" t="s">
        <v>67</v>
      </c>
    </row>
    <row r="266" spans="2:27">
      <c r="B266" s="24" t="s">
        <v>122</v>
      </c>
      <c r="C266" s="24"/>
      <c r="D266" s="59" t="s">
        <v>92</v>
      </c>
      <c r="E266" s="60"/>
      <c r="G266" s="37"/>
      <c r="H266" s="37"/>
      <c r="I266" s="38"/>
      <c r="J266" s="38"/>
      <c r="K266" s="108"/>
      <c r="M266" s="106">
        <f t="shared" si="36"/>
        <v>0</v>
      </c>
      <c r="N266" s="106"/>
      <c r="O266" s="28"/>
      <c r="P266" s="30">
        <f t="shared" si="40"/>
        <v>0</v>
      </c>
      <c r="R266" s="55"/>
      <c r="S266" s="55"/>
      <c r="T266" s="55"/>
      <c r="U266" s="55"/>
      <c r="W266" s="4" t="str">
        <f t="shared" si="41"/>
        <v/>
      </c>
      <c r="AA266" s="22" t="s">
        <v>67</v>
      </c>
    </row>
    <row r="267" spans="2:27">
      <c r="B267" s="23" t="s">
        <v>122</v>
      </c>
      <c r="C267" s="23"/>
      <c r="D267" s="59" t="s">
        <v>92</v>
      </c>
      <c r="E267" s="59"/>
      <c r="G267" s="37"/>
      <c r="H267" s="37"/>
      <c r="I267" s="38"/>
      <c r="J267" s="38"/>
      <c r="K267" s="108"/>
      <c r="M267" s="106">
        <f t="shared" si="36"/>
        <v>0</v>
      </c>
      <c r="N267" s="106"/>
      <c r="O267" s="28"/>
      <c r="P267" s="30">
        <f t="shared" si="40"/>
        <v>0</v>
      </c>
      <c r="R267" s="55"/>
      <c r="S267" s="55"/>
      <c r="T267" s="55"/>
      <c r="U267" s="55"/>
      <c r="W267" s="4" t="str">
        <f t="shared" si="41"/>
        <v/>
      </c>
      <c r="AA267" s="22" t="s">
        <v>67</v>
      </c>
    </row>
    <row r="268" spans="2:27">
      <c r="B268" s="24" t="s">
        <v>122</v>
      </c>
      <c r="C268" s="23"/>
      <c r="D268" s="59" t="s">
        <v>92</v>
      </c>
      <c r="E268" s="60"/>
      <c r="G268" s="37"/>
      <c r="H268" s="37"/>
      <c r="I268" s="38"/>
      <c r="J268" s="38"/>
      <c r="K268" s="108"/>
      <c r="M268" s="106">
        <f t="shared" si="36"/>
        <v>0</v>
      </c>
      <c r="N268" s="106"/>
      <c r="O268" s="28"/>
      <c r="P268" s="30">
        <f t="shared" si="40"/>
        <v>0</v>
      </c>
      <c r="R268" s="55"/>
      <c r="S268" s="55"/>
      <c r="T268" s="55"/>
      <c r="U268" s="55"/>
      <c r="W268" s="4" t="str">
        <f t="shared" si="41"/>
        <v/>
      </c>
      <c r="AA268" s="22" t="s">
        <v>67</v>
      </c>
    </row>
    <row r="269" spans="2:27">
      <c r="B269" s="24" t="s">
        <v>122</v>
      </c>
      <c r="C269" s="23"/>
      <c r="D269" s="59" t="s">
        <v>92</v>
      </c>
      <c r="E269" s="60"/>
      <c r="G269" s="37"/>
      <c r="H269" s="37"/>
      <c r="I269" s="38"/>
      <c r="J269" s="38"/>
      <c r="K269" s="108"/>
      <c r="M269" s="106">
        <f t="shared" si="36"/>
        <v>0</v>
      </c>
      <c r="N269" s="106"/>
      <c r="O269" s="28"/>
      <c r="P269" s="30">
        <f t="shared" si="39"/>
        <v>0</v>
      </c>
      <c r="R269" s="55"/>
      <c r="S269" s="55"/>
      <c r="T269" s="55"/>
      <c r="U269" s="55"/>
      <c r="W269" s="4" t="str">
        <f t="shared" si="38"/>
        <v/>
      </c>
      <c r="AA269" s="22" t="s">
        <v>67</v>
      </c>
    </row>
    <row r="270" spans="2:27">
      <c r="B270" s="23" t="s">
        <v>122</v>
      </c>
      <c r="C270" s="24"/>
      <c r="D270" s="59" t="s">
        <v>92</v>
      </c>
      <c r="E270" s="59"/>
      <c r="G270" s="37"/>
      <c r="H270" s="37"/>
      <c r="I270" s="38"/>
      <c r="J270" s="38"/>
      <c r="K270" s="108"/>
      <c r="M270" s="106">
        <f t="shared" si="36"/>
        <v>0</v>
      </c>
      <c r="N270" s="106"/>
      <c r="O270" s="28"/>
      <c r="P270" s="30">
        <f t="shared" si="39"/>
        <v>0</v>
      </c>
      <c r="R270" s="55"/>
      <c r="S270" s="55"/>
      <c r="T270" s="55"/>
      <c r="U270" s="55"/>
      <c r="W270" s="4" t="str">
        <f t="shared" si="38"/>
        <v/>
      </c>
      <c r="AA270" s="22" t="s">
        <v>67</v>
      </c>
    </row>
    <row r="271" spans="2:27">
      <c r="B271" s="24" t="s">
        <v>122</v>
      </c>
      <c r="C271" s="23"/>
      <c r="D271" s="59" t="s">
        <v>92</v>
      </c>
      <c r="E271" s="60"/>
      <c r="G271" s="37"/>
      <c r="H271" s="37"/>
      <c r="I271" s="38"/>
      <c r="J271" s="38"/>
      <c r="K271" s="108"/>
      <c r="M271" s="106">
        <f t="shared" si="36"/>
        <v>0</v>
      </c>
      <c r="N271" s="106"/>
      <c r="O271" s="28"/>
      <c r="P271" s="30">
        <f t="shared" si="39"/>
        <v>0</v>
      </c>
      <c r="R271" s="55"/>
      <c r="S271" s="55"/>
      <c r="T271" s="55"/>
      <c r="U271" s="55"/>
      <c r="W271" s="4" t="str">
        <f t="shared" si="38"/>
        <v/>
      </c>
      <c r="AA271" s="22" t="s">
        <v>67</v>
      </c>
    </row>
    <row r="272" spans="2:27">
      <c r="B272" s="23" t="s">
        <v>122</v>
      </c>
      <c r="C272" s="23"/>
      <c r="D272" s="59" t="s">
        <v>92</v>
      </c>
      <c r="E272" s="59"/>
      <c r="G272" s="37"/>
      <c r="H272" s="37"/>
      <c r="I272" s="38"/>
      <c r="J272" s="38"/>
      <c r="K272" s="108"/>
      <c r="M272" s="106">
        <f t="shared" si="36"/>
        <v>0</v>
      </c>
      <c r="N272" s="106"/>
      <c r="O272" s="28"/>
      <c r="P272" s="30">
        <f t="shared" si="39"/>
        <v>0</v>
      </c>
      <c r="R272" s="55"/>
      <c r="S272" s="55"/>
      <c r="T272" s="55"/>
      <c r="U272" s="55"/>
      <c r="W272" s="4" t="str">
        <f t="shared" si="38"/>
        <v/>
      </c>
      <c r="AA272" s="22" t="s">
        <v>67</v>
      </c>
    </row>
    <row r="273" spans="1:27">
      <c r="B273" s="24" t="s">
        <v>122</v>
      </c>
      <c r="C273" s="24"/>
      <c r="D273" s="59" t="s">
        <v>92</v>
      </c>
      <c r="E273" s="60"/>
      <c r="G273" s="37"/>
      <c r="H273" s="37"/>
      <c r="I273" s="38"/>
      <c r="J273" s="38"/>
      <c r="K273" s="108"/>
      <c r="M273" s="106">
        <f t="shared" si="36"/>
        <v>0</v>
      </c>
      <c r="N273" s="106"/>
      <c r="O273" s="28"/>
      <c r="P273" s="30">
        <f t="shared" si="39"/>
        <v>0</v>
      </c>
      <c r="R273" s="55"/>
      <c r="S273" s="55"/>
      <c r="T273" s="55"/>
      <c r="U273" s="55"/>
      <c r="W273" s="4" t="str">
        <f t="shared" si="38"/>
        <v/>
      </c>
      <c r="AA273" s="22" t="s">
        <v>67</v>
      </c>
    </row>
    <row r="274" spans="1:27">
      <c r="B274" s="23" t="s">
        <v>122</v>
      </c>
      <c r="C274" s="23"/>
      <c r="D274" s="59" t="s">
        <v>92</v>
      </c>
      <c r="E274" s="59"/>
      <c r="G274" s="37"/>
      <c r="H274" s="37"/>
      <c r="I274" s="38"/>
      <c r="J274" s="38"/>
      <c r="K274" s="108"/>
      <c r="M274" s="106">
        <f t="shared" si="36"/>
        <v>0</v>
      </c>
      <c r="N274" s="106"/>
      <c r="O274" s="28"/>
      <c r="P274" s="30">
        <f t="shared" si="39"/>
        <v>0</v>
      </c>
      <c r="R274" s="55"/>
      <c r="S274" s="55"/>
      <c r="T274" s="55"/>
      <c r="U274" s="55"/>
      <c r="W274" s="4" t="str">
        <f t="shared" si="38"/>
        <v/>
      </c>
      <c r="AA274" s="22" t="s">
        <v>67</v>
      </c>
    </row>
    <row r="275" spans="1:27">
      <c r="B275" s="24" t="s">
        <v>122</v>
      </c>
      <c r="C275" s="23"/>
      <c r="D275" s="59" t="s">
        <v>92</v>
      </c>
      <c r="E275" s="60"/>
      <c r="G275" s="37"/>
      <c r="H275" s="37"/>
      <c r="I275" s="38"/>
      <c r="J275" s="38"/>
      <c r="K275" s="108"/>
      <c r="M275" s="106">
        <f t="shared" si="36"/>
        <v>0</v>
      </c>
      <c r="N275" s="106"/>
      <c r="O275" s="28"/>
      <c r="P275" s="30">
        <f t="shared" si="39"/>
        <v>0</v>
      </c>
      <c r="R275" s="55"/>
      <c r="S275" s="55"/>
      <c r="T275" s="55"/>
      <c r="U275" s="55"/>
      <c r="W275" s="4" t="str">
        <f t="shared" si="38"/>
        <v/>
      </c>
      <c r="AA275" s="22" t="s">
        <v>67</v>
      </c>
    </row>
    <row r="276" spans="1:27" ht="6.75" customHeight="1">
      <c r="AA276" s="22" t="s">
        <v>67</v>
      </c>
    </row>
    <row r="277" spans="1:27" s="1" customFormat="1">
      <c r="B277" s="31"/>
      <c r="C277" s="41"/>
      <c r="D277" s="31" t="s">
        <v>124</v>
      </c>
      <c r="E277" s="32"/>
      <c r="F277" s="32"/>
      <c r="G277" s="33"/>
      <c r="H277" s="33"/>
      <c r="I277" s="32"/>
      <c r="J277" s="32"/>
      <c r="K277" s="32"/>
      <c r="L277" s="32"/>
      <c r="M277" s="34"/>
      <c r="N277" s="34"/>
      <c r="O277" s="34"/>
      <c r="P277" s="34"/>
      <c r="Q277" s="34"/>
      <c r="R277" s="34"/>
      <c r="S277" s="34"/>
      <c r="T277" s="34"/>
      <c r="U277" s="34"/>
      <c r="V277" s="34"/>
      <c r="W277" s="34"/>
      <c r="X277" s="34"/>
      <c r="Y277" s="34"/>
      <c r="AA277" s="22" t="s">
        <v>67</v>
      </c>
    </row>
    <row r="278" spans="1:27" ht="6.75" customHeight="1">
      <c r="AA278" s="22" t="s">
        <v>67</v>
      </c>
    </row>
    <row r="279" spans="1:27">
      <c r="B279" s="17" t="s">
        <v>122</v>
      </c>
      <c r="C279" s="17" t="s">
        <v>94</v>
      </c>
      <c r="D279" s="6" t="str">
        <f>"Nicht anrechenbare Kosten "&amp;$B279</f>
        <v>Nicht anrechenbare Kosten AP7</v>
      </c>
      <c r="E279" s="6"/>
      <c r="G279" s="57"/>
      <c r="H279" s="57"/>
      <c r="I279" s="6"/>
      <c r="J279" s="6"/>
      <c r="K279" s="6"/>
      <c r="P279" s="30">
        <f>SUMIFS(P252:P275,$I252:$I275,"Nein")</f>
        <v>0</v>
      </c>
      <c r="R279" s="30">
        <f>SUMIFS(R252:R275,$I252:$I275,"Nein")</f>
        <v>0</v>
      </c>
      <c r="S279" s="30">
        <f>SUMIFS(S252:S275,$I252:$I275,"Nein")</f>
        <v>0</v>
      </c>
      <c r="T279" s="30">
        <f>SUMIFS(T252:T275,$I252:$I275,"Nein")</f>
        <v>0</v>
      </c>
      <c r="U279" s="30">
        <f>SUMIFS(U252:U275,$I252:$I275,"Nein")</f>
        <v>0</v>
      </c>
      <c r="AA279" s="22" t="s">
        <v>67</v>
      </c>
    </row>
    <row r="280" spans="1:27">
      <c r="B280" s="17" t="s">
        <v>122</v>
      </c>
      <c r="C280" s="17" t="s">
        <v>95</v>
      </c>
      <c r="D280" s="6" t="str">
        <f>"Anrechenbare Kosten "&amp;B280</f>
        <v>Anrechenbare Kosten AP7</v>
      </c>
      <c r="E280" s="6"/>
      <c r="G280" s="57"/>
      <c r="H280" s="57"/>
      <c r="I280" s="6"/>
      <c r="J280" s="6"/>
      <c r="K280" s="6"/>
      <c r="P280" s="30">
        <f>SUMIFS(P252:P275,$I252:$I275,"Ja")</f>
        <v>0</v>
      </c>
      <c r="R280" s="30">
        <f>SUMIFS(R252:R275,$I252:$I275,"Ja")</f>
        <v>0</v>
      </c>
      <c r="S280" s="30">
        <f>SUMIFS(S252:S275,$I252:$I275,"Ja")</f>
        <v>0</v>
      </c>
      <c r="T280" s="30">
        <f>SUMIFS(T252:T275,$I252:$I275,"Ja")</f>
        <v>0</v>
      </c>
      <c r="U280" s="30">
        <f>SUMIFS(U252:U275,$I252:$I275,"Ja")</f>
        <v>0</v>
      </c>
      <c r="AA280" s="22" t="s">
        <v>67</v>
      </c>
    </row>
    <row r="281" spans="1:27" s="1" customFormat="1">
      <c r="B281" s="48" t="s">
        <v>122</v>
      </c>
      <c r="C281" s="48" t="s">
        <v>96</v>
      </c>
      <c r="D281" s="49" t="str">
        <f>"Gesamte Kosten "&amp;B281</f>
        <v>Gesamte Kosten AP7</v>
      </c>
      <c r="E281" s="49"/>
      <c r="F281" s="50"/>
      <c r="G281" s="51"/>
      <c r="H281" s="51"/>
      <c r="I281" s="49"/>
      <c r="J281" s="49"/>
      <c r="K281" s="49"/>
      <c r="L281" s="52"/>
      <c r="M281" s="52"/>
      <c r="N281" s="52"/>
      <c r="O281" s="52"/>
      <c r="P281" s="53">
        <f>SUM(P279:P280)</f>
        <v>0</v>
      </c>
      <c r="Q281" s="50"/>
      <c r="R281" s="53">
        <f>SUM(R279:R280)</f>
        <v>0</v>
      </c>
      <c r="S281" s="53">
        <f>SUM(S279:S280)</f>
        <v>0</v>
      </c>
      <c r="T281" s="53">
        <f>SUM(T279:T280)</f>
        <v>0</v>
      </c>
      <c r="U281" s="53">
        <f>SUM(U279:U280)</f>
        <v>0</v>
      </c>
      <c r="AA281" s="25" t="s">
        <v>67</v>
      </c>
    </row>
    <row r="282" spans="1:27" ht="6.75" customHeight="1">
      <c r="AA282" s="22" t="s">
        <v>67</v>
      </c>
    </row>
    <row r="283" spans="1:27">
      <c r="B283" s="17" t="s">
        <v>122</v>
      </c>
      <c r="C283" s="17" t="s">
        <v>97</v>
      </c>
      <c r="D283" s="6" t="s">
        <v>98</v>
      </c>
      <c r="E283" s="6"/>
      <c r="G283" s="57"/>
      <c r="H283" s="57"/>
      <c r="I283" s="6"/>
      <c r="J283" s="6"/>
      <c r="K283" s="6"/>
      <c r="P283" s="30">
        <f>SUMIFS(P252:P275,$J252:$J275,"&lt;&gt;"&amp;$D284)</f>
        <v>0</v>
      </c>
      <c r="R283" s="30">
        <f>SUMIFS(R252:R275,$J252:$J275,"&lt;&gt;"&amp;$D284)</f>
        <v>0</v>
      </c>
      <c r="S283" s="30">
        <f>SUMIFS(S252:S275,$J252:$J275,"&lt;&gt;"&amp;$D284)</f>
        <v>0</v>
      </c>
      <c r="T283" s="30">
        <f>SUMIFS(T252:T275,$J252:$J275,"&lt;&gt;"&amp;$D284)</f>
        <v>0</v>
      </c>
      <c r="U283" s="30">
        <f>SUMIFS(U252:U275,$J252:$J275,"&lt;&gt;"&amp;$D284)</f>
        <v>0</v>
      </c>
      <c r="AA283" s="22" t="s">
        <v>67</v>
      </c>
    </row>
    <row r="284" spans="1:27">
      <c r="B284" s="117" t="s">
        <v>122</v>
      </c>
      <c r="C284" s="117" t="s">
        <v>99</v>
      </c>
      <c r="D284" s="118" t="s">
        <v>100</v>
      </c>
      <c r="E284" s="118"/>
      <c r="F284" s="119"/>
      <c r="G284" s="120"/>
      <c r="H284" s="120"/>
      <c r="I284" s="118"/>
      <c r="J284" s="118"/>
      <c r="K284" s="118"/>
      <c r="L284" s="119"/>
      <c r="M284" s="119"/>
      <c r="N284" s="119"/>
      <c r="O284" s="119"/>
      <c r="P284" s="121">
        <f>SUMIFS(P252:P275,$J252:$J275,$D284)</f>
        <v>0</v>
      </c>
      <c r="Q284" s="119"/>
      <c r="R284" s="121">
        <f>SUMIFS(R252:R275,$J252:$J275,$D284)</f>
        <v>0</v>
      </c>
      <c r="S284" s="121">
        <f>SUMIFS(S252:S275,$J252:$J275,$D284)</f>
        <v>0</v>
      </c>
      <c r="T284" s="121">
        <f>SUMIFS(T252:T275,$J252:$J275,$D284)</f>
        <v>0</v>
      </c>
      <c r="U284" s="121">
        <f>SUMIFS(U252:U275,$J252:$J275,$D284)</f>
        <v>0</v>
      </c>
      <c r="V284" s="119"/>
      <c r="W284" s="119"/>
      <c r="X284" s="119"/>
      <c r="Y284" s="119"/>
      <c r="AA284" s="22" t="s">
        <v>67</v>
      </c>
    </row>
    <row r="285" spans="1:27">
      <c r="A285" s="26"/>
      <c r="B285" s="43"/>
      <c r="C285" s="43"/>
      <c r="D285" s="26"/>
      <c r="E285" s="26"/>
      <c r="F285" s="26"/>
      <c r="G285" s="26"/>
      <c r="H285" s="26"/>
      <c r="I285" s="26"/>
      <c r="J285" s="26"/>
      <c r="K285" s="26"/>
      <c r="L285" s="26"/>
      <c r="M285" s="26"/>
      <c r="N285" s="26"/>
      <c r="O285" s="26"/>
      <c r="P285" s="26"/>
      <c r="Q285" s="26"/>
      <c r="R285" s="26"/>
      <c r="S285" s="26"/>
      <c r="T285" s="26"/>
      <c r="U285" s="26"/>
      <c r="V285" s="16"/>
      <c r="W285" s="16"/>
      <c r="X285" s="16"/>
      <c r="Y285" s="16"/>
      <c r="AA285" s="22" t="s">
        <v>67</v>
      </c>
    </row>
    <row r="286" spans="1:27">
      <c r="A286" s="26"/>
      <c r="B286" s="43"/>
      <c r="C286" s="43"/>
      <c r="D286" s="26"/>
      <c r="E286" s="26"/>
      <c r="F286" s="26"/>
      <c r="G286" s="26"/>
      <c r="H286" s="26"/>
      <c r="I286" s="26"/>
      <c r="J286" s="26"/>
      <c r="K286" s="26"/>
      <c r="L286" s="26"/>
      <c r="M286" s="26"/>
      <c r="N286" s="26"/>
      <c r="O286" s="26"/>
      <c r="P286" s="26"/>
      <c r="Q286" s="26"/>
      <c r="R286" s="26"/>
      <c r="S286" s="26"/>
      <c r="T286" s="26"/>
      <c r="U286" s="26"/>
      <c r="V286" s="16"/>
      <c r="W286" s="16"/>
      <c r="X286" s="16"/>
      <c r="Y286" s="16"/>
      <c r="AA286" s="22" t="s">
        <v>67</v>
      </c>
    </row>
    <row r="287" spans="1:27">
      <c r="A287" s="11" t="str">
        <f>"Arbeitspaket 8 "&amp;D290</f>
        <v>Arbeitspaket 8 &lt;Name Arbeitspaket 8&gt;</v>
      </c>
      <c r="B287" s="40"/>
      <c r="C287" s="40"/>
      <c r="D287" s="12"/>
      <c r="E287" s="12"/>
      <c r="F287" s="12"/>
      <c r="G287" s="12"/>
      <c r="H287" s="12"/>
      <c r="I287" s="12"/>
      <c r="J287" s="12"/>
      <c r="K287" s="12"/>
      <c r="L287" s="12"/>
      <c r="M287" s="13"/>
      <c r="N287" s="13"/>
      <c r="O287" s="13"/>
      <c r="P287" s="14"/>
      <c r="Q287" s="12"/>
      <c r="R287" s="14"/>
      <c r="S287" s="13"/>
      <c r="T287" s="13"/>
      <c r="U287" s="13"/>
      <c r="V287" s="14"/>
      <c r="W287" s="13"/>
      <c r="X287" s="14"/>
      <c r="Y287" s="13"/>
      <c r="AA287" s="22" t="s">
        <v>67</v>
      </c>
    </row>
    <row r="288" spans="1:27" s="1" customFormat="1">
      <c r="B288" s="31"/>
      <c r="C288" s="41"/>
      <c r="D288" s="31" t="s">
        <v>125</v>
      </c>
      <c r="E288" s="32"/>
      <c r="F288" s="32"/>
      <c r="G288" s="33"/>
      <c r="H288" s="33"/>
      <c r="I288" s="32"/>
      <c r="J288" s="32"/>
      <c r="K288" s="32"/>
      <c r="L288" s="32"/>
      <c r="M288" s="34"/>
      <c r="N288" s="34"/>
      <c r="O288" s="34"/>
      <c r="P288" s="34"/>
      <c r="Q288" s="34"/>
      <c r="R288" s="34"/>
      <c r="S288" s="34"/>
      <c r="T288" s="34"/>
      <c r="U288" s="34"/>
      <c r="V288" s="34"/>
      <c r="W288" s="34"/>
      <c r="X288" s="34"/>
      <c r="Y288" s="34"/>
      <c r="AA288" s="22" t="s">
        <v>67</v>
      </c>
    </row>
    <row r="289" spans="2:27" ht="6.75" customHeight="1">
      <c r="AA289" s="22" t="s">
        <v>67</v>
      </c>
    </row>
    <row r="290" spans="2:27" s="1" customFormat="1">
      <c r="B290" s="109" t="s">
        <v>126</v>
      </c>
      <c r="C290" s="109">
        <v>0</v>
      </c>
      <c r="D290" s="110" t="s">
        <v>127</v>
      </c>
      <c r="E290" s="110"/>
      <c r="F290" s="111"/>
      <c r="G290" s="112">
        <f>MIN(G292:G315)</f>
        <v>0</v>
      </c>
      <c r="H290" s="112">
        <f>MAX(H292:H315)</f>
        <v>0</v>
      </c>
      <c r="I290" s="113"/>
      <c r="J290" s="113"/>
      <c r="K290" s="113"/>
      <c r="L290" s="111"/>
      <c r="M290" s="114"/>
      <c r="N290" s="114"/>
      <c r="O290" s="114"/>
      <c r="P290" s="114"/>
      <c r="Q290" s="111"/>
      <c r="R290" s="115"/>
      <c r="S290" s="115"/>
      <c r="T290" s="115"/>
      <c r="U290" s="115"/>
      <c r="V290" s="111"/>
      <c r="W290" s="116"/>
      <c r="X290" s="111"/>
      <c r="Y290" s="111"/>
      <c r="AA290" s="25" t="s">
        <v>67</v>
      </c>
    </row>
    <row r="291" spans="2:27" ht="6.75" customHeight="1">
      <c r="B291" s="42"/>
      <c r="C291" s="42"/>
      <c r="D291" s="16"/>
      <c r="E291" s="16"/>
      <c r="F291" s="16"/>
      <c r="G291" s="16"/>
      <c r="H291" s="16"/>
      <c r="I291" s="16"/>
      <c r="J291" s="16"/>
      <c r="K291" s="16"/>
      <c r="L291" s="16"/>
      <c r="M291" s="16"/>
      <c r="N291" s="16"/>
      <c r="O291" s="16"/>
      <c r="P291" s="26"/>
      <c r="Q291" s="16"/>
      <c r="R291" s="16"/>
      <c r="S291" s="16"/>
      <c r="T291" s="16"/>
      <c r="U291" s="16"/>
      <c r="V291" s="16"/>
      <c r="W291" s="16"/>
      <c r="X291" s="16"/>
      <c r="Y291" s="16"/>
      <c r="AA291" s="22" t="s">
        <v>67</v>
      </c>
    </row>
    <row r="292" spans="2:27">
      <c r="B292" s="23" t="s">
        <v>126</v>
      </c>
      <c r="C292" s="23"/>
      <c r="D292" s="59" t="s">
        <v>92</v>
      </c>
      <c r="E292" s="59"/>
      <c r="F292" s="16"/>
      <c r="G292" s="35"/>
      <c r="H292" s="35"/>
      <c r="I292" s="36"/>
      <c r="J292" s="36"/>
      <c r="K292" s="107"/>
      <c r="L292" s="16"/>
      <c r="M292" s="105">
        <f t="shared" ref="M292:M315" si="42">IFERROR(VLOOKUP($J292,Stundensatz,2,FALSE),)</f>
        <v>0</v>
      </c>
      <c r="N292" s="105"/>
      <c r="O292" s="27"/>
      <c r="P292" s="29">
        <f t="shared" ref="P292" si="43">IF(ISNUMBER(SEARCH("extern",$J292)),N292*O292,M292*O292)</f>
        <v>0</v>
      </c>
      <c r="Q292" s="16"/>
      <c r="R292" s="54"/>
      <c r="S292" s="54"/>
      <c r="T292" s="54"/>
      <c r="U292" s="54"/>
      <c r="W292" s="4" t="str">
        <f>IF(P292=0,"",P292-SUM(R292:U292))</f>
        <v/>
      </c>
      <c r="AA292" s="22" t="s">
        <v>67</v>
      </c>
    </row>
    <row r="293" spans="2:27">
      <c r="B293" s="24" t="s">
        <v>126</v>
      </c>
      <c r="C293" s="24"/>
      <c r="D293" s="59" t="s">
        <v>92</v>
      </c>
      <c r="E293" s="60"/>
      <c r="G293" s="37"/>
      <c r="H293" s="37"/>
      <c r="I293" s="38"/>
      <c r="J293" s="38"/>
      <c r="K293" s="108"/>
      <c r="M293" s="106">
        <f t="shared" si="42"/>
        <v>0</v>
      </c>
      <c r="N293" s="106"/>
      <c r="O293" s="28"/>
      <c r="P293" s="30">
        <f>IF(ISNUMBER(SEARCH("extern",$J293)),N293*O293,M293*O293)</f>
        <v>0</v>
      </c>
      <c r="R293" s="55"/>
      <c r="S293" s="55"/>
      <c r="T293" s="55"/>
      <c r="U293" s="55"/>
      <c r="W293" s="4" t="str">
        <f t="shared" ref="W293:W301" si="44">IF(P293=0,"",P293-SUM(R293:U293))</f>
        <v/>
      </c>
      <c r="AA293" s="22" t="s">
        <v>67</v>
      </c>
    </row>
    <row r="294" spans="2:27">
      <c r="B294" s="23" t="s">
        <v>126</v>
      </c>
      <c r="C294" s="23"/>
      <c r="D294" s="59" t="s">
        <v>92</v>
      </c>
      <c r="E294" s="59"/>
      <c r="G294" s="37"/>
      <c r="H294" s="37"/>
      <c r="I294" s="38"/>
      <c r="J294" s="38"/>
      <c r="K294" s="108"/>
      <c r="M294" s="106">
        <f t="shared" si="42"/>
        <v>0</v>
      </c>
      <c r="N294" s="106"/>
      <c r="O294" s="28"/>
      <c r="P294" s="30">
        <f t="shared" ref="P294:P315" si="45">IF(ISNUMBER(SEARCH("extern",$J294)),N294*O294,M294*O294)</f>
        <v>0</v>
      </c>
      <c r="R294" s="55"/>
      <c r="S294" s="55"/>
      <c r="T294" s="55"/>
      <c r="U294" s="55"/>
      <c r="W294" s="4" t="str">
        <f t="shared" si="44"/>
        <v/>
      </c>
      <c r="AA294" s="22" t="s">
        <v>67</v>
      </c>
    </row>
    <row r="295" spans="2:27">
      <c r="B295" s="24" t="s">
        <v>126</v>
      </c>
      <c r="C295" s="23"/>
      <c r="D295" s="59" t="s">
        <v>92</v>
      </c>
      <c r="E295" s="60"/>
      <c r="G295" s="37"/>
      <c r="H295" s="37"/>
      <c r="I295" s="38"/>
      <c r="J295" s="38"/>
      <c r="K295" s="108"/>
      <c r="M295" s="106">
        <f t="shared" si="42"/>
        <v>0</v>
      </c>
      <c r="N295" s="106"/>
      <c r="O295" s="28"/>
      <c r="P295" s="30">
        <f t="shared" si="45"/>
        <v>0</v>
      </c>
      <c r="R295" s="55"/>
      <c r="S295" s="55"/>
      <c r="T295" s="55"/>
      <c r="U295" s="55"/>
      <c r="W295" s="4" t="str">
        <f t="shared" si="44"/>
        <v/>
      </c>
      <c r="AA295" s="22" t="s">
        <v>67</v>
      </c>
    </row>
    <row r="296" spans="2:27">
      <c r="B296" s="23" t="s">
        <v>126</v>
      </c>
      <c r="C296" s="24"/>
      <c r="D296" s="59" t="s">
        <v>92</v>
      </c>
      <c r="E296" s="59"/>
      <c r="G296" s="37"/>
      <c r="H296" s="37"/>
      <c r="I296" s="38"/>
      <c r="J296" s="38"/>
      <c r="K296" s="108"/>
      <c r="M296" s="106">
        <f t="shared" si="42"/>
        <v>0</v>
      </c>
      <c r="N296" s="106"/>
      <c r="O296" s="28"/>
      <c r="P296" s="30">
        <f t="shared" si="45"/>
        <v>0</v>
      </c>
      <c r="R296" s="55"/>
      <c r="S296" s="55"/>
      <c r="T296" s="55"/>
      <c r="U296" s="55"/>
      <c r="W296" s="4" t="str">
        <f t="shared" si="44"/>
        <v/>
      </c>
      <c r="AA296" s="22" t="s">
        <v>67</v>
      </c>
    </row>
    <row r="297" spans="2:27">
      <c r="B297" s="24" t="s">
        <v>126</v>
      </c>
      <c r="C297" s="23"/>
      <c r="D297" s="59" t="s">
        <v>92</v>
      </c>
      <c r="E297" s="60"/>
      <c r="G297" s="37"/>
      <c r="H297" s="37"/>
      <c r="I297" s="38"/>
      <c r="J297" s="38"/>
      <c r="K297" s="108"/>
      <c r="M297" s="106">
        <f t="shared" si="42"/>
        <v>0</v>
      </c>
      <c r="N297" s="106"/>
      <c r="O297" s="28"/>
      <c r="P297" s="30">
        <f t="shared" si="45"/>
        <v>0</v>
      </c>
      <c r="R297" s="55"/>
      <c r="S297" s="55"/>
      <c r="T297" s="55"/>
      <c r="U297" s="55"/>
      <c r="W297" s="4" t="str">
        <f t="shared" si="44"/>
        <v/>
      </c>
      <c r="AA297" s="22" t="s">
        <v>67</v>
      </c>
    </row>
    <row r="298" spans="2:27">
      <c r="B298" s="23" t="s">
        <v>126</v>
      </c>
      <c r="C298" s="23"/>
      <c r="D298" s="59" t="s">
        <v>92</v>
      </c>
      <c r="E298" s="59"/>
      <c r="G298" s="37"/>
      <c r="H298" s="37"/>
      <c r="I298" s="38"/>
      <c r="J298" s="38"/>
      <c r="K298" s="108"/>
      <c r="M298" s="106">
        <f t="shared" si="42"/>
        <v>0</v>
      </c>
      <c r="N298" s="106"/>
      <c r="O298" s="28"/>
      <c r="P298" s="30">
        <f t="shared" si="45"/>
        <v>0</v>
      </c>
      <c r="R298" s="55"/>
      <c r="S298" s="55"/>
      <c r="T298" s="55"/>
      <c r="U298" s="55"/>
      <c r="W298" s="4" t="str">
        <f t="shared" si="44"/>
        <v/>
      </c>
      <c r="AA298" s="22" t="s">
        <v>67</v>
      </c>
    </row>
    <row r="299" spans="2:27">
      <c r="B299" s="24" t="s">
        <v>126</v>
      </c>
      <c r="C299" s="24"/>
      <c r="D299" s="59" t="s">
        <v>92</v>
      </c>
      <c r="E299" s="60"/>
      <c r="G299" s="37"/>
      <c r="H299" s="37"/>
      <c r="I299" s="38"/>
      <c r="J299" s="38"/>
      <c r="K299" s="108"/>
      <c r="M299" s="106">
        <f t="shared" si="42"/>
        <v>0</v>
      </c>
      <c r="N299" s="106"/>
      <c r="O299" s="28"/>
      <c r="P299" s="30">
        <f t="shared" si="45"/>
        <v>0</v>
      </c>
      <c r="R299" s="55"/>
      <c r="S299" s="55"/>
      <c r="T299" s="55"/>
      <c r="U299" s="55"/>
      <c r="W299" s="4" t="str">
        <f t="shared" si="44"/>
        <v/>
      </c>
      <c r="AA299" s="22" t="s">
        <v>67</v>
      </c>
    </row>
    <row r="300" spans="2:27">
      <c r="B300" s="23" t="s">
        <v>126</v>
      </c>
      <c r="C300" s="23"/>
      <c r="D300" s="59" t="s">
        <v>92</v>
      </c>
      <c r="E300" s="59"/>
      <c r="G300" s="37"/>
      <c r="H300" s="37"/>
      <c r="I300" s="38"/>
      <c r="J300" s="38"/>
      <c r="K300" s="108"/>
      <c r="M300" s="106">
        <f t="shared" si="42"/>
        <v>0</v>
      </c>
      <c r="N300" s="106"/>
      <c r="O300" s="28"/>
      <c r="P300" s="30">
        <f t="shared" si="45"/>
        <v>0</v>
      </c>
      <c r="R300" s="55"/>
      <c r="S300" s="55"/>
      <c r="T300" s="55"/>
      <c r="U300" s="55"/>
      <c r="W300" s="4" t="str">
        <f t="shared" si="44"/>
        <v/>
      </c>
      <c r="AA300" s="22" t="s">
        <v>67</v>
      </c>
    </row>
    <row r="301" spans="2:27">
      <c r="B301" s="24" t="s">
        <v>126</v>
      </c>
      <c r="C301" s="23"/>
      <c r="D301" s="59" t="s">
        <v>92</v>
      </c>
      <c r="E301" s="60"/>
      <c r="G301" s="37"/>
      <c r="H301" s="37"/>
      <c r="I301" s="38"/>
      <c r="J301" s="38"/>
      <c r="K301" s="108"/>
      <c r="M301" s="106">
        <f t="shared" si="42"/>
        <v>0</v>
      </c>
      <c r="N301" s="106"/>
      <c r="O301" s="28"/>
      <c r="P301" s="30">
        <f t="shared" si="45"/>
        <v>0</v>
      </c>
      <c r="R301" s="55"/>
      <c r="S301" s="55"/>
      <c r="T301" s="55"/>
      <c r="U301" s="55"/>
      <c r="W301" s="4" t="str">
        <f t="shared" si="44"/>
        <v/>
      </c>
      <c r="AA301" s="22" t="s">
        <v>67</v>
      </c>
    </row>
    <row r="302" spans="2:27">
      <c r="B302" s="24" t="s">
        <v>126</v>
      </c>
      <c r="C302" s="23"/>
      <c r="D302" s="59" t="s">
        <v>92</v>
      </c>
      <c r="E302" s="60"/>
      <c r="G302" s="37"/>
      <c r="H302" s="37"/>
      <c r="I302" s="38"/>
      <c r="J302" s="38"/>
      <c r="K302" s="108"/>
      <c r="M302" s="106">
        <f t="shared" si="42"/>
        <v>0</v>
      </c>
      <c r="N302" s="106"/>
      <c r="O302" s="28"/>
      <c r="P302" s="30">
        <f t="shared" si="45"/>
        <v>0</v>
      </c>
      <c r="R302" s="55"/>
      <c r="S302" s="55"/>
      <c r="T302" s="55"/>
      <c r="U302" s="55"/>
      <c r="W302" s="4" t="str">
        <f t="shared" ref="W302:W308" si="46">IF(P302=0,"",P302-SUM(R302:U302))</f>
        <v/>
      </c>
      <c r="AA302" s="22" t="s">
        <v>67</v>
      </c>
    </row>
    <row r="303" spans="2:27">
      <c r="B303" s="23" t="s">
        <v>126</v>
      </c>
      <c r="C303" s="24"/>
      <c r="D303" s="59" t="s">
        <v>92</v>
      </c>
      <c r="E303" s="59"/>
      <c r="G303" s="37"/>
      <c r="H303" s="37"/>
      <c r="I303" s="38"/>
      <c r="J303" s="38"/>
      <c r="K303" s="108"/>
      <c r="M303" s="106">
        <f t="shared" si="42"/>
        <v>0</v>
      </c>
      <c r="N303" s="106"/>
      <c r="O303" s="28"/>
      <c r="P303" s="30">
        <f t="shared" si="45"/>
        <v>0</v>
      </c>
      <c r="R303" s="55"/>
      <c r="S303" s="55"/>
      <c r="T303" s="55"/>
      <c r="U303" s="55"/>
      <c r="W303" s="4" t="str">
        <f t="shared" si="46"/>
        <v/>
      </c>
      <c r="AA303" s="22" t="s">
        <v>67</v>
      </c>
    </row>
    <row r="304" spans="2:27">
      <c r="B304" s="24" t="s">
        <v>126</v>
      </c>
      <c r="C304" s="23"/>
      <c r="D304" s="59" t="s">
        <v>92</v>
      </c>
      <c r="E304" s="60"/>
      <c r="G304" s="37"/>
      <c r="H304" s="37"/>
      <c r="I304" s="38"/>
      <c r="J304" s="38"/>
      <c r="K304" s="108"/>
      <c r="M304" s="106">
        <f t="shared" si="42"/>
        <v>0</v>
      </c>
      <c r="N304" s="106"/>
      <c r="O304" s="28"/>
      <c r="P304" s="30">
        <f t="shared" si="45"/>
        <v>0</v>
      </c>
      <c r="R304" s="55"/>
      <c r="S304" s="55"/>
      <c r="T304" s="55"/>
      <c r="U304" s="55"/>
      <c r="W304" s="4" t="str">
        <f t="shared" si="46"/>
        <v/>
      </c>
      <c r="AA304" s="22" t="s">
        <v>67</v>
      </c>
    </row>
    <row r="305" spans="2:27">
      <c r="B305" s="23" t="s">
        <v>126</v>
      </c>
      <c r="C305" s="23"/>
      <c r="D305" s="59" t="s">
        <v>92</v>
      </c>
      <c r="E305" s="59"/>
      <c r="G305" s="37"/>
      <c r="H305" s="37"/>
      <c r="I305" s="38"/>
      <c r="J305" s="38"/>
      <c r="K305" s="108"/>
      <c r="M305" s="106">
        <f t="shared" si="42"/>
        <v>0</v>
      </c>
      <c r="N305" s="106"/>
      <c r="O305" s="28"/>
      <c r="P305" s="30">
        <f t="shared" si="45"/>
        <v>0</v>
      </c>
      <c r="R305" s="55"/>
      <c r="S305" s="55"/>
      <c r="T305" s="55"/>
      <c r="U305" s="55"/>
      <c r="W305" s="4" t="str">
        <f t="shared" si="46"/>
        <v/>
      </c>
      <c r="AA305" s="22" t="s">
        <v>67</v>
      </c>
    </row>
    <row r="306" spans="2:27">
      <c r="B306" s="24" t="s">
        <v>126</v>
      </c>
      <c r="C306" s="24"/>
      <c r="D306" s="59" t="s">
        <v>92</v>
      </c>
      <c r="E306" s="60"/>
      <c r="G306" s="37"/>
      <c r="H306" s="37"/>
      <c r="I306" s="38"/>
      <c r="J306" s="38"/>
      <c r="K306" s="108"/>
      <c r="M306" s="106">
        <f t="shared" si="42"/>
        <v>0</v>
      </c>
      <c r="N306" s="106"/>
      <c r="O306" s="28"/>
      <c r="P306" s="30">
        <f t="shared" si="45"/>
        <v>0</v>
      </c>
      <c r="R306" s="55"/>
      <c r="S306" s="55"/>
      <c r="T306" s="55"/>
      <c r="U306" s="55"/>
      <c r="W306" s="4" t="str">
        <f t="shared" si="46"/>
        <v/>
      </c>
      <c r="AA306" s="22" t="s">
        <v>67</v>
      </c>
    </row>
    <row r="307" spans="2:27">
      <c r="B307" s="23" t="s">
        <v>126</v>
      </c>
      <c r="C307" s="23"/>
      <c r="D307" s="59" t="s">
        <v>92</v>
      </c>
      <c r="E307" s="59"/>
      <c r="G307" s="37"/>
      <c r="H307" s="37"/>
      <c r="I307" s="38"/>
      <c r="J307" s="38"/>
      <c r="K307" s="108"/>
      <c r="M307" s="106">
        <f t="shared" si="42"/>
        <v>0</v>
      </c>
      <c r="N307" s="106"/>
      <c r="O307" s="28"/>
      <c r="P307" s="30">
        <f t="shared" si="45"/>
        <v>0</v>
      </c>
      <c r="R307" s="55"/>
      <c r="S307" s="55"/>
      <c r="T307" s="55"/>
      <c r="U307" s="55"/>
      <c r="W307" s="4" t="str">
        <f t="shared" si="46"/>
        <v/>
      </c>
      <c r="AA307" s="22" t="s">
        <v>67</v>
      </c>
    </row>
    <row r="308" spans="2:27">
      <c r="B308" s="24" t="s">
        <v>126</v>
      </c>
      <c r="C308" s="23"/>
      <c r="D308" s="59" t="s">
        <v>92</v>
      </c>
      <c r="E308" s="60"/>
      <c r="G308" s="37"/>
      <c r="H308" s="37"/>
      <c r="I308" s="38"/>
      <c r="J308" s="38"/>
      <c r="K308" s="108"/>
      <c r="M308" s="106">
        <f t="shared" si="42"/>
        <v>0</v>
      </c>
      <c r="N308" s="106"/>
      <c r="O308" s="28"/>
      <c r="P308" s="30">
        <f t="shared" si="45"/>
        <v>0</v>
      </c>
      <c r="R308" s="55"/>
      <c r="S308" s="55"/>
      <c r="T308" s="55"/>
      <c r="U308" s="55"/>
      <c r="W308" s="4" t="str">
        <f t="shared" si="46"/>
        <v/>
      </c>
      <c r="AA308" s="22" t="s">
        <v>67</v>
      </c>
    </row>
    <row r="309" spans="2:27">
      <c r="B309" s="24" t="s">
        <v>126</v>
      </c>
      <c r="C309" s="23"/>
      <c r="D309" s="59" t="s">
        <v>92</v>
      </c>
      <c r="E309" s="60"/>
      <c r="G309" s="37"/>
      <c r="H309" s="37"/>
      <c r="I309" s="38"/>
      <c r="J309" s="38"/>
      <c r="K309" s="108"/>
      <c r="M309" s="106">
        <f t="shared" si="42"/>
        <v>0</v>
      </c>
      <c r="N309" s="106"/>
      <c r="O309" s="28"/>
      <c r="P309" s="30">
        <f t="shared" si="45"/>
        <v>0</v>
      </c>
      <c r="R309" s="55"/>
      <c r="S309" s="55"/>
      <c r="T309" s="55"/>
      <c r="U309" s="55"/>
      <c r="W309" s="4" t="str">
        <f t="shared" ref="W309:W315" si="47">IF(P309=0,"",P309-SUM(R309:U309))</f>
        <v/>
      </c>
      <c r="AA309" s="22" t="s">
        <v>67</v>
      </c>
    </row>
    <row r="310" spans="2:27">
      <c r="B310" s="23" t="s">
        <v>126</v>
      </c>
      <c r="C310" s="24"/>
      <c r="D310" s="59" t="s">
        <v>92</v>
      </c>
      <c r="E310" s="59"/>
      <c r="G310" s="37"/>
      <c r="H310" s="37"/>
      <c r="I310" s="38"/>
      <c r="J310" s="38"/>
      <c r="K310" s="108"/>
      <c r="M310" s="106">
        <f t="shared" si="42"/>
        <v>0</v>
      </c>
      <c r="N310" s="106"/>
      <c r="O310" s="28"/>
      <c r="P310" s="30">
        <f t="shared" si="45"/>
        <v>0</v>
      </c>
      <c r="R310" s="55"/>
      <c r="S310" s="55"/>
      <c r="T310" s="55"/>
      <c r="U310" s="55"/>
      <c r="W310" s="4" t="str">
        <f t="shared" si="47"/>
        <v/>
      </c>
      <c r="AA310" s="22" t="s">
        <v>67</v>
      </c>
    </row>
    <row r="311" spans="2:27">
      <c r="B311" s="24" t="s">
        <v>126</v>
      </c>
      <c r="C311" s="23"/>
      <c r="D311" s="59" t="s">
        <v>92</v>
      </c>
      <c r="E311" s="60"/>
      <c r="G311" s="37"/>
      <c r="H311" s="37"/>
      <c r="I311" s="38"/>
      <c r="J311" s="38"/>
      <c r="K311" s="108"/>
      <c r="M311" s="106">
        <f t="shared" si="42"/>
        <v>0</v>
      </c>
      <c r="N311" s="106"/>
      <c r="O311" s="28"/>
      <c r="P311" s="30">
        <f t="shared" si="45"/>
        <v>0</v>
      </c>
      <c r="R311" s="55"/>
      <c r="S311" s="55"/>
      <c r="T311" s="55"/>
      <c r="U311" s="55"/>
      <c r="W311" s="4" t="str">
        <f t="shared" si="47"/>
        <v/>
      </c>
      <c r="AA311" s="22" t="s">
        <v>67</v>
      </c>
    </row>
    <row r="312" spans="2:27">
      <c r="B312" s="23" t="s">
        <v>126</v>
      </c>
      <c r="C312" s="23"/>
      <c r="D312" s="59" t="s">
        <v>92</v>
      </c>
      <c r="E312" s="59"/>
      <c r="G312" s="37"/>
      <c r="H312" s="37"/>
      <c r="I312" s="38"/>
      <c r="J312" s="38"/>
      <c r="K312" s="108"/>
      <c r="M312" s="106">
        <f t="shared" si="42"/>
        <v>0</v>
      </c>
      <c r="N312" s="106"/>
      <c r="O312" s="28"/>
      <c r="P312" s="30">
        <f t="shared" si="45"/>
        <v>0</v>
      </c>
      <c r="R312" s="55"/>
      <c r="S312" s="55"/>
      <c r="T312" s="55"/>
      <c r="U312" s="55"/>
      <c r="W312" s="4" t="str">
        <f t="shared" si="47"/>
        <v/>
      </c>
      <c r="AA312" s="22" t="s">
        <v>67</v>
      </c>
    </row>
    <row r="313" spans="2:27">
      <c r="B313" s="24" t="s">
        <v>126</v>
      </c>
      <c r="C313" s="24"/>
      <c r="D313" s="59" t="s">
        <v>92</v>
      </c>
      <c r="E313" s="60"/>
      <c r="G313" s="37"/>
      <c r="H313" s="37"/>
      <c r="I313" s="38"/>
      <c r="J313" s="38"/>
      <c r="K313" s="108"/>
      <c r="M313" s="106">
        <f t="shared" si="42"/>
        <v>0</v>
      </c>
      <c r="N313" s="106"/>
      <c r="O313" s="28"/>
      <c r="P313" s="30">
        <f t="shared" si="45"/>
        <v>0</v>
      </c>
      <c r="R313" s="55"/>
      <c r="S313" s="55"/>
      <c r="T313" s="55"/>
      <c r="U313" s="55"/>
      <c r="W313" s="4" t="str">
        <f t="shared" si="47"/>
        <v/>
      </c>
      <c r="AA313" s="22" t="s">
        <v>67</v>
      </c>
    </row>
    <row r="314" spans="2:27">
      <c r="B314" s="23" t="s">
        <v>126</v>
      </c>
      <c r="C314" s="23"/>
      <c r="D314" s="59" t="s">
        <v>92</v>
      </c>
      <c r="E314" s="59"/>
      <c r="G314" s="37"/>
      <c r="H314" s="37"/>
      <c r="I314" s="38"/>
      <c r="J314" s="38"/>
      <c r="K314" s="108"/>
      <c r="M314" s="106">
        <f t="shared" si="42"/>
        <v>0</v>
      </c>
      <c r="N314" s="106"/>
      <c r="O314" s="28"/>
      <c r="P314" s="30">
        <f t="shared" si="45"/>
        <v>0</v>
      </c>
      <c r="R314" s="55"/>
      <c r="S314" s="55"/>
      <c r="T314" s="55"/>
      <c r="U314" s="55"/>
      <c r="W314" s="4" t="str">
        <f t="shared" si="47"/>
        <v/>
      </c>
      <c r="AA314" s="22" t="s">
        <v>67</v>
      </c>
    </row>
    <row r="315" spans="2:27">
      <c r="B315" s="24" t="s">
        <v>126</v>
      </c>
      <c r="C315" s="23"/>
      <c r="D315" s="59" t="s">
        <v>92</v>
      </c>
      <c r="E315" s="60"/>
      <c r="G315" s="37"/>
      <c r="H315" s="37"/>
      <c r="I315" s="38"/>
      <c r="J315" s="38"/>
      <c r="K315" s="108"/>
      <c r="M315" s="106">
        <f t="shared" si="42"/>
        <v>0</v>
      </c>
      <c r="N315" s="106"/>
      <c r="O315" s="28"/>
      <c r="P315" s="30">
        <f t="shared" si="45"/>
        <v>0</v>
      </c>
      <c r="R315" s="55"/>
      <c r="S315" s="55"/>
      <c r="T315" s="55"/>
      <c r="U315" s="55"/>
      <c r="W315" s="4" t="str">
        <f t="shared" si="47"/>
        <v/>
      </c>
      <c r="AA315" s="22" t="s">
        <v>67</v>
      </c>
    </row>
    <row r="316" spans="2:27" ht="6.75" customHeight="1">
      <c r="AA316" s="22" t="s">
        <v>67</v>
      </c>
    </row>
    <row r="317" spans="2:27" s="1" customFormat="1">
      <c r="B317" s="31"/>
      <c r="C317" s="41"/>
      <c r="D317" s="31" t="s">
        <v>128</v>
      </c>
      <c r="E317" s="32"/>
      <c r="F317" s="32"/>
      <c r="G317" s="33"/>
      <c r="H317" s="33"/>
      <c r="I317" s="32"/>
      <c r="J317" s="32"/>
      <c r="K317" s="32"/>
      <c r="L317" s="32"/>
      <c r="M317" s="34"/>
      <c r="N317" s="34"/>
      <c r="O317" s="34"/>
      <c r="P317" s="34"/>
      <c r="Q317" s="34"/>
      <c r="R317" s="34"/>
      <c r="S317" s="34"/>
      <c r="T317" s="34"/>
      <c r="U317" s="34"/>
      <c r="V317" s="34"/>
      <c r="W317" s="34"/>
      <c r="X317" s="34"/>
      <c r="Y317" s="34"/>
      <c r="AA317" s="22" t="s">
        <v>67</v>
      </c>
    </row>
    <row r="318" spans="2:27" ht="6.75" customHeight="1">
      <c r="AA318" s="22" t="s">
        <v>67</v>
      </c>
    </row>
    <row r="319" spans="2:27">
      <c r="B319" s="17" t="s">
        <v>126</v>
      </c>
      <c r="C319" s="17" t="s">
        <v>94</v>
      </c>
      <c r="D319" s="6" t="str">
        <f>"Nicht anrechenbare Kosten "&amp;$B319</f>
        <v>Nicht anrechenbare Kosten AP8</v>
      </c>
      <c r="E319" s="6"/>
      <c r="G319" s="57"/>
      <c r="H319" s="57"/>
      <c r="I319" s="6"/>
      <c r="J319" s="6"/>
      <c r="K319" s="6"/>
      <c r="P319" s="30">
        <f>SUMIFS(P292:P315,$I292:$I315,"Nein")</f>
        <v>0</v>
      </c>
      <c r="R319" s="30">
        <f>SUMIFS(R292:R315,$I292:$I315,"Nein")</f>
        <v>0</v>
      </c>
      <c r="S319" s="30">
        <f>SUMIFS(S292:S315,$I292:$I315,"Nein")</f>
        <v>0</v>
      </c>
      <c r="T319" s="30">
        <f>SUMIFS(T292:T315,$I292:$I315,"Nein")</f>
        <v>0</v>
      </c>
      <c r="U319" s="30">
        <f>SUMIFS(U292:U315,$I292:$I315,"Nein")</f>
        <v>0</v>
      </c>
      <c r="AA319" s="22" t="s">
        <v>67</v>
      </c>
    </row>
    <row r="320" spans="2:27">
      <c r="B320" s="17" t="s">
        <v>126</v>
      </c>
      <c r="C320" s="17" t="s">
        <v>95</v>
      </c>
      <c r="D320" s="6" t="str">
        <f>"Anrechenbare Kosten "&amp;B320</f>
        <v>Anrechenbare Kosten AP8</v>
      </c>
      <c r="E320" s="6"/>
      <c r="G320" s="57"/>
      <c r="H320" s="57"/>
      <c r="I320" s="6"/>
      <c r="J320" s="6"/>
      <c r="K320" s="6"/>
      <c r="P320" s="30">
        <f>SUMIFS(P292:P315,$I292:$I315,"Ja")</f>
        <v>0</v>
      </c>
      <c r="R320" s="30">
        <f>SUMIFS(R292:R315,$I292:$I315,"Ja")</f>
        <v>0</v>
      </c>
      <c r="S320" s="30">
        <f>SUMIFS(S292:S315,$I292:$I315,"Ja")</f>
        <v>0</v>
      </c>
      <c r="T320" s="30">
        <f>SUMIFS(T292:T315,$I292:$I315,"Ja")</f>
        <v>0</v>
      </c>
      <c r="U320" s="30">
        <f>SUMIFS(U292:U315,$I292:$I315,"Ja")</f>
        <v>0</v>
      </c>
      <c r="AA320" s="22" t="s">
        <v>67</v>
      </c>
    </row>
    <row r="321" spans="1:27" s="1" customFormat="1">
      <c r="B321" s="48" t="s">
        <v>126</v>
      </c>
      <c r="C321" s="48" t="s">
        <v>96</v>
      </c>
      <c r="D321" s="49" t="str">
        <f>"Gesamte Kosten "&amp;B321</f>
        <v>Gesamte Kosten AP8</v>
      </c>
      <c r="E321" s="49"/>
      <c r="F321" s="50"/>
      <c r="G321" s="51"/>
      <c r="H321" s="51"/>
      <c r="I321" s="49"/>
      <c r="J321" s="49"/>
      <c r="K321" s="49"/>
      <c r="L321" s="52"/>
      <c r="M321" s="52"/>
      <c r="N321" s="52"/>
      <c r="O321" s="52"/>
      <c r="P321" s="53">
        <f>SUM(P319:P320)</f>
        <v>0</v>
      </c>
      <c r="Q321" s="50"/>
      <c r="R321" s="53">
        <f>SUM(R319:R320)</f>
        <v>0</v>
      </c>
      <c r="S321" s="53">
        <f>SUM(S319:S320)</f>
        <v>0</v>
      </c>
      <c r="T321" s="53">
        <f>SUM(T319:T320)</f>
        <v>0</v>
      </c>
      <c r="U321" s="53">
        <f>SUM(U319:U320)</f>
        <v>0</v>
      </c>
      <c r="AA321" s="25" t="s">
        <v>67</v>
      </c>
    </row>
    <row r="322" spans="1:27" ht="6.75" customHeight="1">
      <c r="AA322" s="22" t="s">
        <v>67</v>
      </c>
    </row>
    <row r="323" spans="1:27">
      <c r="B323" s="17" t="s">
        <v>126</v>
      </c>
      <c r="C323" s="17" t="s">
        <v>97</v>
      </c>
      <c r="D323" s="6" t="s">
        <v>98</v>
      </c>
      <c r="E323" s="6"/>
      <c r="G323" s="57"/>
      <c r="H323" s="57"/>
      <c r="I323" s="6"/>
      <c r="J323" s="6"/>
      <c r="K323" s="6"/>
      <c r="P323" s="30">
        <f>SUMIFS(P292:P315,$J292:$J315,"&lt;&gt;"&amp;$D324)</f>
        <v>0</v>
      </c>
      <c r="R323" s="30">
        <f>SUMIFS(R292:R315,$J292:$J315,"&lt;&gt;"&amp;$D324)</f>
        <v>0</v>
      </c>
      <c r="S323" s="30">
        <f>SUMIFS(S292:S315,$J292:$J315,"&lt;&gt;"&amp;$D324)</f>
        <v>0</v>
      </c>
      <c r="T323" s="30">
        <f>SUMIFS(T292:T315,$J292:$J315,"&lt;&gt;"&amp;$D324)</f>
        <v>0</v>
      </c>
      <c r="U323" s="30">
        <f>SUMIFS(U292:U315,$J292:$J315,"&lt;&gt;"&amp;$D324)</f>
        <v>0</v>
      </c>
      <c r="AA323" s="22" t="s">
        <v>67</v>
      </c>
    </row>
    <row r="324" spans="1:27">
      <c r="B324" s="117" t="s">
        <v>126</v>
      </c>
      <c r="C324" s="117" t="s">
        <v>99</v>
      </c>
      <c r="D324" s="118" t="s">
        <v>100</v>
      </c>
      <c r="E324" s="118"/>
      <c r="F324" s="119"/>
      <c r="G324" s="120"/>
      <c r="H324" s="120"/>
      <c r="I324" s="118"/>
      <c r="J324" s="118"/>
      <c r="K324" s="118"/>
      <c r="L324" s="119"/>
      <c r="M324" s="119"/>
      <c r="N324" s="119"/>
      <c r="O324" s="119"/>
      <c r="P324" s="121">
        <f>SUMIFS(P292:P315,$J292:$J315,$D324)</f>
        <v>0</v>
      </c>
      <c r="Q324" s="119"/>
      <c r="R324" s="121">
        <f>SUMIFS(R292:R315,$J292:$J315,$D324)</f>
        <v>0</v>
      </c>
      <c r="S324" s="121">
        <f>SUMIFS(S292:S315,$J292:$J315,$D324)</f>
        <v>0</v>
      </c>
      <c r="T324" s="121">
        <f>SUMIFS(T292:T315,$J292:$J315,$D324)</f>
        <v>0</v>
      </c>
      <c r="U324" s="121">
        <f>SUMIFS(U292:U315,$J292:$J315,$D324)</f>
        <v>0</v>
      </c>
      <c r="V324" s="119"/>
      <c r="W324" s="119"/>
      <c r="X324" s="119"/>
      <c r="Y324" s="119"/>
      <c r="AA324" s="22" t="s">
        <v>67</v>
      </c>
    </row>
    <row r="325" spans="1:27">
      <c r="A325" s="26"/>
      <c r="B325" s="43"/>
      <c r="C325" s="43"/>
      <c r="D325" s="26"/>
      <c r="E325" s="26"/>
      <c r="F325" s="26"/>
      <c r="G325" s="26"/>
      <c r="H325" s="26"/>
      <c r="I325" s="26"/>
      <c r="J325" s="26"/>
      <c r="K325" s="26"/>
      <c r="L325" s="26"/>
      <c r="M325" s="26"/>
      <c r="N325" s="26"/>
      <c r="O325" s="26"/>
      <c r="P325" s="26"/>
      <c r="Q325" s="26"/>
      <c r="R325" s="26"/>
      <c r="S325" s="26"/>
      <c r="T325" s="26"/>
      <c r="U325" s="26"/>
      <c r="V325" s="16"/>
      <c r="W325" s="16"/>
      <c r="X325" s="16"/>
      <c r="Y325" s="16"/>
      <c r="AA325" s="22" t="s">
        <v>67</v>
      </c>
    </row>
    <row r="326" spans="1:27" outlineLevel="5">
      <c r="A326" s="26"/>
      <c r="B326" s="43"/>
      <c r="C326" s="43"/>
      <c r="D326" s="26"/>
      <c r="E326" s="26"/>
      <c r="F326" s="26"/>
      <c r="G326" s="26"/>
      <c r="H326" s="26"/>
      <c r="I326" s="26"/>
      <c r="J326" s="26"/>
      <c r="K326" s="26"/>
      <c r="L326" s="26"/>
      <c r="M326" s="26"/>
      <c r="N326" s="26"/>
      <c r="O326" s="26"/>
      <c r="P326" s="26"/>
      <c r="Q326" s="26"/>
      <c r="R326" s="26"/>
      <c r="S326" s="26"/>
      <c r="T326" s="26"/>
      <c r="U326" s="26"/>
      <c r="AA326" s="22" t="s">
        <v>67</v>
      </c>
    </row>
    <row r="327" spans="1:27">
      <c r="AA327" s="22" t="s">
        <v>67</v>
      </c>
    </row>
    <row r="328" spans="1:27">
      <c r="A328" s="22" t="s">
        <v>67</v>
      </c>
      <c r="B328" s="44" t="s">
        <v>67</v>
      </c>
      <c r="C328" s="44" t="s">
        <v>67</v>
      </c>
      <c r="D328" s="22" t="s">
        <v>67</v>
      </c>
      <c r="E328" s="22" t="s">
        <v>67</v>
      </c>
      <c r="F328" s="22" t="s">
        <v>67</v>
      </c>
      <c r="G328" s="22" t="s">
        <v>67</v>
      </c>
      <c r="H328" s="22" t="s">
        <v>67</v>
      </c>
      <c r="I328" s="22" t="s">
        <v>67</v>
      </c>
      <c r="J328" s="22" t="s">
        <v>67</v>
      </c>
      <c r="K328" s="22" t="s">
        <v>67</v>
      </c>
      <c r="L328" s="22" t="s">
        <v>67</v>
      </c>
      <c r="M328" s="22" t="s">
        <v>67</v>
      </c>
      <c r="N328" s="22" t="s">
        <v>67</v>
      </c>
      <c r="O328" s="22" t="s">
        <v>67</v>
      </c>
      <c r="P328" s="22" t="s">
        <v>67</v>
      </c>
      <c r="Q328" s="22" t="s">
        <v>67</v>
      </c>
      <c r="R328" s="22" t="s">
        <v>67</v>
      </c>
      <c r="S328" s="22" t="s">
        <v>67</v>
      </c>
      <c r="T328" s="22" t="s">
        <v>67</v>
      </c>
      <c r="U328" s="22" t="s">
        <v>67</v>
      </c>
      <c r="V328" s="22" t="s">
        <v>67</v>
      </c>
      <c r="W328" s="22" t="s">
        <v>67</v>
      </c>
      <c r="X328" s="22" t="s">
        <v>67</v>
      </c>
      <c r="Y328" s="22" t="s">
        <v>67</v>
      </c>
      <c r="Z328" s="22" t="s">
        <v>67</v>
      </c>
      <c r="AA328" s="22" t="s">
        <v>67</v>
      </c>
    </row>
    <row r="339" outlineLevel="7"/>
  </sheetData>
  <phoneticPr fontId="4" type="noConversion"/>
  <conditionalFormatting sqref="G10:H10">
    <cfRule type="cellIs" dxfId="52" priority="10" operator="equal">
      <formula>0</formula>
    </cfRule>
  </conditionalFormatting>
  <conditionalFormatting sqref="G50:H50">
    <cfRule type="cellIs" dxfId="51" priority="3" operator="equal">
      <formula>0</formula>
    </cfRule>
  </conditionalFormatting>
  <conditionalFormatting sqref="G90:H90">
    <cfRule type="cellIs" dxfId="50" priority="24" operator="equal">
      <formula>0</formula>
    </cfRule>
  </conditionalFormatting>
  <conditionalFormatting sqref="G130:H130">
    <cfRule type="cellIs" dxfId="49" priority="17" operator="equal">
      <formula>0</formula>
    </cfRule>
  </conditionalFormatting>
  <conditionalFormatting sqref="G170:H170">
    <cfRule type="cellIs" dxfId="48" priority="38" operator="equal">
      <formula>0</formula>
    </cfRule>
  </conditionalFormatting>
  <conditionalFormatting sqref="G210:H210">
    <cfRule type="cellIs" dxfId="47" priority="31" operator="equal">
      <formula>0</formula>
    </cfRule>
  </conditionalFormatting>
  <conditionalFormatting sqref="G250:H250">
    <cfRule type="cellIs" dxfId="46" priority="74" operator="equal">
      <formula>0</formula>
    </cfRule>
  </conditionalFormatting>
  <conditionalFormatting sqref="G290:H290">
    <cfRule type="cellIs" dxfId="45" priority="45" operator="equal">
      <formula>0</formula>
    </cfRule>
  </conditionalFormatting>
  <conditionalFormatting sqref="K12:K35 N12:N35">
    <cfRule type="expression" dxfId="44" priority="9">
      <formula>ISNUMBER(SEARCH("extern",$J12))</formula>
    </cfRule>
  </conditionalFormatting>
  <conditionalFormatting sqref="K52:K75 N52:N75">
    <cfRule type="expression" dxfId="43" priority="2">
      <formula>ISNUMBER(SEARCH("extern",$J52))</formula>
    </cfRule>
  </conditionalFormatting>
  <conditionalFormatting sqref="K92:K115 N92:N115">
    <cfRule type="expression" dxfId="42" priority="23">
      <formula>ISNUMBER(SEARCH("extern",$J92))</formula>
    </cfRule>
  </conditionalFormatting>
  <conditionalFormatting sqref="K132:K155 N132:N155">
    <cfRule type="expression" dxfId="41" priority="16">
      <formula>ISNUMBER(SEARCH("extern",$J132))</formula>
    </cfRule>
  </conditionalFormatting>
  <conditionalFormatting sqref="K172:K195 N172:N195">
    <cfRule type="expression" dxfId="40" priority="37">
      <formula>ISNUMBER(SEARCH("extern",$J172))</formula>
    </cfRule>
  </conditionalFormatting>
  <conditionalFormatting sqref="K212:K235 N212:N235">
    <cfRule type="expression" dxfId="39" priority="30">
      <formula>ISNUMBER(SEARCH("extern",$J212))</formula>
    </cfRule>
  </conditionalFormatting>
  <conditionalFormatting sqref="K252:K275 N252:N275">
    <cfRule type="expression" dxfId="38" priority="73">
      <formula>ISNUMBER(SEARCH("extern",$J252))</formula>
    </cfRule>
  </conditionalFormatting>
  <conditionalFormatting sqref="K292:K315 N292:N315">
    <cfRule type="expression" dxfId="37" priority="44">
      <formula>ISNUMBER(SEARCH("extern",$J292))</formula>
    </cfRule>
  </conditionalFormatting>
  <conditionalFormatting sqref="M12:M35">
    <cfRule type="cellIs" dxfId="36" priority="8" operator="notEqual">
      <formula>0</formula>
    </cfRule>
  </conditionalFormatting>
  <conditionalFormatting sqref="M52:M75">
    <cfRule type="cellIs" dxfId="35" priority="1" operator="notEqual">
      <formula>0</formula>
    </cfRule>
  </conditionalFormatting>
  <conditionalFormatting sqref="M92:M115">
    <cfRule type="cellIs" dxfId="34" priority="22" operator="notEqual">
      <formula>0</formula>
    </cfRule>
  </conditionalFormatting>
  <conditionalFormatting sqref="M132:M155">
    <cfRule type="cellIs" dxfId="33" priority="15" operator="notEqual">
      <formula>0</formula>
    </cfRule>
  </conditionalFormatting>
  <conditionalFormatting sqref="M172:M195">
    <cfRule type="cellIs" dxfId="32" priority="36" operator="notEqual">
      <formula>0</formula>
    </cfRule>
  </conditionalFormatting>
  <conditionalFormatting sqref="M212:M235">
    <cfRule type="cellIs" dxfId="31" priority="29" operator="notEqual">
      <formula>0</formula>
    </cfRule>
  </conditionalFormatting>
  <conditionalFormatting sqref="M252:M275">
    <cfRule type="cellIs" dxfId="30" priority="71" operator="notEqual">
      <formula>0</formula>
    </cfRule>
  </conditionalFormatting>
  <conditionalFormatting sqref="M292:M315">
    <cfRule type="cellIs" dxfId="29" priority="43" operator="notEqual">
      <formula>0</formula>
    </cfRule>
  </conditionalFormatting>
  <conditionalFormatting sqref="R12:U35 R52:U75 R92:U115 R132:U155 R172:U195 R212:U235 R252:U275 R292:U315">
    <cfRule type="expression" dxfId="28" priority="11">
      <formula>AND(R$4&gt;=YEAR($G12),R$4&lt;=YEAR($H12),$P12&lt;&gt;0)</formula>
    </cfRule>
  </conditionalFormatting>
  <conditionalFormatting sqref="W12:W35">
    <cfRule type="cellIs" dxfId="27" priority="13" operator="equal">
      <formula>0</formula>
    </cfRule>
    <cfRule type="expression" dxfId="26" priority="14">
      <formula>AND($W12&lt;&gt;0,$W12&lt;&gt;"")</formula>
    </cfRule>
  </conditionalFormatting>
  <conditionalFormatting sqref="W52:W75">
    <cfRule type="cellIs" dxfId="25" priority="6" operator="equal">
      <formula>0</formula>
    </cfRule>
    <cfRule type="expression" dxfId="24" priority="7">
      <formula>AND($W52&lt;&gt;0,$W52&lt;&gt;"")</formula>
    </cfRule>
  </conditionalFormatting>
  <conditionalFormatting sqref="W92:W115">
    <cfRule type="cellIs" dxfId="23" priority="27" operator="equal">
      <formula>0</formula>
    </cfRule>
    <cfRule type="expression" dxfId="22" priority="28">
      <formula>AND($W92&lt;&gt;0,$W92&lt;&gt;"")</formula>
    </cfRule>
  </conditionalFormatting>
  <conditionalFormatting sqref="W132:W155">
    <cfRule type="cellIs" dxfId="21" priority="20" operator="equal">
      <formula>0</formula>
    </cfRule>
    <cfRule type="expression" dxfId="20" priority="21">
      <formula>AND($W132&lt;&gt;0,$W132&lt;&gt;"")</formula>
    </cfRule>
  </conditionalFormatting>
  <conditionalFormatting sqref="W172:W195">
    <cfRule type="cellIs" dxfId="19" priority="41" operator="equal">
      <formula>0</formula>
    </cfRule>
    <cfRule type="expression" dxfId="18" priority="42">
      <formula>AND($W172&lt;&gt;0,$W172&lt;&gt;"")</formula>
    </cfRule>
  </conditionalFormatting>
  <conditionalFormatting sqref="W212:W235">
    <cfRule type="cellIs" dxfId="17" priority="34" operator="equal">
      <formula>0</formula>
    </cfRule>
    <cfRule type="expression" dxfId="16" priority="35">
      <formula>AND($W212&lt;&gt;0,$W212&lt;&gt;"")</formula>
    </cfRule>
  </conditionalFormatting>
  <conditionalFormatting sqref="W252:W275">
    <cfRule type="cellIs" dxfId="15" priority="116" operator="equal">
      <formula>0</formula>
    </cfRule>
    <cfRule type="expression" dxfId="14" priority="117">
      <formula>AND($W252&lt;&gt;0,$W252&lt;&gt;"")</formula>
    </cfRule>
  </conditionalFormatting>
  <conditionalFormatting sqref="W292:W315">
    <cfRule type="cellIs" dxfId="13" priority="48" operator="equal">
      <formula>0</formula>
    </cfRule>
    <cfRule type="expression" dxfId="12" priority="49">
      <formula>AND($W292&lt;&gt;0,$W292&lt;&gt;"")</formula>
    </cfRule>
  </conditionalFormatting>
  <dataValidations count="9">
    <dataValidation type="list" allowBlank="1" showInputMessage="1" showErrorMessage="1" sqref="J279:K279 J323:K323 J281:K281 J283:K283 J319:K319 J287:K287 J321:K321 J241:K241 J247:K247 J199:K199 J243:K243 J201:K201 J203:K203 J239:K239 J207:K207 J6:K7 J167:K167 J119:K119 J163:K163 J121:K121 J123:K123 J159:K159 J127:K127 J161:K161 J81:K81 J87:K87 J39:K39 J83:K83 J41:K41 J43:K43 J79:K79 J47:K47" xr:uid="{4B6FC7B5-F2F4-4EE3-8878-C41741C42A4D}">
      <formula1>"Vorliegend,Angefragt,Keine Offerte vorliegend"</formula1>
    </dataValidation>
    <dataValidation type="list" allowBlank="1" showInputMessage="1" showErrorMessage="1" sqref="I250 I279 I281 I283 I290 I319 I321 I323 I170 I199 I201 I203 I210 I239 I241 I243 I90 I119 I121 I123 I130 I159 I161 I163 I10 I39 I41 I43 I50 I79 I81 I83" xr:uid="{8AA8C9B2-F1B9-4E7E-8483-723B37D22F47}">
      <formula1>"Ja,Nein"</formula1>
    </dataValidation>
    <dataValidation allowBlank="1" showInputMessage="1" showErrorMessage="1" sqref="J277:K277 J248:K248 J317:K317 J288:K288 J197:K197 J168:K168 J237:K237 J208:K208 J117:K117 J88:K88 J157:K157 J128:K128 J37:K37 J8:K8 J77:K77 J48:K48" xr:uid="{8A93A7EE-5342-4F0D-BC08-0DDB32A879EB}"/>
    <dataValidation type="date" allowBlank="1" showInputMessage="1" showErrorMessage="1" sqref="G248:H248 G250:H250 G288:H288 G290:H290 G168:H168 G170:H170 G208:H208 G210:H210 G88:H88 G90:H90 G128:H128 G130:H130 G8:H8 G10:H10 G48:H48 G50:H50" xr:uid="{EE8801F9-040F-40B7-B5CE-80EA73F37E35}">
      <formula1>1</formula1>
      <formula2>100000</formula2>
    </dataValidation>
    <dataValidation type="list" allowBlank="1" showInputMessage="1" showErrorMessage="1" sqref="J250:K250 K252:K275 J290:K290 K292:K315 J170:K170 K172:K195 J210:K210 K212:K235 J90:K90 K92:K115 J130:K130 K132:K155 J10:K10 K12:K35 J50:K50 K52:K75" xr:uid="{597A9C47-5AE5-4D8D-B890-7AA95491D255}">
      <formula1>Offertstatus</formula1>
    </dataValidation>
    <dataValidation type="decimal" allowBlank="1" showInputMessage="1" showErrorMessage="1" sqref="R250:U250 R252:U275 R290:U290 R292:U315 R170:U170 R172:U195 R210:U210 R212:U235 R90:U90 R92:U115 R130:U130 R132:U155 R10:U10 R12:U35 R50:U50 R52:U75" xr:uid="{CC1424E0-E59A-4A01-B37A-F9EEF3DFD57D}">
      <formula1>0</formula1>
      <formula2>1000000000000000</formula2>
    </dataValidation>
    <dataValidation type="list" allowBlank="1" showInputMessage="1" showErrorMessage="1" sqref="J252:J275 J292:J315 J172:J195 J212:J235 J92:J115 J132:J155 J12:J35 J52:J75" xr:uid="{22239E93-8716-4D04-9D8C-DF1CFC75F681}">
      <formula1>Kostenart</formula1>
    </dataValidation>
    <dataValidation type="list" allowBlank="1" showInputMessage="1" showErrorMessage="1" promptTitle="Definition Anrechenbarkeit" prompt="Die Anrechenbarkeit ist im Dokument UV2554 definiert." sqref="I252:I275 I292:I315 I172:I195 I212:I235 I92:I115 I132:I155 I12:I35 I52:I75" xr:uid="{065899E0-7C88-415A-8C27-FCC547A8CAAB}">
      <formula1>"Ja,Nein"</formula1>
    </dataValidation>
    <dataValidation type="date" errorStyle="information" allowBlank="1" showInputMessage="1" showErrorMessage="1" errorTitle="Datumfehler" error="Datum muss am oder nach dem 1. Februar 2026 liegen" promptTitle="Datuminformation" prompt="Datum muss am oder nach dem 1. Februar 2026 liegen" sqref="G252:H275 G292:H315 G172:H195 G212:H235 G92:H115 G132:H155 G12:H35 G52:H75" xr:uid="{EDCC5F47-83E5-4D32-A6DC-94BECA44581F}">
      <formula1>46054</formula1>
      <formula2>100000</formula2>
    </dataValidation>
  </dataValidations>
  <pageMargins left="0.7" right="0.7" top="0.78740157499999996" bottom="0.78740157499999996"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iconSet" priority="12" id="{4F0D9B5D-A32C-4C96-9ADE-4B612809C944}">
            <x14:iconSet custom="1">
              <x14:cfvo type="percent">
                <xm:f>0</xm:f>
              </x14:cfvo>
              <x14:cfvo type="num">
                <xm:f>0</xm:f>
              </x14:cfvo>
              <x14:cfvo type="num" gte="0">
                <xm:f>0</xm:f>
              </x14:cfvo>
              <x14:cfIcon iconSet="3Symbols" iconId="0"/>
              <x14:cfIcon iconSet="3Symbols" iconId="2"/>
              <x14:cfIcon iconSet="3Symbols" iconId="0"/>
            </x14:iconSet>
          </x14:cfRule>
          <xm:sqref>W12:W35</xm:sqref>
        </x14:conditionalFormatting>
        <x14:conditionalFormatting xmlns:xm="http://schemas.microsoft.com/office/excel/2006/main">
          <x14:cfRule type="iconSet" priority="5" id="{629463CE-565C-43FC-966E-C11E682270B2}">
            <x14:iconSet custom="1">
              <x14:cfvo type="percent">
                <xm:f>0</xm:f>
              </x14:cfvo>
              <x14:cfvo type="num">
                <xm:f>0</xm:f>
              </x14:cfvo>
              <x14:cfvo type="num" gte="0">
                <xm:f>0</xm:f>
              </x14:cfvo>
              <x14:cfIcon iconSet="3Symbols" iconId="0"/>
              <x14:cfIcon iconSet="3Symbols" iconId="2"/>
              <x14:cfIcon iconSet="3Symbols" iconId="0"/>
            </x14:iconSet>
          </x14:cfRule>
          <xm:sqref>W52:W75</xm:sqref>
        </x14:conditionalFormatting>
        <x14:conditionalFormatting xmlns:xm="http://schemas.microsoft.com/office/excel/2006/main">
          <x14:cfRule type="iconSet" priority="26" id="{76F986C6-82BF-46BB-8523-29631C7D5752}">
            <x14:iconSet custom="1">
              <x14:cfvo type="percent">
                <xm:f>0</xm:f>
              </x14:cfvo>
              <x14:cfvo type="num">
                <xm:f>0</xm:f>
              </x14:cfvo>
              <x14:cfvo type="num" gte="0">
                <xm:f>0</xm:f>
              </x14:cfvo>
              <x14:cfIcon iconSet="3Symbols" iconId="0"/>
              <x14:cfIcon iconSet="3Symbols" iconId="2"/>
              <x14:cfIcon iconSet="3Symbols" iconId="0"/>
            </x14:iconSet>
          </x14:cfRule>
          <xm:sqref>W92:W115</xm:sqref>
        </x14:conditionalFormatting>
        <x14:conditionalFormatting xmlns:xm="http://schemas.microsoft.com/office/excel/2006/main">
          <x14:cfRule type="iconSet" priority="19" id="{43EA0DE9-336A-4AC8-B694-119F7A020BD2}">
            <x14:iconSet custom="1">
              <x14:cfvo type="percent">
                <xm:f>0</xm:f>
              </x14:cfvo>
              <x14:cfvo type="num">
                <xm:f>0</xm:f>
              </x14:cfvo>
              <x14:cfvo type="num" gte="0">
                <xm:f>0</xm:f>
              </x14:cfvo>
              <x14:cfIcon iconSet="3Symbols" iconId="0"/>
              <x14:cfIcon iconSet="3Symbols" iconId="2"/>
              <x14:cfIcon iconSet="3Symbols" iconId="0"/>
            </x14:iconSet>
          </x14:cfRule>
          <xm:sqref>W132:W155</xm:sqref>
        </x14:conditionalFormatting>
        <x14:conditionalFormatting xmlns:xm="http://schemas.microsoft.com/office/excel/2006/main">
          <x14:cfRule type="iconSet" priority="40" id="{12F2C35B-E815-4143-A1B5-72F034E44E2A}">
            <x14:iconSet custom="1">
              <x14:cfvo type="percent">
                <xm:f>0</xm:f>
              </x14:cfvo>
              <x14:cfvo type="num">
                <xm:f>0</xm:f>
              </x14:cfvo>
              <x14:cfvo type="num" gte="0">
                <xm:f>0</xm:f>
              </x14:cfvo>
              <x14:cfIcon iconSet="3Symbols" iconId="0"/>
              <x14:cfIcon iconSet="3Symbols" iconId="2"/>
              <x14:cfIcon iconSet="3Symbols" iconId="0"/>
            </x14:iconSet>
          </x14:cfRule>
          <xm:sqref>W172:W195</xm:sqref>
        </x14:conditionalFormatting>
        <x14:conditionalFormatting xmlns:xm="http://schemas.microsoft.com/office/excel/2006/main">
          <x14:cfRule type="iconSet" priority="33" id="{B769DAFD-86FC-428F-8EC7-798C8E78733C}">
            <x14:iconSet custom="1">
              <x14:cfvo type="percent">
                <xm:f>0</xm:f>
              </x14:cfvo>
              <x14:cfvo type="num">
                <xm:f>0</xm:f>
              </x14:cfvo>
              <x14:cfvo type="num" gte="0">
                <xm:f>0</xm:f>
              </x14:cfvo>
              <x14:cfIcon iconSet="3Symbols" iconId="0"/>
              <x14:cfIcon iconSet="3Symbols" iconId="2"/>
              <x14:cfIcon iconSet="3Symbols" iconId="0"/>
            </x14:iconSet>
          </x14:cfRule>
          <xm:sqref>W212:W235</xm:sqref>
        </x14:conditionalFormatting>
        <x14:conditionalFormatting xmlns:xm="http://schemas.microsoft.com/office/excel/2006/main">
          <x14:cfRule type="iconSet" priority="115" id="{187AD8F6-5844-46F8-BA75-987D3A336D93}">
            <x14:iconSet custom="1">
              <x14:cfvo type="percent">
                <xm:f>0</xm:f>
              </x14:cfvo>
              <x14:cfvo type="num">
                <xm:f>0</xm:f>
              </x14:cfvo>
              <x14:cfvo type="num" gte="0">
                <xm:f>0</xm:f>
              </x14:cfvo>
              <x14:cfIcon iconSet="3Symbols" iconId="0"/>
              <x14:cfIcon iconSet="3Symbols" iconId="2"/>
              <x14:cfIcon iconSet="3Symbols" iconId="0"/>
            </x14:iconSet>
          </x14:cfRule>
          <xm:sqref>W252:W275</xm:sqref>
        </x14:conditionalFormatting>
        <x14:conditionalFormatting xmlns:xm="http://schemas.microsoft.com/office/excel/2006/main">
          <x14:cfRule type="iconSet" priority="47" id="{32932A48-E0F9-4B7F-8B2F-210E1D144DE0}">
            <x14:iconSet custom="1">
              <x14:cfvo type="percent">
                <xm:f>0</xm:f>
              </x14:cfvo>
              <x14:cfvo type="num">
                <xm:f>0</xm:f>
              </x14:cfvo>
              <x14:cfvo type="num" gte="0">
                <xm:f>0</xm:f>
              </x14:cfvo>
              <x14:cfIcon iconSet="3Symbols" iconId="0"/>
              <x14:cfIcon iconSet="3Symbols" iconId="2"/>
              <x14:cfIcon iconSet="3Symbols" iconId="0"/>
            </x14:iconSet>
          </x14:cfRule>
          <xm:sqref>W292:W315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5BAE8-1433-4668-9BDD-CDF75313E01A}">
  <sheetPr>
    <tabColor theme="7"/>
  </sheetPr>
  <dimension ref="A1:I42"/>
  <sheetViews>
    <sheetView zoomScale="130" zoomScaleNormal="130" workbookViewId="0" xr3:uid="{64363470-887B-50DA-B5F5-7198A2216101}">
      <pane ySplit="16" topLeftCell="A17" activePane="bottomLeft" state="frozen"/>
      <selection pane="bottomLeft" activeCell="C6" sqref="C6:D6"/>
    </sheetView>
  </sheetViews>
  <sheetFormatPr defaultColWidth="11.375" defaultRowHeight="15"/>
  <cols>
    <col min="1" max="1" width="3.75" style="2" customWidth="1"/>
    <col min="2" max="2" width="5.375" style="2" hidden="1" customWidth="1"/>
    <col min="3" max="3" width="12.875" style="2" customWidth="1"/>
    <col min="4" max="4" width="43.25" style="2" customWidth="1"/>
    <col min="5" max="5" width="58.125" style="2" customWidth="1"/>
    <col min="6" max="6" width="29.875" style="2" customWidth="1"/>
    <col min="7" max="8" width="11.375" style="2"/>
    <col min="9" max="9" width="1.875" style="2" bestFit="1" customWidth="1"/>
    <col min="10" max="16384" width="11.375" style="2"/>
  </cols>
  <sheetData>
    <row r="1" spans="1:9" ht="18.75">
      <c r="A1" s="99" t="s">
        <v>129</v>
      </c>
      <c r="I1" s="22" t="s">
        <v>67</v>
      </c>
    </row>
    <row r="2" spans="1:9">
      <c r="I2" s="22" t="s">
        <v>67</v>
      </c>
    </row>
    <row r="3" spans="1:9">
      <c r="A3" s="11" t="s">
        <v>130</v>
      </c>
      <c r="B3" s="150"/>
      <c r="C3" s="150"/>
      <c r="D3" s="150"/>
      <c r="E3" s="150"/>
      <c r="F3" s="150"/>
      <c r="G3" s="151"/>
      <c r="I3" s="22" t="s">
        <v>67</v>
      </c>
    </row>
    <row r="4" spans="1:9">
      <c r="I4" s="22" t="s">
        <v>67</v>
      </c>
    </row>
    <row r="5" spans="1:9">
      <c r="C5" s="177" t="s">
        <v>131</v>
      </c>
      <c r="D5" s="178"/>
      <c r="I5" s="22" t="s">
        <v>67</v>
      </c>
    </row>
    <row r="6" spans="1:9">
      <c r="C6" s="175"/>
      <c r="D6" s="176"/>
      <c r="I6" s="22" t="s">
        <v>67</v>
      </c>
    </row>
    <row r="7" spans="1:9" ht="7.5" customHeight="1">
      <c r="C7" s="16"/>
      <c r="D7" s="16"/>
      <c r="I7" s="22" t="s">
        <v>67</v>
      </c>
    </row>
    <row r="8" spans="1:9" ht="30" customHeight="1">
      <c r="C8" s="179" t="s">
        <v>132</v>
      </c>
      <c r="D8" s="180"/>
      <c r="I8" s="22" t="s">
        <v>67</v>
      </c>
    </row>
    <row r="9" spans="1:9">
      <c r="C9" s="181"/>
      <c r="D9" s="182"/>
      <c r="I9" s="22" t="s">
        <v>67</v>
      </c>
    </row>
    <row r="10" spans="1:9" ht="7.5" customHeight="1">
      <c r="C10" s="16"/>
      <c r="D10" s="16"/>
      <c r="I10" s="22" t="s">
        <v>67</v>
      </c>
    </row>
    <row r="11" spans="1:9">
      <c r="I11" s="22" t="s">
        <v>67</v>
      </c>
    </row>
    <row r="12" spans="1:9">
      <c r="I12" s="22" t="s">
        <v>67</v>
      </c>
    </row>
    <row r="13" spans="1:9">
      <c r="A13" s="11" t="s">
        <v>133</v>
      </c>
      <c r="B13" s="150"/>
      <c r="C13" s="150"/>
      <c r="D13" s="150"/>
      <c r="E13" s="150"/>
      <c r="F13" s="150"/>
      <c r="G13" s="151"/>
      <c r="I13" s="22" t="s">
        <v>67</v>
      </c>
    </row>
    <row r="14" spans="1:9">
      <c r="I14" s="22" t="s">
        <v>67</v>
      </c>
    </row>
    <row r="15" spans="1:9">
      <c r="C15" s="9" t="s">
        <v>134</v>
      </c>
      <c r="D15" s="9" t="s">
        <v>135</v>
      </c>
      <c r="E15" s="9" t="s">
        <v>80</v>
      </c>
      <c r="F15" s="9" t="s">
        <v>136</v>
      </c>
      <c r="I15" s="22" t="s">
        <v>67</v>
      </c>
    </row>
    <row r="16" spans="1:9">
      <c r="B16" s="45" t="s">
        <v>79</v>
      </c>
      <c r="C16" s="10" t="s">
        <v>83</v>
      </c>
      <c r="D16" s="10" t="s">
        <v>83</v>
      </c>
      <c r="E16" s="10"/>
      <c r="F16" s="10" t="s">
        <v>137</v>
      </c>
      <c r="I16" s="22" t="s">
        <v>67</v>
      </c>
    </row>
    <row r="17" spans="2:9">
      <c r="I17" s="22" t="s">
        <v>67</v>
      </c>
    </row>
    <row r="18" spans="2:9">
      <c r="B18" s="6" t="str">
        <f>_xlfn.XLOOKUP($D18,DAT!$Q$5:$Q$7,DAT!$R$5:$R$7,"")</f>
        <v/>
      </c>
      <c r="C18" s="38"/>
      <c r="D18" s="38"/>
      <c r="E18" s="60"/>
      <c r="F18" s="28">
        <v>0</v>
      </c>
      <c r="I18" s="22" t="s">
        <v>67</v>
      </c>
    </row>
    <row r="19" spans="2:9">
      <c r="B19" s="6" t="str">
        <f>_xlfn.XLOOKUP($D19,DAT!$Q$5:$Q$7,DAT!$R$5:$R$7,"")</f>
        <v/>
      </c>
      <c r="C19" s="38"/>
      <c r="D19" s="38"/>
      <c r="E19" s="60"/>
      <c r="F19" s="28">
        <v>0</v>
      </c>
      <c r="I19" s="22" t="s">
        <v>67</v>
      </c>
    </row>
    <row r="20" spans="2:9">
      <c r="B20" s="6" t="str">
        <f>_xlfn.XLOOKUP($D20,DAT!$Q$5:$Q$7,DAT!$R$5:$R$7,"")</f>
        <v/>
      </c>
      <c r="C20" s="38"/>
      <c r="D20" s="38"/>
      <c r="E20" s="60"/>
      <c r="F20" s="28">
        <v>0</v>
      </c>
      <c r="I20" s="22" t="s">
        <v>67</v>
      </c>
    </row>
    <row r="21" spans="2:9">
      <c r="B21" s="6" t="str">
        <f>_xlfn.XLOOKUP($D21,DAT!$Q$5:$Q$7,DAT!$R$5:$R$7,"")</f>
        <v/>
      </c>
      <c r="C21" s="38"/>
      <c r="D21" s="38"/>
      <c r="E21" s="60"/>
      <c r="F21" s="28">
        <v>0</v>
      </c>
      <c r="I21" s="22" t="s">
        <v>67</v>
      </c>
    </row>
    <row r="22" spans="2:9">
      <c r="B22" s="6" t="str">
        <f>_xlfn.XLOOKUP($D22,DAT!$Q$5:$Q$7,DAT!$R$5:$R$7,"")</f>
        <v/>
      </c>
      <c r="C22" s="38"/>
      <c r="D22" s="38"/>
      <c r="E22" s="60"/>
      <c r="F22" s="28">
        <v>0</v>
      </c>
      <c r="I22" s="22" t="s">
        <v>67</v>
      </c>
    </row>
    <row r="23" spans="2:9">
      <c r="B23" s="6" t="str">
        <f>_xlfn.XLOOKUP($D23,DAT!$Q$5:$Q$7,DAT!$R$5:$R$7,"")</f>
        <v/>
      </c>
      <c r="C23" s="38"/>
      <c r="D23" s="38"/>
      <c r="E23" s="60"/>
      <c r="F23" s="28">
        <v>0</v>
      </c>
      <c r="I23" s="22" t="s">
        <v>67</v>
      </c>
    </row>
    <row r="24" spans="2:9">
      <c r="B24" s="6" t="str">
        <f>_xlfn.XLOOKUP($D24,DAT!$Q$5:$Q$7,DAT!$R$5:$R$7,"")</f>
        <v/>
      </c>
      <c r="C24" s="38"/>
      <c r="D24" s="38"/>
      <c r="E24" s="60"/>
      <c r="F24" s="28">
        <v>0</v>
      </c>
      <c r="I24" s="22" t="s">
        <v>67</v>
      </c>
    </row>
    <row r="25" spans="2:9">
      <c r="B25" s="6" t="str">
        <f>_xlfn.XLOOKUP($D25,DAT!$Q$5:$Q$7,DAT!$R$5:$R$7,"")</f>
        <v/>
      </c>
      <c r="C25" s="38"/>
      <c r="D25" s="38"/>
      <c r="E25" s="60"/>
      <c r="F25" s="28">
        <v>0</v>
      </c>
      <c r="I25" s="22" t="s">
        <v>67</v>
      </c>
    </row>
    <row r="26" spans="2:9">
      <c r="B26" s="6" t="str">
        <f>_xlfn.XLOOKUP($D26,DAT!$Q$5:$Q$7,DAT!$R$5:$R$7,"")</f>
        <v/>
      </c>
      <c r="C26" s="38"/>
      <c r="D26" s="38"/>
      <c r="E26" s="60"/>
      <c r="F26" s="28">
        <v>0</v>
      </c>
      <c r="I26" s="22" t="s">
        <v>67</v>
      </c>
    </row>
    <row r="27" spans="2:9">
      <c r="B27" s="6" t="str">
        <f>_xlfn.XLOOKUP($D27,DAT!$Q$5:$Q$7,DAT!$R$5:$R$7,"")</f>
        <v/>
      </c>
      <c r="C27" s="38"/>
      <c r="D27" s="38"/>
      <c r="E27" s="60"/>
      <c r="F27" s="28">
        <v>0</v>
      </c>
      <c r="I27" s="22" t="s">
        <v>67</v>
      </c>
    </row>
    <row r="28" spans="2:9">
      <c r="B28" s="6" t="str">
        <f>_xlfn.XLOOKUP($D28,DAT!$Q$5:$Q$7,DAT!$R$5:$R$7,"")</f>
        <v/>
      </c>
      <c r="C28" s="38"/>
      <c r="D28" s="38"/>
      <c r="E28" s="60"/>
      <c r="F28" s="28">
        <v>0</v>
      </c>
      <c r="I28" s="22" t="s">
        <v>67</v>
      </c>
    </row>
    <row r="29" spans="2:9">
      <c r="B29" s="6" t="str">
        <f>_xlfn.XLOOKUP($D29,DAT!$Q$5:$Q$7,DAT!$R$5:$R$7,"")</f>
        <v/>
      </c>
      <c r="C29" s="38"/>
      <c r="D29" s="38"/>
      <c r="E29" s="60"/>
      <c r="F29" s="28">
        <v>0</v>
      </c>
      <c r="I29" s="22" t="s">
        <v>67</v>
      </c>
    </row>
    <row r="30" spans="2:9">
      <c r="B30" s="6" t="str">
        <f>_xlfn.XLOOKUP($D30,DAT!$Q$5:$Q$7,DAT!$R$5:$R$7,"")</f>
        <v/>
      </c>
      <c r="C30" s="38"/>
      <c r="D30" s="38"/>
      <c r="E30" s="60"/>
      <c r="F30" s="28">
        <v>0</v>
      </c>
      <c r="I30" s="22" t="s">
        <v>67</v>
      </c>
    </row>
    <row r="31" spans="2:9">
      <c r="B31" s="6" t="str">
        <f>_xlfn.XLOOKUP($D31,DAT!$Q$5:$Q$7,DAT!$R$5:$R$7,"")</f>
        <v/>
      </c>
      <c r="C31" s="38"/>
      <c r="D31" s="38"/>
      <c r="E31" s="60"/>
      <c r="F31" s="28">
        <v>0</v>
      </c>
      <c r="I31" s="22" t="s">
        <v>67</v>
      </c>
    </row>
    <row r="32" spans="2:9">
      <c r="B32" s="6" t="str">
        <f>_xlfn.XLOOKUP($D32,DAT!$Q$5:$Q$7,DAT!$R$5:$R$7,"")</f>
        <v/>
      </c>
      <c r="C32" s="38"/>
      <c r="D32" s="38"/>
      <c r="E32" s="60"/>
      <c r="F32" s="28">
        <v>0</v>
      </c>
      <c r="I32" s="22" t="s">
        <v>67</v>
      </c>
    </row>
    <row r="33" spans="1:9">
      <c r="B33" s="6" t="str">
        <f>_xlfn.XLOOKUP($D33,DAT!$Q$5:$Q$7,DAT!$R$5:$R$7,"")</f>
        <v/>
      </c>
      <c r="C33" s="38"/>
      <c r="D33" s="38"/>
      <c r="E33" s="60"/>
      <c r="F33" s="28">
        <v>0</v>
      </c>
      <c r="I33" s="22" t="s">
        <v>67</v>
      </c>
    </row>
    <row r="34" spans="1:9">
      <c r="B34" s="6" t="str">
        <f>_xlfn.XLOOKUP($D34,DAT!$Q$5:$Q$7,DAT!$R$5:$R$7,"")</f>
        <v/>
      </c>
      <c r="C34" s="38"/>
      <c r="D34" s="38"/>
      <c r="E34" s="60"/>
      <c r="F34" s="28">
        <v>0</v>
      </c>
      <c r="I34" s="22" t="s">
        <v>67</v>
      </c>
    </row>
    <row r="35" spans="1:9">
      <c r="B35" s="6" t="str">
        <f>_xlfn.XLOOKUP($D35,DAT!$Q$5:$Q$7,DAT!$R$5:$R$7,"")</f>
        <v/>
      </c>
      <c r="C35" s="38"/>
      <c r="D35" s="38"/>
      <c r="E35" s="60"/>
      <c r="F35" s="28">
        <v>0</v>
      </c>
      <c r="I35" s="22" t="s">
        <v>67</v>
      </c>
    </row>
    <row r="36" spans="1:9">
      <c r="B36" s="6" t="str">
        <f>_xlfn.XLOOKUP($D36,DAT!$Q$5:$Q$7,DAT!$R$5:$R$7,"")</f>
        <v/>
      </c>
      <c r="C36" s="38"/>
      <c r="D36" s="38"/>
      <c r="E36" s="60"/>
      <c r="F36" s="28">
        <v>0</v>
      </c>
      <c r="I36" s="22" t="s">
        <v>67</v>
      </c>
    </row>
    <row r="37" spans="1:9">
      <c r="B37" s="6" t="str">
        <f>_xlfn.XLOOKUP($D37,DAT!$Q$5:$Q$7,DAT!$R$5:$R$7,"")</f>
        <v/>
      </c>
      <c r="C37" s="38"/>
      <c r="D37" s="38"/>
      <c r="E37" s="60"/>
      <c r="F37" s="28">
        <v>0</v>
      </c>
      <c r="I37" s="22" t="s">
        <v>67</v>
      </c>
    </row>
    <row r="38" spans="1:9">
      <c r="I38" s="22" t="s">
        <v>67</v>
      </c>
    </row>
    <row r="39" spans="1:9">
      <c r="I39" s="22" t="s">
        <v>67</v>
      </c>
    </row>
    <row r="40" spans="1:9">
      <c r="I40" s="22" t="s">
        <v>67</v>
      </c>
    </row>
    <row r="41" spans="1:9">
      <c r="I41" s="22" t="s">
        <v>67</v>
      </c>
    </row>
    <row r="42" spans="1:9">
      <c r="A42" s="22" t="s">
        <v>67</v>
      </c>
      <c r="B42" s="22" t="s">
        <v>67</v>
      </c>
      <c r="C42" s="22" t="s">
        <v>67</v>
      </c>
      <c r="D42" s="22" t="s">
        <v>67</v>
      </c>
      <c r="E42" s="22" t="s">
        <v>67</v>
      </c>
      <c r="F42" s="22" t="s">
        <v>67</v>
      </c>
      <c r="G42" s="22" t="s">
        <v>67</v>
      </c>
      <c r="H42" s="22" t="s">
        <v>67</v>
      </c>
      <c r="I42" s="22" t="s">
        <v>67</v>
      </c>
    </row>
  </sheetData>
  <mergeCells count="4">
    <mergeCell ref="C6:D6"/>
    <mergeCell ref="C5:D5"/>
    <mergeCell ref="C8:D8"/>
    <mergeCell ref="C9:D9"/>
  </mergeCells>
  <dataValidations count="1">
    <dataValidation type="list" allowBlank="1" showInputMessage="1" showErrorMessage="1" sqref="C9:D9" xr:uid="{4C8B79FB-F43F-453C-9201-335E9DC6FBB0}">
      <formula1>"Ja,Nein"</formula1>
    </dataValidation>
  </dataValidations>
  <pageMargins left="0.7" right="0.7" top="0.78740157499999996" bottom="0.78740157499999996" header="0.3" footer="0.3"/>
  <extLst>
    <ext xmlns:x14="http://schemas.microsoft.com/office/spreadsheetml/2009/9/main" uri="{78C0D931-6437-407d-A8EE-F0AAD7539E65}">
      <x14:conditionalFormattings>
        <x14:conditionalFormatting xmlns:xm="http://schemas.microsoft.com/office/excel/2006/main">
          <x14:cfRule type="expression" priority="1" id="{D850F514-193E-4F90-88A8-1E3839866B66}">
            <xm:f>OR($C$6=DAT!$T$5,$C$6=DAT!$T$6)</xm:f>
            <x14:dxf>
              <font>
                <color auto="1"/>
              </font>
              <fill>
                <patternFill>
                  <bgColor theme="0"/>
                </patternFill>
              </fill>
              <border>
                <left/>
                <right/>
                <top/>
                <bottom/>
              </border>
            </x14:dxf>
          </x14:cfRule>
          <xm:sqref>C8</xm:sqref>
        </x14:conditionalFormatting>
        <x14:conditionalFormatting xmlns:xm="http://schemas.microsoft.com/office/excel/2006/main">
          <x14:cfRule type="expression" priority="2" id="{86071701-1E8A-43FC-AEB4-68B580E08D45}">
            <xm:f>OR($C$6=DAT!$T$5,$C$6=DAT!$T$6)</xm:f>
            <x14:dxf>
              <font>
                <color auto="1"/>
              </font>
              <fill>
                <patternFill>
                  <bgColor theme="7" tint="0.79998168889431442"/>
                </patternFill>
              </fill>
              <border>
                <left/>
                <right/>
                <top/>
                <bottom style="thin">
                  <color auto="1"/>
                </bottom>
              </border>
            </x14:dxf>
          </x14:cfRule>
          <xm:sqref>C9:D9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64AE129B-3207-483B-A718-1AF182818E46}">
          <x14:formula1>
            <xm:f>DAT!$I$5:$I$8</xm:f>
          </x14:formula1>
          <xm:sqref>C18:C37</xm:sqref>
        </x14:dataValidation>
        <x14:dataValidation type="list" allowBlank="1" showInputMessage="1" showErrorMessage="1" xr:uid="{9F669485-8303-4245-B950-A45E1139A6F8}">
          <x14:formula1>
            <xm:f>DAT!$Q$5:$Q$7</xm:f>
          </x14:formula1>
          <xm:sqref>D18:D37</xm:sqref>
        </x14:dataValidation>
        <x14:dataValidation type="list" allowBlank="1" showInputMessage="1" showErrorMessage="1" xr:uid="{E381989C-3290-4EFE-9896-8669663F6803}">
          <x14:formula1>
            <xm:f>DAT!$T$5:$T$7</xm:f>
          </x14:formula1>
          <xm:sqref>C6:D6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B1EAD-4F7C-4C25-B56A-A90174B26BFA}">
  <sheetPr>
    <tabColor theme="0" tint="-0.34998626667073579"/>
  </sheetPr>
  <dimension ref="A1:O59"/>
  <sheetViews>
    <sheetView zoomScale="130" zoomScaleNormal="130" workbookViewId="0" xr3:uid="{FC345482-2DDB-55C5-9A58-934ED695F748}">
      <pane xSplit="7" ySplit="4" topLeftCell="H23" activePane="bottomRight" state="frozen"/>
      <selection pane="bottomRight" activeCell="J18" sqref="J18"/>
      <selection pane="bottomLeft" activeCell="N9" sqref="N9"/>
      <selection pane="topRight" activeCell="N9" sqref="N9"/>
    </sheetView>
  </sheetViews>
  <sheetFormatPr defaultColWidth="11.375" defaultRowHeight="15"/>
  <cols>
    <col min="1" max="1" width="3.25" style="2" customWidth="1"/>
    <col min="2" max="4" width="5.375" style="3" hidden="1" customWidth="1"/>
    <col min="5" max="5" width="45.25" style="2" customWidth="1"/>
    <col min="6" max="6" width="7.25" style="3" customWidth="1"/>
    <col min="7" max="7" width="1.25" style="2" customWidth="1"/>
    <col min="8" max="11" width="16.75" style="2" customWidth="1"/>
    <col min="12" max="12" width="16.75" style="1" customWidth="1"/>
    <col min="13" max="13" width="76.125" style="2" customWidth="1"/>
    <col min="14" max="14" width="8.875" style="2" customWidth="1"/>
    <col min="15" max="15" width="1.875" style="2" bestFit="1" customWidth="1"/>
    <col min="16" max="16384" width="11.375" style="2"/>
  </cols>
  <sheetData>
    <row r="1" spans="1:15" ht="18.75">
      <c r="A1" s="99" t="s">
        <v>138</v>
      </c>
      <c r="O1" s="22" t="s">
        <v>67</v>
      </c>
    </row>
    <row r="2" spans="1:15">
      <c r="O2" s="22" t="s">
        <v>67</v>
      </c>
    </row>
    <row r="3" spans="1:15">
      <c r="O3" s="22" t="s">
        <v>67</v>
      </c>
    </row>
    <row r="4" spans="1:15" ht="21.75" customHeight="1">
      <c r="B4" s="45" t="s">
        <v>78</v>
      </c>
      <c r="C4" s="45" t="s">
        <v>79</v>
      </c>
      <c r="D4" s="45" t="s">
        <v>139</v>
      </c>
      <c r="E4" s="1" t="s">
        <v>80</v>
      </c>
      <c r="F4" s="45" t="s">
        <v>135</v>
      </c>
      <c r="H4" s="63">
        <v>2026</v>
      </c>
      <c r="I4" s="63">
        <v>2027</v>
      </c>
      <c r="J4" s="63">
        <v>2028</v>
      </c>
      <c r="K4" s="63">
        <v>2029</v>
      </c>
      <c r="L4" s="9" t="s">
        <v>140</v>
      </c>
      <c r="O4" s="22" t="s">
        <v>67</v>
      </c>
    </row>
    <row r="5" spans="1:15">
      <c r="L5" s="47"/>
      <c r="O5" s="22" t="s">
        <v>67</v>
      </c>
    </row>
    <row r="6" spans="1:15" s="1" customFormat="1">
      <c r="B6" s="87" t="s">
        <v>141</v>
      </c>
      <c r="C6" s="87" t="s">
        <v>142</v>
      </c>
      <c r="D6" s="87"/>
      <c r="E6" s="74" t="s">
        <v>143</v>
      </c>
      <c r="F6" s="87" t="s">
        <v>142</v>
      </c>
      <c r="G6" s="47"/>
      <c r="H6" s="88">
        <f t="shared" ref="H6:J6" si="0">I6</f>
        <v>0</v>
      </c>
      <c r="I6" s="88">
        <f t="shared" si="0"/>
        <v>0</v>
      </c>
      <c r="J6" s="88">
        <f t="shared" si="0"/>
        <v>0</v>
      </c>
      <c r="K6" s="148">
        <f>L6</f>
        <v>0</v>
      </c>
      <c r="L6" s="148">
        <f>IFERROR(IF(ISNUMBER(SEARCH("indirekt",Art_AM)),DAT!$U$7,VLOOKUP(Art_AM,DAT_Art_AM,2,FALSE)+VLOOKUP(Risk_Red,DAT_Risk_Red,2,FALSE)),)</f>
        <v>0</v>
      </c>
      <c r="M6" s="101"/>
      <c r="O6" s="25" t="s">
        <v>67</v>
      </c>
    </row>
    <row r="7" spans="1:15">
      <c r="L7" s="26"/>
      <c r="O7" s="22" t="s">
        <v>67</v>
      </c>
    </row>
    <row r="8" spans="1:15">
      <c r="A8" s="67" t="s">
        <v>144</v>
      </c>
      <c r="B8" s="64"/>
      <c r="C8" s="64"/>
      <c r="D8" s="64"/>
      <c r="E8" s="65"/>
      <c r="F8" s="64"/>
      <c r="G8" s="65"/>
      <c r="H8" s="65"/>
      <c r="I8" s="65"/>
      <c r="J8" s="65"/>
      <c r="K8" s="65"/>
      <c r="L8" s="73"/>
      <c r="M8" s="66"/>
      <c r="O8" s="22" t="s">
        <v>67</v>
      </c>
    </row>
    <row r="9" spans="1:15">
      <c r="B9" s="17" t="s">
        <v>89</v>
      </c>
      <c r="C9" s="17" t="s">
        <v>96</v>
      </c>
      <c r="D9" s="17"/>
      <c r="E9" s="6" t="s">
        <v>145</v>
      </c>
      <c r="F9" s="17" t="s">
        <v>137</v>
      </c>
      <c r="H9" s="30" t="e" cm="1">
        <f t="array" aca="1" ref="H9" ca="1">_xlfn.XLOOKUP($B9&amp;$C9,DAT_AP&amp;DAT_Code,INDIRECT("DAT_"&amp;H$4),0)</f>
        <v>#NAME?</v>
      </c>
      <c r="I9" s="30" t="e" cm="1">
        <f t="array" aca="1" ref="I9" ca="1">_xlfn.XLOOKUP($B9&amp;$C9,DAT_AP&amp;DAT_Code,INDIRECT("DAT_"&amp;I$4),0)</f>
        <v>#NAME?</v>
      </c>
      <c r="J9" s="30" t="e" cm="1">
        <f t="array" aca="1" ref="J9" ca="1">_xlfn.XLOOKUP($B9&amp;$C9,DAT_AP&amp;DAT_Code,INDIRECT("DAT_"&amp;J$4),0)</f>
        <v>#NAME?</v>
      </c>
      <c r="K9" s="30" t="e" cm="1">
        <f t="array" aca="1" ref="K9" ca="1">_xlfn.XLOOKUP($B9&amp;$C9,DAT_AP&amp;DAT_Code,INDIRECT("DAT_"&amp;K$4),0)</f>
        <v>#NAME?</v>
      </c>
      <c r="L9" s="7" t="e">
        <f ca="1">SUM(H9:K9)</f>
        <v>#NAME?</v>
      </c>
      <c r="O9" s="22" t="s">
        <v>67</v>
      </c>
    </row>
    <row r="10" spans="1:15">
      <c r="B10" s="17" t="s">
        <v>102</v>
      </c>
      <c r="C10" s="17" t="s">
        <v>96</v>
      </c>
      <c r="D10" s="17"/>
      <c r="E10" s="6" t="s">
        <v>146</v>
      </c>
      <c r="F10" s="17" t="s">
        <v>137</v>
      </c>
      <c r="H10" s="30" t="e" cm="1">
        <f t="array" aca="1" ref="H10" ca="1">_xlfn.XLOOKUP($B10&amp;$C10,DAT_AP&amp;DAT_Code,INDIRECT("DAT_"&amp;H$4),0)</f>
        <v>#NAME?</v>
      </c>
      <c r="I10" s="30" t="e" cm="1">
        <f t="array" aca="1" ref="I10" ca="1">_xlfn.XLOOKUP($B10&amp;$C10,DAT_AP&amp;DAT_Code,INDIRECT("DAT_"&amp;I$4),0)</f>
        <v>#NAME?</v>
      </c>
      <c r="J10" s="30" t="e" cm="1">
        <f t="array" aca="1" ref="J10" ca="1">_xlfn.XLOOKUP($B10&amp;$C10,DAT_AP&amp;DAT_Code,INDIRECT("DAT_"&amp;J$4),0)</f>
        <v>#NAME?</v>
      </c>
      <c r="K10" s="30" t="e" cm="1">
        <f t="array" aca="1" ref="K10" ca="1">_xlfn.XLOOKUP($B10&amp;$C10,DAT_AP&amp;DAT_Code,INDIRECT("DAT_"&amp;K$4),0)</f>
        <v>#NAME?</v>
      </c>
      <c r="L10" s="7" t="e">
        <f t="shared" ref="L10:L12" ca="1" si="1">SUM(H10:K10)</f>
        <v>#NAME?</v>
      </c>
      <c r="O10" s="22" t="s">
        <v>67</v>
      </c>
    </row>
    <row r="11" spans="1:15">
      <c r="B11" s="17" t="s">
        <v>106</v>
      </c>
      <c r="C11" s="17" t="s">
        <v>96</v>
      </c>
      <c r="D11" s="17"/>
      <c r="E11" s="6" t="s">
        <v>147</v>
      </c>
      <c r="F11" s="17" t="s">
        <v>137</v>
      </c>
      <c r="H11" s="30" t="e" cm="1">
        <f t="array" aca="1" ref="H11" ca="1">_xlfn.XLOOKUP($B11&amp;$C11,DAT_AP&amp;DAT_Code,INDIRECT("DAT_"&amp;H$4),0)</f>
        <v>#NAME?</v>
      </c>
      <c r="I11" s="30" t="e" cm="1">
        <f t="array" aca="1" ref="I11" ca="1">_xlfn.XLOOKUP($B11&amp;$C11,DAT_AP&amp;DAT_Code,INDIRECT("DAT_"&amp;I$4),0)</f>
        <v>#NAME?</v>
      </c>
      <c r="J11" s="30" t="e" cm="1">
        <f t="array" aca="1" ref="J11" ca="1">_xlfn.XLOOKUP($B11&amp;$C11,DAT_AP&amp;DAT_Code,INDIRECT("DAT_"&amp;J$4),0)</f>
        <v>#NAME?</v>
      </c>
      <c r="K11" s="30" t="e" cm="1">
        <f t="array" aca="1" ref="K11" ca="1">_xlfn.XLOOKUP($B11&amp;$C11,DAT_AP&amp;DAT_Code,INDIRECT("DAT_"&amp;K$4),0)</f>
        <v>#NAME?</v>
      </c>
      <c r="L11" s="7" t="e">
        <f t="shared" ca="1" si="1"/>
        <v>#NAME?</v>
      </c>
      <c r="O11" s="22" t="s">
        <v>67</v>
      </c>
    </row>
    <row r="12" spans="1:15" ht="15.75" customHeight="1">
      <c r="B12" s="17" t="s">
        <v>110</v>
      </c>
      <c r="C12" s="17" t="s">
        <v>96</v>
      </c>
      <c r="D12" s="17"/>
      <c r="E12" s="6" t="s">
        <v>148</v>
      </c>
      <c r="F12" s="17" t="s">
        <v>137</v>
      </c>
      <c r="H12" s="30" t="e" cm="1">
        <f t="array" aca="1" ref="H12" ca="1">_xlfn.XLOOKUP($B12&amp;$C12,DAT_AP&amp;DAT_Code,INDIRECT("DAT_"&amp;H$4),0)</f>
        <v>#NAME?</v>
      </c>
      <c r="I12" s="30" t="e" cm="1">
        <f t="array" aca="1" ref="I12" ca="1">_xlfn.XLOOKUP($B12&amp;$C12,DAT_AP&amp;DAT_Code,INDIRECT("DAT_"&amp;I$4),0)</f>
        <v>#NAME?</v>
      </c>
      <c r="J12" s="30" t="e" cm="1">
        <f t="array" aca="1" ref="J12" ca="1">_xlfn.XLOOKUP($B12&amp;$C12,DAT_AP&amp;DAT_Code,INDIRECT("DAT_"&amp;J$4),0)</f>
        <v>#NAME?</v>
      </c>
      <c r="K12" s="30" t="e" cm="1">
        <f t="array" aca="1" ref="K12" ca="1">_xlfn.XLOOKUP($B12&amp;$C12,DAT_AP&amp;DAT_Code,INDIRECT("DAT_"&amp;K$4),0)</f>
        <v>#NAME?</v>
      </c>
      <c r="L12" s="7" t="e">
        <f t="shared" ca="1" si="1"/>
        <v>#NAME?</v>
      </c>
      <c r="O12" s="22" t="s">
        <v>67</v>
      </c>
    </row>
    <row r="13" spans="1:15">
      <c r="B13" s="17" t="s">
        <v>114</v>
      </c>
      <c r="C13" s="17" t="s">
        <v>96</v>
      </c>
      <c r="D13" s="17"/>
      <c r="E13" s="6" t="s">
        <v>149</v>
      </c>
      <c r="F13" s="17" t="s">
        <v>137</v>
      </c>
      <c r="H13" s="30" t="e" cm="1">
        <f t="array" aca="1" ref="H13" ca="1">_xlfn.XLOOKUP($B13&amp;$C13,DAT_AP&amp;DAT_Code,INDIRECT("DAT_"&amp;H$4),0)</f>
        <v>#NAME?</v>
      </c>
      <c r="I13" s="30" t="e" cm="1">
        <f t="array" aca="1" ref="I13" ca="1">_xlfn.XLOOKUP($B13&amp;$C13,DAT_AP&amp;DAT_Code,INDIRECT("DAT_"&amp;I$4),0)</f>
        <v>#NAME?</v>
      </c>
      <c r="J13" s="30" t="e" cm="1">
        <f t="array" aca="1" ref="J13" ca="1">_xlfn.XLOOKUP($B13&amp;$C13,DAT_AP&amp;DAT_Code,INDIRECT("DAT_"&amp;J$4),0)</f>
        <v>#NAME?</v>
      </c>
      <c r="K13" s="30" t="e" cm="1">
        <f t="array" aca="1" ref="K13" ca="1">_xlfn.XLOOKUP($B13&amp;$C13,DAT_AP&amp;DAT_Code,INDIRECT("DAT_"&amp;K$4),0)</f>
        <v>#NAME?</v>
      </c>
      <c r="L13" s="7" t="e">
        <f ca="1">SUM(H13:K13)</f>
        <v>#NAME?</v>
      </c>
      <c r="O13" s="22" t="s">
        <v>67</v>
      </c>
    </row>
    <row r="14" spans="1:15">
      <c r="B14" s="17" t="s">
        <v>118</v>
      </c>
      <c r="C14" s="17" t="s">
        <v>96</v>
      </c>
      <c r="D14" s="17"/>
      <c r="E14" s="6" t="s">
        <v>150</v>
      </c>
      <c r="F14" s="17" t="s">
        <v>137</v>
      </c>
      <c r="H14" s="30" t="e" cm="1">
        <f t="array" aca="1" ref="H14" ca="1">_xlfn.XLOOKUP($B14&amp;$C14,DAT_AP&amp;DAT_Code,INDIRECT("DAT_"&amp;H$4),0)</f>
        <v>#NAME?</v>
      </c>
      <c r="I14" s="30" t="e" cm="1">
        <f t="array" aca="1" ref="I14" ca="1">_xlfn.XLOOKUP($B14&amp;$C14,DAT_AP&amp;DAT_Code,INDIRECT("DAT_"&amp;I$4),0)</f>
        <v>#NAME?</v>
      </c>
      <c r="J14" s="30" t="e" cm="1">
        <f t="array" aca="1" ref="J14" ca="1">_xlfn.XLOOKUP($B14&amp;$C14,DAT_AP&amp;DAT_Code,INDIRECT("DAT_"&amp;J$4),0)</f>
        <v>#NAME?</v>
      </c>
      <c r="K14" s="30" t="e" cm="1">
        <f t="array" aca="1" ref="K14" ca="1">_xlfn.XLOOKUP($B14&amp;$C14,DAT_AP&amp;DAT_Code,INDIRECT("DAT_"&amp;K$4),0)</f>
        <v>#NAME?</v>
      </c>
      <c r="L14" s="7" t="e">
        <f t="shared" ref="L14:L16" ca="1" si="2">SUM(H14:K14)</f>
        <v>#NAME?</v>
      </c>
      <c r="O14" s="22" t="s">
        <v>67</v>
      </c>
    </row>
    <row r="15" spans="1:15">
      <c r="B15" s="17" t="s">
        <v>122</v>
      </c>
      <c r="C15" s="17" t="s">
        <v>96</v>
      </c>
      <c r="D15" s="17"/>
      <c r="E15" s="6" t="s">
        <v>151</v>
      </c>
      <c r="F15" s="17" t="s">
        <v>137</v>
      </c>
      <c r="H15" s="30" t="e" cm="1">
        <f t="array" aca="1" ref="H15" ca="1">_xlfn.XLOOKUP($B15&amp;$C15,DAT_AP&amp;DAT_Code,INDIRECT("DAT_"&amp;H$4),0)</f>
        <v>#NAME?</v>
      </c>
      <c r="I15" s="30" t="e" cm="1">
        <f t="array" aca="1" ref="I15" ca="1">_xlfn.XLOOKUP($B15&amp;$C15,DAT_AP&amp;DAT_Code,INDIRECT("DAT_"&amp;I$4),0)</f>
        <v>#NAME?</v>
      </c>
      <c r="J15" s="30" t="e" cm="1">
        <f t="array" aca="1" ref="J15" ca="1">_xlfn.XLOOKUP($B15&amp;$C15,DAT_AP&amp;DAT_Code,INDIRECT("DAT_"&amp;J$4),0)</f>
        <v>#NAME?</v>
      </c>
      <c r="K15" s="30" t="e" cm="1">
        <f t="array" aca="1" ref="K15" ca="1">_xlfn.XLOOKUP($B15&amp;$C15,DAT_AP&amp;DAT_Code,INDIRECT("DAT_"&amp;K$4),0)</f>
        <v>#NAME?</v>
      </c>
      <c r="L15" s="7" t="e">
        <f t="shared" ca="1" si="2"/>
        <v>#NAME?</v>
      </c>
      <c r="O15" s="22" t="s">
        <v>67</v>
      </c>
    </row>
    <row r="16" spans="1:15" ht="15.75" customHeight="1">
      <c r="B16" s="17" t="s">
        <v>126</v>
      </c>
      <c r="C16" s="17" t="s">
        <v>96</v>
      </c>
      <c r="D16" s="17"/>
      <c r="E16" s="6" t="s">
        <v>152</v>
      </c>
      <c r="F16" s="17" t="s">
        <v>137</v>
      </c>
      <c r="H16" s="30" t="e" cm="1">
        <f t="array" aca="1" ref="H16" ca="1">_xlfn.XLOOKUP($B16&amp;$C16,DAT_AP&amp;DAT_Code,INDIRECT("DAT_"&amp;H$4),0)</f>
        <v>#NAME?</v>
      </c>
      <c r="I16" s="30" t="e" cm="1">
        <f t="array" aca="1" ref="I16" ca="1">_xlfn.XLOOKUP($B16&amp;$C16,DAT_AP&amp;DAT_Code,INDIRECT("DAT_"&amp;I$4),0)</f>
        <v>#NAME?</v>
      </c>
      <c r="J16" s="30" t="e" cm="1">
        <f t="array" aca="1" ref="J16" ca="1">_xlfn.XLOOKUP($B16&amp;$C16,DAT_AP&amp;DAT_Code,INDIRECT("DAT_"&amp;J$4),0)</f>
        <v>#NAME?</v>
      </c>
      <c r="K16" s="30" t="e" cm="1">
        <f t="array" aca="1" ref="K16" ca="1">_xlfn.XLOOKUP($B16&amp;$C16,DAT_AP&amp;DAT_Code,INDIRECT("DAT_"&amp;K$4),0)</f>
        <v>#NAME?</v>
      </c>
      <c r="L16" s="7" t="e">
        <f t="shared" ca="1" si="2"/>
        <v>#NAME?</v>
      </c>
      <c r="O16" s="22" t="s">
        <v>67</v>
      </c>
    </row>
    <row r="17" spans="1:15" ht="4.5" customHeight="1">
      <c r="A17" s="89"/>
      <c r="B17" s="90"/>
      <c r="C17" s="90"/>
      <c r="D17" s="90"/>
      <c r="E17" s="91"/>
      <c r="F17" s="90"/>
      <c r="G17" s="91"/>
      <c r="H17" s="91"/>
      <c r="I17" s="91"/>
      <c r="J17" s="91"/>
      <c r="K17" s="91"/>
      <c r="L17" s="92"/>
      <c r="M17" s="89"/>
      <c r="N17" s="89"/>
      <c r="O17" s="22" t="s">
        <v>67</v>
      </c>
    </row>
    <row r="18" spans="1:15" s="1" customFormat="1">
      <c r="B18" s="71" t="s">
        <v>141</v>
      </c>
      <c r="C18" s="71" t="s">
        <v>96</v>
      </c>
      <c r="D18" s="71"/>
      <c r="E18" s="70" t="s">
        <v>153</v>
      </c>
      <c r="F18" s="71" t="s">
        <v>137</v>
      </c>
      <c r="G18" s="50"/>
      <c r="H18" s="72" t="e">
        <f ca="1">SUM(H9:H17)</f>
        <v>#NAME?</v>
      </c>
      <c r="I18" s="72" t="e">
        <f t="shared" ref="I18:L18" ca="1" si="3">SUM(I9:I17)</f>
        <v>#NAME?</v>
      </c>
      <c r="J18" s="72" t="e">
        <f t="shared" ca="1" si="3"/>
        <v>#NAME?</v>
      </c>
      <c r="K18" s="72" t="e">
        <f t="shared" ca="1" si="3"/>
        <v>#NAME?</v>
      </c>
      <c r="L18" s="72" t="e">
        <f t="shared" ca="1" si="3"/>
        <v>#NAME?</v>
      </c>
      <c r="O18" s="22" t="s">
        <v>67</v>
      </c>
    </row>
    <row r="19" spans="1:15">
      <c r="O19" s="22" t="s">
        <v>67</v>
      </c>
    </row>
    <row r="20" spans="1:15">
      <c r="O20" s="22" t="s">
        <v>67</v>
      </c>
    </row>
    <row r="21" spans="1:15">
      <c r="A21" s="67" t="s">
        <v>154</v>
      </c>
      <c r="B21" s="64"/>
      <c r="C21" s="64"/>
      <c r="D21" s="64"/>
      <c r="E21" s="65"/>
      <c r="F21" s="64"/>
      <c r="G21" s="65"/>
      <c r="H21" s="65"/>
      <c r="I21" s="65"/>
      <c r="J21" s="65"/>
      <c r="K21" s="65"/>
      <c r="L21" s="73"/>
      <c r="M21" s="66"/>
      <c r="O21" s="22" t="s">
        <v>67</v>
      </c>
    </row>
    <row r="22" spans="1:15">
      <c r="B22" s="17" t="s">
        <v>89</v>
      </c>
      <c r="C22" s="17" t="s">
        <v>95</v>
      </c>
      <c r="D22" s="17"/>
      <c r="E22" s="6" t="s">
        <v>155</v>
      </c>
      <c r="F22" s="17" t="s">
        <v>137</v>
      </c>
      <c r="H22" s="30" t="e" cm="1">
        <f t="array" aca="1" ref="H22" ca="1">_xlfn.XLOOKUP($B22&amp;$C22,DAT_AP&amp;DAT_Code,INDIRECT("DAT_"&amp;H$4),0)</f>
        <v>#NAME?</v>
      </c>
      <c r="I22" s="30" t="e" cm="1">
        <f t="array" aca="1" ref="I22" ca="1">_xlfn.XLOOKUP($B22&amp;$C22,DAT_AP&amp;DAT_Code,INDIRECT("DAT_"&amp;I$4),0)</f>
        <v>#NAME?</v>
      </c>
      <c r="J22" s="30" t="e" cm="1">
        <f t="array" aca="1" ref="J22" ca="1">_xlfn.XLOOKUP($B22&amp;$C22,DAT_AP&amp;DAT_Code,INDIRECT("DAT_"&amp;J$4),0)</f>
        <v>#NAME?</v>
      </c>
      <c r="K22" s="30" t="e" cm="1">
        <f t="array" aca="1" ref="K22" ca="1">_xlfn.XLOOKUP($B22&amp;$C22,DAT_AP&amp;DAT_Code,INDIRECT("DAT_"&amp;K$4),0)</f>
        <v>#NAME?</v>
      </c>
      <c r="L22" s="7" t="e">
        <f ca="1">SUM(H22:K22)</f>
        <v>#NAME?</v>
      </c>
      <c r="O22" s="22" t="s">
        <v>67</v>
      </c>
    </row>
    <row r="23" spans="1:15">
      <c r="B23" s="17" t="s">
        <v>102</v>
      </c>
      <c r="C23" s="17" t="s">
        <v>95</v>
      </c>
      <c r="D23" s="17"/>
      <c r="E23" s="6" t="s">
        <v>156</v>
      </c>
      <c r="F23" s="17" t="s">
        <v>137</v>
      </c>
      <c r="H23" s="30" t="e" cm="1">
        <f t="array" aca="1" ref="H23" ca="1">_xlfn.XLOOKUP($B23&amp;$C23,DAT_AP&amp;DAT_Code,INDIRECT("DAT_"&amp;H$4),0)</f>
        <v>#NAME?</v>
      </c>
      <c r="I23" s="30" t="e" cm="1">
        <f t="array" aca="1" ref="I23" ca="1">_xlfn.XLOOKUP($B23&amp;$C23,DAT_AP&amp;DAT_Code,INDIRECT("DAT_"&amp;I$4),0)</f>
        <v>#NAME?</v>
      </c>
      <c r="J23" s="30" t="e" cm="1">
        <f t="array" aca="1" ref="J23" ca="1">_xlfn.XLOOKUP($B23&amp;$C23,DAT_AP&amp;DAT_Code,INDIRECT("DAT_"&amp;J$4),0)</f>
        <v>#NAME?</v>
      </c>
      <c r="K23" s="30" t="e" cm="1">
        <f t="array" aca="1" ref="K23" ca="1">_xlfn.XLOOKUP($B23&amp;$C23,DAT_AP&amp;DAT_Code,INDIRECT("DAT_"&amp;K$4),0)</f>
        <v>#NAME?</v>
      </c>
      <c r="L23" s="7" t="e">
        <f t="shared" ref="L23:L24" ca="1" si="4">SUM(H23:K23)</f>
        <v>#NAME?</v>
      </c>
      <c r="O23" s="22" t="s">
        <v>67</v>
      </c>
    </row>
    <row r="24" spans="1:15">
      <c r="B24" s="17" t="s">
        <v>106</v>
      </c>
      <c r="C24" s="17" t="s">
        <v>95</v>
      </c>
      <c r="D24" s="17"/>
      <c r="E24" s="6" t="s">
        <v>157</v>
      </c>
      <c r="F24" s="17" t="s">
        <v>137</v>
      </c>
      <c r="H24" s="30" t="e" cm="1">
        <f t="array" aca="1" ref="H24" ca="1">_xlfn.XLOOKUP($B24&amp;$C24,DAT_AP&amp;DAT_Code,INDIRECT("DAT_"&amp;H$4),0)</f>
        <v>#NAME?</v>
      </c>
      <c r="I24" s="30" t="e" cm="1">
        <f t="array" aca="1" ref="I24" ca="1">_xlfn.XLOOKUP($B24&amp;$C24,DAT_AP&amp;DAT_Code,INDIRECT("DAT_"&amp;I$4),0)</f>
        <v>#NAME?</v>
      </c>
      <c r="J24" s="30" t="e" cm="1">
        <f t="array" aca="1" ref="J24" ca="1">_xlfn.XLOOKUP($B24&amp;$C24,DAT_AP&amp;DAT_Code,INDIRECT("DAT_"&amp;J$4),0)</f>
        <v>#NAME?</v>
      </c>
      <c r="K24" s="30" t="e" cm="1">
        <f t="array" aca="1" ref="K24" ca="1">_xlfn.XLOOKUP($B24&amp;$C24,DAT_AP&amp;DAT_Code,INDIRECT("DAT_"&amp;K$4),0)</f>
        <v>#NAME?</v>
      </c>
      <c r="L24" s="7" t="e">
        <f t="shared" ca="1" si="4"/>
        <v>#NAME?</v>
      </c>
      <c r="O24" s="22" t="s">
        <v>67</v>
      </c>
    </row>
    <row r="25" spans="1:15">
      <c r="B25" s="17" t="s">
        <v>110</v>
      </c>
      <c r="C25" s="17" t="s">
        <v>95</v>
      </c>
      <c r="D25" s="17"/>
      <c r="E25" s="6" t="s">
        <v>158</v>
      </c>
      <c r="F25" s="17" t="s">
        <v>137</v>
      </c>
      <c r="H25" s="30" t="e" cm="1">
        <f t="array" aca="1" ref="H25" ca="1">_xlfn.XLOOKUP($B25&amp;$C25,DAT_AP&amp;DAT_Code,INDIRECT("DAT_"&amp;H$4),0)</f>
        <v>#NAME?</v>
      </c>
      <c r="I25" s="30" t="e" cm="1">
        <f t="array" aca="1" ref="I25" ca="1">_xlfn.XLOOKUP($B25&amp;$C25,DAT_AP&amp;DAT_Code,INDIRECT("DAT_"&amp;I$4),0)</f>
        <v>#NAME?</v>
      </c>
      <c r="J25" s="30" t="e" cm="1">
        <f t="array" aca="1" ref="J25" ca="1">_xlfn.XLOOKUP($B25&amp;$C25,DAT_AP&amp;DAT_Code,INDIRECT("DAT_"&amp;J$4),0)</f>
        <v>#NAME?</v>
      </c>
      <c r="K25" s="30" t="e" cm="1">
        <f t="array" aca="1" ref="K25" ca="1">_xlfn.XLOOKUP($B25&amp;$C25,DAT_AP&amp;DAT_Code,INDIRECT("DAT_"&amp;K$4),0)</f>
        <v>#NAME?</v>
      </c>
      <c r="L25" s="7" t="e">
        <f t="shared" ref="L25" ca="1" si="5">SUM(H25:K25)</f>
        <v>#NAME?</v>
      </c>
      <c r="O25" s="22" t="s">
        <v>67</v>
      </c>
    </row>
    <row r="26" spans="1:15">
      <c r="B26" s="17" t="s">
        <v>114</v>
      </c>
      <c r="C26" s="17" t="s">
        <v>95</v>
      </c>
      <c r="D26" s="17"/>
      <c r="E26" s="6" t="s">
        <v>159</v>
      </c>
      <c r="F26" s="17" t="s">
        <v>137</v>
      </c>
      <c r="H26" s="30" t="e" cm="1">
        <f t="array" aca="1" ref="H26" ca="1">_xlfn.XLOOKUP($B26&amp;$C26,DAT_AP&amp;DAT_Code,INDIRECT("DAT_"&amp;H$4),0)</f>
        <v>#NAME?</v>
      </c>
      <c r="I26" s="30" t="e" cm="1">
        <f t="array" aca="1" ref="I26" ca="1">_xlfn.XLOOKUP($B26&amp;$C26,DAT_AP&amp;DAT_Code,INDIRECT("DAT_"&amp;I$4),0)</f>
        <v>#NAME?</v>
      </c>
      <c r="J26" s="30" t="e" cm="1">
        <f t="array" aca="1" ref="J26" ca="1">_xlfn.XLOOKUP($B26&amp;$C26,DAT_AP&amp;DAT_Code,INDIRECT("DAT_"&amp;J$4),0)</f>
        <v>#NAME?</v>
      </c>
      <c r="K26" s="30" t="e" cm="1">
        <f t="array" aca="1" ref="K26" ca="1">_xlfn.XLOOKUP($B26&amp;$C26,DAT_AP&amp;DAT_Code,INDIRECT("DAT_"&amp;K$4),0)</f>
        <v>#NAME?</v>
      </c>
      <c r="L26" s="7" t="e">
        <f ca="1">SUM(H26:K26)</f>
        <v>#NAME?</v>
      </c>
      <c r="O26" s="22" t="s">
        <v>67</v>
      </c>
    </row>
    <row r="27" spans="1:15">
      <c r="B27" s="17" t="s">
        <v>118</v>
      </c>
      <c r="C27" s="17" t="s">
        <v>95</v>
      </c>
      <c r="D27" s="17"/>
      <c r="E27" s="6" t="s">
        <v>160</v>
      </c>
      <c r="F27" s="17" t="s">
        <v>137</v>
      </c>
      <c r="H27" s="30" t="e" cm="1">
        <f t="array" aca="1" ref="H27" ca="1">_xlfn.XLOOKUP($B27&amp;$C27,DAT_AP&amp;DAT_Code,INDIRECT("DAT_"&amp;H$4),0)</f>
        <v>#NAME?</v>
      </c>
      <c r="I27" s="30" t="e" cm="1">
        <f t="array" aca="1" ref="I27" ca="1">_xlfn.XLOOKUP($B27&amp;$C27,DAT_AP&amp;DAT_Code,INDIRECT("DAT_"&amp;I$4),0)</f>
        <v>#NAME?</v>
      </c>
      <c r="J27" s="30" t="e" cm="1">
        <f t="array" aca="1" ref="J27" ca="1">_xlfn.XLOOKUP($B27&amp;$C27,DAT_AP&amp;DAT_Code,INDIRECT("DAT_"&amp;J$4),0)</f>
        <v>#NAME?</v>
      </c>
      <c r="K27" s="30" t="e" cm="1">
        <f t="array" aca="1" ref="K27" ca="1">_xlfn.XLOOKUP($B27&amp;$C27,DAT_AP&amp;DAT_Code,INDIRECT("DAT_"&amp;K$4),0)</f>
        <v>#NAME?</v>
      </c>
      <c r="L27" s="7" t="e">
        <f t="shared" ref="L27:L29" ca="1" si="6">SUM(H27:K27)</f>
        <v>#NAME?</v>
      </c>
      <c r="O27" s="22" t="s">
        <v>67</v>
      </c>
    </row>
    <row r="28" spans="1:15">
      <c r="B28" s="17" t="s">
        <v>122</v>
      </c>
      <c r="C28" s="17" t="s">
        <v>95</v>
      </c>
      <c r="D28" s="17"/>
      <c r="E28" s="6" t="s">
        <v>161</v>
      </c>
      <c r="F28" s="17" t="s">
        <v>137</v>
      </c>
      <c r="H28" s="30" t="e" cm="1">
        <f t="array" aca="1" ref="H28" ca="1">_xlfn.XLOOKUP($B28&amp;$C28,DAT_AP&amp;DAT_Code,INDIRECT("DAT_"&amp;H$4),0)</f>
        <v>#NAME?</v>
      </c>
      <c r="I28" s="30" t="e" cm="1">
        <f t="array" aca="1" ref="I28" ca="1">_xlfn.XLOOKUP($B28&amp;$C28,DAT_AP&amp;DAT_Code,INDIRECT("DAT_"&amp;I$4),0)</f>
        <v>#NAME?</v>
      </c>
      <c r="J28" s="30" t="e" cm="1">
        <f t="array" aca="1" ref="J28" ca="1">_xlfn.XLOOKUP($B28&amp;$C28,DAT_AP&amp;DAT_Code,INDIRECT("DAT_"&amp;J$4),0)</f>
        <v>#NAME?</v>
      </c>
      <c r="K28" s="30" t="e" cm="1">
        <f t="array" aca="1" ref="K28" ca="1">_xlfn.XLOOKUP($B28&amp;$C28,DAT_AP&amp;DAT_Code,INDIRECT("DAT_"&amp;K$4),0)</f>
        <v>#NAME?</v>
      </c>
      <c r="L28" s="7" t="e">
        <f t="shared" ca="1" si="6"/>
        <v>#NAME?</v>
      </c>
      <c r="O28" s="22" t="s">
        <v>67</v>
      </c>
    </row>
    <row r="29" spans="1:15">
      <c r="B29" s="17" t="s">
        <v>126</v>
      </c>
      <c r="C29" s="17" t="s">
        <v>95</v>
      </c>
      <c r="D29" s="17"/>
      <c r="E29" s="6" t="s">
        <v>162</v>
      </c>
      <c r="F29" s="17" t="s">
        <v>137</v>
      </c>
      <c r="H29" s="30" t="e" cm="1">
        <f t="array" aca="1" ref="H29" ca="1">_xlfn.XLOOKUP($B29&amp;$C29,DAT_AP&amp;DAT_Code,INDIRECT("DAT_"&amp;H$4),0)</f>
        <v>#NAME?</v>
      </c>
      <c r="I29" s="30" t="e" cm="1">
        <f t="array" aca="1" ref="I29" ca="1">_xlfn.XLOOKUP($B29&amp;$C29,DAT_AP&amp;DAT_Code,INDIRECT("DAT_"&amp;I$4),0)</f>
        <v>#NAME?</v>
      </c>
      <c r="J29" s="30" t="e" cm="1">
        <f t="array" aca="1" ref="J29" ca="1">_xlfn.XLOOKUP($B29&amp;$C29,DAT_AP&amp;DAT_Code,INDIRECT("DAT_"&amp;J$4),0)</f>
        <v>#NAME?</v>
      </c>
      <c r="K29" s="30" t="e" cm="1">
        <f t="array" aca="1" ref="K29" ca="1">_xlfn.XLOOKUP($B29&amp;$C29,DAT_AP&amp;DAT_Code,INDIRECT("DAT_"&amp;K$4),0)</f>
        <v>#NAME?</v>
      </c>
      <c r="L29" s="7" t="e">
        <f t="shared" ca="1" si="6"/>
        <v>#NAME?</v>
      </c>
      <c r="O29" s="22" t="s">
        <v>67</v>
      </c>
    </row>
    <row r="30" spans="1:15" ht="4.5" customHeight="1">
      <c r="A30" s="89"/>
      <c r="B30" s="90"/>
      <c r="C30" s="90"/>
      <c r="D30" s="90"/>
      <c r="E30" s="91"/>
      <c r="F30" s="90"/>
      <c r="G30" s="91"/>
      <c r="H30" s="91"/>
      <c r="I30" s="91"/>
      <c r="J30" s="91"/>
      <c r="K30" s="91"/>
      <c r="L30" s="92"/>
      <c r="M30" s="89"/>
      <c r="N30" s="89"/>
      <c r="O30" s="22" t="s">
        <v>67</v>
      </c>
    </row>
    <row r="31" spans="1:15" s="1" customFormat="1">
      <c r="B31" s="71" t="s">
        <v>141</v>
      </c>
      <c r="C31" s="75" t="s">
        <v>95</v>
      </c>
      <c r="D31" s="75"/>
      <c r="E31" s="70" t="s">
        <v>163</v>
      </c>
      <c r="F31" s="71" t="s">
        <v>137</v>
      </c>
      <c r="G31" s="50"/>
      <c r="H31" s="72" t="e">
        <f ca="1">SUM(H22:H30)</f>
        <v>#NAME?</v>
      </c>
      <c r="I31" s="72" t="e">
        <f t="shared" ref="I31:L31" ca="1" si="7">SUM(I22:I30)</f>
        <v>#NAME?</v>
      </c>
      <c r="J31" s="72" t="e">
        <f t="shared" ca="1" si="7"/>
        <v>#NAME?</v>
      </c>
      <c r="K31" s="72" t="e">
        <f t="shared" ca="1" si="7"/>
        <v>#NAME?</v>
      </c>
      <c r="L31" s="72" t="e">
        <f t="shared" ca="1" si="7"/>
        <v>#NAME?</v>
      </c>
      <c r="O31" s="22" t="s">
        <v>67</v>
      </c>
    </row>
    <row r="32" spans="1:15">
      <c r="O32" s="22" t="s">
        <v>67</v>
      </c>
    </row>
    <row r="33" spans="1:15">
      <c r="B33" s="17" t="s">
        <v>89</v>
      </c>
      <c r="C33" s="17" t="s">
        <v>164</v>
      </c>
      <c r="D33" s="17" t="str">
        <f>_xlfn.XLOOKUP($B33,'4. Zeitplan'!$B$22:$B$33,'4. Zeitplan'!$C$22:$C$33)</f>
        <v/>
      </c>
      <c r="E33" s="6" t="s">
        <v>165</v>
      </c>
      <c r="F33" s="17" t="s">
        <v>137</v>
      </c>
      <c r="H33" s="30" t="e">
        <f ca="1">H22*H$6</f>
        <v>#NAME?</v>
      </c>
      <c r="I33" s="30" t="e">
        <f t="shared" ref="I33:K33" ca="1" si="8">I22*I$6</f>
        <v>#NAME?</v>
      </c>
      <c r="J33" s="30" t="e">
        <f t="shared" ca="1" si="8"/>
        <v>#NAME?</v>
      </c>
      <c r="K33" s="30" t="e">
        <f t="shared" ca="1" si="8"/>
        <v>#NAME?</v>
      </c>
      <c r="L33" s="7" t="e">
        <f t="shared" ref="L33" ca="1" si="9">SUM(H33:K33)</f>
        <v>#NAME?</v>
      </c>
      <c r="O33" s="22" t="s">
        <v>67</v>
      </c>
    </row>
    <row r="34" spans="1:15">
      <c r="B34" s="17" t="s">
        <v>102</v>
      </c>
      <c r="C34" s="17" t="s">
        <v>164</v>
      </c>
      <c r="D34" s="17" t="str">
        <f>_xlfn.XLOOKUP($B34,'4. Zeitplan'!$B$22:$B$33,'4. Zeitplan'!$C$22:$C$33)</f>
        <v/>
      </c>
      <c r="E34" s="6" t="s">
        <v>166</v>
      </c>
      <c r="F34" s="17" t="s">
        <v>137</v>
      </c>
      <c r="H34" s="30" t="e">
        <f t="shared" ref="H34:K34" ca="1" si="10">H23*H$6</f>
        <v>#NAME?</v>
      </c>
      <c r="I34" s="30" t="e">
        <f t="shared" ca="1" si="10"/>
        <v>#NAME?</v>
      </c>
      <c r="J34" s="30" t="e">
        <f t="shared" ca="1" si="10"/>
        <v>#NAME?</v>
      </c>
      <c r="K34" s="30" t="e">
        <f t="shared" ca="1" si="10"/>
        <v>#NAME?</v>
      </c>
      <c r="L34" s="7" t="e">
        <f ca="1">SUM(H34:K34)</f>
        <v>#NAME?</v>
      </c>
      <c r="O34" s="22" t="s">
        <v>67</v>
      </c>
    </row>
    <row r="35" spans="1:15">
      <c r="B35" s="17" t="s">
        <v>106</v>
      </c>
      <c r="C35" s="17" t="s">
        <v>164</v>
      </c>
      <c r="D35" s="17" t="str">
        <f>_xlfn.XLOOKUP($B35,'4. Zeitplan'!$B$22:$B$33,'4. Zeitplan'!$C$22:$C$33)</f>
        <v/>
      </c>
      <c r="E35" s="6" t="s">
        <v>167</v>
      </c>
      <c r="F35" s="17" t="s">
        <v>137</v>
      </c>
      <c r="H35" s="30" t="e">
        <f t="shared" ref="H35:K35" ca="1" si="11">H24*H$6</f>
        <v>#NAME?</v>
      </c>
      <c r="I35" s="30" t="e">
        <f t="shared" ca="1" si="11"/>
        <v>#NAME?</v>
      </c>
      <c r="J35" s="30" t="e">
        <f t="shared" ca="1" si="11"/>
        <v>#NAME?</v>
      </c>
      <c r="K35" s="30" t="e">
        <f t="shared" ca="1" si="11"/>
        <v>#NAME?</v>
      </c>
      <c r="L35" s="7" t="e">
        <f ca="1">SUM(H35:K35)</f>
        <v>#NAME?</v>
      </c>
      <c r="O35" s="22" t="s">
        <v>67</v>
      </c>
    </row>
    <row r="36" spans="1:15">
      <c r="B36" s="17" t="s">
        <v>110</v>
      </c>
      <c r="C36" s="17" t="s">
        <v>164</v>
      </c>
      <c r="D36" s="17" t="str">
        <f>_xlfn.XLOOKUP($B36,'4. Zeitplan'!$B$22:$B$33,'4. Zeitplan'!$C$22:$C$33)</f>
        <v/>
      </c>
      <c r="E36" s="6" t="s">
        <v>168</v>
      </c>
      <c r="F36" s="17" t="s">
        <v>137</v>
      </c>
      <c r="H36" s="30" t="e">
        <f t="shared" ref="H36:K36" ca="1" si="12">H25*H$6</f>
        <v>#NAME?</v>
      </c>
      <c r="I36" s="30" t="e">
        <f t="shared" ca="1" si="12"/>
        <v>#NAME?</v>
      </c>
      <c r="J36" s="30" t="e">
        <f t="shared" ca="1" si="12"/>
        <v>#NAME?</v>
      </c>
      <c r="K36" s="30" t="e">
        <f t="shared" ca="1" si="12"/>
        <v>#NAME?</v>
      </c>
      <c r="L36" s="7" t="e">
        <f ca="1">SUM(H36:K36)</f>
        <v>#NAME?</v>
      </c>
      <c r="O36" s="22" t="s">
        <v>67</v>
      </c>
    </row>
    <row r="37" spans="1:15">
      <c r="B37" s="17" t="s">
        <v>114</v>
      </c>
      <c r="C37" s="17" t="s">
        <v>164</v>
      </c>
      <c r="D37" s="17" t="str">
        <f>_xlfn.XLOOKUP($B37,'4. Zeitplan'!$B$22:$B$33,'4. Zeitplan'!$C$22:$C$33)</f>
        <v/>
      </c>
      <c r="E37" s="6" t="s">
        <v>169</v>
      </c>
      <c r="F37" s="17" t="s">
        <v>137</v>
      </c>
      <c r="H37" s="30" t="e">
        <f ca="1">H26*H$6</f>
        <v>#NAME?</v>
      </c>
      <c r="I37" s="30" t="e">
        <f t="shared" ref="I37:K37" ca="1" si="13">I26*I$6</f>
        <v>#NAME?</v>
      </c>
      <c r="J37" s="30" t="e">
        <f t="shared" ca="1" si="13"/>
        <v>#NAME?</v>
      </c>
      <c r="K37" s="30" t="e">
        <f t="shared" ca="1" si="13"/>
        <v>#NAME?</v>
      </c>
      <c r="L37" s="7" t="e">
        <f t="shared" ref="L37" ca="1" si="14">SUM(H37:K37)</f>
        <v>#NAME?</v>
      </c>
      <c r="O37" s="22" t="s">
        <v>67</v>
      </c>
    </row>
    <row r="38" spans="1:15">
      <c r="B38" s="17" t="s">
        <v>118</v>
      </c>
      <c r="C38" s="17" t="s">
        <v>164</v>
      </c>
      <c r="D38" s="17" t="str">
        <f>_xlfn.XLOOKUP($B38,'4. Zeitplan'!$B$22:$B$33,'4. Zeitplan'!$C$22:$C$33)</f>
        <v/>
      </c>
      <c r="E38" s="6" t="s">
        <v>170</v>
      </c>
      <c r="F38" s="17" t="s">
        <v>137</v>
      </c>
      <c r="H38" s="30" t="e">
        <f t="shared" ref="H38:K38" ca="1" si="15">H27*H$6</f>
        <v>#NAME?</v>
      </c>
      <c r="I38" s="30" t="e">
        <f t="shared" ca="1" si="15"/>
        <v>#NAME?</v>
      </c>
      <c r="J38" s="30" t="e">
        <f t="shared" ca="1" si="15"/>
        <v>#NAME?</v>
      </c>
      <c r="K38" s="30" t="e">
        <f t="shared" ca="1" si="15"/>
        <v>#NAME?</v>
      </c>
      <c r="L38" s="7" t="e">
        <f ca="1">SUM(H38:K38)</f>
        <v>#NAME?</v>
      </c>
      <c r="O38" s="22" t="s">
        <v>67</v>
      </c>
    </row>
    <row r="39" spans="1:15">
      <c r="B39" s="17" t="s">
        <v>122</v>
      </c>
      <c r="C39" s="17" t="s">
        <v>164</v>
      </c>
      <c r="D39" s="17" t="str">
        <f>_xlfn.XLOOKUP($B39,'4. Zeitplan'!$B$22:$B$33,'4. Zeitplan'!$C$22:$C$33)</f>
        <v/>
      </c>
      <c r="E39" s="6" t="s">
        <v>171</v>
      </c>
      <c r="F39" s="17" t="s">
        <v>137</v>
      </c>
      <c r="H39" s="30" t="e">
        <f t="shared" ref="H39:K39" ca="1" si="16">H28*H$6</f>
        <v>#NAME?</v>
      </c>
      <c r="I39" s="30" t="e">
        <f t="shared" ca="1" si="16"/>
        <v>#NAME?</v>
      </c>
      <c r="J39" s="30" t="e">
        <f t="shared" ca="1" si="16"/>
        <v>#NAME?</v>
      </c>
      <c r="K39" s="30" t="e">
        <f t="shared" ca="1" si="16"/>
        <v>#NAME?</v>
      </c>
      <c r="L39" s="7" t="e">
        <f ca="1">SUM(H39:K39)</f>
        <v>#NAME?</v>
      </c>
      <c r="O39" s="22" t="s">
        <v>67</v>
      </c>
    </row>
    <row r="40" spans="1:15">
      <c r="B40" s="17" t="s">
        <v>126</v>
      </c>
      <c r="C40" s="17" t="s">
        <v>164</v>
      </c>
      <c r="D40" s="17" t="str">
        <f>_xlfn.XLOOKUP($B40,'4. Zeitplan'!$B$22:$B$33,'4. Zeitplan'!$C$22:$C$33)</f>
        <v/>
      </c>
      <c r="E40" s="6" t="s">
        <v>172</v>
      </c>
      <c r="F40" s="17" t="s">
        <v>137</v>
      </c>
      <c r="H40" s="30" t="e">
        <f t="shared" ref="H40:K40" ca="1" si="17">H29*H$6</f>
        <v>#NAME?</v>
      </c>
      <c r="I40" s="30" t="e">
        <f t="shared" ca="1" si="17"/>
        <v>#NAME?</v>
      </c>
      <c r="J40" s="30" t="e">
        <f t="shared" ca="1" si="17"/>
        <v>#NAME?</v>
      </c>
      <c r="K40" s="30" t="e">
        <f t="shared" ca="1" si="17"/>
        <v>#NAME?</v>
      </c>
      <c r="L40" s="7" t="e">
        <f ca="1">SUM(H40:K40)</f>
        <v>#NAME?</v>
      </c>
      <c r="O40" s="22" t="s">
        <v>67</v>
      </c>
    </row>
    <row r="41" spans="1:15" ht="4.5" customHeight="1">
      <c r="A41" s="89"/>
      <c r="B41" s="90"/>
      <c r="C41" s="90"/>
      <c r="D41" s="90"/>
      <c r="E41" s="91"/>
      <c r="F41" s="90"/>
      <c r="G41" s="91"/>
      <c r="H41" s="91"/>
      <c r="I41" s="91"/>
      <c r="J41" s="91"/>
      <c r="K41" s="91"/>
      <c r="L41" s="92"/>
      <c r="M41" s="89"/>
      <c r="N41" s="89"/>
      <c r="O41" s="22" t="s">
        <v>67</v>
      </c>
    </row>
    <row r="42" spans="1:15" s="1" customFormat="1">
      <c r="B42" s="71" t="s">
        <v>141</v>
      </c>
      <c r="C42" s="75" t="s">
        <v>164</v>
      </c>
      <c r="D42" s="75"/>
      <c r="E42" s="70" t="s">
        <v>173</v>
      </c>
      <c r="F42" s="71" t="s">
        <v>137</v>
      </c>
      <c r="G42" s="50"/>
      <c r="H42" s="72" t="e">
        <f t="shared" ref="H42:L42" ca="1" si="18">SUM(H33:H41)</f>
        <v>#NAME?</v>
      </c>
      <c r="I42" s="72" t="e">
        <f t="shared" ca="1" si="18"/>
        <v>#NAME?</v>
      </c>
      <c r="J42" s="72" t="e">
        <f t="shared" ca="1" si="18"/>
        <v>#NAME?</v>
      </c>
      <c r="K42" s="72" t="e">
        <f t="shared" ca="1" si="18"/>
        <v>#NAME?</v>
      </c>
      <c r="L42" s="72" t="e">
        <f t="shared" ca="1" si="18"/>
        <v>#NAME?</v>
      </c>
      <c r="O42" s="22" t="s">
        <v>67</v>
      </c>
    </row>
    <row r="43" spans="1:15">
      <c r="O43" s="22" t="s">
        <v>67</v>
      </c>
    </row>
    <row r="44" spans="1:15">
      <c r="O44" s="22" t="s">
        <v>67</v>
      </c>
    </row>
    <row r="45" spans="1:15">
      <c r="A45" s="67" t="s">
        <v>174</v>
      </c>
      <c r="B45" s="64"/>
      <c r="C45" s="64"/>
      <c r="D45" s="64"/>
      <c r="E45" s="65"/>
      <c r="F45" s="64"/>
      <c r="G45" s="65"/>
      <c r="H45" s="65"/>
      <c r="I45" s="65"/>
      <c r="J45" s="65"/>
      <c r="K45" s="65"/>
      <c r="L45" s="73"/>
      <c r="M45" s="66"/>
      <c r="O45" s="22" t="s">
        <v>67</v>
      </c>
    </row>
    <row r="46" spans="1:15">
      <c r="B46" s="17"/>
      <c r="C46" s="17"/>
      <c r="D46" s="17"/>
      <c r="E46" s="6" t="s">
        <v>153</v>
      </c>
      <c r="F46" s="17" t="s">
        <v>137</v>
      </c>
      <c r="H46" s="97" t="e">
        <f ca="1">H18</f>
        <v>#NAME?</v>
      </c>
      <c r="I46" s="97" t="e">
        <f t="shared" ref="I46:K46" ca="1" si="19">I18</f>
        <v>#NAME?</v>
      </c>
      <c r="J46" s="97" t="e">
        <f t="shared" ca="1" si="19"/>
        <v>#NAME?</v>
      </c>
      <c r="K46" s="97" t="e">
        <f t="shared" ca="1" si="19"/>
        <v>#NAME?</v>
      </c>
      <c r="L46" s="76" t="e">
        <f t="shared" ref="L46:L51" ca="1" si="20">SUM(H46:K46)</f>
        <v>#NAME?</v>
      </c>
      <c r="O46" s="22" t="s">
        <v>67</v>
      </c>
    </row>
    <row r="47" spans="1:15">
      <c r="B47" s="17"/>
      <c r="C47" s="17"/>
      <c r="D47" s="17"/>
      <c r="E47" s="98" t="s">
        <v>175</v>
      </c>
      <c r="F47" s="17" t="s">
        <v>137</v>
      </c>
      <c r="H47" s="97" t="e">
        <f ca="1">-H42</f>
        <v>#NAME?</v>
      </c>
      <c r="I47" s="97" t="e">
        <f t="shared" ref="I47:L47" ca="1" si="21">-I42</f>
        <v>#NAME?</v>
      </c>
      <c r="J47" s="97" t="e">
        <f t="shared" ca="1" si="21"/>
        <v>#NAME?</v>
      </c>
      <c r="K47" s="97" t="e">
        <f t="shared" ca="1" si="21"/>
        <v>#NAME?</v>
      </c>
      <c r="L47" s="76" t="e">
        <f t="shared" ca="1" si="21"/>
        <v>#NAME?</v>
      </c>
      <c r="O47" s="22" t="s">
        <v>67</v>
      </c>
    </row>
    <row r="48" spans="1:15" ht="4.5" customHeight="1">
      <c r="A48" s="89"/>
      <c r="B48" s="90"/>
      <c r="C48" s="90"/>
      <c r="D48" s="90"/>
      <c r="E48" s="91"/>
      <c r="F48" s="90"/>
      <c r="G48" s="91"/>
      <c r="H48" s="91"/>
      <c r="I48" s="91"/>
      <c r="J48" s="91"/>
      <c r="K48" s="91"/>
      <c r="L48" s="92"/>
      <c r="M48" s="89"/>
      <c r="N48" s="89"/>
      <c r="O48" s="22" t="s">
        <v>67</v>
      </c>
    </row>
    <row r="49" spans="1:15" s="1" customFormat="1">
      <c r="B49" s="48"/>
      <c r="C49" s="48"/>
      <c r="D49" s="48"/>
      <c r="E49" s="49" t="s">
        <v>176</v>
      </c>
      <c r="F49" s="48" t="s">
        <v>137</v>
      </c>
      <c r="G49" s="50"/>
      <c r="H49" s="96" t="e">
        <f ca="1">SUM(H46,H47)</f>
        <v>#NAME?</v>
      </c>
      <c r="I49" s="96" t="e">
        <f t="shared" ref="I49:L49" ca="1" si="22">SUM(I46,I47)</f>
        <v>#NAME?</v>
      </c>
      <c r="J49" s="96" t="e">
        <f t="shared" ca="1" si="22"/>
        <v>#NAME?</v>
      </c>
      <c r="K49" s="96" t="e">
        <f t="shared" ca="1" si="22"/>
        <v>#NAME?</v>
      </c>
      <c r="L49" s="96" t="e">
        <f t="shared" ca="1" si="22"/>
        <v>#NAME?</v>
      </c>
      <c r="O49" s="22" t="s">
        <v>67</v>
      </c>
    </row>
    <row r="50" spans="1:15" ht="4.5" customHeight="1">
      <c r="A50" s="1"/>
      <c r="B50" s="93"/>
      <c r="C50" s="93"/>
      <c r="D50" s="93"/>
      <c r="E50" s="94"/>
      <c r="F50" s="93"/>
      <c r="G50" s="94"/>
      <c r="H50" s="94"/>
      <c r="I50" s="94"/>
      <c r="J50" s="94"/>
      <c r="K50" s="94"/>
      <c r="L50" s="95"/>
      <c r="M50" s="89"/>
      <c r="N50" s="89"/>
      <c r="O50" s="22" t="s">
        <v>67</v>
      </c>
    </row>
    <row r="51" spans="1:15">
      <c r="A51" s="1"/>
      <c r="B51" s="17" t="s">
        <v>141</v>
      </c>
      <c r="C51" s="17" t="s">
        <v>177</v>
      </c>
      <c r="D51" s="17"/>
      <c r="E51" s="6" t="s">
        <v>178</v>
      </c>
      <c r="F51" s="17" t="s">
        <v>137</v>
      </c>
      <c r="H51" s="30">
        <f t="shared" ref="H51:K53" si="23">SUMIFS(MH_Mittel,MH_Jahr,H$4,MH_Code,$C51)</f>
        <v>0</v>
      </c>
      <c r="I51" s="30">
        <f t="shared" si="23"/>
        <v>0</v>
      </c>
      <c r="J51" s="30">
        <f t="shared" si="23"/>
        <v>0</v>
      </c>
      <c r="K51" s="30">
        <f t="shared" si="23"/>
        <v>0</v>
      </c>
      <c r="L51" s="7">
        <f t="shared" si="20"/>
        <v>0</v>
      </c>
      <c r="M51" s="2" t="str">
        <f>IF(SUM(H51:K51)&gt;0,"BESTÄTIGUNG EIGENLEISTUNGEN BEILEGEN","")</f>
        <v/>
      </c>
      <c r="O51" s="22" t="s">
        <v>67</v>
      </c>
    </row>
    <row r="52" spans="1:15">
      <c r="A52" s="1"/>
      <c r="B52" s="17" t="s">
        <v>141</v>
      </c>
      <c r="C52" s="17" t="s">
        <v>179</v>
      </c>
      <c r="D52" s="17"/>
      <c r="E52" s="6" t="s">
        <v>180</v>
      </c>
      <c r="F52" s="17" t="s">
        <v>137</v>
      </c>
      <c r="H52" s="30">
        <f t="shared" si="23"/>
        <v>0</v>
      </c>
      <c r="I52" s="30">
        <f t="shared" si="23"/>
        <v>0</v>
      </c>
      <c r="J52" s="30">
        <f t="shared" si="23"/>
        <v>0</v>
      </c>
      <c r="K52" s="30">
        <f t="shared" si="23"/>
        <v>0</v>
      </c>
      <c r="L52" s="7">
        <f t="shared" ref="L52:L53" si="24">SUM(H52:K52)</f>
        <v>0</v>
      </c>
      <c r="M52" s="2" t="str">
        <f>IF(SUM(H52:K52)&gt;0,"BESTÄTIGUNG DRITTMITTEL BEILEGEN","")</f>
        <v/>
      </c>
      <c r="O52" s="22" t="s">
        <v>67</v>
      </c>
    </row>
    <row r="53" spans="1:15">
      <c r="A53" s="1"/>
      <c r="B53" s="17" t="s">
        <v>141</v>
      </c>
      <c r="C53" s="17" t="s">
        <v>181</v>
      </c>
      <c r="D53" s="17"/>
      <c r="E53" s="6" t="s">
        <v>182</v>
      </c>
      <c r="F53" s="17" t="s">
        <v>137</v>
      </c>
      <c r="H53" s="30">
        <f t="shared" si="23"/>
        <v>0</v>
      </c>
      <c r="I53" s="30">
        <f t="shared" si="23"/>
        <v>0</v>
      </c>
      <c r="J53" s="30">
        <f t="shared" si="23"/>
        <v>0</v>
      </c>
      <c r="K53" s="30">
        <f t="shared" si="23"/>
        <v>0</v>
      </c>
      <c r="L53" s="7">
        <f t="shared" si="24"/>
        <v>0</v>
      </c>
      <c r="M53" s="2" t="str">
        <f>IF(SUM(H53:K53)&gt;0,"BESTÄTIGUNG DRITTMITTEL BUNDESBEITRÄGE BEILEGEN","")</f>
        <v/>
      </c>
      <c r="O53" s="22" t="s">
        <v>67</v>
      </c>
    </row>
    <row r="54" spans="1:15" ht="4.5" customHeight="1" thickBot="1">
      <c r="A54" s="89"/>
      <c r="B54" s="90"/>
      <c r="C54" s="90"/>
      <c r="D54" s="90"/>
      <c r="E54" s="91"/>
      <c r="F54" s="90"/>
      <c r="G54" s="91"/>
      <c r="H54" s="91"/>
      <c r="I54" s="91"/>
      <c r="J54" s="91"/>
      <c r="K54" s="91"/>
      <c r="L54" s="92"/>
      <c r="M54" s="89"/>
      <c r="N54" s="89"/>
      <c r="O54" s="22" t="s">
        <v>67</v>
      </c>
    </row>
    <row r="55" spans="1:15" ht="15.75" thickBot="1">
      <c r="A55" s="1"/>
      <c r="B55" s="85"/>
      <c r="C55" s="85"/>
      <c r="D55" s="85"/>
      <c r="E55" s="86" t="s">
        <v>183</v>
      </c>
      <c r="F55" s="85" t="s">
        <v>137</v>
      </c>
      <c r="G55" s="52"/>
      <c r="H55" s="102" t="e">
        <f ca="1">SUM(H51:H53)-H49</f>
        <v>#NAME?</v>
      </c>
      <c r="I55" s="102" t="e">
        <f t="shared" ref="I55:L55" ca="1" si="25">SUM(I51:I53)-I49</f>
        <v>#NAME?</v>
      </c>
      <c r="J55" s="102" t="e">
        <f t="shared" ca="1" si="25"/>
        <v>#NAME?</v>
      </c>
      <c r="K55" s="103" t="e">
        <f t="shared" ca="1" si="25"/>
        <v>#NAME?</v>
      </c>
      <c r="L55" s="104" t="e">
        <f t="shared" ca="1" si="25"/>
        <v>#NAME?</v>
      </c>
      <c r="M55" s="84"/>
      <c r="O55" s="22" t="s">
        <v>67</v>
      </c>
    </row>
    <row r="56" spans="1:15">
      <c r="H56" s="46"/>
      <c r="I56" s="46"/>
      <c r="J56" s="46"/>
      <c r="K56" s="46"/>
      <c r="O56" s="22" t="s">
        <v>67</v>
      </c>
    </row>
    <row r="57" spans="1:15">
      <c r="H57" s="46"/>
      <c r="I57" s="46"/>
      <c r="J57" s="46"/>
      <c r="K57" s="46"/>
      <c r="O57" s="22" t="s">
        <v>67</v>
      </c>
    </row>
    <row r="58" spans="1:15">
      <c r="O58" s="22" t="s">
        <v>67</v>
      </c>
    </row>
    <row r="59" spans="1:15">
      <c r="A59" s="22" t="s">
        <v>67</v>
      </c>
      <c r="B59" s="22" t="s">
        <v>67</v>
      </c>
      <c r="C59" s="22" t="s">
        <v>67</v>
      </c>
      <c r="D59" s="22" t="s">
        <v>67</v>
      </c>
      <c r="E59" s="22" t="s">
        <v>67</v>
      </c>
      <c r="F59" s="22" t="s">
        <v>67</v>
      </c>
      <c r="G59" s="22" t="s">
        <v>67</v>
      </c>
      <c r="H59" s="22" t="s">
        <v>67</v>
      </c>
      <c r="I59" s="22" t="s">
        <v>67</v>
      </c>
      <c r="J59" s="22" t="s">
        <v>67</v>
      </c>
      <c r="K59" s="22" t="s">
        <v>67</v>
      </c>
      <c r="L59" s="22" t="s">
        <v>67</v>
      </c>
      <c r="M59" s="22" t="s">
        <v>67</v>
      </c>
      <c r="N59" s="22" t="s">
        <v>67</v>
      </c>
      <c r="O59" s="22" t="s">
        <v>67</v>
      </c>
    </row>
  </sheetData>
  <phoneticPr fontId="4" type="noConversion"/>
  <conditionalFormatting sqref="L55">
    <cfRule type="cellIs" dxfId="9" priority="2" operator="equal">
      <formula>0</formula>
    </cfRule>
    <cfRule type="cellIs" dxfId="8" priority="3" operator="notEqual">
      <formula>0</formula>
    </cfRule>
  </conditionalFormatting>
  <conditionalFormatting sqref="M51:M53">
    <cfRule type="notContainsBlanks" dxfId="7" priority="1">
      <formula>LEN(TRIM(M51))&gt;0</formula>
    </cfRule>
  </conditionalFormatting>
  <pageMargins left="0.7" right="0.7" top="0.78740157499999996" bottom="0.78740157499999996" header="0.3" footer="0.3"/>
  <pageSetup paperSize="9" orientation="portrait" verticalDpi="0" r:id="rId1"/>
  <extLst>
    <ext xmlns:x14="http://schemas.microsoft.com/office/spreadsheetml/2009/9/main" uri="{78C0D931-6437-407d-A8EE-F0AAD7539E65}">
      <x14:conditionalFormattings>
        <x14:conditionalFormatting xmlns:xm="http://schemas.microsoft.com/office/excel/2006/main">
          <x14:cfRule type="iconSet" priority="4" id="{44E5499E-98EB-464F-829C-B3822DDF2FA4}">
            <x14:iconSet custom="1">
              <x14:cfvo type="percent">
                <xm:f>0</xm:f>
              </x14:cfvo>
              <x14:cfvo type="num">
                <xm:f>0</xm:f>
              </x14:cfvo>
              <x14:cfvo type="num" gte="0">
                <xm:f>0</xm:f>
              </x14:cfvo>
              <x14:cfIcon iconSet="3Symbols" iconId="0"/>
              <x14:cfIcon iconSet="3Symbols" iconId="2"/>
              <x14:cfIcon iconSet="3Symbols" iconId="0"/>
            </x14:iconSet>
          </x14:cfRule>
          <xm:sqref>L55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FA0AF-E346-4859-9455-A8885105FD9D}">
  <sheetPr>
    <tabColor theme="0" tint="-0.34998626667073579"/>
  </sheetPr>
  <dimension ref="A1:BU34"/>
  <sheetViews>
    <sheetView zoomScaleNormal="100" workbookViewId="0" xr3:uid="{27AB0B32-3904-5E2F-B4C3-08E3ECFC1351}">
      <selection activeCell="C1" sqref="C1"/>
    </sheetView>
  </sheetViews>
  <sheetFormatPr defaultColWidth="11.375" defaultRowHeight="15"/>
  <cols>
    <col min="1" max="1" width="3.25" style="2" customWidth="1"/>
    <col min="2" max="3" width="5.375" style="3" hidden="1" customWidth="1"/>
    <col min="4" max="4" width="28" style="2" customWidth="1"/>
    <col min="5" max="5" width="31.375" style="2" customWidth="1"/>
    <col min="6" max="7" width="14.625" style="3" customWidth="1"/>
    <col min="8" max="8" width="1.25" style="2" customWidth="1"/>
    <col min="9" max="68" width="4.125" style="2" customWidth="1"/>
    <col min="69" max="69" width="4" style="2" customWidth="1"/>
    <col min="70" max="70" width="14.625" style="3" hidden="1" customWidth="1"/>
    <col min="71" max="71" width="5" style="2" customWidth="1"/>
    <col min="72" max="72" width="11.375" style="2"/>
    <col min="73" max="73" width="1.875" style="2" bestFit="1" customWidth="1"/>
    <col min="74" max="16384" width="11.375" style="2"/>
  </cols>
  <sheetData>
    <row r="1" spans="1:73" ht="18.75">
      <c r="A1" s="99" t="s">
        <v>184</v>
      </c>
      <c r="BU1" s="22" t="s">
        <v>67</v>
      </c>
    </row>
    <row r="2" spans="1:73">
      <c r="BU2" s="22" t="s">
        <v>67</v>
      </c>
    </row>
    <row r="3" spans="1:73">
      <c r="BU3" s="22" t="s">
        <v>67</v>
      </c>
    </row>
    <row r="4" spans="1:73">
      <c r="BU4" s="22" t="s">
        <v>67</v>
      </c>
    </row>
    <row r="5" spans="1:73">
      <c r="E5" s="1" t="s">
        <v>185</v>
      </c>
      <c r="BU5" s="22" t="s">
        <v>67</v>
      </c>
    </row>
    <row r="6" spans="1:73">
      <c r="C6" s="3" t="s">
        <v>186</v>
      </c>
      <c r="D6" s="6" t="s">
        <v>187</v>
      </c>
      <c r="E6" s="60"/>
      <c r="BU6" s="22" t="s">
        <v>67</v>
      </c>
    </row>
    <row r="7" spans="1:73">
      <c r="C7" s="3" t="s">
        <v>188</v>
      </c>
      <c r="D7" s="6" t="s">
        <v>189</v>
      </c>
      <c r="E7" s="60"/>
      <c r="BU7" s="22" t="s">
        <v>67</v>
      </c>
    </row>
    <row r="8" spans="1:73">
      <c r="C8" s="3" t="s">
        <v>190</v>
      </c>
      <c r="D8" s="6" t="s">
        <v>191</v>
      </c>
      <c r="E8" s="60"/>
      <c r="BU8" s="22" t="s">
        <v>67</v>
      </c>
    </row>
    <row r="9" spans="1:73">
      <c r="C9" s="3" t="s">
        <v>192</v>
      </c>
      <c r="D9" s="6" t="s">
        <v>193</v>
      </c>
      <c r="E9" s="60"/>
      <c r="BU9" s="22" t="s">
        <v>67</v>
      </c>
    </row>
    <row r="10" spans="1:73">
      <c r="C10" s="3" t="s">
        <v>194</v>
      </c>
      <c r="D10" s="6" t="s">
        <v>195</v>
      </c>
      <c r="E10" s="60"/>
      <c r="BU10" s="22" t="s">
        <v>67</v>
      </c>
    </row>
    <row r="11" spans="1:73">
      <c r="C11" s="3" t="s">
        <v>196</v>
      </c>
      <c r="D11" s="6" t="s">
        <v>197</v>
      </c>
      <c r="E11" s="60"/>
      <c r="BU11" s="22" t="s">
        <v>67</v>
      </c>
    </row>
    <row r="12" spans="1:73">
      <c r="C12" s="3" t="s">
        <v>198</v>
      </c>
      <c r="D12" s="6" t="s">
        <v>199</v>
      </c>
      <c r="E12" s="60"/>
      <c r="BU12" s="22" t="s">
        <v>67</v>
      </c>
    </row>
    <row r="13" spans="1:73">
      <c r="C13" s="3" t="s">
        <v>200</v>
      </c>
      <c r="D13" s="6" t="s">
        <v>201</v>
      </c>
      <c r="E13" s="60"/>
      <c r="BU13" s="22" t="s">
        <v>67</v>
      </c>
    </row>
    <row r="14" spans="1:73">
      <c r="BU14" s="22" t="s">
        <v>67</v>
      </c>
    </row>
    <row r="15" spans="1:73">
      <c r="BU15" s="22" t="s">
        <v>67</v>
      </c>
    </row>
    <row r="16" spans="1:73">
      <c r="D16" s="140" t="s">
        <v>202</v>
      </c>
      <c r="E16" s="140" t="s">
        <v>203</v>
      </c>
      <c r="F16" s="140" t="s">
        <v>204</v>
      </c>
      <c r="BU16" s="22" t="s">
        <v>67</v>
      </c>
    </row>
    <row r="17" spans="2:73">
      <c r="D17" s="144" t="str">
        <f ca="1">IF(_xlfn.MINIFS(F24:F31,F24:F31,"&gt;"&amp;0)=0,"",_xlfn.MINIFS(F24:F31,F24:F31,"&gt;"&amp;0))</f>
        <v/>
      </c>
      <c r="E17" s="144" t="str">
        <f ca="1">IF(_xlfn.MAXIFS(G24:G31,G24:G31,"&gt;"&amp;0)=0,"",_xlfn.MAXIFS(G24:G31,G24:G31,"&gt;"&amp;0))</f>
        <v/>
      </c>
      <c r="F17" s="145" t="str">
        <f ca="1">IFERROR(DATEDIF(D17,E17,"m")&amp;" Monat(e)","")</f>
        <v/>
      </c>
      <c r="BU17" s="22" t="s">
        <v>67</v>
      </c>
    </row>
    <row r="18" spans="2:73">
      <c r="BU18" s="22" t="s">
        <v>67</v>
      </c>
    </row>
    <row r="19" spans="2:73">
      <c r="BU19" s="22" t="s">
        <v>67</v>
      </c>
    </row>
    <row r="20" spans="2:73">
      <c r="I20" s="183">
        <v>2025</v>
      </c>
      <c r="J20" s="184"/>
      <c r="K20" s="184"/>
      <c r="L20" s="184"/>
      <c r="M20" s="184"/>
      <c r="N20" s="184"/>
      <c r="O20" s="184"/>
      <c r="P20" s="184"/>
      <c r="Q20" s="184"/>
      <c r="R20" s="184"/>
      <c r="S20" s="184"/>
      <c r="T20" s="185"/>
      <c r="U20" s="183">
        <v>2026</v>
      </c>
      <c r="V20" s="184"/>
      <c r="W20" s="184"/>
      <c r="X20" s="184"/>
      <c r="Y20" s="184"/>
      <c r="Z20" s="184"/>
      <c r="AA20" s="184"/>
      <c r="AB20" s="184"/>
      <c r="AC20" s="184"/>
      <c r="AD20" s="184"/>
      <c r="AE20" s="184"/>
      <c r="AF20" s="185"/>
      <c r="AG20" s="183">
        <v>2027</v>
      </c>
      <c r="AH20" s="184"/>
      <c r="AI20" s="184"/>
      <c r="AJ20" s="184"/>
      <c r="AK20" s="184"/>
      <c r="AL20" s="184"/>
      <c r="AM20" s="184"/>
      <c r="AN20" s="184"/>
      <c r="AO20" s="184"/>
      <c r="AP20" s="184"/>
      <c r="AQ20" s="184"/>
      <c r="AR20" s="185"/>
      <c r="AS20" s="183">
        <v>2028</v>
      </c>
      <c r="AT20" s="184"/>
      <c r="AU20" s="184"/>
      <c r="AV20" s="184"/>
      <c r="AW20" s="184"/>
      <c r="AX20" s="184"/>
      <c r="AY20" s="184"/>
      <c r="AZ20" s="184"/>
      <c r="BA20" s="184"/>
      <c r="BB20" s="184"/>
      <c r="BC20" s="184"/>
      <c r="BD20" s="185"/>
      <c r="BE20" s="183">
        <v>2029</v>
      </c>
      <c r="BF20" s="184"/>
      <c r="BG20" s="184"/>
      <c r="BH20" s="184"/>
      <c r="BI20" s="184"/>
      <c r="BJ20" s="184"/>
      <c r="BK20" s="184"/>
      <c r="BL20" s="184"/>
      <c r="BM20" s="184"/>
      <c r="BN20" s="184"/>
      <c r="BO20" s="184"/>
      <c r="BP20" s="185"/>
      <c r="BU20" s="22" t="s">
        <v>67</v>
      </c>
    </row>
    <row r="21" spans="2:73" hidden="1">
      <c r="I21" s="8">
        <v>2025</v>
      </c>
      <c r="J21" s="8">
        <v>2025</v>
      </c>
      <c r="K21" s="8">
        <v>2025</v>
      </c>
      <c r="L21" s="8">
        <v>2025</v>
      </c>
      <c r="M21" s="8">
        <v>2025</v>
      </c>
      <c r="N21" s="8">
        <v>2025</v>
      </c>
      <c r="O21" s="8">
        <v>2025</v>
      </c>
      <c r="P21" s="8">
        <v>2025</v>
      </c>
      <c r="Q21" s="8">
        <v>2025</v>
      </c>
      <c r="R21" s="8">
        <v>2025</v>
      </c>
      <c r="S21" s="8">
        <v>2025</v>
      </c>
      <c r="T21" s="8">
        <v>2025</v>
      </c>
      <c r="U21" s="8">
        <v>2026</v>
      </c>
      <c r="V21" s="8">
        <v>2026</v>
      </c>
      <c r="W21" s="8">
        <v>2026</v>
      </c>
      <c r="X21" s="8">
        <v>2026</v>
      </c>
      <c r="Y21" s="8">
        <v>2026</v>
      </c>
      <c r="Z21" s="8">
        <v>2026</v>
      </c>
      <c r="AA21" s="8">
        <v>2026</v>
      </c>
      <c r="AB21" s="8">
        <v>2026</v>
      </c>
      <c r="AC21" s="8">
        <v>2026</v>
      </c>
      <c r="AD21" s="8">
        <v>2026</v>
      </c>
      <c r="AE21" s="8">
        <v>2026</v>
      </c>
      <c r="AF21" s="8">
        <v>2026</v>
      </c>
      <c r="AG21" s="8">
        <v>2027</v>
      </c>
      <c r="AH21" s="8">
        <v>2027</v>
      </c>
      <c r="AI21" s="8">
        <v>2027</v>
      </c>
      <c r="AJ21" s="8">
        <v>2027</v>
      </c>
      <c r="AK21" s="8">
        <v>2027</v>
      </c>
      <c r="AL21" s="8">
        <v>2027</v>
      </c>
      <c r="AM21" s="8">
        <v>2027</v>
      </c>
      <c r="AN21" s="8">
        <v>2027</v>
      </c>
      <c r="AO21" s="8">
        <v>2027</v>
      </c>
      <c r="AP21" s="8">
        <v>2027</v>
      </c>
      <c r="AQ21" s="8">
        <v>2027</v>
      </c>
      <c r="AR21" s="8">
        <v>2027</v>
      </c>
      <c r="AS21" s="8">
        <v>2028</v>
      </c>
      <c r="AT21" s="8">
        <v>2028</v>
      </c>
      <c r="AU21" s="8">
        <v>2028</v>
      </c>
      <c r="AV21" s="8">
        <v>2028</v>
      </c>
      <c r="AW21" s="8">
        <v>2028</v>
      </c>
      <c r="AX21" s="8">
        <v>2028</v>
      </c>
      <c r="AY21" s="8">
        <v>2028</v>
      </c>
      <c r="AZ21" s="8">
        <v>2028</v>
      </c>
      <c r="BA21" s="8">
        <v>2028</v>
      </c>
      <c r="BB21" s="8">
        <v>2028</v>
      </c>
      <c r="BC21" s="8">
        <v>2028</v>
      </c>
      <c r="BD21" s="8">
        <v>2028</v>
      </c>
      <c r="BE21" s="8">
        <v>2029</v>
      </c>
      <c r="BF21" s="8">
        <v>2029</v>
      </c>
      <c r="BG21" s="8">
        <v>2029</v>
      </c>
      <c r="BH21" s="8">
        <v>2029</v>
      </c>
      <c r="BI21" s="8">
        <v>2029</v>
      </c>
      <c r="BJ21" s="8">
        <v>2029</v>
      </c>
      <c r="BK21" s="8">
        <v>2029</v>
      </c>
      <c r="BL21" s="8">
        <v>2029</v>
      </c>
      <c r="BM21" s="8">
        <v>2029</v>
      </c>
      <c r="BN21" s="8">
        <v>2029</v>
      </c>
      <c r="BO21" s="8">
        <v>2029</v>
      </c>
      <c r="BP21" s="8">
        <v>2029</v>
      </c>
      <c r="BU21" s="22" t="s">
        <v>67</v>
      </c>
    </row>
    <row r="22" spans="2:73" ht="15.75" customHeight="1">
      <c r="B22" s="45" t="s">
        <v>78</v>
      </c>
      <c r="C22" s="45" t="s">
        <v>79</v>
      </c>
      <c r="D22" s="1" t="s">
        <v>80</v>
      </c>
      <c r="E22" s="1" t="s">
        <v>205</v>
      </c>
      <c r="F22" s="3" t="s">
        <v>206</v>
      </c>
      <c r="G22" s="3" t="s">
        <v>207</v>
      </c>
      <c r="I22" s="63">
        <v>1</v>
      </c>
      <c r="J22" s="63">
        <v>2</v>
      </c>
      <c r="K22" s="63">
        <v>3</v>
      </c>
      <c r="L22" s="63">
        <v>4</v>
      </c>
      <c r="M22" s="63">
        <v>5</v>
      </c>
      <c r="N22" s="63">
        <v>6</v>
      </c>
      <c r="O22" s="63">
        <v>7</v>
      </c>
      <c r="P22" s="63">
        <v>8</v>
      </c>
      <c r="Q22" s="63">
        <v>9</v>
      </c>
      <c r="R22" s="63">
        <v>10</v>
      </c>
      <c r="S22" s="63">
        <v>11</v>
      </c>
      <c r="T22" s="63">
        <v>12</v>
      </c>
      <c r="U22" s="63">
        <v>1</v>
      </c>
      <c r="V22" s="63">
        <v>2</v>
      </c>
      <c r="W22" s="63">
        <v>3</v>
      </c>
      <c r="X22" s="63">
        <v>4</v>
      </c>
      <c r="Y22" s="63">
        <v>5</v>
      </c>
      <c r="Z22" s="63">
        <v>6</v>
      </c>
      <c r="AA22" s="63">
        <v>7</v>
      </c>
      <c r="AB22" s="63">
        <v>8</v>
      </c>
      <c r="AC22" s="63">
        <v>9</v>
      </c>
      <c r="AD22" s="63">
        <v>10</v>
      </c>
      <c r="AE22" s="63">
        <v>11</v>
      </c>
      <c r="AF22" s="63">
        <v>12</v>
      </c>
      <c r="AG22" s="63">
        <v>1</v>
      </c>
      <c r="AH22" s="63">
        <v>2</v>
      </c>
      <c r="AI22" s="63">
        <v>3</v>
      </c>
      <c r="AJ22" s="63">
        <v>4</v>
      </c>
      <c r="AK22" s="63">
        <v>5</v>
      </c>
      <c r="AL22" s="63">
        <v>6</v>
      </c>
      <c r="AM22" s="63">
        <v>7</v>
      </c>
      <c r="AN22" s="63">
        <v>8</v>
      </c>
      <c r="AO22" s="63">
        <v>9</v>
      </c>
      <c r="AP22" s="63">
        <v>10</v>
      </c>
      <c r="AQ22" s="63">
        <v>11</v>
      </c>
      <c r="AR22" s="63">
        <v>12</v>
      </c>
      <c r="AS22" s="63">
        <v>1</v>
      </c>
      <c r="AT22" s="63">
        <v>2</v>
      </c>
      <c r="AU22" s="63">
        <v>3</v>
      </c>
      <c r="AV22" s="63">
        <v>4</v>
      </c>
      <c r="AW22" s="63">
        <v>5</v>
      </c>
      <c r="AX22" s="63">
        <v>6</v>
      </c>
      <c r="AY22" s="63">
        <v>7</v>
      </c>
      <c r="AZ22" s="63">
        <v>8</v>
      </c>
      <c r="BA22" s="63">
        <v>9</v>
      </c>
      <c r="BB22" s="63">
        <v>10</v>
      </c>
      <c r="BC22" s="63">
        <v>11</v>
      </c>
      <c r="BD22" s="63">
        <v>12</v>
      </c>
      <c r="BE22" s="63">
        <v>1</v>
      </c>
      <c r="BF22" s="63">
        <v>2</v>
      </c>
      <c r="BG22" s="63">
        <v>3</v>
      </c>
      <c r="BH22" s="63">
        <v>4</v>
      </c>
      <c r="BI22" s="63">
        <v>5</v>
      </c>
      <c r="BJ22" s="63">
        <v>6</v>
      </c>
      <c r="BK22" s="63">
        <v>7</v>
      </c>
      <c r="BL22" s="63">
        <v>8</v>
      </c>
      <c r="BM22" s="63">
        <v>9</v>
      </c>
      <c r="BN22" s="63">
        <v>10</v>
      </c>
      <c r="BO22" s="63">
        <v>11</v>
      </c>
      <c r="BP22" s="63">
        <v>12</v>
      </c>
      <c r="BU22" s="22" t="s">
        <v>67</v>
      </c>
    </row>
    <row r="23" spans="2:73" ht="3.75" customHeight="1">
      <c r="BU23" s="22" t="s">
        <v>67</v>
      </c>
    </row>
    <row r="24" spans="2:73">
      <c r="B24" s="17" t="s">
        <v>89</v>
      </c>
      <c r="C24" s="17" t="str">
        <f t="shared" ref="C24:C31" si="0">IFERROR(_xlfn.XLOOKUP($E24,$E$6:$E$13,$C$6:$C$13),"")</f>
        <v/>
      </c>
      <c r="D24" s="6" t="e" cm="1">
        <f t="array" aca="1" ref="D24">_xlfn.XLOOKUP($B24&amp;0,DAT_AP&amp;DAT_Code,DAT_Beschreibung,"")</f>
        <v>#NAME?</v>
      </c>
      <c r="E24" s="60" t="s">
        <v>208</v>
      </c>
      <c r="F24" s="57" t="e" cm="1">
        <f t="array" aca="1" ref="F24" ca="1">_xlfn.XLOOKUP($B24&amp;0,DAT_AP&amp;DAT_Code,INDIRECT("DAT_"&amp;F$22),"")</f>
        <v>#NAME?</v>
      </c>
      <c r="G24" s="57" t="e" cm="1">
        <f t="array" aca="1" ref="G24" ca="1">_xlfn.XLOOKUP($B24&amp;0,DAT_AP&amp;DAT_Code,INDIRECT("DAT_"&amp;G$22),"")</f>
        <v>#NAME?</v>
      </c>
      <c r="BR24" s="147" t="e">
        <f ca="1">IF(G24=_xlfn.MAXIFS($G$24:$G$31,$E$24:$E$31,$E24),1,0)</f>
        <v>#NAME?</v>
      </c>
      <c r="BU24" s="22" t="s">
        <v>67</v>
      </c>
    </row>
    <row r="25" spans="2:73">
      <c r="B25" s="17" t="s">
        <v>102</v>
      </c>
      <c r="C25" s="17" t="str">
        <f t="shared" si="0"/>
        <v/>
      </c>
      <c r="D25" s="6" t="e" cm="1">
        <f t="array" aca="1" ref="D25">_xlfn.XLOOKUP($B25&amp;0,DAT_AP&amp;DAT_Code,DAT_Beschreibung,"")</f>
        <v>#NAME?</v>
      </c>
      <c r="E25" s="60" t="s">
        <v>208</v>
      </c>
      <c r="F25" s="57" t="e" cm="1">
        <f t="array" aca="1" ref="F25" ca="1">_xlfn.XLOOKUP($B25&amp;0,DAT_AP&amp;DAT_Code,INDIRECT("DAT_"&amp;F$22),"")</f>
        <v>#NAME?</v>
      </c>
      <c r="G25" s="57" t="e" cm="1">
        <f t="array" aca="1" ref="G25" ca="1">_xlfn.XLOOKUP($B25&amp;0,DAT_AP&amp;DAT_Code,INDIRECT("DAT_"&amp;G$22),"")</f>
        <v>#NAME?</v>
      </c>
      <c r="BR25" s="147" t="e">
        <f t="shared" ref="BR25:BR31" ca="1" si="1">IF(G25=_xlfn.MAXIFS($G$24:$G$31,$E$24:$E$31,$E25),1,0)</f>
        <v>#NAME?</v>
      </c>
      <c r="BU25" s="22" t="s">
        <v>67</v>
      </c>
    </row>
    <row r="26" spans="2:73">
      <c r="B26" s="17" t="s">
        <v>106</v>
      </c>
      <c r="C26" s="17" t="str">
        <f t="shared" si="0"/>
        <v/>
      </c>
      <c r="D26" s="6" t="e" cm="1">
        <f t="array" aca="1" ref="D26">_xlfn.XLOOKUP($B26&amp;0,DAT_AP&amp;DAT_Code,DAT_Beschreibung,"")</f>
        <v>#NAME?</v>
      </c>
      <c r="E26" s="60" t="s">
        <v>208</v>
      </c>
      <c r="F26" s="57" t="e" cm="1">
        <f t="array" aca="1" ref="F26" ca="1">_xlfn.XLOOKUP($B26&amp;0,DAT_AP&amp;DAT_Code,INDIRECT("DAT_"&amp;F$22),"")</f>
        <v>#NAME?</v>
      </c>
      <c r="G26" s="57" t="e" cm="1">
        <f t="array" aca="1" ref="G26" ca="1">_xlfn.XLOOKUP($B26&amp;0,DAT_AP&amp;DAT_Code,INDIRECT("DAT_"&amp;G$22),"")</f>
        <v>#NAME?</v>
      </c>
      <c r="BR26" s="147" t="e">
        <f t="shared" ca="1" si="1"/>
        <v>#NAME?</v>
      </c>
      <c r="BU26" s="22" t="s">
        <v>67</v>
      </c>
    </row>
    <row r="27" spans="2:73">
      <c r="B27" s="17" t="s">
        <v>110</v>
      </c>
      <c r="C27" s="17" t="str">
        <f t="shared" si="0"/>
        <v/>
      </c>
      <c r="D27" s="6" t="e" cm="1">
        <f t="array" aca="1" ref="D27">_xlfn.XLOOKUP($B27&amp;0,DAT_AP&amp;DAT_Code,DAT_Beschreibung,"")</f>
        <v>#NAME?</v>
      </c>
      <c r="E27" s="60" t="s">
        <v>208</v>
      </c>
      <c r="F27" s="57" t="e" cm="1">
        <f t="array" aca="1" ref="F27" ca="1">_xlfn.XLOOKUP($B27&amp;0,DAT_AP&amp;DAT_Code,INDIRECT("DAT_"&amp;F$22),"")</f>
        <v>#NAME?</v>
      </c>
      <c r="G27" s="57" t="e" cm="1">
        <f t="array" aca="1" ref="G27" ca="1">_xlfn.XLOOKUP($B27&amp;0,DAT_AP&amp;DAT_Code,INDIRECT("DAT_"&amp;G$22),"")</f>
        <v>#NAME?</v>
      </c>
      <c r="BR27" s="147" t="e">
        <f t="shared" ca="1" si="1"/>
        <v>#NAME?</v>
      </c>
      <c r="BU27" s="22" t="s">
        <v>67</v>
      </c>
    </row>
    <row r="28" spans="2:73">
      <c r="B28" s="17" t="s">
        <v>114</v>
      </c>
      <c r="C28" s="17" t="str">
        <f t="shared" si="0"/>
        <v/>
      </c>
      <c r="D28" s="6" t="e" cm="1">
        <f t="array" aca="1" ref="D28">_xlfn.XLOOKUP($B28&amp;0,DAT_AP&amp;DAT_Code,DAT_Beschreibung,"")</f>
        <v>#NAME?</v>
      </c>
      <c r="E28" s="60" t="s">
        <v>208</v>
      </c>
      <c r="F28" s="57" t="e" cm="1">
        <f t="array" aca="1" ref="F28" ca="1">_xlfn.XLOOKUP($B28&amp;0,DAT_AP&amp;DAT_Code,INDIRECT("DAT_"&amp;F$22),"")</f>
        <v>#NAME?</v>
      </c>
      <c r="G28" s="57" t="e" cm="1">
        <f t="array" aca="1" ref="G28" ca="1">_xlfn.XLOOKUP($B28&amp;0,DAT_AP&amp;DAT_Code,INDIRECT("DAT_"&amp;G$22),"")</f>
        <v>#NAME?</v>
      </c>
      <c r="BR28" s="147" t="e">
        <f t="shared" ca="1" si="1"/>
        <v>#NAME?</v>
      </c>
      <c r="BU28" s="22" t="s">
        <v>67</v>
      </c>
    </row>
    <row r="29" spans="2:73">
      <c r="B29" s="17" t="s">
        <v>118</v>
      </c>
      <c r="C29" s="17" t="str">
        <f t="shared" si="0"/>
        <v/>
      </c>
      <c r="D29" s="6" t="e" cm="1">
        <f t="array" aca="1" ref="D29">_xlfn.XLOOKUP($B29&amp;0,DAT_AP&amp;DAT_Code,DAT_Beschreibung,"")</f>
        <v>#NAME?</v>
      </c>
      <c r="E29" s="60" t="s">
        <v>208</v>
      </c>
      <c r="F29" s="57" t="e" cm="1">
        <f t="array" aca="1" ref="F29" ca="1">_xlfn.XLOOKUP($B29&amp;0,DAT_AP&amp;DAT_Code,INDIRECT("DAT_"&amp;F$22),"")</f>
        <v>#NAME?</v>
      </c>
      <c r="G29" s="57" t="e" cm="1">
        <f t="array" aca="1" ref="G29" ca="1">_xlfn.XLOOKUP($B29&amp;0,DAT_AP&amp;DAT_Code,INDIRECT("DAT_"&amp;G$22),"")</f>
        <v>#NAME?</v>
      </c>
      <c r="BR29" s="147" t="e">
        <f t="shared" ca="1" si="1"/>
        <v>#NAME?</v>
      </c>
      <c r="BU29" s="22" t="s">
        <v>67</v>
      </c>
    </row>
    <row r="30" spans="2:73">
      <c r="B30" s="17" t="s">
        <v>122</v>
      </c>
      <c r="C30" s="17" t="str">
        <f t="shared" si="0"/>
        <v/>
      </c>
      <c r="D30" s="6" t="e" cm="1">
        <f t="array" aca="1" ref="D30">_xlfn.XLOOKUP($B30&amp;0,DAT_AP&amp;DAT_Code,DAT_Beschreibung,"")</f>
        <v>#NAME?</v>
      </c>
      <c r="E30" s="60" t="s">
        <v>208</v>
      </c>
      <c r="F30" s="57" t="e" cm="1">
        <f t="array" aca="1" ref="F30" ca="1">_xlfn.XLOOKUP($B30&amp;0,DAT_AP&amp;DAT_Code,INDIRECT("DAT_"&amp;F$22),"")</f>
        <v>#NAME?</v>
      </c>
      <c r="G30" s="57" t="e" cm="1">
        <f t="array" aca="1" ref="G30" ca="1">_xlfn.XLOOKUP($B30&amp;0,DAT_AP&amp;DAT_Code,INDIRECT("DAT_"&amp;G$22),"")</f>
        <v>#NAME?</v>
      </c>
      <c r="BR30" s="147" t="e">
        <f t="shared" ca="1" si="1"/>
        <v>#NAME?</v>
      </c>
      <c r="BU30" s="22" t="s">
        <v>67</v>
      </c>
    </row>
    <row r="31" spans="2:73">
      <c r="B31" s="17" t="s">
        <v>126</v>
      </c>
      <c r="C31" s="17" t="str">
        <f t="shared" si="0"/>
        <v/>
      </c>
      <c r="D31" s="6" t="e" cm="1">
        <f t="array" aca="1" ref="D31">_xlfn.XLOOKUP($B31&amp;0,DAT_AP&amp;DAT_Code,DAT_Beschreibung,"")</f>
        <v>#NAME?</v>
      </c>
      <c r="E31" s="60" t="s">
        <v>208</v>
      </c>
      <c r="F31" s="57" t="e" cm="1">
        <f t="array" aca="1" ref="F31" ca="1">_xlfn.XLOOKUP($B31&amp;0,DAT_AP&amp;DAT_Code,INDIRECT("DAT_"&amp;F$22),"")</f>
        <v>#NAME?</v>
      </c>
      <c r="G31" s="57" t="e" cm="1">
        <f t="array" aca="1" ref="G31" ca="1">_xlfn.XLOOKUP($B31&amp;0,DAT_AP&amp;DAT_Code,INDIRECT("DAT_"&amp;G$22),"")</f>
        <v>#NAME?</v>
      </c>
      <c r="BR31" s="147" t="e">
        <f t="shared" ca="1" si="1"/>
        <v>#NAME?</v>
      </c>
      <c r="BU31" s="22" t="s">
        <v>67</v>
      </c>
    </row>
    <row r="32" spans="2:73">
      <c r="BU32" s="22" t="s">
        <v>67</v>
      </c>
    </row>
    <row r="33" spans="1:73">
      <c r="BU33" s="22" t="s">
        <v>67</v>
      </c>
    </row>
    <row r="34" spans="1:73">
      <c r="A34" s="22" t="s">
        <v>67</v>
      </c>
      <c r="B34" s="22" t="s">
        <v>67</v>
      </c>
      <c r="C34" s="22" t="s">
        <v>67</v>
      </c>
      <c r="D34" s="22" t="s">
        <v>67</v>
      </c>
      <c r="E34" s="22" t="s">
        <v>67</v>
      </c>
      <c r="F34" s="22" t="s">
        <v>67</v>
      </c>
      <c r="G34" s="22" t="s">
        <v>67</v>
      </c>
      <c r="H34" s="22" t="s">
        <v>67</v>
      </c>
      <c r="I34" s="22" t="s">
        <v>67</v>
      </c>
      <c r="J34" s="22" t="s">
        <v>67</v>
      </c>
      <c r="K34" s="22" t="s">
        <v>67</v>
      </c>
      <c r="L34" s="22" t="s">
        <v>67</v>
      </c>
      <c r="M34" s="22" t="s">
        <v>67</v>
      </c>
      <c r="N34" s="22" t="s">
        <v>67</v>
      </c>
      <c r="O34" s="22" t="s">
        <v>67</v>
      </c>
      <c r="P34" s="22" t="s">
        <v>67</v>
      </c>
      <c r="Q34" s="22" t="s">
        <v>67</v>
      </c>
      <c r="R34" s="22" t="s">
        <v>67</v>
      </c>
      <c r="S34" s="22" t="s">
        <v>67</v>
      </c>
      <c r="T34" s="22" t="s">
        <v>67</v>
      </c>
      <c r="U34" s="22" t="s">
        <v>67</v>
      </c>
      <c r="V34" s="22" t="s">
        <v>67</v>
      </c>
      <c r="W34" s="22" t="s">
        <v>67</v>
      </c>
      <c r="X34" s="22" t="s">
        <v>67</v>
      </c>
      <c r="Y34" s="22" t="s">
        <v>67</v>
      </c>
      <c r="Z34" s="22" t="s">
        <v>67</v>
      </c>
      <c r="AA34" s="22" t="s">
        <v>67</v>
      </c>
      <c r="AB34" s="22" t="s">
        <v>67</v>
      </c>
      <c r="AC34" s="22" t="s">
        <v>67</v>
      </c>
      <c r="AD34" s="22" t="s">
        <v>67</v>
      </c>
      <c r="AE34" s="22" t="s">
        <v>67</v>
      </c>
      <c r="AF34" s="22" t="s">
        <v>67</v>
      </c>
      <c r="AG34" s="22" t="s">
        <v>67</v>
      </c>
      <c r="AH34" s="22" t="s">
        <v>67</v>
      </c>
      <c r="AI34" s="22" t="s">
        <v>67</v>
      </c>
      <c r="AJ34" s="22" t="s">
        <v>67</v>
      </c>
      <c r="AK34" s="22" t="s">
        <v>67</v>
      </c>
      <c r="AL34" s="22" t="s">
        <v>67</v>
      </c>
      <c r="AM34" s="22" t="s">
        <v>67</v>
      </c>
      <c r="AN34" s="22" t="s">
        <v>67</v>
      </c>
      <c r="AO34" s="22" t="s">
        <v>67</v>
      </c>
      <c r="AP34" s="22" t="s">
        <v>67</v>
      </c>
      <c r="AQ34" s="22" t="s">
        <v>67</v>
      </c>
      <c r="AR34" s="22" t="s">
        <v>67</v>
      </c>
      <c r="AS34" s="22" t="s">
        <v>67</v>
      </c>
      <c r="AT34" s="22" t="s">
        <v>67</v>
      </c>
      <c r="AU34" s="22" t="s">
        <v>67</v>
      </c>
      <c r="AV34" s="22" t="s">
        <v>67</v>
      </c>
      <c r="AW34" s="22" t="s">
        <v>67</v>
      </c>
      <c r="AX34" s="22" t="s">
        <v>67</v>
      </c>
      <c r="AY34" s="22" t="s">
        <v>67</v>
      </c>
      <c r="AZ34" s="22" t="s">
        <v>67</v>
      </c>
      <c r="BA34" s="22" t="s">
        <v>67</v>
      </c>
      <c r="BB34" s="22" t="s">
        <v>67</v>
      </c>
      <c r="BC34" s="22" t="s">
        <v>67</v>
      </c>
      <c r="BD34" s="22" t="s">
        <v>67</v>
      </c>
      <c r="BE34" s="22" t="s">
        <v>67</v>
      </c>
      <c r="BF34" s="22" t="s">
        <v>67</v>
      </c>
      <c r="BG34" s="22" t="s">
        <v>67</v>
      </c>
      <c r="BH34" s="22" t="s">
        <v>67</v>
      </c>
      <c r="BI34" s="22" t="s">
        <v>67</v>
      </c>
      <c r="BJ34" s="22" t="s">
        <v>67</v>
      </c>
      <c r="BK34" s="22" t="s">
        <v>67</v>
      </c>
      <c r="BL34" s="22" t="s">
        <v>67</v>
      </c>
      <c r="BM34" s="22" t="s">
        <v>67</v>
      </c>
      <c r="BN34" s="22" t="s">
        <v>67</v>
      </c>
      <c r="BO34" s="22" t="s">
        <v>67</v>
      </c>
      <c r="BP34" s="22" t="s">
        <v>67</v>
      </c>
      <c r="BQ34" s="22" t="s">
        <v>67</v>
      </c>
      <c r="BR34" s="22" t="s">
        <v>67</v>
      </c>
      <c r="BS34" s="22" t="s">
        <v>67</v>
      </c>
      <c r="BT34" s="22" t="s">
        <v>67</v>
      </c>
      <c r="BU34" s="22" t="s">
        <v>67</v>
      </c>
    </row>
  </sheetData>
  <mergeCells count="5">
    <mergeCell ref="U20:AF20"/>
    <mergeCell ref="AG20:AR20"/>
    <mergeCell ref="AS20:BD20"/>
    <mergeCell ref="BE20:BP20"/>
    <mergeCell ref="I20:T20"/>
  </mergeCells>
  <phoneticPr fontId="4" type="noConversion"/>
  <conditionalFormatting sqref="F24:G31">
    <cfRule type="cellIs" dxfId="6" priority="2" operator="equal">
      <formula>0</formula>
    </cfRule>
  </conditionalFormatting>
  <conditionalFormatting sqref="I24:BP31">
    <cfRule type="expression" dxfId="5" priority="3">
      <formula>AND(MONTH($G24)=I$22,YEAR($G24)=I$21,$BR24=1)</formula>
    </cfRule>
    <cfRule type="expression" dxfId="4" priority="4">
      <formula>AND($F24&lt;=DATE(I$21,I$22,1),$G24&gt;=DATE(I$21,I$22,1))</formula>
    </cfRule>
  </conditionalFormatting>
  <conditionalFormatting sqref="BR24:BR31">
    <cfRule type="cellIs" dxfId="3" priority="1" operator="equal">
      <formula>0</formula>
    </cfRule>
  </conditionalFormatting>
  <dataValidations count="1">
    <dataValidation type="list" allowBlank="1" showInputMessage="1" showErrorMessage="1" sqref="E24:E31" xr:uid="{9DF33BE1-D506-4460-AF31-CA6C04E019AD}">
      <formula1>Meilensteine</formula1>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DE7A1-55C9-4D52-A0A4-BFAF2808B175}">
  <sheetPr>
    <tabColor theme="0" tint="-0.34998626667073579"/>
  </sheetPr>
  <dimension ref="A1:Q21"/>
  <sheetViews>
    <sheetView zoomScale="145" zoomScaleNormal="145" workbookViewId="0" xr3:uid="{637C02F4-A626-58BE-A8E5-658BECF9F717}">
      <pane xSplit="6" ySplit="4" topLeftCell="G5" activePane="bottomRight" state="frozen"/>
      <selection pane="bottomRight" activeCell="D5" sqref="D5"/>
      <selection pane="bottomLeft" activeCell="N9" sqref="N9"/>
      <selection pane="topRight" activeCell="N9" sqref="N9"/>
    </sheetView>
  </sheetViews>
  <sheetFormatPr defaultColWidth="11.375" defaultRowHeight="15"/>
  <cols>
    <col min="1" max="1" width="3.25" style="2" customWidth="1"/>
    <col min="2" max="3" width="5.375" style="3" hidden="1" customWidth="1"/>
    <col min="4" max="4" width="45.25" style="2" customWidth="1"/>
    <col min="5" max="5" width="7.25" style="3" customWidth="1"/>
    <col min="6" max="6" width="1.25" style="2" customWidth="1"/>
    <col min="7" max="8" width="20.875" style="2" customWidth="1"/>
    <col min="9" max="9" width="20.25" style="2" customWidth="1"/>
    <col min="10" max="10" width="2.375" style="2" customWidth="1"/>
    <col min="11" max="15" width="16.75" style="2" customWidth="1"/>
    <col min="16" max="16" width="8.375" style="2" customWidth="1"/>
    <col min="17" max="17" width="2" style="2" bestFit="1" customWidth="1"/>
    <col min="18" max="16384" width="11.375" style="2"/>
  </cols>
  <sheetData>
    <row r="1" spans="1:17" ht="18.75">
      <c r="A1" s="99" t="s">
        <v>209</v>
      </c>
      <c r="Q1" s="22" t="s">
        <v>67</v>
      </c>
    </row>
    <row r="2" spans="1:17">
      <c r="Q2" s="22" t="s">
        <v>67</v>
      </c>
    </row>
    <row r="3" spans="1:17">
      <c r="G3" s="77" t="s">
        <v>210</v>
      </c>
      <c r="H3" s="77" t="s">
        <v>211</v>
      </c>
      <c r="I3" s="77" t="s">
        <v>212</v>
      </c>
      <c r="Q3" s="22" t="s">
        <v>67</v>
      </c>
    </row>
    <row r="4" spans="1:17" ht="21.75" customHeight="1">
      <c r="B4" s="45" t="s">
        <v>78</v>
      </c>
      <c r="C4" s="45" t="s">
        <v>79</v>
      </c>
      <c r="D4" s="1" t="s">
        <v>205</v>
      </c>
      <c r="E4" s="45" t="s">
        <v>135</v>
      </c>
      <c r="G4" s="10" t="s">
        <v>213</v>
      </c>
      <c r="H4" s="10" t="s">
        <v>214</v>
      </c>
      <c r="I4" s="100" t="s">
        <v>164</v>
      </c>
      <c r="K4" s="63">
        <v>2026</v>
      </c>
      <c r="L4" s="63">
        <v>2027</v>
      </c>
      <c r="M4" s="63">
        <v>2028</v>
      </c>
      <c r="N4" s="63">
        <v>2029</v>
      </c>
      <c r="O4" s="77" t="s">
        <v>140</v>
      </c>
      <c r="Q4" s="22" t="s">
        <v>67</v>
      </c>
    </row>
    <row r="5" spans="1:17">
      <c r="Q5" s="22" t="s">
        <v>67</v>
      </c>
    </row>
    <row r="6" spans="1:17">
      <c r="B6" s="17" t="s">
        <v>89</v>
      </c>
      <c r="C6" s="17" t="s">
        <v>186</v>
      </c>
      <c r="D6" s="6" t="str">
        <f>IF(ISBLANK('4. Zeitplan'!E6),"",'4. Zeitplan'!E6)</f>
        <v/>
      </c>
      <c r="E6" s="17" t="s">
        <v>137</v>
      </c>
      <c r="G6" s="57">
        <f>_xlfn.MAXIFS('4. Zeitplan'!$G$22:$G$33,'4. Zeitplan'!$C$22:$C$33,'5. Zahlungsplan'!$C6)</f>
        <v>0</v>
      </c>
      <c r="H6" s="39" t="str">
        <f t="shared" ref="H6:H13" si="0">IFERROR(VLOOKUP($G6,Foerderzyklen,3,TRUE),"")</f>
        <v/>
      </c>
      <c r="I6" s="30">
        <f>SUMIFS(C_Gesamt,C_MS,'5. Zahlungsplan'!$C6)</f>
        <v>0</v>
      </c>
      <c r="K6" s="30">
        <f>IF(K$4=$H6,$I6,0)</f>
        <v>0</v>
      </c>
      <c r="L6" s="30">
        <f t="shared" ref="L6:N14" si="1">IF(L$4=$H6,$I6,0)</f>
        <v>0</v>
      </c>
      <c r="M6" s="30">
        <f t="shared" si="1"/>
        <v>0</v>
      </c>
      <c r="N6" s="30">
        <f t="shared" si="1"/>
        <v>0</v>
      </c>
      <c r="O6" s="30"/>
      <c r="Q6" s="22" t="s">
        <v>67</v>
      </c>
    </row>
    <row r="7" spans="1:17">
      <c r="B7" s="17" t="s">
        <v>102</v>
      </c>
      <c r="C7" s="17" t="s">
        <v>188</v>
      </c>
      <c r="D7" s="6" t="str">
        <f>IF(ISBLANK('4. Zeitplan'!E7),"",'4. Zeitplan'!E7)</f>
        <v/>
      </c>
      <c r="E7" s="17" t="s">
        <v>137</v>
      </c>
      <c r="G7" s="57">
        <f>_xlfn.MAXIFS('4. Zeitplan'!$G$22:$G$33,'4. Zeitplan'!$C$22:$C$33,'5. Zahlungsplan'!$C7)</f>
        <v>0</v>
      </c>
      <c r="H7" s="39" t="str">
        <f t="shared" si="0"/>
        <v/>
      </c>
      <c r="I7" s="30">
        <f>SUMIFS(C_Gesamt,C_MS,'5. Zahlungsplan'!$C7)</f>
        <v>0</v>
      </c>
      <c r="K7" s="30">
        <f t="shared" ref="K7:K14" si="2">IF(K$4=$H7,$I7,0)</f>
        <v>0</v>
      </c>
      <c r="L7" s="30">
        <f t="shared" si="1"/>
        <v>0</v>
      </c>
      <c r="M7" s="30">
        <f t="shared" si="1"/>
        <v>0</v>
      </c>
      <c r="N7" s="30">
        <f t="shared" si="1"/>
        <v>0</v>
      </c>
      <c r="O7" s="30"/>
      <c r="Q7" s="22" t="s">
        <v>67</v>
      </c>
    </row>
    <row r="8" spans="1:17">
      <c r="B8" s="17" t="s">
        <v>106</v>
      </c>
      <c r="C8" s="17" t="s">
        <v>190</v>
      </c>
      <c r="D8" s="6" t="str">
        <f>IF(ISBLANK('4. Zeitplan'!E8),"",'4. Zeitplan'!E8)</f>
        <v/>
      </c>
      <c r="E8" s="17" t="s">
        <v>137</v>
      </c>
      <c r="G8" s="57">
        <f>_xlfn.MAXIFS('4. Zeitplan'!$G$22:$G$33,'4. Zeitplan'!$C$22:$C$33,'5. Zahlungsplan'!$C8)</f>
        <v>0</v>
      </c>
      <c r="H8" s="39" t="str">
        <f t="shared" si="0"/>
        <v/>
      </c>
      <c r="I8" s="30">
        <f>SUMIFS(C_Gesamt,C_MS,'5. Zahlungsplan'!$C8)</f>
        <v>0</v>
      </c>
      <c r="K8" s="30">
        <f t="shared" si="2"/>
        <v>0</v>
      </c>
      <c r="L8" s="30">
        <f t="shared" si="1"/>
        <v>0</v>
      </c>
      <c r="M8" s="30">
        <f t="shared" si="1"/>
        <v>0</v>
      </c>
      <c r="N8" s="30">
        <f t="shared" si="1"/>
        <v>0</v>
      </c>
      <c r="O8" s="30"/>
      <c r="Q8" s="22" t="s">
        <v>67</v>
      </c>
    </row>
    <row r="9" spans="1:17">
      <c r="B9" s="17" t="s">
        <v>110</v>
      </c>
      <c r="C9" s="17" t="s">
        <v>192</v>
      </c>
      <c r="D9" s="6" t="str">
        <f>IF(ISBLANK('4. Zeitplan'!E9),"",'4. Zeitplan'!E9)</f>
        <v/>
      </c>
      <c r="E9" s="17" t="s">
        <v>137</v>
      </c>
      <c r="G9" s="57">
        <f>_xlfn.MAXIFS('4. Zeitplan'!$G$22:$G$33,'4. Zeitplan'!$C$22:$C$33,'5. Zahlungsplan'!$C9)</f>
        <v>0</v>
      </c>
      <c r="H9" s="39" t="str">
        <f t="shared" si="0"/>
        <v/>
      </c>
      <c r="I9" s="30">
        <f>SUMIFS(C_Gesamt,C_MS,'5. Zahlungsplan'!$C9)</f>
        <v>0</v>
      </c>
      <c r="K9" s="30">
        <f t="shared" si="2"/>
        <v>0</v>
      </c>
      <c r="L9" s="30">
        <f t="shared" si="1"/>
        <v>0</v>
      </c>
      <c r="M9" s="30">
        <f t="shared" si="1"/>
        <v>0</v>
      </c>
      <c r="N9" s="30">
        <f t="shared" si="1"/>
        <v>0</v>
      </c>
      <c r="O9" s="30"/>
      <c r="Q9" s="22" t="s">
        <v>67</v>
      </c>
    </row>
    <row r="10" spans="1:17">
      <c r="B10" s="17" t="s">
        <v>114</v>
      </c>
      <c r="C10" s="17" t="s">
        <v>194</v>
      </c>
      <c r="D10" s="6" t="str">
        <f>IF(ISBLANK('4. Zeitplan'!E10),"",'4. Zeitplan'!E10)</f>
        <v/>
      </c>
      <c r="E10" s="17" t="s">
        <v>137</v>
      </c>
      <c r="G10" s="57">
        <f>_xlfn.MAXIFS('4. Zeitplan'!$G$22:$G$33,'4. Zeitplan'!$C$22:$C$33,'5. Zahlungsplan'!$C10)</f>
        <v>0</v>
      </c>
      <c r="H10" s="39" t="str">
        <f t="shared" si="0"/>
        <v/>
      </c>
      <c r="I10" s="30">
        <f>SUMIFS(C_Gesamt,C_MS,'5. Zahlungsplan'!$C10)</f>
        <v>0</v>
      </c>
      <c r="K10" s="30">
        <f t="shared" si="2"/>
        <v>0</v>
      </c>
      <c r="L10" s="30">
        <f t="shared" si="1"/>
        <v>0</v>
      </c>
      <c r="M10" s="30">
        <f t="shared" si="1"/>
        <v>0</v>
      </c>
      <c r="N10" s="30">
        <f t="shared" si="1"/>
        <v>0</v>
      </c>
      <c r="O10" s="30"/>
      <c r="Q10" s="22" t="s">
        <v>67</v>
      </c>
    </row>
    <row r="11" spans="1:17">
      <c r="B11" s="17" t="s">
        <v>118</v>
      </c>
      <c r="C11" s="17" t="s">
        <v>196</v>
      </c>
      <c r="D11" s="6" t="str">
        <f>IF(ISBLANK('4. Zeitplan'!E11),"",'4. Zeitplan'!E11)</f>
        <v/>
      </c>
      <c r="E11" s="17" t="s">
        <v>137</v>
      </c>
      <c r="G11" s="57">
        <f>_xlfn.MAXIFS('4. Zeitplan'!$G$22:$G$33,'4. Zeitplan'!$C$22:$C$33,'5. Zahlungsplan'!$C11)</f>
        <v>0</v>
      </c>
      <c r="H11" s="39" t="str">
        <f t="shared" si="0"/>
        <v/>
      </c>
      <c r="I11" s="30">
        <f>SUMIFS(C_Gesamt,C_MS,'5. Zahlungsplan'!$C11)</f>
        <v>0</v>
      </c>
      <c r="K11" s="30">
        <f t="shared" si="2"/>
        <v>0</v>
      </c>
      <c r="L11" s="30">
        <f t="shared" si="1"/>
        <v>0</v>
      </c>
      <c r="M11" s="30">
        <f t="shared" si="1"/>
        <v>0</v>
      </c>
      <c r="N11" s="30">
        <f t="shared" si="1"/>
        <v>0</v>
      </c>
      <c r="O11" s="30"/>
      <c r="Q11" s="22" t="s">
        <v>67</v>
      </c>
    </row>
    <row r="12" spans="1:17">
      <c r="B12" s="17" t="s">
        <v>122</v>
      </c>
      <c r="C12" s="17" t="s">
        <v>198</v>
      </c>
      <c r="D12" s="6" t="str">
        <f>IF(ISBLANK('4. Zeitplan'!E12),"",'4. Zeitplan'!E12)</f>
        <v/>
      </c>
      <c r="E12" s="17" t="s">
        <v>137</v>
      </c>
      <c r="G12" s="57">
        <f>_xlfn.MAXIFS('4. Zeitplan'!$G$22:$G$33,'4. Zeitplan'!$C$22:$C$33,'5. Zahlungsplan'!$C12)</f>
        <v>0</v>
      </c>
      <c r="H12" s="39" t="str">
        <f t="shared" si="0"/>
        <v/>
      </c>
      <c r="I12" s="30">
        <f>SUMIFS(C_Gesamt,C_MS,'5. Zahlungsplan'!$C12)</f>
        <v>0</v>
      </c>
      <c r="K12" s="30">
        <f t="shared" si="2"/>
        <v>0</v>
      </c>
      <c r="L12" s="30">
        <f t="shared" si="1"/>
        <v>0</v>
      </c>
      <c r="M12" s="30">
        <f t="shared" si="1"/>
        <v>0</v>
      </c>
      <c r="N12" s="30">
        <f t="shared" si="1"/>
        <v>0</v>
      </c>
      <c r="O12" s="30"/>
      <c r="Q12" s="22" t="s">
        <v>67</v>
      </c>
    </row>
    <row r="13" spans="1:17">
      <c r="B13" s="17" t="s">
        <v>126</v>
      </c>
      <c r="C13" s="17" t="s">
        <v>200</v>
      </c>
      <c r="D13" s="6" t="str">
        <f>IF(ISBLANK('4. Zeitplan'!E13),"",'4. Zeitplan'!E13)</f>
        <v/>
      </c>
      <c r="E13" s="17" t="s">
        <v>137</v>
      </c>
      <c r="G13" s="57">
        <f>_xlfn.MAXIFS('4. Zeitplan'!$G$22:$G$33,'4. Zeitplan'!$C$22:$C$33,'5. Zahlungsplan'!$C13)</f>
        <v>0</v>
      </c>
      <c r="H13" s="39" t="str">
        <f t="shared" si="0"/>
        <v/>
      </c>
      <c r="I13" s="30">
        <f>SUMIFS(C_Gesamt,C_MS,'5. Zahlungsplan'!$C13)</f>
        <v>0</v>
      </c>
      <c r="K13" s="30">
        <f t="shared" si="2"/>
        <v>0</v>
      </c>
      <c r="L13" s="30">
        <f t="shared" si="1"/>
        <v>0</v>
      </c>
      <c r="M13" s="30">
        <f t="shared" si="1"/>
        <v>0</v>
      </c>
      <c r="N13" s="30">
        <f t="shared" si="1"/>
        <v>0</v>
      </c>
      <c r="O13" s="30"/>
      <c r="Q13" s="22" t="s">
        <v>67</v>
      </c>
    </row>
    <row r="14" spans="1:17">
      <c r="B14" s="68"/>
      <c r="C14" s="68"/>
      <c r="D14" s="69"/>
      <c r="E14" s="68"/>
      <c r="F14" s="46"/>
      <c r="G14" s="78"/>
      <c r="H14" s="79"/>
      <c r="I14" s="80"/>
      <c r="J14" s="46"/>
      <c r="K14" s="80">
        <f t="shared" si="2"/>
        <v>0</v>
      </c>
      <c r="L14" s="80">
        <f t="shared" si="1"/>
        <v>0</v>
      </c>
      <c r="M14" s="80">
        <f t="shared" si="1"/>
        <v>0</v>
      </c>
      <c r="N14" s="80">
        <f t="shared" si="1"/>
        <v>0</v>
      </c>
      <c r="O14" s="80"/>
      <c r="Q14" s="22" t="s">
        <v>67</v>
      </c>
    </row>
    <row r="15" spans="1:17" s="1" customFormat="1">
      <c r="B15" s="71"/>
      <c r="C15" s="71"/>
      <c r="D15" s="70" t="s">
        <v>209</v>
      </c>
      <c r="E15" s="71"/>
      <c r="F15" s="50"/>
      <c r="G15" s="82"/>
      <c r="H15" s="83"/>
      <c r="I15" s="72">
        <f>SUM(I6:I14)</f>
        <v>0</v>
      </c>
      <c r="J15" s="50"/>
      <c r="K15" s="72">
        <f>SUM(K6:K14)</f>
        <v>0</v>
      </c>
      <c r="L15" s="72">
        <f t="shared" ref="L15:N15" si="3">SUM(L6:L14)</f>
        <v>0</v>
      </c>
      <c r="M15" s="72">
        <f t="shared" si="3"/>
        <v>0</v>
      </c>
      <c r="N15" s="72">
        <f t="shared" si="3"/>
        <v>0</v>
      </c>
      <c r="O15" s="72">
        <f>SUM(K15:N15)</f>
        <v>0</v>
      </c>
      <c r="Q15" s="25" t="s">
        <v>67</v>
      </c>
    </row>
    <row r="16" spans="1:17">
      <c r="B16" s="56"/>
      <c r="C16" s="56"/>
      <c r="D16" s="15"/>
      <c r="E16" s="56"/>
      <c r="F16" s="16"/>
      <c r="G16" s="58"/>
      <c r="H16" s="81"/>
      <c r="I16" s="81" t="str">
        <f>IFERROR(VLOOKUP($G16,Foerderzyklen,3,TRUE),"")</f>
        <v/>
      </c>
      <c r="J16" s="16"/>
      <c r="K16" s="81" t="str">
        <f t="shared" ref="K16:O17" si="4">IFERROR(VLOOKUP($G16,Foerderzyklen,3,TRUE),"")</f>
        <v/>
      </c>
      <c r="L16" s="81" t="str">
        <f t="shared" si="4"/>
        <v/>
      </c>
      <c r="M16" s="81" t="str">
        <f t="shared" si="4"/>
        <v/>
      </c>
      <c r="N16" s="81" t="str">
        <f t="shared" si="4"/>
        <v/>
      </c>
      <c r="O16" s="81" t="str">
        <f t="shared" si="4"/>
        <v/>
      </c>
      <c r="Q16" s="22" t="s">
        <v>67</v>
      </c>
    </row>
    <row r="17" spans="1:17">
      <c r="B17" s="17"/>
      <c r="C17" s="17"/>
      <c r="D17" s="6"/>
      <c r="E17" s="17"/>
      <c r="G17" s="57"/>
      <c r="H17" s="39"/>
      <c r="I17" s="81" t="str">
        <f>IFERROR(VLOOKUP($G17,Foerderzyklen,3,TRUE),"")</f>
        <v/>
      </c>
      <c r="K17" s="81" t="str">
        <f t="shared" si="4"/>
        <v/>
      </c>
      <c r="L17" s="81" t="str">
        <f t="shared" si="4"/>
        <v/>
      </c>
      <c r="M17" s="81" t="str">
        <f t="shared" si="4"/>
        <v/>
      </c>
      <c r="N17" s="81" t="str">
        <f t="shared" si="4"/>
        <v/>
      </c>
      <c r="O17" s="81" t="str">
        <f t="shared" si="4"/>
        <v/>
      </c>
      <c r="Q17" s="22" t="s">
        <v>67</v>
      </c>
    </row>
    <row r="18" spans="1:17">
      <c r="Q18" s="22" t="s">
        <v>67</v>
      </c>
    </row>
    <row r="19" spans="1:17">
      <c r="Q19" s="22" t="s">
        <v>67</v>
      </c>
    </row>
    <row r="20" spans="1:17">
      <c r="Q20" s="22" t="s">
        <v>67</v>
      </c>
    </row>
    <row r="21" spans="1:17">
      <c r="A21" s="22" t="s">
        <v>67</v>
      </c>
      <c r="B21" s="22" t="s">
        <v>67</v>
      </c>
      <c r="C21" s="22" t="s">
        <v>67</v>
      </c>
      <c r="D21" s="22" t="s">
        <v>67</v>
      </c>
      <c r="E21" s="22" t="s">
        <v>67</v>
      </c>
      <c r="F21" s="22" t="s">
        <v>67</v>
      </c>
      <c r="G21" s="22" t="s">
        <v>67</v>
      </c>
      <c r="H21" s="22" t="s">
        <v>67</v>
      </c>
      <c r="I21" s="22" t="s">
        <v>67</v>
      </c>
      <c r="J21" s="22" t="s">
        <v>67</v>
      </c>
      <c r="K21" s="22" t="s">
        <v>67</v>
      </c>
      <c r="L21" s="22" t="s">
        <v>67</v>
      </c>
      <c r="M21" s="22" t="s">
        <v>67</v>
      </c>
      <c r="N21" s="22" t="s">
        <v>67</v>
      </c>
      <c r="O21" s="22" t="s">
        <v>67</v>
      </c>
      <c r="P21" s="22" t="s">
        <v>67</v>
      </c>
      <c r="Q21" s="22" t="s">
        <v>67</v>
      </c>
    </row>
  </sheetData>
  <phoneticPr fontId="4" type="noConversion"/>
  <conditionalFormatting sqref="G6:H14">
    <cfRule type="cellIs" dxfId="2" priority="1" operator="equal">
      <formula>0</formula>
    </cfRule>
  </conditionalFormatting>
  <conditionalFormatting sqref="K6:O14">
    <cfRule type="cellIs" dxfId="1" priority="2" operator="notEqual">
      <formula>0</formula>
    </cfRule>
    <cfRule type="cellIs" dxfId="0" priority="3" operator="equal">
      <formula>0</formula>
    </cfRule>
  </conditionalFormatting>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CC320-7E94-4EBE-ABE5-F4A815ABA8B1}">
  <sheetPr>
    <tabColor theme="9"/>
  </sheetPr>
  <dimension ref="A1:S64"/>
  <sheetViews>
    <sheetView topLeftCell="A45" zoomScaleNormal="100" workbookViewId="0" xr3:uid="{9E889F75-0A3E-5FB8-91A7-C57730B4568E}">
      <selection activeCell="E61" sqref="E61"/>
    </sheetView>
  </sheetViews>
  <sheetFormatPr defaultColWidth="9.125" defaultRowHeight="15"/>
  <cols>
    <col min="1" max="1" width="3.75" style="2" customWidth="1"/>
    <col min="2" max="2" width="4.25" style="2" hidden="1" customWidth="1"/>
    <col min="3" max="3" width="5.125" style="2" hidden="1" customWidth="1"/>
    <col min="4" max="4" width="37.25" style="2" bestFit="1" customWidth="1"/>
    <col min="5" max="5" width="31.125" style="2" customWidth="1"/>
    <col min="6" max="11" width="40.25" style="2" customWidth="1"/>
    <col min="12" max="13" width="9.125" style="2"/>
    <col min="14" max="14" width="9" style="2" customWidth="1"/>
    <col min="15" max="18" width="9.125" style="2"/>
    <col min="19" max="19" width="2.75" style="2" bestFit="1" customWidth="1"/>
    <col min="20" max="16384" width="9.125" style="2"/>
  </cols>
  <sheetData>
    <row r="1" spans="1:19">
      <c r="A1" s="1" t="s">
        <v>215</v>
      </c>
      <c r="S1" s="22" t="s">
        <v>67</v>
      </c>
    </row>
    <row r="2" spans="1:19">
      <c r="S2" s="22" t="s">
        <v>67</v>
      </c>
    </row>
    <row r="3" spans="1:19">
      <c r="S3" s="22" t="s">
        <v>67</v>
      </c>
    </row>
    <row r="4" spans="1:19">
      <c r="A4" s="11" t="s">
        <v>216</v>
      </c>
      <c r="B4" s="65"/>
      <c r="C4" s="65"/>
      <c r="D4" s="65"/>
      <c r="E4" s="65"/>
      <c r="F4" s="65"/>
      <c r="G4" s="65"/>
      <c r="H4" s="65"/>
      <c r="I4" s="65"/>
      <c r="J4" s="65"/>
      <c r="K4" s="65"/>
      <c r="L4" s="65"/>
      <c r="M4" s="65"/>
      <c r="N4" s="65"/>
      <c r="S4" s="22" t="s">
        <v>67</v>
      </c>
    </row>
    <row r="5" spans="1:19" ht="7.5" customHeight="1">
      <c r="S5" s="22" t="s">
        <v>67</v>
      </c>
    </row>
    <row r="6" spans="1:19" ht="27.75" customHeight="1">
      <c r="B6" s="141" t="s">
        <v>78</v>
      </c>
      <c r="C6" s="141" t="s">
        <v>79</v>
      </c>
      <c r="D6" s="141" t="s">
        <v>217</v>
      </c>
      <c r="E6" s="141" t="s">
        <v>218</v>
      </c>
      <c r="F6" s="141" t="s">
        <v>80</v>
      </c>
      <c r="G6" s="141" t="s">
        <v>219</v>
      </c>
      <c r="S6" s="22" t="s">
        <v>67</v>
      </c>
    </row>
    <row r="7" spans="1:19" hidden="1">
      <c r="S7" s="22" t="s">
        <v>67</v>
      </c>
    </row>
    <row r="8" spans="1:19">
      <c r="B8" s="6" t="s">
        <v>89</v>
      </c>
      <c r="C8" s="17" t="str">
        <f>_xlfn.XLOOKUP($B8,'4. Zeitplan'!$B$24:$B$31,'4. Zeitplan'!$C$24:$C$31)</f>
        <v/>
      </c>
      <c r="D8" s="6" t="str">
        <f>_xlfn.XLOOKUP($C8,'4. Zeitplan'!$C$6:$C$13,'4. Zeitplan'!$E$6:$E$13,"")</f>
        <v/>
      </c>
      <c r="E8" s="6" t="e" cm="1">
        <f t="array" aca="1" ref="E8">_xlfn.XLOOKUP($B8&amp;0,DAT_AP&amp;DAT_Code,DAT_Beschreibung,"")</f>
        <v>#NAME?</v>
      </c>
      <c r="F8" s="16"/>
      <c r="G8" s="57" t="e">
        <f ca="1">IF(_xlfn.MAXIFS('4. Zeitplan'!$G$24:$G$31,'4. Zeitplan'!$C$24:$C$31,'6. Tabellenübertrag CORE'!$C8)=0,"",_xlfn.MAXIFS('4. Zeitplan'!$G$24:$G$31,'4. Zeitplan'!$C$24:$C$31,'6. Tabellenübertrag CORE'!$C8))</f>
        <v>#NAME?</v>
      </c>
      <c r="S8" s="22" t="s">
        <v>67</v>
      </c>
    </row>
    <row r="9" spans="1:19">
      <c r="B9" s="6" t="s">
        <v>102</v>
      </c>
      <c r="C9" s="17" t="str">
        <f>_xlfn.XLOOKUP($B9,'4. Zeitplan'!$B$24:$B$31,'4. Zeitplan'!$C$24:$C$31)</f>
        <v/>
      </c>
      <c r="D9" s="6" t="str">
        <f>_xlfn.XLOOKUP($C9,'4. Zeitplan'!$C$6:$C$13,'4. Zeitplan'!$E$6:$E$13,"")</f>
        <v/>
      </c>
      <c r="E9" s="6" t="e" cm="1">
        <f t="array" aca="1" ref="E9">_xlfn.XLOOKUP($B9&amp;0,DAT_AP&amp;DAT_Code,DAT_Beschreibung,"")</f>
        <v>#NAME?</v>
      </c>
      <c r="F9" s="16"/>
      <c r="G9" s="57" t="e">
        <f ca="1">IF(_xlfn.MAXIFS('4. Zeitplan'!$G$24:$G$31,'4. Zeitplan'!$C$24:$C$31,'6. Tabellenübertrag CORE'!$C9)=0,"",_xlfn.MAXIFS('4. Zeitplan'!$G$24:$G$31,'4. Zeitplan'!$C$24:$C$31,'6. Tabellenübertrag CORE'!$C9))</f>
        <v>#NAME?</v>
      </c>
      <c r="S9" s="22" t="s">
        <v>67</v>
      </c>
    </row>
    <row r="10" spans="1:19">
      <c r="B10" s="6" t="s">
        <v>106</v>
      </c>
      <c r="C10" s="17" t="str">
        <f>_xlfn.XLOOKUP($B10,'4. Zeitplan'!$B$24:$B$31,'4. Zeitplan'!$C$24:$C$31)</f>
        <v/>
      </c>
      <c r="D10" s="6" t="str">
        <f>_xlfn.XLOOKUP($C10,'4. Zeitplan'!$C$6:$C$13,'4. Zeitplan'!$E$6:$E$13,"")</f>
        <v/>
      </c>
      <c r="E10" s="6" t="e" cm="1">
        <f t="array" aca="1" ref="E10">_xlfn.XLOOKUP($B10&amp;0,DAT_AP&amp;DAT_Code,DAT_Beschreibung,"")</f>
        <v>#NAME?</v>
      </c>
      <c r="F10" s="16"/>
      <c r="G10" s="57" t="e">
        <f ca="1">IF(_xlfn.MAXIFS('4. Zeitplan'!$G$24:$G$31,'4. Zeitplan'!$C$24:$C$31,'6. Tabellenübertrag CORE'!$C10)=0,"",_xlfn.MAXIFS('4. Zeitplan'!$G$24:$G$31,'4. Zeitplan'!$C$24:$C$31,'6. Tabellenübertrag CORE'!$C10))</f>
        <v>#NAME?</v>
      </c>
      <c r="S10" s="22" t="s">
        <v>67</v>
      </c>
    </row>
    <row r="11" spans="1:19">
      <c r="B11" s="6" t="s">
        <v>110</v>
      </c>
      <c r="C11" s="17" t="str">
        <f>_xlfn.XLOOKUP($B11,'4. Zeitplan'!$B$24:$B$31,'4. Zeitplan'!$C$24:$C$31)</f>
        <v/>
      </c>
      <c r="D11" s="6" t="str">
        <f>_xlfn.XLOOKUP($C11,'4. Zeitplan'!$C$6:$C$13,'4. Zeitplan'!$E$6:$E$13,"")</f>
        <v/>
      </c>
      <c r="E11" s="6" t="e" cm="1">
        <f t="array" aca="1" ref="E11">_xlfn.XLOOKUP($B11&amp;0,DAT_AP&amp;DAT_Code,DAT_Beschreibung,"")</f>
        <v>#NAME?</v>
      </c>
      <c r="F11" s="16"/>
      <c r="G11" s="57" t="e">
        <f ca="1">IF(_xlfn.MAXIFS('4. Zeitplan'!$G$24:$G$31,'4. Zeitplan'!$C$24:$C$31,'6. Tabellenübertrag CORE'!$C11)=0,"",_xlfn.MAXIFS('4. Zeitplan'!$G$24:$G$31,'4. Zeitplan'!$C$24:$C$31,'6. Tabellenübertrag CORE'!$C11))</f>
        <v>#NAME?</v>
      </c>
      <c r="S11" s="22" t="s">
        <v>67</v>
      </c>
    </row>
    <row r="12" spans="1:19">
      <c r="B12" s="6" t="s">
        <v>114</v>
      </c>
      <c r="C12" s="17" t="str">
        <f>_xlfn.XLOOKUP($B12,'4. Zeitplan'!$B$24:$B$31,'4. Zeitplan'!$C$24:$C$31)</f>
        <v/>
      </c>
      <c r="D12" s="6" t="str">
        <f>_xlfn.XLOOKUP($C12,'4. Zeitplan'!$C$6:$C$13,'4. Zeitplan'!$E$6:$E$13,"")</f>
        <v/>
      </c>
      <c r="E12" s="6" t="e" cm="1">
        <f t="array" aca="1" ref="E12">_xlfn.XLOOKUP($B12&amp;0,DAT_AP&amp;DAT_Code,DAT_Beschreibung,"")</f>
        <v>#NAME?</v>
      </c>
      <c r="F12" s="16"/>
      <c r="G12" s="57" t="e">
        <f ca="1">IF(_xlfn.MAXIFS('4. Zeitplan'!$G$24:$G$31,'4. Zeitplan'!$C$24:$C$31,'6. Tabellenübertrag CORE'!$C12)=0,"",_xlfn.MAXIFS('4. Zeitplan'!$G$24:$G$31,'4. Zeitplan'!$C$24:$C$31,'6. Tabellenübertrag CORE'!$C12))</f>
        <v>#NAME?</v>
      </c>
      <c r="S12" s="22" t="s">
        <v>67</v>
      </c>
    </row>
    <row r="13" spans="1:19">
      <c r="B13" s="6" t="s">
        <v>118</v>
      </c>
      <c r="C13" s="17" t="str">
        <f>_xlfn.XLOOKUP($B13,'4. Zeitplan'!$B$24:$B$31,'4. Zeitplan'!$C$24:$C$31)</f>
        <v/>
      </c>
      <c r="D13" s="6" t="str">
        <f>_xlfn.XLOOKUP($C13,'4. Zeitplan'!$C$6:$C$13,'4. Zeitplan'!$E$6:$E$13,"")</f>
        <v/>
      </c>
      <c r="E13" s="6" t="e" cm="1">
        <f t="array" aca="1" ref="E13">_xlfn.XLOOKUP($B13&amp;0,DAT_AP&amp;DAT_Code,DAT_Beschreibung,"")</f>
        <v>#NAME?</v>
      </c>
      <c r="F13" s="16"/>
      <c r="G13" s="57" t="e">
        <f ca="1">IF(_xlfn.MAXIFS('4. Zeitplan'!$G$24:$G$31,'4. Zeitplan'!$C$24:$C$31,'6. Tabellenübertrag CORE'!$C13)=0,"",_xlfn.MAXIFS('4. Zeitplan'!$G$24:$G$31,'4. Zeitplan'!$C$24:$C$31,'6. Tabellenübertrag CORE'!$C13))</f>
        <v>#NAME?</v>
      </c>
      <c r="S13" s="22" t="s">
        <v>67</v>
      </c>
    </row>
    <row r="14" spans="1:19">
      <c r="B14" s="6" t="s">
        <v>122</v>
      </c>
      <c r="C14" s="17" t="str">
        <f>_xlfn.XLOOKUP($B14,'4. Zeitplan'!$B$24:$B$31,'4. Zeitplan'!$C$24:$C$31)</f>
        <v/>
      </c>
      <c r="D14" s="6" t="str">
        <f>_xlfn.XLOOKUP($C14,'4. Zeitplan'!$C$6:$C$13,'4. Zeitplan'!$E$6:$E$13,"")</f>
        <v/>
      </c>
      <c r="E14" s="6" t="e" cm="1">
        <f t="array" aca="1" ref="E14">_xlfn.XLOOKUP($B14&amp;0,DAT_AP&amp;DAT_Code,DAT_Beschreibung,"")</f>
        <v>#NAME?</v>
      </c>
      <c r="F14" s="16"/>
      <c r="G14" s="57" t="e">
        <f ca="1">IF(_xlfn.MAXIFS('4. Zeitplan'!$G$24:$G$31,'4. Zeitplan'!$C$24:$C$31,'6. Tabellenübertrag CORE'!$C14)=0,"",_xlfn.MAXIFS('4. Zeitplan'!$G$24:$G$31,'4. Zeitplan'!$C$24:$C$31,'6. Tabellenübertrag CORE'!$C14))</f>
        <v>#NAME?</v>
      </c>
      <c r="S14" s="22" t="s">
        <v>67</v>
      </c>
    </row>
    <row r="15" spans="1:19">
      <c r="B15" s="6" t="s">
        <v>126</v>
      </c>
      <c r="C15" s="17" t="str">
        <f>_xlfn.XLOOKUP($B15,'4. Zeitplan'!$B$24:$B$31,'4. Zeitplan'!$C$24:$C$31)</f>
        <v/>
      </c>
      <c r="D15" s="6" t="str">
        <f>_xlfn.XLOOKUP($C15,'4. Zeitplan'!$C$6:$C$13,'4. Zeitplan'!$E$6:$E$13,"")</f>
        <v/>
      </c>
      <c r="E15" s="6" t="e" cm="1">
        <f t="array" aca="1" ref="E15">_xlfn.XLOOKUP($B15&amp;0,DAT_AP&amp;DAT_Code,DAT_Beschreibung,"")</f>
        <v>#NAME?</v>
      </c>
      <c r="F15" s="16"/>
      <c r="G15" s="57" t="e">
        <f ca="1">IF(_xlfn.MAXIFS('4. Zeitplan'!$G$24:$G$31,'4. Zeitplan'!$C$24:$C$31,'6. Tabellenübertrag CORE'!$C15)=0,"",_xlfn.MAXIFS('4. Zeitplan'!$G$24:$G$31,'4. Zeitplan'!$C$24:$C$31,'6. Tabellenübertrag CORE'!$C15))</f>
        <v>#NAME?</v>
      </c>
      <c r="S15" s="22" t="s">
        <v>67</v>
      </c>
    </row>
    <row r="16" spans="1:19">
      <c r="B16" s="16"/>
      <c r="C16" s="16"/>
      <c r="D16" s="16"/>
      <c r="E16" s="16"/>
      <c r="F16" s="16"/>
      <c r="S16" s="22" t="s">
        <v>67</v>
      </c>
    </row>
    <row r="17" spans="1:19">
      <c r="S17" s="22" t="s">
        <v>67</v>
      </c>
    </row>
    <row r="18" spans="1:19">
      <c r="A18" s="11" t="s">
        <v>220</v>
      </c>
      <c r="B18" s="65"/>
      <c r="C18" s="65"/>
      <c r="D18" s="65"/>
      <c r="E18" s="65"/>
      <c r="F18" s="65"/>
      <c r="G18" s="65"/>
      <c r="H18" s="65"/>
      <c r="I18" s="65"/>
      <c r="J18" s="65"/>
      <c r="K18" s="65"/>
      <c r="L18" s="65"/>
      <c r="M18" s="65"/>
      <c r="N18" s="65"/>
      <c r="S18" s="22" t="s">
        <v>67</v>
      </c>
    </row>
    <row r="19" spans="1:19" ht="7.5" customHeight="1">
      <c r="S19" s="22" t="s">
        <v>67</v>
      </c>
    </row>
    <row r="20" spans="1:19">
      <c r="B20" s="141" t="s">
        <v>78</v>
      </c>
      <c r="C20" s="141" t="s">
        <v>79</v>
      </c>
      <c r="D20" s="141" t="s">
        <v>134</v>
      </c>
      <c r="E20" s="141" t="s">
        <v>153</v>
      </c>
      <c r="S20" s="22" t="s">
        <v>67</v>
      </c>
    </row>
    <row r="21" spans="1:19">
      <c r="B21" s="6" t="s">
        <v>141</v>
      </c>
      <c r="C21" s="6" t="s">
        <v>96</v>
      </c>
      <c r="D21" s="21">
        <v>2026</v>
      </c>
      <c r="E21" s="30" t="e" cm="1">
        <f t="array" aca="1" ref="E21" ca="1">_xlfn.XLOOKUP(B21&amp;C21,C_AP&amp;C_Code,INDIRECT("C_"&amp;D21))</f>
        <v>#NAME?</v>
      </c>
      <c r="S21" s="22" t="s">
        <v>67</v>
      </c>
    </row>
    <row r="22" spans="1:19">
      <c r="B22" s="6" t="s">
        <v>141</v>
      </c>
      <c r="C22" s="6" t="s">
        <v>96</v>
      </c>
      <c r="D22" s="21">
        <v>2027</v>
      </c>
      <c r="E22" s="30" t="e" cm="1">
        <f t="array" aca="1" ref="E22" ca="1">_xlfn.XLOOKUP(B22&amp;C22,C_AP&amp;C_Code,INDIRECT("C_"&amp;D22))</f>
        <v>#NAME?</v>
      </c>
      <c r="S22" s="22" t="s">
        <v>67</v>
      </c>
    </row>
    <row r="23" spans="1:19">
      <c r="B23" s="6" t="s">
        <v>141</v>
      </c>
      <c r="C23" s="6" t="s">
        <v>96</v>
      </c>
      <c r="D23" s="21">
        <v>2028</v>
      </c>
      <c r="E23" s="30" t="e" cm="1">
        <f t="array" aca="1" ref="E23" ca="1">_xlfn.XLOOKUP(B23&amp;C23,C_AP&amp;C_Code,INDIRECT("C_"&amp;D23))</f>
        <v>#NAME?</v>
      </c>
      <c r="S23" s="22" t="s">
        <v>67</v>
      </c>
    </row>
    <row r="24" spans="1:19">
      <c r="B24" s="6" t="s">
        <v>141</v>
      </c>
      <c r="C24" s="6" t="s">
        <v>96</v>
      </c>
      <c r="D24" s="21">
        <v>2029</v>
      </c>
      <c r="E24" s="30" t="e" cm="1">
        <f t="array" aca="1" ref="E24" ca="1">_xlfn.XLOOKUP(B24&amp;C24,C_AP&amp;C_Code,INDIRECT("C_"&amp;D24))</f>
        <v>#NAME?</v>
      </c>
      <c r="S24" s="22" t="s">
        <v>67</v>
      </c>
    </row>
    <row r="25" spans="1:19">
      <c r="D25" s="70" t="s">
        <v>221</v>
      </c>
      <c r="E25" s="72" t="e">
        <f ca="1">SUM(E21:E24)</f>
        <v>#NAME?</v>
      </c>
      <c r="S25" s="22" t="s">
        <v>67</v>
      </c>
    </row>
    <row r="26" spans="1:19">
      <c r="S26" s="22" t="s">
        <v>67</v>
      </c>
    </row>
    <row r="27" spans="1:19">
      <c r="S27" s="22" t="s">
        <v>67</v>
      </c>
    </row>
    <row r="28" spans="1:19">
      <c r="A28" s="11" t="s">
        <v>222</v>
      </c>
      <c r="B28" s="65"/>
      <c r="C28" s="65"/>
      <c r="D28" s="65"/>
      <c r="E28" s="65"/>
      <c r="F28" s="65"/>
      <c r="G28" s="65"/>
      <c r="H28" s="65"/>
      <c r="I28" s="65"/>
      <c r="J28" s="65"/>
      <c r="K28" s="65"/>
      <c r="L28" s="65"/>
      <c r="M28" s="65"/>
      <c r="N28" s="65"/>
      <c r="S28" s="22" t="s">
        <v>67</v>
      </c>
    </row>
    <row r="29" spans="1:19" ht="7.5" customHeight="1">
      <c r="S29" s="22" t="s">
        <v>67</v>
      </c>
    </row>
    <row r="30" spans="1:19" ht="27.75" customHeight="1">
      <c r="B30" s="141" t="s">
        <v>78</v>
      </c>
      <c r="C30" s="141" t="s">
        <v>79</v>
      </c>
      <c r="D30" s="141" t="s">
        <v>134</v>
      </c>
      <c r="E30" s="141" t="s">
        <v>223</v>
      </c>
      <c r="F30" s="141" t="s">
        <v>80</v>
      </c>
      <c r="G30" s="141" t="s">
        <v>205</v>
      </c>
      <c r="H30" s="141" t="s">
        <v>224</v>
      </c>
      <c r="I30" s="141" t="s">
        <v>225</v>
      </c>
      <c r="J30" s="141" t="s">
        <v>76</v>
      </c>
      <c r="K30" s="141" t="s">
        <v>226</v>
      </c>
      <c r="S30" s="22" t="s">
        <v>67</v>
      </c>
    </row>
    <row r="31" spans="1:19" hidden="1">
      <c r="J31" s="3" t="s">
        <v>96</v>
      </c>
      <c r="K31" s="3" t="s">
        <v>164</v>
      </c>
      <c r="S31" s="22" t="s">
        <v>67</v>
      </c>
    </row>
    <row r="32" spans="1:19">
      <c r="B32" s="6" t="s">
        <v>89</v>
      </c>
      <c r="C32" s="6" t="str">
        <f>_xlfn.XLOOKUP($B32,'4. Zeitplan'!$B$24:$B$31,'4. Zeitplan'!$C$24:$C$31)</f>
        <v/>
      </c>
      <c r="D32" s="21">
        <v>2026</v>
      </c>
      <c r="E32" s="6" t="e" cm="1">
        <f t="array" aca="1" ref="E32">_xlfn.XLOOKUP($B32&amp;0,DAT_AP&amp;DAT_Code,DAT_Beschreibung,"")</f>
        <v>#NAME?</v>
      </c>
      <c r="F32" s="16"/>
      <c r="G32" s="6" t="str">
        <f>_xlfn.XLOOKUP($C32,'4. Zeitplan'!$C$6:$C$13,'4. Zeitplan'!$E$6:$E$13,"")</f>
        <v/>
      </c>
      <c r="H32" s="16"/>
      <c r="I32" s="16"/>
      <c r="J32" s="30" t="e" cm="1">
        <f t="array" aca="1" ref="J32">_xlfn.XLOOKUP($B32&amp;J$31,C_AP&amp;C_Code,C_Gesamt,)</f>
        <v>#NAME?</v>
      </c>
      <c r="K32" s="30" t="e" cm="1">
        <f t="array" aca="1" ref="K32">_xlfn.XLOOKUP($B32&amp;K$31,C_AP&amp;C_Code,C_Gesamt,)</f>
        <v>#NAME?</v>
      </c>
      <c r="S32" s="22" t="s">
        <v>67</v>
      </c>
    </row>
    <row r="33" spans="1:19">
      <c r="B33" s="6" t="s">
        <v>102</v>
      </c>
      <c r="C33" s="6" t="str">
        <f>_xlfn.XLOOKUP($B33,'4. Zeitplan'!$B$24:$B$31,'4. Zeitplan'!$C$24:$C$31)</f>
        <v/>
      </c>
      <c r="D33" s="21">
        <v>2027</v>
      </c>
      <c r="E33" s="6" t="e" cm="1">
        <f t="array" aca="1" ref="E33">_xlfn.XLOOKUP($B33&amp;0,DAT_AP&amp;DAT_Code,DAT_Beschreibung,"")</f>
        <v>#NAME?</v>
      </c>
      <c r="F33" s="16"/>
      <c r="G33" s="6" t="str">
        <f>_xlfn.XLOOKUP($C33,'4. Zeitplan'!$C$6:$C$13,'4. Zeitplan'!$E$6:$E$13,"")</f>
        <v/>
      </c>
      <c r="H33" s="16"/>
      <c r="I33" s="16"/>
      <c r="J33" s="30" t="e" cm="1">
        <f t="array" aca="1" ref="J33">_xlfn.XLOOKUP($B33&amp;J$31,C_AP&amp;C_Code,C_Gesamt,)</f>
        <v>#NAME?</v>
      </c>
      <c r="K33" s="30" t="e" cm="1">
        <f t="array" aca="1" ref="K33">_xlfn.XLOOKUP($B33&amp;K$31,C_AP&amp;C_Code,C_Gesamt,)</f>
        <v>#NAME?</v>
      </c>
      <c r="S33" s="22" t="s">
        <v>67</v>
      </c>
    </row>
    <row r="34" spans="1:19">
      <c r="B34" s="6" t="s">
        <v>106</v>
      </c>
      <c r="C34" s="6" t="str">
        <f>_xlfn.XLOOKUP($B34,'4. Zeitplan'!$B$24:$B$31,'4. Zeitplan'!$C$24:$C$31)</f>
        <v/>
      </c>
      <c r="D34" s="21">
        <v>2028</v>
      </c>
      <c r="E34" s="6" t="e" cm="1">
        <f t="array" aca="1" ref="E34">_xlfn.XLOOKUP($B34&amp;0,DAT_AP&amp;DAT_Code,DAT_Beschreibung,"")</f>
        <v>#NAME?</v>
      </c>
      <c r="F34" s="16"/>
      <c r="G34" s="6" t="str">
        <f>_xlfn.XLOOKUP($C34,'4. Zeitplan'!$C$6:$C$13,'4. Zeitplan'!$E$6:$E$13,"")</f>
        <v/>
      </c>
      <c r="H34" s="16"/>
      <c r="I34" s="16"/>
      <c r="J34" s="30" t="e" cm="1">
        <f t="array" aca="1" ref="J34">_xlfn.XLOOKUP($B34&amp;J$31,C_AP&amp;C_Code,C_Gesamt,)</f>
        <v>#NAME?</v>
      </c>
      <c r="K34" s="30" t="e" cm="1">
        <f t="array" aca="1" ref="K34">_xlfn.XLOOKUP($B34&amp;K$31,C_AP&amp;C_Code,C_Gesamt,)</f>
        <v>#NAME?</v>
      </c>
      <c r="S34" s="22" t="s">
        <v>67</v>
      </c>
    </row>
    <row r="35" spans="1:19">
      <c r="B35" s="6" t="s">
        <v>110</v>
      </c>
      <c r="C35" s="6" t="str">
        <f>_xlfn.XLOOKUP($B35,'4. Zeitplan'!$B$24:$B$31,'4. Zeitplan'!$C$24:$C$31)</f>
        <v/>
      </c>
      <c r="D35" s="21">
        <v>2029</v>
      </c>
      <c r="E35" s="6" t="e" cm="1">
        <f t="array" aca="1" ref="E35">_xlfn.XLOOKUP($B35&amp;0,DAT_AP&amp;DAT_Code,DAT_Beschreibung,"")</f>
        <v>#NAME?</v>
      </c>
      <c r="F35" s="16"/>
      <c r="G35" s="6" t="str">
        <f>_xlfn.XLOOKUP($C35,'4. Zeitplan'!$C$6:$C$13,'4. Zeitplan'!$E$6:$E$13,"")</f>
        <v/>
      </c>
      <c r="H35" s="16"/>
      <c r="I35" s="16"/>
      <c r="J35" s="30" t="e" cm="1">
        <f t="array" aca="1" ref="J35">_xlfn.XLOOKUP($B35&amp;J$31,C_AP&amp;C_Code,C_Gesamt,)</f>
        <v>#NAME?</v>
      </c>
      <c r="K35" s="30" t="e" cm="1">
        <f t="array" aca="1" ref="K35">_xlfn.XLOOKUP($B35&amp;K$31,C_AP&amp;C_Code,C_Gesamt,)</f>
        <v>#NAME?</v>
      </c>
      <c r="S35" s="22" t="s">
        <v>67</v>
      </c>
    </row>
    <row r="36" spans="1:19">
      <c r="B36" s="6" t="s">
        <v>114</v>
      </c>
      <c r="C36" s="6" t="str">
        <f>_xlfn.XLOOKUP($B36,'4. Zeitplan'!$B$24:$B$31,'4. Zeitplan'!$C$24:$C$31)</f>
        <v/>
      </c>
      <c r="D36" s="21">
        <v>2026</v>
      </c>
      <c r="E36" s="6" t="e" cm="1">
        <f t="array" aca="1" ref="E36">_xlfn.XLOOKUP($B36&amp;0,DAT_AP&amp;DAT_Code,DAT_Beschreibung,"")</f>
        <v>#NAME?</v>
      </c>
      <c r="F36" s="16"/>
      <c r="G36" s="6" t="str">
        <f>_xlfn.XLOOKUP($C36,'4. Zeitplan'!$C$6:$C$13,'4. Zeitplan'!$E$6:$E$13,"")</f>
        <v/>
      </c>
      <c r="H36" s="16"/>
      <c r="I36" s="16"/>
      <c r="J36" s="30" t="e" cm="1">
        <f t="array" aca="1" ref="J36">_xlfn.XLOOKUP($B36&amp;J$31,C_AP&amp;C_Code,C_Gesamt,)</f>
        <v>#NAME?</v>
      </c>
      <c r="K36" s="30" t="e" cm="1">
        <f t="array" aca="1" ref="K36">_xlfn.XLOOKUP($B36&amp;K$31,C_AP&amp;C_Code,C_Gesamt,)</f>
        <v>#NAME?</v>
      </c>
      <c r="S36" s="22" t="s">
        <v>67</v>
      </c>
    </row>
    <row r="37" spans="1:19">
      <c r="B37" s="6" t="s">
        <v>118</v>
      </c>
      <c r="C37" s="6" t="str">
        <f>_xlfn.XLOOKUP($B37,'4. Zeitplan'!$B$24:$B$31,'4. Zeitplan'!$C$24:$C$31)</f>
        <v/>
      </c>
      <c r="D37" s="21">
        <v>2027</v>
      </c>
      <c r="E37" s="6" t="e" cm="1">
        <f t="array" aca="1" ref="E37">_xlfn.XLOOKUP($B37&amp;0,DAT_AP&amp;DAT_Code,DAT_Beschreibung,"")</f>
        <v>#NAME?</v>
      </c>
      <c r="F37" s="16"/>
      <c r="G37" s="6" t="str">
        <f>_xlfn.XLOOKUP($C37,'4. Zeitplan'!$C$6:$C$13,'4. Zeitplan'!$E$6:$E$13,"")</f>
        <v/>
      </c>
      <c r="H37" s="16"/>
      <c r="I37" s="16"/>
      <c r="J37" s="30" t="e" cm="1">
        <f t="array" aca="1" ref="J37">_xlfn.XLOOKUP($B37&amp;J$31,C_AP&amp;C_Code,C_Gesamt,)</f>
        <v>#NAME?</v>
      </c>
      <c r="K37" s="30" t="e" cm="1">
        <f t="array" aca="1" ref="K37">_xlfn.XLOOKUP($B37&amp;K$31,C_AP&amp;C_Code,C_Gesamt,)</f>
        <v>#NAME?</v>
      </c>
      <c r="S37" s="22" t="s">
        <v>67</v>
      </c>
    </row>
    <row r="38" spans="1:19">
      <c r="B38" s="6" t="s">
        <v>122</v>
      </c>
      <c r="C38" s="6" t="str">
        <f>_xlfn.XLOOKUP($B38,'4. Zeitplan'!$B$24:$B$31,'4. Zeitplan'!$C$24:$C$31)</f>
        <v/>
      </c>
      <c r="D38" s="21">
        <v>2028</v>
      </c>
      <c r="E38" s="6" t="e" cm="1">
        <f t="array" aca="1" ref="E38">_xlfn.XLOOKUP($B38&amp;0,DAT_AP&amp;DAT_Code,DAT_Beschreibung,"")</f>
        <v>#NAME?</v>
      </c>
      <c r="F38" s="16"/>
      <c r="G38" s="6" t="str">
        <f>_xlfn.XLOOKUP($C38,'4. Zeitplan'!$C$6:$C$13,'4. Zeitplan'!$E$6:$E$13,"")</f>
        <v/>
      </c>
      <c r="H38" s="16"/>
      <c r="I38" s="16"/>
      <c r="J38" s="30" t="e" cm="1">
        <f t="array" aca="1" ref="J38">_xlfn.XLOOKUP($B38&amp;J$31,C_AP&amp;C_Code,C_Gesamt,)</f>
        <v>#NAME?</v>
      </c>
      <c r="K38" s="30" t="e" cm="1">
        <f t="array" aca="1" ref="K38">_xlfn.XLOOKUP($B38&amp;K$31,C_AP&amp;C_Code,C_Gesamt,)</f>
        <v>#NAME?</v>
      </c>
      <c r="S38" s="22" t="s">
        <v>67</v>
      </c>
    </row>
    <row r="39" spans="1:19">
      <c r="B39" s="6" t="s">
        <v>126</v>
      </c>
      <c r="C39" s="6" t="str">
        <f>_xlfn.XLOOKUP($B39,'4. Zeitplan'!$B$24:$B$31,'4. Zeitplan'!$C$24:$C$31)</f>
        <v/>
      </c>
      <c r="D39" s="21">
        <v>2029</v>
      </c>
      <c r="E39" s="6" t="e" cm="1">
        <f t="array" aca="1" ref="E39">_xlfn.XLOOKUP($B39&amp;0,DAT_AP&amp;DAT_Code,DAT_Beschreibung,"")</f>
        <v>#NAME?</v>
      </c>
      <c r="F39" s="16"/>
      <c r="G39" s="6" t="str">
        <f>_xlfn.XLOOKUP($C39,'4. Zeitplan'!$C$6:$C$13,'4. Zeitplan'!$E$6:$E$13,"")</f>
        <v/>
      </c>
      <c r="H39" s="16"/>
      <c r="I39" s="16"/>
      <c r="J39" s="30" t="e" cm="1">
        <f t="array" aca="1" ref="J39">_xlfn.XLOOKUP($B39&amp;J$31,C_AP&amp;C_Code,C_Gesamt,)</f>
        <v>#NAME?</v>
      </c>
      <c r="K39" s="30" t="e" cm="1">
        <f t="array" aca="1" ref="K39">_xlfn.XLOOKUP($B39&amp;K$31,C_AP&amp;C_Code,C_Gesamt,)</f>
        <v>#NAME?</v>
      </c>
      <c r="S39" s="22" t="s">
        <v>67</v>
      </c>
    </row>
    <row r="40" spans="1:19">
      <c r="B40" s="16"/>
      <c r="C40" s="16"/>
      <c r="D40" s="16"/>
      <c r="E40" s="16"/>
      <c r="F40" s="16"/>
      <c r="S40" s="22" t="s">
        <v>67</v>
      </c>
    </row>
    <row r="41" spans="1:19">
      <c r="S41" s="22" t="s">
        <v>67</v>
      </c>
    </row>
    <row r="42" spans="1:19">
      <c r="A42" s="11" t="s">
        <v>227</v>
      </c>
      <c r="B42" s="65"/>
      <c r="C42" s="65"/>
      <c r="D42" s="65"/>
      <c r="E42" s="65"/>
      <c r="F42" s="65"/>
      <c r="G42" s="65"/>
      <c r="H42" s="65"/>
      <c r="I42" s="65"/>
      <c r="J42" s="65"/>
      <c r="K42" s="65"/>
      <c r="L42" s="65"/>
      <c r="M42" s="65"/>
      <c r="N42" s="65"/>
      <c r="S42" s="22" t="s">
        <v>67</v>
      </c>
    </row>
    <row r="43" spans="1:19" ht="7.5" customHeight="1">
      <c r="S43" s="22" t="s">
        <v>67</v>
      </c>
    </row>
    <row r="44" spans="1:19" ht="27.75" customHeight="1">
      <c r="B44" s="186" t="s">
        <v>228</v>
      </c>
      <c r="C44" s="187"/>
      <c r="D44" s="187"/>
      <c r="E44" s="188"/>
      <c r="F44" s="146" t="s">
        <v>229</v>
      </c>
      <c r="S44" s="22" t="s">
        <v>67</v>
      </c>
    </row>
    <row r="45" spans="1:19">
      <c r="S45" s="22" t="s">
        <v>67</v>
      </c>
    </row>
    <row r="46" spans="1:19">
      <c r="S46" s="22" t="s">
        <v>67</v>
      </c>
    </row>
    <row r="47" spans="1:19">
      <c r="A47" s="11" t="s">
        <v>230</v>
      </c>
      <c r="B47" s="65"/>
      <c r="C47" s="65"/>
      <c r="D47" s="65"/>
      <c r="E47" s="65"/>
      <c r="F47" s="65"/>
      <c r="G47" s="65"/>
      <c r="H47" s="65"/>
      <c r="I47" s="65"/>
      <c r="J47" s="65"/>
      <c r="K47" s="65"/>
      <c r="L47" s="65"/>
      <c r="M47" s="65"/>
      <c r="N47" s="65"/>
      <c r="S47" s="22" t="s">
        <v>67</v>
      </c>
    </row>
    <row r="48" spans="1:19" ht="7.5" customHeight="1">
      <c r="S48" s="22" t="s">
        <v>67</v>
      </c>
    </row>
    <row r="49" spans="1:19" ht="27.75" customHeight="1">
      <c r="B49" s="141" t="s">
        <v>78</v>
      </c>
      <c r="C49" s="141" t="s">
        <v>79</v>
      </c>
      <c r="D49" s="141" t="s">
        <v>134</v>
      </c>
      <c r="E49" s="141" t="s">
        <v>153</v>
      </c>
      <c r="F49" s="141" t="s">
        <v>231</v>
      </c>
      <c r="G49" s="141" t="s">
        <v>232</v>
      </c>
      <c r="H49" s="141" t="s">
        <v>180</v>
      </c>
      <c r="I49" s="143" t="s">
        <v>182</v>
      </c>
      <c r="J49" s="141" t="s">
        <v>233</v>
      </c>
      <c r="K49" s="141" t="s">
        <v>234</v>
      </c>
      <c r="S49" s="22" t="s">
        <v>67</v>
      </c>
    </row>
    <row r="50" spans="1:19" hidden="1">
      <c r="E50" s="2" t="s">
        <v>96</v>
      </c>
      <c r="G50" s="2" t="s">
        <v>177</v>
      </c>
      <c r="H50" s="2" t="s">
        <v>179</v>
      </c>
      <c r="I50" s="2" t="s">
        <v>181</v>
      </c>
      <c r="J50" s="2" t="s">
        <v>164</v>
      </c>
      <c r="S50" s="22" t="s">
        <v>67</v>
      </c>
    </row>
    <row r="51" spans="1:19">
      <c r="B51" s="6" t="s">
        <v>141</v>
      </c>
      <c r="C51" s="6"/>
      <c r="D51" s="21">
        <v>2026</v>
      </c>
      <c r="E51" s="30" t="e" cm="1">
        <f t="array" aca="1" ref="E51" ca="1">_xlfn.XLOOKUP($B51&amp;E$50,C_AP&amp;C_Code,INDIRECT("C_"&amp;$D51))</f>
        <v>#NAME?</v>
      </c>
      <c r="F51" s="30" t="e">
        <f ca="1">SUM(G51:I51)</f>
        <v>#NAME?</v>
      </c>
      <c r="G51" s="30" t="e" cm="1">
        <f t="array" aca="1" ref="G51" ca="1">_xlfn.XLOOKUP($B51&amp;G$50,C_AP&amp;C_Code,INDIRECT("C_"&amp;$D51))</f>
        <v>#NAME?</v>
      </c>
      <c r="H51" s="30" t="e" cm="1">
        <f t="array" aca="1" ref="H51" ca="1">_xlfn.XLOOKUP($B51&amp;H$50,C_AP&amp;C_Code,INDIRECT("C_"&amp;$D51))</f>
        <v>#NAME?</v>
      </c>
      <c r="I51" s="30" t="e" cm="1">
        <f t="array" aca="1" ref="I51" ca="1">_xlfn.XLOOKUP($B51&amp;I$50,C_AP&amp;C_Code,INDIRECT("C_"&amp;$D51))</f>
        <v>#NAME?</v>
      </c>
      <c r="J51" s="30" t="e" cm="1">
        <f t="array" aca="1" ref="J51" ca="1">_xlfn.XLOOKUP($B51&amp;J$50,C_AP&amp;C_Code,INDIRECT("C_"&amp;$D51))</f>
        <v>#NAME?</v>
      </c>
      <c r="K51" s="30" t="e">
        <f ca="1">E51-SUM(G51:J51)</f>
        <v>#NAME?</v>
      </c>
      <c r="S51" s="22" t="s">
        <v>67</v>
      </c>
    </row>
    <row r="52" spans="1:19">
      <c r="B52" s="6" t="s">
        <v>141</v>
      </c>
      <c r="C52" s="6"/>
      <c r="D52" s="21">
        <v>2027</v>
      </c>
      <c r="E52" s="30" t="e" cm="1">
        <f t="array" aca="1" ref="E52" ca="1">_xlfn.XLOOKUP($B52&amp;E$50,C_AP&amp;C_Code,INDIRECT("C_"&amp;$D52))</f>
        <v>#NAME?</v>
      </c>
      <c r="F52" s="30" t="e">
        <f t="shared" ref="F52:F54" ca="1" si="0">SUM(G52:I52)</f>
        <v>#NAME?</v>
      </c>
      <c r="G52" s="30" t="e" cm="1">
        <f t="array" aca="1" ref="G52" ca="1">_xlfn.XLOOKUP($B52&amp;G$50,C_AP&amp;C_Code,INDIRECT("C_"&amp;$D52))</f>
        <v>#NAME?</v>
      </c>
      <c r="H52" s="30" t="e" cm="1">
        <f t="array" aca="1" ref="H52" ca="1">_xlfn.XLOOKUP($B52&amp;H$50,C_AP&amp;C_Code,INDIRECT("C_"&amp;$D52))</f>
        <v>#NAME?</v>
      </c>
      <c r="I52" s="30" t="e" cm="1">
        <f t="array" aca="1" ref="I52" ca="1">_xlfn.XLOOKUP($B52&amp;I$50,C_AP&amp;C_Code,INDIRECT("C_"&amp;$D52))</f>
        <v>#NAME?</v>
      </c>
      <c r="J52" s="30" t="e" cm="1">
        <f t="array" aca="1" ref="J52" ca="1">_xlfn.XLOOKUP($B52&amp;J$50,C_AP&amp;C_Code,INDIRECT("C_"&amp;$D52))</f>
        <v>#NAME?</v>
      </c>
      <c r="K52" s="30" t="e">
        <f t="shared" ref="K52:K55" ca="1" si="1">E52-SUM(G52:J52)</f>
        <v>#NAME?</v>
      </c>
      <c r="S52" s="22" t="s">
        <v>67</v>
      </c>
    </row>
    <row r="53" spans="1:19">
      <c r="B53" s="6" t="s">
        <v>141</v>
      </c>
      <c r="C53" s="6"/>
      <c r="D53" s="21">
        <v>2028</v>
      </c>
      <c r="E53" s="30" t="e" cm="1">
        <f t="array" aca="1" ref="E53" ca="1">_xlfn.XLOOKUP($B53&amp;E$50,C_AP&amp;C_Code,INDIRECT("C_"&amp;$D53))</f>
        <v>#NAME?</v>
      </c>
      <c r="F53" s="30" t="e">
        <f t="shared" ca="1" si="0"/>
        <v>#NAME?</v>
      </c>
      <c r="G53" s="30" t="e" cm="1">
        <f t="array" aca="1" ref="G53" ca="1">_xlfn.XLOOKUP($B53&amp;G$50,C_AP&amp;C_Code,INDIRECT("C_"&amp;$D53))</f>
        <v>#NAME?</v>
      </c>
      <c r="H53" s="30" t="e" cm="1">
        <f t="array" aca="1" ref="H53" ca="1">_xlfn.XLOOKUP($B53&amp;H$50,C_AP&amp;C_Code,INDIRECT("C_"&amp;$D53))</f>
        <v>#NAME?</v>
      </c>
      <c r="I53" s="30" t="e" cm="1">
        <f t="array" aca="1" ref="I53" ca="1">_xlfn.XLOOKUP($B53&amp;I$50,C_AP&amp;C_Code,INDIRECT("C_"&amp;$D53))</f>
        <v>#NAME?</v>
      </c>
      <c r="J53" s="30" t="e" cm="1">
        <f t="array" aca="1" ref="J53" ca="1">_xlfn.XLOOKUP($B53&amp;J$50,C_AP&amp;C_Code,INDIRECT("C_"&amp;$D53))</f>
        <v>#NAME?</v>
      </c>
      <c r="K53" s="30" t="e">
        <f t="shared" ca="1" si="1"/>
        <v>#NAME?</v>
      </c>
      <c r="S53" s="22" t="s">
        <v>67</v>
      </c>
    </row>
    <row r="54" spans="1:19">
      <c r="B54" s="69" t="s">
        <v>141</v>
      </c>
      <c r="C54" s="69"/>
      <c r="D54" s="142">
        <v>2029</v>
      </c>
      <c r="E54" s="80" t="e" cm="1">
        <f t="array" aca="1" ref="E54" ca="1">_xlfn.XLOOKUP($B54&amp;E$50,C_AP&amp;C_Code,INDIRECT("C_"&amp;$D54))</f>
        <v>#NAME?</v>
      </c>
      <c r="F54" s="80" t="e">
        <f t="shared" ca="1" si="0"/>
        <v>#NAME?</v>
      </c>
      <c r="G54" s="80" t="e" cm="1">
        <f t="array" aca="1" ref="G54" ca="1">_xlfn.XLOOKUP($B54&amp;G$50,C_AP&amp;C_Code,INDIRECT("C_"&amp;$D54))</f>
        <v>#NAME?</v>
      </c>
      <c r="H54" s="80" t="e" cm="1">
        <f t="array" aca="1" ref="H54" ca="1">_xlfn.XLOOKUP($B54&amp;H$50,C_AP&amp;C_Code,INDIRECT("C_"&amp;$D54))</f>
        <v>#NAME?</v>
      </c>
      <c r="I54" s="80" t="e" cm="1">
        <f t="array" aca="1" ref="I54" ca="1">_xlfn.XLOOKUP($B54&amp;I$50,C_AP&amp;C_Code,INDIRECT("C_"&amp;$D54))</f>
        <v>#NAME?</v>
      </c>
      <c r="J54" s="80" t="e" cm="1">
        <f t="array" aca="1" ref="J54" ca="1">_xlfn.XLOOKUP($B54&amp;J$50,C_AP&amp;C_Code,INDIRECT("C_"&amp;$D54))</f>
        <v>#NAME?</v>
      </c>
      <c r="K54" s="80" t="e">
        <f t="shared" ca="1" si="1"/>
        <v>#NAME?</v>
      </c>
      <c r="S54" s="22" t="s">
        <v>67</v>
      </c>
    </row>
    <row r="55" spans="1:19">
      <c r="B55" s="52"/>
      <c r="C55" s="52"/>
      <c r="D55" s="70" t="s">
        <v>221</v>
      </c>
      <c r="E55" s="72" t="e">
        <f ca="1">SUM(E51:E54)</f>
        <v>#NAME?</v>
      </c>
      <c r="F55" s="72" t="e">
        <f t="shared" ref="F55:G55" ca="1" si="2">SUM(F51:F54)</f>
        <v>#NAME?</v>
      </c>
      <c r="G55" s="72" t="e">
        <f t="shared" ca="1" si="2"/>
        <v>#NAME?</v>
      </c>
      <c r="H55" s="72" t="e">
        <f ca="1">SUM(H51:H54)</f>
        <v>#NAME?</v>
      </c>
      <c r="I55" s="72" t="e">
        <f ca="1">SUM(I51:I54)</f>
        <v>#NAME?</v>
      </c>
      <c r="J55" s="72" t="e">
        <f t="shared" ref="J55" ca="1" si="3">SUM(J51:J54)</f>
        <v>#NAME?</v>
      </c>
      <c r="K55" s="72" t="e">
        <f t="shared" ca="1" si="1"/>
        <v>#NAME?</v>
      </c>
      <c r="S55" s="22" t="s">
        <v>67</v>
      </c>
    </row>
    <row r="56" spans="1:19">
      <c r="S56" s="22" t="s">
        <v>67</v>
      </c>
    </row>
    <row r="57" spans="1:19">
      <c r="S57" s="22" t="s">
        <v>67</v>
      </c>
    </row>
    <row r="58" spans="1:19">
      <c r="S58" s="22" t="s">
        <v>67</v>
      </c>
    </row>
    <row r="59" spans="1:19">
      <c r="S59" s="22" t="s">
        <v>67</v>
      </c>
    </row>
    <row r="60" spans="1:19">
      <c r="S60" s="22" t="s">
        <v>67</v>
      </c>
    </row>
    <row r="61" spans="1:19">
      <c r="S61" s="22" t="s">
        <v>67</v>
      </c>
    </row>
    <row r="62" spans="1:19">
      <c r="S62" s="22" t="s">
        <v>67</v>
      </c>
    </row>
    <row r="63" spans="1:19">
      <c r="S63" s="22" t="s">
        <v>67</v>
      </c>
    </row>
    <row r="64" spans="1:19">
      <c r="A64" s="22" t="s">
        <v>67</v>
      </c>
      <c r="B64" s="22" t="s">
        <v>67</v>
      </c>
      <c r="C64" s="22" t="s">
        <v>67</v>
      </c>
      <c r="D64" s="22" t="s">
        <v>67</v>
      </c>
      <c r="E64" s="22" t="s">
        <v>67</v>
      </c>
      <c r="F64" s="22" t="s">
        <v>67</v>
      </c>
      <c r="G64" s="22" t="s">
        <v>67</v>
      </c>
      <c r="H64" s="22" t="s">
        <v>67</v>
      </c>
      <c r="I64" s="22" t="s">
        <v>67</v>
      </c>
      <c r="J64" s="22" t="s">
        <v>67</v>
      </c>
      <c r="K64" s="22" t="s">
        <v>67</v>
      </c>
      <c r="L64" s="22" t="s">
        <v>67</v>
      </c>
      <c r="M64" s="22" t="s">
        <v>67</v>
      </c>
      <c r="N64" s="22" t="s">
        <v>67</v>
      </c>
      <c r="O64" s="22" t="s">
        <v>67</v>
      </c>
      <c r="P64" s="22" t="s">
        <v>67</v>
      </c>
      <c r="Q64" s="22" t="s">
        <v>67</v>
      </c>
      <c r="R64" s="22" t="s">
        <v>67</v>
      </c>
      <c r="S64" s="22" t="s">
        <v>67</v>
      </c>
    </row>
  </sheetData>
  <mergeCells count="1">
    <mergeCell ref="B44:E44"/>
  </mergeCells>
  <phoneticPr fontId="4" type="noConversion"/>
  <hyperlinks>
    <hyperlink ref="F44" location="'2. INPUT Mittelherkunft'!A1" display="BLATT Mittelherkunft" xr:uid="{47D7C253-DB8A-4AFD-A877-DFDFD0756682}"/>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CEF1C-0E27-441B-AECF-7CF223777FF1}">
  <sheetPr>
    <tabColor theme="0"/>
  </sheetPr>
  <dimension ref="B4:U41"/>
  <sheetViews>
    <sheetView tabSelected="1" topLeftCell="A2" zoomScale="130" zoomScaleNormal="130" workbookViewId="0" xr3:uid="{CD2579BA-1977-53F6-BE75-5FE2331617A0}">
      <selection activeCell="T5" sqref="T5:U7"/>
    </sheetView>
  </sheetViews>
  <sheetFormatPr defaultColWidth="11.375" defaultRowHeight="15"/>
  <cols>
    <col min="1" max="1" width="4" style="2" customWidth="1"/>
    <col min="2" max="2" width="24.375" style="2" customWidth="1"/>
    <col min="3" max="3" width="2.125" style="2" customWidth="1"/>
    <col min="4" max="4" width="23.125" style="2" customWidth="1"/>
    <col min="5" max="5" width="2.125" style="2" customWidth="1"/>
    <col min="6" max="9" width="14.875" style="2" customWidth="1"/>
    <col min="10" max="11" width="11.375" style="2"/>
    <col min="12" max="12" width="28.375" style="2" bestFit="1" customWidth="1"/>
    <col min="13" max="13" width="13.125" style="2" customWidth="1"/>
    <col min="14" max="14" width="3.125" style="2" customWidth="1"/>
    <col min="15" max="15" width="25.875" style="2" bestFit="1" customWidth="1"/>
    <col min="16" max="19" width="11.375" style="2"/>
    <col min="20" max="20" width="41.25" style="2" bestFit="1" customWidth="1"/>
    <col min="21" max="21" width="13.125" style="2" customWidth="1"/>
    <col min="22" max="16384" width="11.375" style="2"/>
  </cols>
  <sheetData>
    <row r="4" spans="2:21" ht="18.75">
      <c r="B4" s="18" t="s">
        <v>235</v>
      </c>
      <c r="C4" s="18"/>
      <c r="D4" s="18" t="s">
        <v>236</v>
      </c>
      <c r="E4" s="18"/>
      <c r="F4" s="18" t="s">
        <v>237</v>
      </c>
      <c r="G4" s="18" t="s">
        <v>206</v>
      </c>
      <c r="H4" s="18" t="s">
        <v>238</v>
      </c>
      <c r="I4" s="18" t="s">
        <v>239</v>
      </c>
      <c r="J4" s="18"/>
      <c r="K4" s="18"/>
      <c r="L4" s="18" t="s">
        <v>240</v>
      </c>
      <c r="M4" s="18" t="s">
        <v>241</v>
      </c>
      <c r="N4" s="18"/>
      <c r="O4" s="18" t="s">
        <v>242</v>
      </c>
      <c r="P4" s="18"/>
      <c r="Q4" s="18" t="s">
        <v>243</v>
      </c>
      <c r="R4" s="19"/>
      <c r="S4" s="19"/>
      <c r="T4" s="19"/>
      <c r="U4" s="18"/>
    </row>
    <row r="5" spans="2:21">
      <c r="B5" s="6" t="s">
        <v>244</v>
      </c>
      <c r="C5" s="6"/>
      <c r="D5" s="6" t="s">
        <v>100</v>
      </c>
      <c r="E5" s="6"/>
      <c r="F5" s="6" t="s">
        <v>245</v>
      </c>
      <c r="G5" s="20">
        <v>45839</v>
      </c>
      <c r="H5" s="20">
        <v>46203</v>
      </c>
      <c r="I5" s="21">
        <f>YEAR(H5)</f>
        <v>2026</v>
      </c>
      <c r="J5" s="6"/>
      <c r="K5" s="6"/>
      <c r="L5" s="6" t="s">
        <v>246</v>
      </c>
      <c r="M5" s="6">
        <v>90</v>
      </c>
      <c r="N5" s="6"/>
      <c r="O5" s="6" t="str">
        <f>IF(ISBLANK('4. Zeitplan'!E6),"",'4. Zeitplan'!E6)</f>
        <v/>
      </c>
      <c r="P5" s="6"/>
      <c r="Q5" s="6" t="s">
        <v>98</v>
      </c>
      <c r="R5" s="6" t="s">
        <v>177</v>
      </c>
      <c r="S5" s="6"/>
      <c r="T5" s="6" t="s">
        <v>247</v>
      </c>
      <c r="U5" s="149">
        <v>0.3</v>
      </c>
    </row>
    <row r="6" spans="2:21">
      <c r="B6" s="6" t="s">
        <v>248</v>
      </c>
      <c r="C6" s="6"/>
      <c r="D6" s="6" t="s">
        <v>246</v>
      </c>
      <c r="E6" s="6"/>
      <c r="F6" s="6" t="s">
        <v>249</v>
      </c>
      <c r="G6" s="20">
        <f>H5+1</f>
        <v>46204</v>
      </c>
      <c r="H6" s="20">
        <f>G6+364</f>
        <v>46568</v>
      </c>
      <c r="I6" s="21">
        <f t="shared" ref="I6:I8" si="0">YEAR(H6)</f>
        <v>2027</v>
      </c>
      <c r="J6" s="6"/>
      <c r="K6" s="6"/>
      <c r="L6" s="6" t="s">
        <v>250</v>
      </c>
      <c r="M6" s="6">
        <v>133</v>
      </c>
      <c r="N6" s="6"/>
      <c r="O6" s="6" t="str">
        <f>IF(ISBLANK('4. Zeitplan'!E7),"",'4. Zeitplan'!E7)</f>
        <v/>
      </c>
      <c r="P6" s="6"/>
      <c r="Q6" s="6" t="s">
        <v>251</v>
      </c>
      <c r="R6" s="6" t="s">
        <v>179</v>
      </c>
      <c r="S6" s="6"/>
      <c r="T6" s="6" t="s">
        <v>252</v>
      </c>
      <c r="U6" s="149">
        <v>0.4</v>
      </c>
    </row>
    <row r="7" spans="2:21">
      <c r="B7" s="6"/>
      <c r="C7" s="6"/>
      <c r="D7" s="6" t="s">
        <v>250</v>
      </c>
      <c r="E7" s="6"/>
      <c r="F7" s="6" t="s">
        <v>253</v>
      </c>
      <c r="G7" s="20">
        <f>H6+1</f>
        <v>46569</v>
      </c>
      <c r="H7" s="20">
        <f>G7+365</f>
        <v>46934</v>
      </c>
      <c r="I7" s="21">
        <f t="shared" si="0"/>
        <v>2028</v>
      </c>
      <c r="J7" s="6"/>
      <c r="K7" s="6"/>
      <c r="L7" s="6" t="s">
        <v>254</v>
      </c>
      <c r="M7" s="6">
        <v>156</v>
      </c>
      <c r="N7" s="6"/>
      <c r="O7" s="6" t="str">
        <f>IF(ISBLANK('4. Zeitplan'!E8),"",'4. Zeitplan'!E8)</f>
        <v/>
      </c>
      <c r="P7" s="6"/>
      <c r="Q7" s="6" t="s">
        <v>255</v>
      </c>
      <c r="R7" s="6" t="s">
        <v>181</v>
      </c>
      <c r="S7" s="6"/>
      <c r="T7" s="6" t="s">
        <v>256</v>
      </c>
      <c r="U7" s="149">
        <v>0.25</v>
      </c>
    </row>
    <row r="8" spans="2:21">
      <c r="B8" s="6"/>
      <c r="C8" s="6"/>
      <c r="D8" s="6" t="s">
        <v>254</v>
      </c>
      <c r="E8" s="6"/>
      <c r="F8" s="6" t="s">
        <v>257</v>
      </c>
      <c r="G8" s="20">
        <f>H7+1</f>
        <v>46935</v>
      </c>
      <c r="H8" s="20">
        <f>G8+364</f>
        <v>47299</v>
      </c>
      <c r="I8" s="21">
        <f t="shared" si="0"/>
        <v>2029</v>
      </c>
      <c r="J8" s="6"/>
      <c r="K8" s="6"/>
      <c r="L8" s="6"/>
      <c r="M8" s="6"/>
      <c r="N8" s="6"/>
      <c r="O8" s="6" t="str">
        <f>IF(ISBLANK('4. Zeitplan'!E9),"",'4. Zeitplan'!E9)</f>
        <v/>
      </c>
      <c r="P8" s="6"/>
      <c r="Q8" s="6"/>
      <c r="R8" s="6"/>
      <c r="S8" s="6"/>
      <c r="T8" s="6"/>
      <c r="U8" s="6"/>
    </row>
    <row r="9" spans="2:21">
      <c r="B9" s="6"/>
      <c r="C9" s="6"/>
      <c r="D9" s="6"/>
      <c r="E9" s="6"/>
      <c r="F9" s="6"/>
      <c r="G9" s="6"/>
      <c r="H9" s="6"/>
      <c r="I9" s="6"/>
      <c r="J9" s="6"/>
      <c r="K9" s="6"/>
      <c r="L9" s="6"/>
      <c r="M9" s="6"/>
      <c r="N9" s="6"/>
      <c r="O9" s="6" t="str">
        <f>IF(ISBLANK('4. Zeitplan'!E10),"",'4. Zeitplan'!E10)</f>
        <v/>
      </c>
      <c r="P9" s="6"/>
      <c r="Q9" s="6"/>
      <c r="R9" s="6"/>
      <c r="S9" s="6"/>
      <c r="T9" s="6" t="s">
        <v>258</v>
      </c>
      <c r="U9" s="149">
        <v>0.1</v>
      </c>
    </row>
    <row r="10" spans="2:21">
      <c r="B10" s="6"/>
      <c r="C10" s="6"/>
      <c r="D10" s="6"/>
      <c r="E10" s="6"/>
      <c r="F10" s="6"/>
      <c r="G10" s="6"/>
      <c r="H10" s="6"/>
      <c r="I10" s="6"/>
      <c r="J10" s="6"/>
      <c r="K10" s="6"/>
      <c r="L10" s="6"/>
      <c r="M10" s="6"/>
      <c r="N10" s="6"/>
      <c r="O10" s="6" t="str">
        <f>IF(ISBLANK('4. Zeitplan'!E11),"",'4. Zeitplan'!E11)</f>
        <v/>
      </c>
      <c r="P10" s="6"/>
      <c r="Q10" s="6"/>
      <c r="R10" s="6"/>
      <c r="S10" s="6"/>
      <c r="T10" s="6" t="s">
        <v>259</v>
      </c>
      <c r="U10" s="149">
        <v>0</v>
      </c>
    </row>
    <row r="11" spans="2:21">
      <c r="B11" s="6"/>
      <c r="C11" s="6"/>
      <c r="D11" s="6"/>
      <c r="E11" s="6"/>
      <c r="F11" s="6"/>
      <c r="G11" s="6"/>
      <c r="H11" s="6"/>
      <c r="I11" s="6"/>
      <c r="J11" s="6"/>
      <c r="K11" s="6"/>
      <c r="L11" s="6"/>
      <c r="M11" s="6"/>
      <c r="N11" s="6"/>
      <c r="O11" s="6" t="str">
        <f>IF(ISBLANK('4. Zeitplan'!E12),"",'4. Zeitplan'!E12)</f>
        <v/>
      </c>
      <c r="P11" s="6"/>
      <c r="Q11" s="6"/>
      <c r="R11" s="6"/>
      <c r="S11" s="6"/>
      <c r="T11" s="6"/>
      <c r="U11" s="6"/>
    </row>
    <row r="12" spans="2:21">
      <c r="B12" s="6"/>
      <c r="C12" s="6"/>
      <c r="D12" s="6"/>
      <c r="E12" s="6"/>
      <c r="F12" s="6"/>
      <c r="G12" s="6"/>
      <c r="H12" s="6"/>
      <c r="I12" s="6"/>
      <c r="J12" s="6"/>
      <c r="K12" s="6"/>
      <c r="L12" s="6"/>
      <c r="M12" s="6"/>
      <c r="N12" s="6"/>
      <c r="O12" s="6" t="str">
        <f>IF(ISBLANK('4. Zeitplan'!E13),"",'4. Zeitplan'!E13)</f>
        <v/>
      </c>
      <c r="P12" s="6"/>
      <c r="Q12" s="6"/>
      <c r="R12" s="6"/>
      <c r="S12" s="6"/>
      <c r="T12" s="6"/>
      <c r="U12" s="6"/>
    </row>
    <row r="13" spans="2:21">
      <c r="B13" s="6"/>
      <c r="C13" s="6"/>
      <c r="D13" s="6"/>
      <c r="E13" s="6"/>
      <c r="F13" s="6"/>
      <c r="G13" s="6"/>
      <c r="H13" s="6"/>
      <c r="I13" s="6"/>
      <c r="J13" s="6"/>
      <c r="K13" s="6"/>
      <c r="L13" s="6"/>
      <c r="M13" s="6"/>
      <c r="N13" s="6"/>
      <c r="O13" s="6" t="str">
        <f>IF(ISBLANK('4. Zeitplan'!E14),"",'4. Zeitplan'!E14)</f>
        <v/>
      </c>
      <c r="P13" s="6"/>
      <c r="Q13" s="6"/>
      <c r="R13" s="6"/>
      <c r="S13" s="6"/>
      <c r="T13" s="6"/>
      <c r="U13" s="6"/>
    </row>
    <row r="14" spans="2:21">
      <c r="B14" s="6"/>
      <c r="C14" s="6"/>
      <c r="D14" s="6"/>
      <c r="E14" s="6"/>
      <c r="F14" s="6"/>
      <c r="G14" s="6"/>
      <c r="H14" s="6"/>
      <c r="I14" s="6"/>
      <c r="J14" s="6"/>
      <c r="K14" s="6"/>
      <c r="L14" s="6"/>
      <c r="M14" s="6"/>
      <c r="N14" s="6"/>
      <c r="O14" s="98" t="s">
        <v>208</v>
      </c>
      <c r="P14" s="6"/>
      <c r="Q14" s="6"/>
      <c r="R14" s="6"/>
      <c r="S14" s="6"/>
      <c r="T14" s="6"/>
      <c r="U14" s="6"/>
    </row>
    <row r="15" spans="2:21">
      <c r="B15" s="6"/>
      <c r="C15" s="6"/>
      <c r="D15" s="6"/>
      <c r="E15" s="6"/>
      <c r="F15" s="6"/>
      <c r="G15" s="6"/>
      <c r="H15" s="6"/>
      <c r="I15" s="6"/>
      <c r="J15" s="6"/>
      <c r="K15" s="6"/>
      <c r="L15" s="6"/>
      <c r="M15" s="6"/>
      <c r="N15" s="6"/>
      <c r="O15" s="6"/>
      <c r="P15" s="6"/>
      <c r="Q15" s="6"/>
      <c r="R15" s="6"/>
      <c r="S15" s="6"/>
      <c r="T15" s="6"/>
      <c r="U15" s="6"/>
    </row>
    <row r="16" spans="2:21">
      <c r="B16" s="6"/>
      <c r="C16" s="6"/>
      <c r="D16" s="6"/>
      <c r="E16" s="6"/>
      <c r="F16" s="6"/>
      <c r="G16" s="6"/>
      <c r="H16" s="6"/>
      <c r="I16" s="6"/>
      <c r="J16" s="6"/>
      <c r="K16" s="6"/>
      <c r="L16" s="6"/>
      <c r="M16" s="6"/>
      <c r="N16" s="6"/>
      <c r="O16" s="6"/>
      <c r="P16" s="6"/>
      <c r="Q16" s="6"/>
      <c r="R16" s="6"/>
      <c r="S16" s="6"/>
      <c r="T16" s="6"/>
      <c r="U16" s="6"/>
    </row>
    <row r="17" spans="2:21">
      <c r="B17" s="6"/>
      <c r="C17" s="6"/>
      <c r="D17" s="6"/>
      <c r="E17" s="6"/>
      <c r="F17" s="6"/>
      <c r="G17" s="6"/>
      <c r="H17" s="6"/>
      <c r="I17" s="6"/>
      <c r="J17" s="6"/>
      <c r="K17" s="6"/>
      <c r="L17" s="6"/>
      <c r="M17" s="6"/>
      <c r="N17" s="6"/>
      <c r="O17" s="6"/>
      <c r="P17" s="6"/>
      <c r="Q17" s="6"/>
      <c r="R17" s="6"/>
      <c r="S17" s="6"/>
      <c r="T17" s="6"/>
      <c r="U17" s="6"/>
    </row>
    <row r="18" spans="2:21">
      <c r="B18" s="6"/>
      <c r="C18" s="6"/>
      <c r="D18" s="6"/>
      <c r="E18" s="6"/>
      <c r="F18" s="6"/>
      <c r="G18" s="6"/>
      <c r="H18" s="6"/>
      <c r="I18" s="6"/>
      <c r="J18" s="6"/>
      <c r="K18" s="6"/>
      <c r="L18" s="6"/>
      <c r="M18" s="6"/>
      <c r="N18" s="6"/>
      <c r="O18" s="6"/>
      <c r="P18" s="6"/>
      <c r="Q18" s="6"/>
      <c r="R18" s="6"/>
      <c r="S18" s="6"/>
      <c r="T18" s="6"/>
      <c r="U18" s="6"/>
    </row>
    <row r="19" spans="2:21">
      <c r="B19" s="6"/>
      <c r="C19" s="6"/>
      <c r="D19" s="6"/>
      <c r="E19" s="6"/>
      <c r="F19" s="6"/>
      <c r="G19" s="6"/>
      <c r="H19" s="6"/>
      <c r="I19" s="6"/>
      <c r="J19" s="6"/>
      <c r="K19" s="6"/>
      <c r="L19" s="6"/>
      <c r="M19" s="6"/>
      <c r="N19" s="6"/>
      <c r="O19" s="6"/>
      <c r="P19" s="6"/>
      <c r="Q19" s="6"/>
      <c r="R19" s="6"/>
      <c r="S19" s="6"/>
      <c r="T19" s="6"/>
      <c r="U19" s="6"/>
    </row>
    <row r="20" spans="2:21">
      <c r="B20" s="6"/>
      <c r="C20" s="6"/>
      <c r="D20" s="6"/>
      <c r="E20" s="6"/>
      <c r="F20" s="6"/>
      <c r="G20" s="6"/>
      <c r="H20" s="6"/>
      <c r="I20" s="6"/>
      <c r="J20" s="6"/>
      <c r="K20" s="6"/>
      <c r="L20" s="6"/>
      <c r="M20" s="6"/>
      <c r="N20" s="6"/>
      <c r="O20" s="6"/>
      <c r="P20" s="6"/>
      <c r="Q20" s="6"/>
      <c r="R20" s="6"/>
      <c r="S20" s="6"/>
      <c r="T20" s="6"/>
      <c r="U20" s="6"/>
    </row>
    <row r="21" spans="2:21">
      <c r="B21" s="6"/>
      <c r="C21" s="6"/>
      <c r="D21" s="6"/>
      <c r="E21" s="6"/>
      <c r="F21" s="6"/>
      <c r="G21" s="6"/>
      <c r="H21" s="6"/>
      <c r="I21" s="6"/>
      <c r="J21" s="6"/>
      <c r="K21" s="6"/>
      <c r="L21" s="6"/>
      <c r="M21" s="6"/>
      <c r="N21" s="6"/>
      <c r="O21" s="6"/>
      <c r="P21" s="6"/>
      <c r="Q21" s="6"/>
      <c r="R21" s="6"/>
      <c r="S21" s="6"/>
      <c r="T21" s="6"/>
      <c r="U21" s="6"/>
    </row>
    <row r="22" spans="2:21">
      <c r="B22" s="6"/>
      <c r="C22" s="6"/>
      <c r="D22" s="6"/>
      <c r="E22" s="6"/>
      <c r="F22" s="6"/>
      <c r="G22" s="6"/>
      <c r="H22" s="6"/>
      <c r="I22" s="6"/>
      <c r="J22" s="6"/>
      <c r="K22" s="6"/>
      <c r="L22" s="6"/>
      <c r="M22" s="6"/>
      <c r="N22" s="6"/>
      <c r="O22" s="6"/>
      <c r="P22" s="6"/>
      <c r="Q22" s="6"/>
      <c r="R22" s="6"/>
      <c r="S22" s="6"/>
      <c r="T22" s="6"/>
      <c r="U22" s="6"/>
    </row>
    <row r="23" spans="2:21">
      <c r="B23" s="6"/>
      <c r="C23" s="6"/>
      <c r="D23" s="6"/>
      <c r="E23" s="6"/>
      <c r="F23" s="6"/>
      <c r="G23" s="6"/>
      <c r="H23" s="6"/>
      <c r="I23" s="6"/>
      <c r="J23" s="6"/>
      <c r="K23" s="6"/>
      <c r="L23" s="6"/>
      <c r="M23" s="6"/>
      <c r="N23" s="6"/>
      <c r="O23" s="6"/>
      <c r="P23" s="6"/>
      <c r="Q23" s="6"/>
      <c r="R23" s="6"/>
      <c r="S23" s="6"/>
      <c r="T23" s="6"/>
      <c r="U23" s="6"/>
    </row>
    <row r="24" spans="2:21">
      <c r="B24" s="6"/>
      <c r="C24" s="6"/>
      <c r="D24" s="6"/>
      <c r="E24" s="6"/>
      <c r="F24" s="6"/>
      <c r="G24" s="6"/>
      <c r="H24" s="6"/>
      <c r="I24" s="6"/>
      <c r="J24" s="6"/>
      <c r="K24" s="6"/>
      <c r="L24" s="6"/>
      <c r="M24" s="6"/>
      <c r="N24" s="6"/>
      <c r="O24" s="6"/>
      <c r="P24" s="6"/>
      <c r="Q24" s="6"/>
      <c r="R24" s="6"/>
      <c r="S24" s="6"/>
      <c r="T24" s="6"/>
      <c r="U24" s="6"/>
    </row>
    <row r="25" spans="2:21">
      <c r="B25" s="6"/>
      <c r="C25" s="6"/>
      <c r="D25" s="6"/>
      <c r="E25" s="6"/>
      <c r="F25" s="6"/>
      <c r="G25" s="6"/>
      <c r="H25" s="6"/>
      <c r="I25" s="6"/>
      <c r="J25" s="6"/>
      <c r="K25" s="6"/>
      <c r="L25" s="6"/>
      <c r="M25" s="6"/>
      <c r="N25" s="6"/>
      <c r="O25" s="6"/>
      <c r="P25" s="6"/>
      <c r="Q25" s="6"/>
      <c r="R25" s="6"/>
      <c r="S25" s="6"/>
      <c r="T25" s="6"/>
      <c r="U25" s="6"/>
    </row>
    <row r="26" spans="2:21">
      <c r="B26" s="6"/>
      <c r="C26" s="6"/>
      <c r="D26" s="6"/>
      <c r="E26" s="6"/>
      <c r="F26" s="6"/>
      <c r="G26" s="6"/>
      <c r="H26" s="6"/>
      <c r="I26" s="6"/>
      <c r="J26" s="6"/>
      <c r="K26" s="6"/>
      <c r="L26" s="6"/>
      <c r="M26" s="6"/>
      <c r="N26" s="6"/>
      <c r="O26" s="6"/>
      <c r="P26" s="6"/>
      <c r="Q26" s="6"/>
      <c r="R26" s="6"/>
      <c r="S26" s="6"/>
      <c r="T26" s="6"/>
      <c r="U26" s="6"/>
    </row>
    <row r="27" spans="2:21">
      <c r="B27" s="6"/>
      <c r="C27" s="6"/>
      <c r="D27" s="6"/>
      <c r="E27" s="6"/>
      <c r="F27" s="6"/>
      <c r="G27" s="6"/>
      <c r="H27" s="6"/>
      <c r="I27" s="6"/>
      <c r="J27" s="6"/>
      <c r="K27" s="6"/>
      <c r="L27" s="6"/>
      <c r="M27" s="6"/>
      <c r="N27" s="6"/>
      <c r="O27" s="6"/>
      <c r="P27" s="6"/>
      <c r="Q27" s="6"/>
      <c r="R27" s="6"/>
      <c r="S27" s="6"/>
      <c r="T27" s="6"/>
      <c r="U27" s="6"/>
    </row>
    <row r="28" spans="2:21">
      <c r="B28" s="6"/>
      <c r="C28" s="6"/>
      <c r="D28" s="6"/>
      <c r="E28" s="6"/>
      <c r="F28" s="6"/>
      <c r="G28" s="6"/>
      <c r="H28" s="6"/>
      <c r="I28" s="6"/>
      <c r="J28" s="6"/>
      <c r="K28" s="6"/>
      <c r="L28" s="6"/>
      <c r="M28" s="6"/>
      <c r="N28" s="6"/>
      <c r="O28" s="6"/>
      <c r="P28" s="6"/>
      <c r="Q28" s="6"/>
      <c r="R28" s="6"/>
      <c r="S28" s="6"/>
      <c r="T28" s="6"/>
      <c r="U28" s="6"/>
    </row>
    <row r="29" spans="2:21">
      <c r="B29" s="6"/>
      <c r="C29" s="6"/>
      <c r="D29" s="6"/>
      <c r="E29" s="6"/>
      <c r="F29" s="6"/>
      <c r="G29" s="6"/>
      <c r="H29" s="6"/>
      <c r="I29" s="6"/>
      <c r="J29" s="6"/>
      <c r="K29" s="6"/>
      <c r="L29" s="6"/>
      <c r="M29" s="6"/>
      <c r="N29" s="6"/>
      <c r="O29" s="6"/>
      <c r="P29" s="6"/>
      <c r="Q29" s="6"/>
      <c r="R29" s="6"/>
      <c r="S29" s="6"/>
      <c r="T29" s="6"/>
      <c r="U29" s="6"/>
    </row>
    <row r="30" spans="2:21">
      <c r="B30" s="6"/>
      <c r="C30" s="6"/>
      <c r="D30" s="6"/>
      <c r="E30" s="6"/>
      <c r="F30" s="6"/>
      <c r="G30" s="6"/>
      <c r="H30" s="6"/>
      <c r="I30" s="6"/>
      <c r="J30" s="6"/>
      <c r="K30" s="6"/>
      <c r="L30" s="6"/>
      <c r="M30" s="6"/>
      <c r="N30" s="6"/>
      <c r="O30" s="6"/>
      <c r="P30" s="6"/>
      <c r="Q30" s="6"/>
      <c r="R30" s="6"/>
      <c r="S30" s="6"/>
      <c r="T30" s="6"/>
      <c r="U30" s="6"/>
    </row>
    <row r="31" spans="2:21">
      <c r="B31" s="6"/>
      <c r="C31" s="6"/>
      <c r="D31" s="6"/>
      <c r="E31" s="6"/>
      <c r="F31" s="6"/>
      <c r="G31" s="6"/>
      <c r="H31" s="6"/>
      <c r="I31" s="6"/>
      <c r="J31" s="6"/>
      <c r="K31" s="6"/>
      <c r="L31" s="6"/>
      <c r="M31" s="6"/>
      <c r="N31" s="6"/>
      <c r="O31" s="6"/>
      <c r="P31" s="6"/>
      <c r="Q31" s="6"/>
      <c r="R31" s="6"/>
      <c r="S31" s="6"/>
      <c r="T31" s="6"/>
      <c r="U31" s="6"/>
    </row>
    <row r="32" spans="2:21">
      <c r="B32" s="6"/>
      <c r="C32" s="6"/>
      <c r="D32" s="6"/>
      <c r="E32" s="6"/>
      <c r="F32" s="6"/>
      <c r="G32" s="6"/>
      <c r="H32" s="6"/>
      <c r="I32" s="6"/>
      <c r="J32" s="6"/>
      <c r="K32" s="6"/>
      <c r="L32" s="6"/>
      <c r="M32" s="6"/>
      <c r="N32" s="6"/>
      <c r="O32" s="6"/>
      <c r="P32" s="6"/>
      <c r="Q32" s="6"/>
      <c r="R32" s="6"/>
      <c r="S32" s="6"/>
      <c r="T32" s="6"/>
      <c r="U32" s="6"/>
    </row>
    <row r="33" spans="2:21">
      <c r="B33" s="6"/>
      <c r="C33" s="6"/>
      <c r="D33" s="6"/>
      <c r="E33" s="6"/>
      <c r="F33" s="6"/>
      <c r="G33" s="6"/>
      <c r="H33" s="6"/>
      <c r="I33" s="6"/>
      <c r="J33" s="6"/>
      <c r="K33" s="6"/>
      <c r="L33" s="6"/>
      <c r="M33" s="6"/>
      <c r="N33" s="6"/>
      <c r="O33" s="6"/>
      <c r="P33" s="6"/>
      <c r="Q33" s="6"/>
      <c r="R33" s="6"/>
      <c r="S33" s="6"/>
      <c r="T33" s="6"/>
      <c r="U33" s="6"/>
    </row>
    <row r="34" spans="2:21">
      <c r="B34" s="6"/>
      <c r="C34" s="6"/>
      <c r="D34" s="6"/>
      <c r="E34" s="6"/>
      <c r="F34" s="6"/>
      <c r="G34" s="6"/>
      <c r="H34" s="6"/>
      <c r="I34" s="6"/>
      <c r="J34" s="6"/>
      <c r="K34" s="6"/>
      <c r="L34" s="6"/>
      <c r="M34" s="6"/>
      <c r="N34" s="6"/>
      <c r="O34" s="6"/>
      <c r="P34" s="6"/>
      <c r="Q34" s="6"/>
      <c r="R34" s="6"/>
      <c r="S34" s="6"/>
      <c r="T34" s="6"/>
      <c r="U34" s="6"/>
    </row>
    <row r="35" spans="2:21">
      <c r="B35" s="6"/>
      <c r="C35" s="6"/>
      <c r="D35" s="6"/>
      <c r="E35" s="6"/>
      <c r="F35" s="6"/>
      <c r="G35" s="6"/>
      <c r="H35" s="6"/>
      <c r="I35" s="6"/>
      <c r="J35" s="6"/>
      <c r="K35" s="6"/>
      <c r="L35" s="6"/>
      <c r="M35" s="6"/>
      <c r="N35" s="6"/>
      <c r="O35" s="6"/>
      <c r="P35" s="6"/>
      <c r="Q35" s="6"/>
      <c r="R35" s="6"/>
      <c r="S35" s="6"/>
      <c r="T35" s="6"/>
      <c r="U35" s="6"/>
    </row>
    <row r="36" spans="2:21">
      <c r="B36" s="6"/>
      <c r="C36" s="6"/>
      <c r="D36" s="6"/>
      <c r="E36" s="6"/>
      <c r="F36" s="6"/>
      <c r="G36" s="6"/>
      <c r="H36" s="6"/>
      <c r="I36" s="6"/>
      <c r="J36" s="6"/>
      <c r="K36" s="6"/>
      <c r="L36" s="6"/>
      <c r="M36" s="6"/>
      <c r="N36" s="6"/>
      <c r="O36" s="6"/>
      <c r="P36" s="6"/>
      <c r="Q36" s="6"/>
      <c r="R36" s="6"/>
      <c r="S36" s="6"/>
      <c r="T36" s="6"/>
      <c r="U36" s="6"/>
    </row>
    <row r="37" spans="2:21">
      <c r="B37" s="6"/>
      <c r="C37" s="6"/>
      <c r="D37" s="6"/>
      <c r="E37" s="6"/>
      <c r="F37" s="6"/>
      <c r="G37" s="6"/>
      <c r="H37" s="6"/>
      <c r="I37" s="6"/>
      <c r="J37" s="6"/>
      <c r="K37" s="6"/>
      <c r="L37" s="6"/>
      <c r="M37" s="6"/>
      <c r="N37" s="6"/>
      <c r="O37" s="6"/>
      <c r="P37" s="6"/>
      <c r="Q37" s="6"/>
      <c r="R37" s="6"/>
      <c r="S37" s="6"/>
      <c r="T37" s="6"/>
      <c r="U37" s="6"/>
    </row>
    <row r="38" spans="2:21">
      <c r="B38" s="6"/>
      <c r="C38" s="6"/>
      <c r="D38" s="6"/>
      <c r="E38" s="6"/>
      <c r="F38" s="6"/>
      <c r="G38" s="6"/>
      <c r="H38" s="6"/>
      <c r="I38" s="6"/>
      <c r="J38" s="6"/>
      <c r="K38" s="6"/>
      <c r="L38" s="6"/>
      <c r="M38" s="6"/>
      <c r="N38" s="6"/>
      <c r="O38" s="6"/>
      <c r="P38" s="6"/>
      <c r="Q38" s="6"/>
      <c r="R38" s="6"/>
      <c r="S38" s="6"/>
      <c r="T38" s="6"/>
      <c r="U38" s="6"/>
    </row>
    <row r="39" spans="2:21">
      <c r="B39" s="6"/>
      <c r="C39" s="6"/>
      <c r="D39" s="6"/>
      <c r="E39" s="6"/>
      <c r="F39" s="6"/>
      <c r="G39" s="6"/>
      <c r="H39" s="6"/>
      <c r="I39" s="6"/>
      <c r="J39" s="6"/>
      <c r="K39" s="6"/>
      <c r="L39" s="6"/>
      <c r="M39" s="6"/>
      <c r="N39" s="6"/>
      <c r="O39" s="6"/>
      <c r="P39" s="6"/>
      <c r="Q39" s="6"/>
      <c r="R39" s="6"/>
      <c r="S39" s="6"/>
      <c r="T39" s="6"/>
      <c r="U39" s="6"/>
    </row>
    <row r="40" spans="2:21">
      <c r="B40" s="6"/>
      <c r="C40" s="6"/>
      <c r="D40" s="6"/>
      <c r="E40" s="6"/>
      <c r="F40" s="6"/>
      <c r="G40" s="6"/>
      <c r="H40" s="6"/>
      <c r="I40" s="6"/>
      <c r="J40" s="6"/>
      <c r="K40" s="6"/>
      <c r="L40" s="6"/>
      <c r="M40" s="6"/>
      <c r="N40" s="6"/>
      <c r="O40" s="6"/>
      <c r="P40" s="6"/>
      <c r="Q40" s="6"/>
      <c r="R40" s="6"/>
      <c r="S40" s="6"/>
      <c r="T40" s="6"/>
      <c r="U40" s="6"/>
    </row>
    <row r="41" spans="2:21">
      <c r="B41" s="6"/>
      <c r="C41" s="6"/>
      <c r="D41" s="6"/>
      <c r="E41" s="6"/>
      <c r="F41" s="6"/>
      <c r="G41" s="6"/>
      <c r="H41" s="6"/>
      <c r="I41" s="6"/>
      <c r="J41" s="6"/>
      <c r="K41" s="6"/>
      <c r="L41" s="6"/>
      <c r="M41" s="6"/>
      <c r="N41" s="6"/>
      <c r="O41" s="6"/>
      <c r="P41" s="6"/>
      <c r="Q41" s="6"/>
      <c r="R41" s="6"/>
      <c r="S41" s="6"/>
      <c r="T41" s="6"/>
      <c r="U41" s="6"/>
    </row>
  </sheetData>
  <pageMargins left="0.7" right="0.7" top="0.78740157499999996" bottom="0.78740157499999996"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F6AE3EFA7355E04EA8AA680035E5E3B6" ma:contentTypeVersion="2" ma:contentTypeDescription="Ein neues Dokument erstellen." ma:contentTypeScope="" ma:versionID="8d79f3782c943452643838967acf0261">
  <xsd:schema xmlns:xsd="http://www.w3.org/2001/XMLSchema" xmlns:xs="http://www.w3.org/2001/XMLSchema" xmlns:p="http://schemas.microsoft.com/office/2006/metadata/properties" xmlns:ns2="c9be8b3d-cb7d-43de-80cb-26dcfb1ee8d7" targetNamespace="http://schemas.microsoft.com/office/2006/metadata/properties" ma:root="true" ma:fieldsID="e8619e59f92d2f2fedd0efcb1ba0eed0" ns2:_="">
    <xsd:import namespace="c9be8b3d-cb7d-43de-80cb-26dcfb1ee8d7"/>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be8b3d-cb7d-43de-80cb-26dcfb1ee8d7"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172EE7-73E8-4797-A8A4-6DE9DB6B685B}"/>
</file>

<file path=customXml/itemProps2.xml><?xml version="1.0" encoding="utf-8"?>
<ds:datastoreItem xmlns:ds="http://schemas.openxmlformats.org/officeDocument/2006/customXml" ds:itemID="{26F81DA0-52AB-4E97-8F8B-F8BDBC0402A7}"/>
</file>

<file path=customXml/itemProps3.xml><?xml version="1.0" encoding="utf-8"?>
<ds:datastoreItem xmlns:ds="http://schemas.openxmlformats.org/officeDocument/2006/customXml" ds:itemID="{3D6EB16D-818D-4F5E-A9F1-E546FD37CC50}"/>
</file>

<file path=docMetadata/LabelInfo.xml><?xml version="1.0" encoding="utf-8"?>
<clbl:labelList xmlns:clbl="http://schemas.microsoft.com/office/2020/mipLabelMetadata">
  <clbl:label id="{271cd56b-298e-4960-8527-13dd474d9e65}" enabled="0" method="" siteId="{271cd56b-298e-4960-8527-13dd474d9e65}"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Mischa Pfeiffer</dc:creator>
  <cp:keywords/>
  <dc:description/>
  <cp:lastModifiedBy>Roth Vincent BAFU</cp:lastModifiedBy>
  <cp:revision/>
  <dcterms:created xsi:type="dcterms:W3CDTF">2025-11-12T10:48:46Z</dcterms:created>
  <dcterms:modified xsi:type="dcterms:W3CDTF">2026-01-27T09:15:54Z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0x010100F6AE3EFA7355E04EA8AA680035E5E3B6</vt:lpwstr>
  </property>
  <property fmtid="{D5CDD505-2E9C-101B-9397-08002B2CF9AE}" pid="3" name="MediaServiceImageTags">
    <vt:lpwstr/>
  </property>
</Properties>
</file>