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FU-01\U80833995\config\Desktop\"/>
    </mc:Choice>
  </mc:AlternateContent>
  <xr:revisionPtr revIDLastSave="0" documentId="8_{19698B70-B551-40EC-8A13-E1AB31DE4111}" xr6:coauthVersionLast="47" xr6:coauthVersionMax="47" xr10:uidLastSave="{00000000-0000-0000-0000-000000000000}"/>
  <bookViews>
    <workbookView xWindow="8700" yWindow="1980" windowWidth="21600" windowHeight="11295" tabRatio="1000" xr2:uid="{00000000-000D-0000-FFFF-FFFF00000000}"/>
  </bookViews>
  <sheets>
    <sheet name="Info" sheetId="10" r:id="rId1"/>
    <sheet name="Emissions" sheetId="6" r:id="rId2"/>
    <sheet name="Immissions dans haut-marais" sheetId="15" r:id="rId3"/>
    <sheet name="Immissions dans bas-marais" sheetId="21" r:id="rId4"/>
    <sheet name="Immissions dans prairie sèche" sheetId="22" r:id="rId5"/>
    <sheet name="Immissions dans forêt feuillus" sheetId="23" r:id="rId6"/>
    <sheet name="Immissions dans forêt résineux" sheetId="24" r:id="rId7"/>
    <sheet name="Constantes internes" sheetId="2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6" l="1"/>
  <c r="J14" i="6"/>
  <c r="J15" i="6"/>
  <c r="J17" i="6"/>
  <c r="J18" i="6"/>
  <c r="J19" i="6"/>
  <c r="J20" i="6"/>
  <c r="J22" i="6"/>
  <c r="J23" i="6"/>
  <c r="J24" i="6"/>
  <c r="J25" i="6"/>
  <c r="J27" i="6"/>
  <c r="J28" i="6"/>
  <c r="J29" i="6"/>
  <c r="J31" i="6"/>
  <c r="K13" i="6"/>
  <c r="K14" i="6"/>
  <c r="K15" i="6"/>
  <c r="K17" i="6"/>
  <c r="K18" i="6"/>
  <c r="K19" i="6"/>
  <c r="K20" i="6"/>
  <c r="K22" i="6"/>
  <c r="K23" i="6"/>
  <c r="K24" i="6"/>
  <c r="K25" i="6"/>
  <c r="K27" i="6"/>
  <c r="K28" i="6"/>
  <c r="K29" i="6"/>
  <c r="K31" i="6"/>
  <c r="K12" i="6"/>
  <c r="J12" i="6"/>
  <c r="D35" i="6" l="1"/>
  <c r="B27" i="20" l="1"/>
  <c r="E33" i="6" l="1"/>
  <c r="F13" i="6" l="1"/>
  <c r="F14" i="6"/>
  <c r="F15" i="6"/>
  <c r="F17" i="6"/>
  <c r="F18" i="6"/>
  <c r="F19" i="6"/>
  <c r="F20" i="6"/>
  <c r="F22" i="6"/>
  <c r="F23" i="6"/>
  <c r="F24" i="6"/>
  <c r="F25" i="6"/>
  <c r="F27" i="6"/>
  <c r="F28" i="6"/>
  <c r="F29" i="6"/>
  <c r="F31" i="6"/>
  <c r="F12" i="6"/>
  <c r="F33" i="6" l="1"/>
  <c r="F35" i="6" s="1"/>
  <c r="K33" i="6"/>
  <c r="C49" i="15" l="1"/>
  <c r="G49" i="15" s="1"/>
  <c r="G2" i="24"/>
  <c r="G2" i="15"/>
  <c r="G2" i="23"/>
  <c r="G2" i="22"/>
  <c r="G2" i="21"/>
  <c r="C20" i="15"/>
  <c r="G20" i="15" s="1"/>
  <c r="H20" i="15" s="1"/>
  <c r="B48" i="15"/>
  <c r="E48" i="15" s="1"/>
  <c r="B24" i="15"/>
  <c r="B17" i="15"/>
  <c r="D36" i="15"/>
  <c r="I36" i="15" s="1"/>
  <c r="C47" i="15"/>
  <c r="G47" i="15" s="1"/>
  <c r="D17" i="15"/>
  <c r="I17" i="15" s="1"/>
  <c r="J17" i="15" s="1"/>
  <c r="D42" i="15"/>
  <c r="I42" i="15" s="1"/>
  <c r="B18" i="15"/>
  <c r="B27" i="15"/>
  <c r="C38" i="15"/>
  <c r="G38" i="15" s="1"/>
  <c r="B44" i="15"/>
  <c r="E44" i="15" s="1"/>
  <c r="D22" i="15"/>
  <c r="I22" i="15" s="1"/>
  <c r="J22" i="15" s="1"/>
  <c r="B45" i="15"/>
  <c r="E45" i="15" s="1"/>
  <c r="C46" i="15"/>
  <c r="G46" i="15" s="1"/>
  <c r="D51" i="15"/>
  <c r="I51" i="15" s="1"/>
  <c r="D51" i="24"/>
  <c r="I51" i="24" s="1"/>
  <c r="J51" i="24" s="1"/>
  <c r="D49" i="24"/>
  <c r="I49" i="24" s="1"/>
  <c r="J49" i="24" s="1"/>
  <c r="C47" i="24"/>
  <c r="G47" i="24" s="1"/>
  <c r="H47" i="24" s="1"/>
  <c r="D44" i="24"/>
  <c r="I44" i="24" s="1"/>
  <c r="J44" i="24" s="1"/>
  <c r="D42" i="24"/>
  <c r="I42" i="24" s="1"/>
  <c r="J42" i="24" s="1"/>
  <c r="B40" i="24"/>
  <c r="E40" i="24" s="1"/>
  <c r="F40" i="24" s="1"/>
  <c r="C37" i="24"/>
  <c r="G37" i="24" s="1"/>
  <c r="H37" i="24" s="1"/>
  <c r="C26" i="24"/>
  <c r="G26" i="24" s="1"/>
  <c r="H26" i="24" s="1"/>
  <c r="B24" i="24"/>
  <c r="E24" i="24" s="1"/>
  <c r="F24" i="24" s="1"/>
  <c r="B22" i="24"/>
  <c r="E22" i="24" s="1"/>
  <c r="F22" i="24" s="1"/>
  <c r="D15" i="24"/>
  <c r="I15" i="24" s="1"/>
  <c r="J15" i="24" s="1"/>
  <c r="B13" i="24"/>
  <c r="E13" i="24" s="1"/>
  <c r="F13" i="24" s="1"/>
  <c r="D50" i="23"/>
  <c r="I50" i="23" s="1"/>
  <c r="J50" i="23" s="1"/>
  <c r="B48" i="23"/>
  <c r="E48" i="23" s="1"/>
  <c r="F48" i="23" s="1"/>
  <c r="B46" i="23"/>
  <c r="E46" i="23" s="1"/>
  <c r="F46" i="23" s="1"/>
  <c r="D43" i="23"/>
  <c r="I43" i="23" s="1"/>
  <c r="J43" i="23" s="1"/>
  <c r="C41" i="23"/>
  <c r="G41" i="23" s="1"/>
  <c r="H41" i="23" s="1"/>
  <c r="D36" i="23"/>
  <c r="I36" i="23" s="1"/>
  <c r="J36" i="23" s="1"/>
  <c r="D26" i="23"/>
  <c r="I26" i="23" s="1"/>
  <c r="J26" i="23" s="1"/>
  <c r="C22" i="23"/>
  <c r="G22" i="23" s="1"/>
  <c r="H22" i="23" s="1"/>
  <c r="D19" i="23"/>
  <c r="I19" i="23" s="1"/>
  <c r="J19" i="23" s="1"/>
  <c r="C17" i="23"/>
  <c r="G17" i="23" s="1"/>
  <c r="H17" i="23" s="1"/>
  <c r="C15" i="23"/>
  <c r="G15" i="23" s="1"/>
  <c r="H15" i="23" s="1"/>
  <c r="C13" i="23"/>
  <c r="G13" i="23" s="1"/>
  <c r="H13" i="23" s="1"/>
  <c r="B51" i="22"/>
  <c r="E51" i="22" s="1"/>
  <c r="F51" i="22" s="1"/>
  <c r="B49" i="22"/>
  <c r="E49" i="22" s="1"/>
  <c r="F49" i="22" s="1"/>
  <c r="D44" i="22"/>
  <c r="I44" i="22" s="1"/>
  <c r="J44" i="22" s="1"/>
  <c r="C42" i="22"/>
  <c r="G42" i="22" s="1"/>
  <c r="H42" i="22" s="1"/>
  <c r="B40" i="22"/>
  <c r="E40" i="22" s="1"/>
  <c r="F40" i="22" s="1"/>
  <c r="D37" i="22"/>
  <c r="I37" i="22" s="1"/>
  <c r="J37" i="22" s="1"/>
  <c r="D35" i="22"/>
  <c r="I35" i="22" s="1"/>
  <c r="J35" i="22" s="1"/>
  <c r="C27" i="22"/>
  <c r="G27" i="22" s="1"/>
  <c r="H27" i="22" s="1"/>
  <c r="B25" i="22"/>
  <c r="E25" i="22" s="1"/>
  <c r="F25" i="22" s="1"/>
  <c r="C22" i="22"/>
  <c r="G22" i="22" s="1"/>
  <c r="H22" i="22" s="1"/>
  <c r="D20" i="22"/>
  <c r="I20" i="22" s="1"/>
  <c r="J20" i="22" s="1"/>
  <c r="B18" i="22"/>
  <c r="E18" i="22" s="1"/>
  <c r="F18" i="22" s="1"/>
  <c r="D15" i="22"/>
  <c r="I15" i="22" s="1"/>
  <c r="J15" i="22" s="1"/>
  <c r="B13" i="22"/>
  <c r="E13" i="22" s="1"/>
  <c r="F13" i="22" s="1"/>
  <c r="D50" i="21"/>
  <c r="I50" i="21" s="1"/>
  <c r="J50" i="21" s="1"/>
  <c r="C48" i="21"/>
  <c r="G48" i="21" s="1"/>
  <c r="H48" i="21" s="1"/>
  <c r="B46" i="21"/>
  <c r="E46" i="21" s="1"/>
  <c r="F46" i="21" s="1"/>
  <c r="C43" i="21"/>
  <c r="G43" i="21" s="1"/>
  <c r="H43" i="21" s="1"/>
  <c r="B41" i="21"/>
  <c r="E41" i="21" s="1"/>
  <c r="F41" i="21" s="1"/>
  <c r="B39" i="21"/>
  <c r="E39" i="21" s="1"/>
  <c r="F39" i="21" s="1"/>
  <c r="C36" i="21"/>
  <c r="G36" i="21" s="1"/>
  <c r="H36" i="21" s="1"/>
  <c r="C28" i="21"/>
  <c r="G28" i="21" s="1"/>
  <c r="H28" i="21" s="1"/>
  <c r="D23" i="21"/>
  <c r="I23" i="21" s="1"/>
  <c r="J23" i="21" s="1"/>
  <c r="C21" i="21"/>
  <c r="G21" i="21" s="1"/>
  <c r="H21" i="21" s="1"/>
  <c r="C19" i="21"/>
  <c r="G19" i="21" s="1"/>
  <c r="H19" i="21" s="1"/>
  <c r="C17" i="21"/>
  <c r="G17" i="21" s="1"/>
  <c r="H17" i="21" s="1"/>
  <c r="B15" i="21"/>
  <c r="E15" i="21" s="1"/>
  <c r="F15" i="21" s="1"/>
  <c r="B49" i="24"/>
  <c r="E49" i="24" s="1"/>
  <c r="F49" i="24" s="1"/>
  <c r="D36" i="24"/>
  <c r="I36" i="24" s="1"/>
  <c r="J36" i="24" s="1"/>
  <c r="C17" i="24"/>
  <c r="G17" i="24" s="1"/>
  <c r="H17" i="24" s="1"/>
  <c r="D47" i="23"/>
  <c r="I47" i="23" s="1"/>
  <c r="J47" i="23" s="1"/>
  <c r="C38" i="23"/>
  <c r="G38" i="23" s="1"/>
  <c r="H38" i="23" s="1"/>
  <c r="C24" i="23"/>
  <c r="G24" i="23" s="1"/>
  <c r="H24" i="23" s="1"/>
  <c r="B44" i="22"/>
  <c r="E44" i="22" s="1"/>
  <c r="F44" i="22" s="1"/>
  <c r="D26" i="22"/>
  <c r="I26" i="22" s="1"/>
  <c r="J26" i="22" s="1"/>
  <c r="C17" i="22"/>
  <c r="G17" i="22" s="1"/>
  <c r="H17" i="22" s="1"/>
  <c r="C45" i="21"/>
  <c r="G45" i="21" s="1"/>
  <c r="H45" i="21" s="1"/>
  <c r="C38" i="21"/>
  <c r="G38" i="21" s="1"/>
  <c r="H38" i="21" s="1"/>
  <c r="C51" i="24"/>
  <c r="G51" i="24" s="1"/>
  <c r="H51" i="24" s="1"/>
  <c r="C49" i="24"/>
  <c r="G49" i="24" s="1"/>
  <c r="H49" i="24" s="1"/>
  <c r="B47" i="24"/>
  <c r="E47" i="24" s="1"/>
  <c r="F47" i="24" s="1"/>
  <c r="C44" i="24"/>
  <c r="G44" i="24" s="1"/>
  <c r="H44" i="24" s="1"/>
  <c r="C42" i="24"/>
  <c r="G42" i="24" s="1"/>
  <c r="H42" i="24" s="1"/>
  <c r="D39" i="24"/>
  <c r="I39" i="24" s="1"/>
  <c r="J39" i="24" s="1"/>
  <c r="B37" i="24"/>
  <c r="E37" i="24" s="1"/>
  <c r="F37" i="24" s="1"/>
  <c r="D28" i="24"/>
  <c r="I28" i="24" s="1"/>
  <c r="J28" i="24" s="1"/>
  <c r="B26" i="24"/>
  <c r="E26" i="24" s="1"/>
  <c r="F26" i="24" s="1"/>
  <c r="D19" i="24"/>
  <c r="I19" i="24" s="1"/>
  <c r="J19" i="24" s="1"/>
  <c r="D17" i="24"/>
  <c r="I17" i="24" s="1"/>
  <c r="J17" i="24" s="1"/>
  <c r="C15" i="24"/>
  <c r="G15" i="24" s="1"/>
  <c r="H15" i="24" s="1"/>
  <c r="D12" i="24"/>
  <c r="I12" i="24" s="1"/>
  <c r="J12" i="24" s="1"/>
  <c r="C50" i="23"/>
  <c r="G50" i="23" s="1"/>
  <c r="H50" i="23" s="1"/>
  <c r="D45" i="23"/>
  <c r="I45" i="23" s="1"/>
  <c r="J45" i="23" s="1"/>
  <c r="C43" i="23"/>
  <c r="G43" i="23" s="1"/>
  <c r="H43" i="23" s="1"/>
  <c r="B41" i="23"/>
  <c r="E41" i="23" s="1"/>
  <c r="F41" i="23" s="1"/>
  <c r="D38" i="23"/>
  <c r="I38" i="23" s="1"/>
  <c r="J38" i="23" s="1"/>
  <c r="C36" i="23"/>
  <c r="G36" i="23" s="1"/>
  <c r="H36" i="23" s="1"/>
  <c r="D28" i="23"/>
  <c r="I28" i="23" s="1"/>
  <c r="J28" i="23" s="1"/>
  <c r="C26" i="23"/>
  <c r="G26" i="23" s="1"/>
  <c r="H26" i="23" s="1"/>
  <c r="D24" i="23"/>
  <c r="I24" i="23" s="1"/>
  <c r="J24" i="23" s="1"/>
  <c r="B22" i="23"/>
  <c r="E22" i="23" s="1"/>
  <c r="F22" i="23" s="1"/>
  <c r="C19" i="23"/>
  <c r="G19" i="23" s="1"/>
  <c r="H19" i="23" s="1"/>
  <c r="B17" i="23"/>
  <c r="E17" i="23" s="1"/>
  <c r="F17" i="23" s="1"/>
  <c r="B15" i="23"/>
  <c r="E15" i="23" s="1"/>
  <c r="F15" i="23" s="1"/>
  <c r="B13" i="23"/>
  <c r="E13" i="23" s="1"/>
  <c r="F13" i="23" s="1"/>
  <c r="D48" i="22"/>
  <c r="I48" i="22" s="1"/>
  <c r="J48" i="22" s="1"/>
  <c r="D46" i="22"/>
  <c r="I46" i="22" s="1"/>
  <c r="J46" i="22" s="1"/>
  <c r="C44" i="22"/>
  <c r="G44" i="22" s="1"/>
  <c r="H44" i="22" s="1"/>
  <c r="B42" i="22"/>
  <c r="E42" i="22" s="1"/>
  <c r="F42" i="22" s="1"/>
  <c r="D39" i="22"/>
  <c r="I39" i="22" s="1"/>
  <c r="J39" i="22" s="1"/>
  <c r="C37" i="22"/>
  <c r="G37" i="22" s="1"/>
  <c r="H37" i="22" s="1"/>
  <c r="C35" i="22"/>
  <c r="G35" i="22" s="1"/>
  <c r="H35" i="22" s="1"/>
  <c r="B27" i="22"/>
  <c r="E27" i="22" s="1"/>
  <c r="F27" i="22" s="1"/>
  <c r="D24" i="22"/>
  <c r="I24" i="22" s="1"/>
  <c r="J24" i="22" s="1"/>
  <c r="B22" i="22"/>
  <c r="E22" i="22" s="1"/>
  <c r="F22" i="22" s="1"/>
  <c r="C20" i="22"/>
  <c r="G20" i="22" s="1"/>
  <c r="H20" i="22" s="1"/>
  <c r="D17" i="22"/>
  <c r="I17" i="22" s="1"/>
  <c r="J17" i="22" s="1"/>
  <c r="C15" i="22"/>
  <c r="G15" i="22" s="1"/>
  <c r="H15" i="22" s="1"/>
  <c r="D12" i="22"/>
  <c r="I12" i="22" s="1"/>
  <c r="J12" i="22" s="1"/>
  <c r="C50" i="21"/>
  <c r="G50" i="21" s="1"/>
  <c r="H50" i="21" s="1"/>
  <c r="B48" i="21"/>
  <c r="E48" i="21" s="1"/>
  <c r="F48" i="21" s="1"/>
  <c r="D45" i="21"/>
  <c r="I45" i="21" s="1"/>
  <c r="J45" i="21" s="1"/>
  <c r="B43" i="21"/>
  <c r="E43" i="21" s="1"/>
  <c r="F43" i="21" s="1"/>
  <c r="D38" i="21"/>
  <c r="I38" i="21" s="1"/>
  <c r="J38" i="21" s="1"/>
  <c r="B36" i="21"/>
  <c r="E36" i="21" s="1"/>
  <c r="F36" i="21" s="1"/>
  <c r="B28" i="21"/>
  <c r="E28" i="21" s="1"/>
  <c r="F28" i="21" s="1"/>
  <c r="D25" i="21"/>
  <c r="I25" i="21" s="1"/>
  <c r="J25" i="21" s="1"/>
  <c r="C23" i="21"/>
  <c r="G23" i="21" s="1"/>
  <c r="H23" i="21" s="1"/>
  <c r="B21" i="21"/>
  <c r="E21" i="21" s="1"/>
  <c r="F21" i="21" s="1"/>
  <c r="B19" i="21"/>
  <c r="E19" i="21" s="1"/>
  <c r="F19" i="21" s="1"/>
  <c r="B17" i="21"/>
  <c r="E17" i="21" s="1"/>
  <c r="F17" i="21" s="1"/>
  <c r="D14" i="21"/>
  <c r="I14" i="21" s="1"/>
  <c r="J14" i="21" s="1"/>
  <c r="B44" i="24"/>
  <c r="E44" i="24" s="1"/>
  <c r="F44" i="24" s="1"/>
  <c r="D25" i="24"/>
  <c r="I25" i="24" s="1"/>
  <c r="J25" i="24" s="1"/>
  <c r="B15" i="24"/>
  <c r="E15" i="24" s="1"/>
  <c r="F15" i="24" s="1"/>
  <c r="B43" i="23"/>
  <c r="E43" i="23" s="1"/>
  <c r="F43" i="23" s="1"/>
  <c r="C28" i="23"/>
  <c r="G28" i="23" s="1"/>
  <c r="H28" i="23" s="1"/>
  <c r="B19" i="23"/>
  <c r="E19" i="23" s="1"/>
  <c r="F19" i="23" s="1"/>
  <c r="C24" i="22"/>
  <c r="G24" i="22" s="1"/>
  <c r="H24" i="22" s="1"/>
  <c r="C12" i="22"/>
  <c r="G12" i="22" s="1"/>
  <c r="H12" i="22" s="1"/>
  <c r="D42" i="21"/>
  <c r="I42" i="21" s="1"/>
  <c r="J42" i="21" s="1"/>
  <c r="B51" i="24"/>
  <c r="E51" i="24" s="1"/>
  <c r="F51" i="24" s="1"/>
  <c r="C46" i="24"/>
  <c r="G46" i="24" s="1"/>
  <c r="H46" i="24" s="1"/>
  <c r="D50" i="24"/>
  <c r="I50" i="24" s="1"/>
  <c r="J50" i="24" s="1"/>
  <c r="D48" i="24"/>
  <c r="I48" i="24" s="1"/>
  <c r="J48" i="24" s="1"/>
  <c r="B46" i="24"/>
  <c r="E46" i="24" s="1"/>
  <c r="F46" i="24" s="1"/>
  <c r="D43" i="24"/>
  <c r="I43" i="24" s="1"/>
  <c r="J43" i="24" s="1"/>
  <c r="C41" i="24"/>
  <c r="G41" i="24" s="1"/>
  <c r="H41" i="24" s="1"/>
  <c r="D38" i="24"/>
  <c r="I38" i="24" s="1"/>
  <c r="J38" i="24" s="1"/>
  <c r="B36" i="24"/>
  <c r="E36" i="24" s="1"/>
  <c r="F36" i="24" s="1"/>
  <c r="D27" i="24"/>
  <c r="I27" i="24" s="1"/>
  <c r="J27" i="24" s="1"/>
  <c r="B25" i="24"/>
  <c r="E25" i="24" s="1"/>
  <c r="F25" i="24" s="1"/>
  <c r="B23" i="24"/>
  <c r="E23" i="24" s="1"/>
  <c r="F23" i="24" s="1"/>
  <c r="B21" i="24"/>
  <c r="E21" i="24" s="1"/>
  <c r="F21" i="24" s="1"/>
  <c r="C14" i="24"/>
  <c r="G14" i="24" s="1"/>
  <c r="H14" i="24" s="1"/>
  <c r="D51" i="23"/>
  <c r="I51" i="23" s="1"/>
  <c r="J51" i="23" s="1"/>
  <c r="C49" i="23"/>
  <c r="G49" i="23" s="1"/>
  <c r="H49" i="23" s="1"/>
  <c r="B47" i="23"/>
  <c r="E47" i="23" s="1"/>
  <c r="F47" i="23" s="1"/>
  <c r="D44" i="23"/>
  <c r="I44" i="23" s="1"/>
  <c r="J44" i="23" s="1"/>
  <c r="D42" i="23"/>
  <c r="I42" i="23" s="1"/>
  <c r="J42" i="23" s="1"/>
  <c r="B40" i="23"/>
  <c r="E40" i="23" s="1"/>
  <c r="F40" i="23" s="1"/>
  <c r="C35" i="23"/>
  <c r="G35" i="23" s="1"/>
  <c r="H35" i="23" s="1"/>
  <c r="D23" i="23"/>
  <c r="I23" i="23" s="1"/>
  <c r="J23" i="23" s="1"/>
  <c r="B21" i="23"/>
  <c r="E21" i="23" s="1"/>
  <c r="F21" i="23" s="1"/>
  <c r="C18" i="23"/>
  <c r="G18" i="23" s="1"/>
  <c r="H18" i="23" s="1"/>
  <c r="C16" i="23"/>
  <c r="G16" i="23" s="1"/>
  <c r="H16" i="23" s="1"/>
  <c r="C14" i="23"/>
  <c r="G14" i="23" s="1"/>
  <c r="H14" i="23" s="1"/>
  <c r="C12" i="23"/>
  <c r="G12" i="23" s="1"/>
  <c r="H12" i="23" s="1"/>
  <c r="C50" i="22"/>
  <c r="G50" i="22" s="1"/>
  <c r="H50" i="22" s="1"/>
  <c r="D45" i="22"/>
  <c r="I45" i="22" s="1"/>
  <c r="J45" i="22" s="1"/>
  <c r="C43" i="22"/>
  <c r="G43" i="22" s="1"/>
  <c r="H43" i="22" s="1"/>
  <c r="C41" i="22"/>
  <c r="G41" i="22" s="1"/>
  <c r="H41" i="22" s="1"/>
  <c r="C36" i="22"/>
  <c r="G36" i="22" s="1"/>
  <c r="H36" i="22" s="1"/>
  <c r="D28" i="22"/>
  <c r="I28" i="22" s="1"/>
  <c r="J28" i="22" s="1"/>
  <c r="B26" i="22"/>
  <c r="E26" i="22" s="1"/>
  <c r="F26" i="22" s="1"/>
  <c r="D23" i="22"/>
  <c r="I23" i="22" s="1"/>
  <c r="J23" i="22" s="1"/>
  <c r="C21" i="22"/>
  <c r="G21" i="22" s="1"/>
  <c r="H21" i="22" s="1"/>
  <c r="C19" i="22"/>
  <c r="G19" i="22" s="1"/>
  <c r="H19" i="22" s="1"/>
  <c r="D16" i="22"/>
  <c r="I16" i="22" s="1"/>
  <c r="J16" i="22" s="1"/>
  <c r="C14" i="22"/>
  <c r="G14" i="22" s="1"/>
  <c r="H14" i="22" s="1"/>
  <c r="D51" i="21"/>
  <c r="I51" i="21" s="1"/>
  <c r="J51" i="21" s="1"/>
  <c r="D49" i="21"/>
  <c r="I49" i="21" s="1"/>
  <c r="J49" i="21" s="1"/>
  <c r="C47" i="21"/>
  <c r="G47" i="21" s="1"/>
  <c r="H47" i="21" s="1"/>
  <c r="D44" i="21"/>
  <c r="I44" i="21" s="1"/>
  <c r="J44" i="21" s="1"/>
  <c r="B42" i="21"/>
  <c r="E42" i="21" s="1"/>
  <c r="F42" i="21" s="1"/>
  <c r="B40" i="21"/>
  <c r="E40" i="21" s="1"/>
  <c r="F40" i="21" s="1"/>
  <c r="D37" i="21"/>
  <c r="I37" i="21" s="1"/>
  <c r="J37" i="21" s="1"/>
  <c r="C35" i="21"/>
  <c r="G35" i="21" s="1"/>
  <c r="H35" i="21" s="1"/>
  <c r="B27" i="21"/>
  <c r="E27" i="21" s="1"/>
  <c r="F27" i="21" s="1"/>
  <c r="C22" i="21"/>
  <c r="G22" i="21" s="1"/>
  <c r="H22" i="21" s="1"/>
  <c r="C20" i="21"/>
  <c r="G20" i="21" s="1"/>
  <c r="H20" i="21" s="1"/>
  <c r="C18" i="21"/>
  <c r="G18" i="21" s="1"/>
  <c r="H18" i="21" s="1"/>
  <c r="C16" i="21"/>
  <c r="G16" i="21" s="1"/>
  <c r="H16" i="21" s="1"/>
  <c r="D13" i="21"/>
  <c r="I13" i="21" s="1"/>
  <c r="J13" i="21" s="1"/>
  <c r="C48" i="24"/>
  <c r="G48" i="24" s="1"/>
  <c r="H48" i="24" s="1"/>
  <c r="D45" i="24"/>
  <c r="I45" i="24" s="1"/>
  <c r="J45" i="24" s="1"/>
  <c r="C43" i="24"/>
  <c r="G43" i="24" s="1"/>
  <c r="H43" i="24" s="1"/>
  <c r="B41" i="24"/>
  <c r="E41" i="24" s="1"/>
  <c r="F41" i="24" s="1"/>
  <c r="C38" i="24"/>
  <c r="G38" i="24" s="1"/>
  <c r="H38" i="24" s="1"/>
  <c r="D35" i="24"/>
  <c r="I35" i="24" s="1"/>
  <c r="J35" i="24" s="1"/>
  <c r="C27" i="24"/>
  <c r="G27" i="24" s="1"/>
  <c r="H27" i="24" s="1"/>
  <c r="D20" i="24"/>
  <c r="I20" i="24" s="1"/>
  <c r="J20" i="24" s="1"/>
  <c r="D18" i="24"/>
  <c r="I18" i="24" s="1"/>
  <c r="J18" i="24" s="1"/>
  <c r="D16" i="24"/>
  <c r="I16" i="24" s="1"/>
  <c r="J16" i="24" s="1"/>
  <c r="B14" i="24"/>
  <c r="E14" i="24" s="1"/>
  <c r="F14" i="24" s="1"/>
  <c r="C51" i="23"/>
  <c r="G51" i="23" s="1"/>
  <c r="H51" i="23" s="1"/>
  <c r="B49" i="23"/>
  <c r="E49" i="23" s="1"/>
  <c r="F49" i="23" s="1"/>
  <c r="C44" i="23"/>
  <c r="G44" i="23" s="1"/>
  <c r="H44" i="23" s="1"/>
  <c r="C42" i="23"/>
  <c r="G42" i="23" s="1"/>
  <c r="H42" i="23" s="1"/>
  <c r="D39" i="23"/>
  <c r="I39" i="23" s="1"/>
  <c r="J39" i="23" s="1"/>
  <c r="D37" i="23"/>
  <c r="I37" i="23" s="1"/>
  <c r="J37" i="23" s="1"/>
  <c r="B35" i="23"/>
  <c r="E35" i="23" s="1"/>
  <c r="F35" i="23" s="1"/>
  <c r="D27" i="23"/>
  <c r="I27" i="23" s="1"/>
  <c r="J27" i="23" s="1"/>
  <c r="D25" i="23"/>
  <c r="I25" i="23" s="1"/>
  <c r="J25" i="23" s="1"/>
  <c r="C23" i="23"/>
  <c r="G23" i="23" s="1"/>
  <c r="H23" i="23" s="1"/>
  <c r="D20" i="23"/>
  <c r="I20" i="23" s="1"/>
  <c r="J20" i="23" s="1"/>
  <c r="B18" i="23"/>
  <c r="E18" i="23" s="1"/>
  <c r="F18" i="23" s="1"/>
  <c r="C50" i="24"/>
  <c r="G50" i="24" s="1"/>
  <c r="H50" i="24" s="1"/>
  <c r="B50" i="24"/>
  <c r="E50" i="24" s="1"/>
  <c r="F50" i="24" s="1"/>
  <c r="B48" i="24"/>
  <c r="E48" i="24" s="1"/>
  <c r="F48" i="24" s="1"/>
  <c r="C45" i="24"/>
  <c r="G45" i="24" s="1"/>
  <c r="H45" i="24" s="1"/>
  <c r="B43" i="24"/>
  <c r="E43" i="24" s="1"/>
  <c r="F43" i="24" s="1"/>
  <c r="D40" i="24"/>
  <c r="I40" i="24" s="1"/>
  <c r="J40" i="24" s="1"/>
  <c r="B38" i="24"/>
  <c r="E38" i="24" s="1"/>
  <c r="F38" i="24" s="1"/>
  <c r="C35" i="24"/>
  <c r="G35" i="24" s="1"/>
  <c r="H35" i="24" s="1"/>
  <c r="B27" i="24"/>
  <c r="E27" i="24" s="1"/>
  <c r="F27" i="24" s="1"/>
  <c r="D24" i="24"/>
  <c r="I24" i="24" s="1"/>
  <c r="J24" i="24" s="1"/>
  <c r="D22" i="24"/>
  <c r="I22" i="24" s="1"/>
  <c r="J22" i="24" s="1"/>
  <c r="C20" i="24"/>
  <c r="G20" i="24" s="1"/>
  <c r="H20" i="24" s="1"/>
  <c r="C18" i="24"/>
  <c r="G18" i="24" s="1"/>
  <c r="H18" i="24" s="1"/>
  <c r="C16" i="24"/>
  <c r="G16" i="24" s="1"/>
  <c r="H16" i="24" s="1"/>
  <c r="D13" i="24"/>
  <c r="I13" i="24" s="1"/>
  <c r="J13" i="24" s="1"/>
  <c r="B51" i="23"/>
  <c r="E51" i="23" s="1"/>
  <c r="F51" i="23" s="1"/>
  <c r="D48" i="23"/>
  <c r="I48" i="23" s="1"/>
  <c r="J48" i="23" s="1"/>
  <c r="D46" i="23"/>
  <c r="I46" i="23" s="1"/>
  <c r="J46" i="23" s="1"/>
  <c r="B44" i="23"/>
  <c r="E44" i="23" s="1"/>
  <c r="F44" i="23" s="1"/>
  <c r="B42" i="23"/>
  <c r="E42" i="23" s="1"/>
  <c r="F42" i="23" s="1"/>
  <c r="C39" i="23"/>
  <c r="G39" i="23" s="1"/>
  <c r="H39" i="23" s="1"/>
  <c r="C37" i="23"/>
  <c r="G37" i="23" s="1"/>
  <c r="H37" i="23" s="1"/>
  <c r="C27" i="23"/>
  <c r="G27" i="23" s="1"/>
  <c r="H27" i="23" s="1"/>
  <c r="C25" i="23"/>
  <c r="G25" i="23" s="1"/>
  <c r="H25" i="23" s="1"/>
  <c r="B23" i="23"/>
  <c r="E23" i="23" s="1"/>
  <c r="F23" i="23" s="1"/>
  <c r="C20" i="23"/>
  <c r="G20" i="23" s="1"/>
  <c r="H20" i="23" s="1"/>
  <c r="D51" i="22"/>
  <c r="I51" i="22" s="1"/>
  <c r="J51" i="22" s="1"/>
  <c r="D49" i="22"/>
  <c r="I49" i="22" s="1"/>
  <c r="J49" i="22" s="1"/>
  <c r="C47" i="22"/>
  <c r="G47" i="22" s="1"/>
  <c r="H47" i="22" s="1"/>
  <c r="B45" i="22"/>
  <c r="E45" i="22" s="1"/>
  <c r="F45" i="22" s="1"/>
  <c r="D40" i="22"/>
  <c r="I40" i="22" s="1"/>
  <c r="J40" i="22" s="1"/>
  <c r="C38" i="22"/>
  <c r="G38" i="22" s="1"/>
  <c r="H38" i="22" s="1"/>
  <c r="B28" i="22"/>
  <c r="E28" i="22" s="1"/>
  <c r="F28" i="22" s="1"/>
  <c r="D25" i="22"/>
  <c r="I25" i="22" s="1"/>
  <c r="J25" i="22" s="1"/>
  <c r="B23" i="22"/>
  <c r="E23" i="22" s="1"/>
  <c r="F23" i="22" s="1"/>
  <c r="D18" i="22"/>
  <c r="I18" i="22" s="1"/>
  <c r="J18" i="22" s="1"/>
  <c r="B16" i="22"/>
  <c r="E16" i="22" s="1"/>
  <c r="F16" i="22" s="1"/>
  <c r="D13" i="22"/>
  <c r="I13" i="22" s="1"/>
  <c r="J13" i="22" s="1"/>
  <c r="B51" i="21"/>
  <c r="E51" i="21" s="1"/>
  <c r="F51" i="21" s="1"/>
  <c r="B49" i="21"/>
  <c r="E49" i="21" s="1"/>
  <c r="F49" i="21" s="1"/>
  <c r="D46" i="21"/>
  <c r="I46" i="21" s="1"/>
  <c r="J46" i="21" s="1"/>
  <c r="B44" i="21"/>
  <c r="E44" i="21" s="1"/>
  <c r="F44" i="21" s="1"/>
  <c r="D41" i="21"/>
  <c r="I41" i="21" s="1"/>
  <c r="J41" i="21" s="1"/>
  <c r="D39" i="21"/>
  <c r="I39" i="21" s="1"/>
  <c r="J39" i="21" s="1"/>
  <c r="B37" i="21"/>
  <c r="E37" i="21" s="1"/>
  <c r="F37" i="21" s="1"/>
  <c r="C26" i="21"/>
  <c r="G26" i="21" s="1"/>
  <c r="H26" i="21" s="1"/>
  <c r="C24" i="21"/>
  <c r="G24" i="21" s="1"/>
  <c r="H24" i="21" s="1"/>
  <c r="D15" i="21"/>
  <c r="I15" i="21" s="1"/>
  <c r="J15" i="21" s="1"/>
  <c r="B13" i="21"/>
  <c r="E13" i="21" s="1"/>
  <c r="F13" i="21" s="1"/>
  <c r="B42" i="24"/>
  <c r="E42" i="24" s="1"/>
  <c r="F42" i="24" s="1"/>
  <c r="C28" i="24"/>
  <c r="G28" i="24" s="1"/>
  <c r="H28" i="24" s="1"/>
  <c r="D21" i="24"/>
  <c r="I21" i="24" s="1"/>
  <c r="J21" i="24" s="1"/>
  <c r="B50" i="23"/>
  <c r="E50" i="23" s="1"/>
  <c r="F50" i="23" s="1"/>
  <c r="B36" i="23"/>
  <c r="E36" i="23" s="1"/>
  <c r="F36" i="23" s="1"/>
  <c r="C48" i="22"/>
  <c r="G48" i="22" s="1"/>
  <c r="H48" i="22" s="1"/>
  <c r="B37" i="22"/>
  <c r="E37" i="22" s="1"/>
  <c r="F37" i="22" s="1"/>
  <c r="B20" i="22"/>
  <c r="E20" i="22" s="1"/>
  <c r="F20" i="22" s="1"/>
  <c r="D47" i="24"/>
  <c r="I47" i="24" s="1"/>
  <c r="J47" i="24" s="1"/>
  <c r="B45" i="24"/>
  <c r="E45" i="24" s="1"/>
  <c r="F45" i="24" s="1"/>
  <c r="C40" i="24"/>
  <c r="G40" i="24" s="1"/>
  <c r="H40" i="24" s="1"/>
  <c r="D37" i="24"/>
  <c r="I37" i="24" s="1"/>
  <c r="J37" i="24" s="1"/>
  <c r="B35" i="24"/>
  <c r="E35" i="24" s="1"/>
  <c r="F35" i="24" s="1"/>
  <c r="D26" i="24"/>
  <c r="I26" i="24" s="1"/>
  <c r="J26" i="24" s="1"/>
  <c r="C24" i="24"/>
  <c r="G24" i="24" s="1"/>
  <c r="H24" i="24" s="1"/>
  <c r="C22" i="24"/>
  <c r="G22" i="24" s="1"/>
  <c r="H22" i="24" s="1"/>
  <c r="B20" i="24"/>
  <c r="E20" i="24" s="1"/>
  <c r="F20" i="24" s="1"/>
  <c r="B18" i="24"/>
  <c r="E18" i="24" s="1"/>
  <c r="F18" i="24" s="1"/>
  <c r="B16" i="24"/>
  <c r="E16" i="24" s="1"/>
  <c r="F16" i="24" s="1"/>
  <c r="C13" i="24"/>
  <c r="G13" i="24" s="1"/>
  <c r="H13" i="24" s="1"/>
  <c r="C48" i="23"/>
  <c r="G48" i="23" s="1"/>
  <c r="H48" i="23" s="1"/>
  <c r="C46" i="23"/>
  <c r="G46" i="23" s="1"/>
  <c r="H46" i="23" s="1"/>
  <c r="D41" i="23"/>
  <c r="I41" i="23" s="1"/>
  <c r="J41" i="23" s="1"/>
  <c r="B39" i="23"/>
  <c r="E39" i="23" s="1"/>
  <c r="F39" i="23" s="1"/>
  <c r="B37" i="23"/>
  <c r="E37" i="23" s="1"/>
  <c r="F37" i="23" s="1"/>
  <c r="B27" i="23"/>
  <c r="E27" i="23" s="1"/>
  <c r="F27" i="23" s="1"/>
  <c r="B25" i="23"/>
  <c r="E25" i="23" s="1"/>
  <c r="F25" i="23" s="1"/>
  <c r="D22" i="23"/>
  <c r="I22" i="23" s="1"/>
  <c r="J22" i="23" s="1"/>
  <c r="B20" i="23"/>
  <c r="E20" i="23" s="1"/>
  <c r="F20" i="23" s="1"/>
  <c r="D17" i="23"/>
  <c r="I17" i="23" s="1"/>
  <c r="J17" i="23" s="1"/>
  <c r="D15" i="23"/>
  <c r="I15" i="23" s="1"/>
  <c r="J15" i="23" s="1"/>
  <c r="D13" i="23"/>
  <c r="I13" i="23" s="1"/>
  <c r="J13" i="23" s="1"/>
  <c r="C51" i="22"/>
  <c r="G51" i="22" s="1"/>
  <c r="H51" i="22" s="1"/>
  <c r="C49" i="22"/>
  <c r="G49" i="22" s="1"/>
  <c r="H49" i="22" s="1"/>
  <c r="B47" i="22"/>
  <c r="E47" i="22" s="1"/>
  <c r="F47" i="22" s="1"/>
  <c r="D42" i="22"/>
  <c r="I42" i="22" s="1"/>
  <c r="J42" i="22" s="1"/>
  <c r="C40" i="22"/>
  <c r="G40" i="22" s="1"/>
  <c r="H40" i="22" s="1"/>
  <c r="B38" i="22"/>
  <c r="E38" i="22" s="1"/>
  <c r="F38" i="22" s="1"/>
  <c r="D27" i="22"/>
  <c r="I27" i="22" s="1"/>
  <c r="J27" i="22" s="1"/>
  <c r="C25" i="22"/>
  <c r="G25" i="22" s="1"/>
  <c r="H25" i="22" s="1"/>
  <c r="D22" i="22"/>
  <c r="I22" i="22" s="1"/>
  <c r="J22" i="22" s="1"/>
  <c r="C18" i="22"/>
  <c r="G18" i="22" s="1"/>
  <c r="H18" i="22" s="1"/>
  <c r="C13" i="22"/>
  <c r="G13" i="22" s="1"/>
  <c r="H13" i="22" s="1"/>
  <c r="D48" i="21"/>
  <c r="I48" i="21" s="1"/>
  <c r="J48" i="21" s="1"/>
  <c r="C46" i="21"/>
  <c r="G46" i="21" s="1"/>
  <c r="H46" i="21" s="1"/>
  <c r="D43" i="21"/>
  <c r="I43" i="21" s="1"/>
  <c r="J43" i="21" s="1"/>
  <c r="C41" i="21"/>
  <c r="G41" i="21" s="1"/>
  <c r="H41" i="21" s="1"/>
  <c r="C39" i="21"/>
  <c r="G39" i="21" s="1"/>
  <c r="H39" i="21" s="1"/>
  <c r="D36" i="21"/>
  <c r="I36" i="21" s="1"/>
  <c r="J36" i="21" s="1"/>
  <c r="D28" i="21"/>
  <c r="I28" i="21" s="1"/>
  <c r="J28" i="21" s="1"/>
  <c r="B26" i="21"/>
  <c r="E26" i="21" s="1"/>
  <c r="F26" i="21" s="1"/>
  <c r="B24" i="21"/>
  <c r="E24" i="21" s="1"/>
  <c r="F24" i="21" s="1"/>
  <c r="D21" i="21"/>
  <c r="I21" i="21" s="1"/>
  <c r="J21" i="21" s="1"/>
  <c r="D19" i="21"/>
  <c r="I19" i="21" s="1"/>
  <c r="J19" i="21" s="1"/>
  <c r="D17" i="21"/>
  <c r="I17" i="21" s="1"/>
  <c r="J17" i="21" s="1"/>
  <c r="C15" i="21"/>
  <c r="G15" i="21" s="1"/>
  <c r="H15" i="21" s="1"/>
  <c r="D12" i="21"/>
  <c r="I12" i="21" s="1"/>
  <c r="J12" i="21" s="1"/>
  <c r="C12" i="21"/>
  <c r="G12" i="21" s="1"/>
  <c r="H12" i="21" s="1"/>
  <c r="B12" i="21"/>
  <c r="E12" i="21" s="1"/>
  <c r="F12" i="21" s="1"/>
  <c r="D46" i="24"/>
  <c r="I46" i="24" s="1"/>
  <c r="J46" i="24" s="1"/>
  <c r="C39" i="24"/>
  <c r="G39" i="24" s="1"/>
  <c r="H39" i="24" s="1"/>
  <c r="D23" i="24"/>
  <c r="I23" i="24" s="1"/>
  <c r="J23" i="24" s="1"/>
  <c r="C19" i="24"/>
  <c r="G19" i="24" s="1"/>
  <c r="H19" i="24" s="1"/>
  <c r="C12" i="24"/>
  <c r="G12" i="24" s="1"/>
  <c r="H12" i="24" s="1"/>
  <c r="C45" i="23"/>
  <c r="G45" i="23" s="1"/>
  <c r="H45" i="23" s="1"/>
  <c r="D40" i="23"/>
  <c r="I40" i="23" s="1"/>
  <c r="J40" i="23" s="1"/>
  <c r="B26" i="23"/>
  <c r="E26" i="23" s="1"/>
  <c r="F26" i="23" s="1"/>
  <c r="D21" i="23"/>
  <c r="I21" i="23" s="1"/>
  <c r="J21" i="23" s="1"/>
  <c r="C46" i="22"/>
  <c r="G46" i="22" s="1"/>
  <c r="H46" i="22" s="1"/>
  <c r="C39" i="22"/>
  <c r="G39" i="22" s="1"/>
  <c r="H39" i="22" s="1"/>
  <c r="B35" i="22"/>
  <c r="E35" i="22" s="1"/>
  <c r="F35" i="22" s="1"/>
  <c r="B15" i="22"/>
  <c r="E15" i="22" s="1"/>
  <c r="F15" i="22" s="1"/>
  <c r="B50" i="21"/>
  <c r="E50" i="21" s="1"/>
  <c r="F50" i="21" s="1"/>
  <c r="D40" i="21"/>
  <c r="I40" i="21" s="1"/>
  <c r="J40" i="21" s="1"/>
  <c r="D27" i="21"/>
  <c r="I27" i="21" s="1"/>
  <c r="J27" i="21" s="1"/>
  <c r="B19" i="24"/>
  <c r="E19" i="24" s="1"/>
  <c r="F19" i="24" s="1"/>
  <c r="C40" i="23"/>
  <c r="G40" i="23" s="1"/>
  <c r="H40" i="23" s="1"/>
  <c r="D16" i="23"/>
  <c r="I16" i="23" s="1"/>
  <c r="J16" i="23" s="1"/>
  <c r="B48" i="22"/>
  <c r="E48" i="22" s="1"/>
  <c r="F48" i="22" s="1"/>
  <c r="B39" i="22"/>
  <c r="E39" i="22" s="1"/>
  <c r="F39" i="22" s="1"/>
  <c r="B24" i="22"/>
  <c r="E24" i="22" s="1"/>
  <c r="F24" i="22" s="1"/>
  <c r="D14" i="22"/>
  <c r="I14" i="22" s="1"/>
  <c r="J14" i="22" s="1"/>
  <c r="B45" i="21"/>
  <c r="E45" i="21" s="1"/>
  <c r="F45" i="21" s="1"/>
  <c r="D35" i="21"/>
  <c r="I35" i="21" s="1"/>
  <c r="J35" i="21" s="1"/>
  <c r="D22" i="21"/>
  <c r="I22" i="21" s="1"/>
  <c r="J22" i="21" s="1"/>
  <c r="D14" i="24"/>
  <c r="I14" i="24" s="1"/>
  <c r="J14" i="24" s="1"/>
  <c r="D35" i="23"/>
  <c r="I35" i="23" s="1"/>
  <c r="J35" i="23" s="1"/>
  <c r="B46" i="22"/>
  <c r="E46" i="22" s="1"/>
  <c r="F46" i="22" s="1"/>
  <c r="D21" i="22"/>
  <c r="I21" i="22" s="1"/>
  <c r="J21" i="22" s="1"/>
  <c r="C42" i="21"/>
  <c r="G42" i="21" s="1"/>
  <c r="H42" i="21" s="1"/>
  <c r="B12" i="24"/>
  <c r="E12" i="24" s="1"/>
  <c r="F12" i="24" s="1"/>
  <c r="B14" i="23"/>
  <c r="E14" i="23" s="1"/>
  <c r="F14" i="23" s="1"/>
  <c r="B36" i="22"/>
  <c r="E36" i="22" s="1"/>
  <c r="F36" i="22" s="1"/>
  <c r="C51" i="21"/>
  <c r="G51" i="21" s="1"/>
  <c r="H51" i="21" s="1"/>
  <c r="D20" i="21"/>
  <c r="I20" i="21" s="1"/>
  <c r="J20" i="21" s="1"/>
  <c r="D47" i="21"/>
  <c r="I47" i="21" s="1"/>
  <c r="J47" i="21" s="1"/>
  <c r="C37" i="21"/>
  <c r="G37" i="21" s="1"/>
  <c r="H37" i="21" s="1"/>
  <c r="D41" i="24"/>
  <c r="I41" i="24" s="1"/>
  <c r="J41" i="24" s="1"/>
  <c r="B17" i="24"/>
  <c r="E17" i="24" s="1"/>
  <c r="F17" i="24" s="1"/>
  <c r="B38" i="23"/>
  <c r="E38" i="23" s="1"/>
  <c r="F38" i="23" s="1"/>
  <c r="B16" i="23"/>
  <c r="E16" i="23" s="1"/>
  <c r="F16" i="23" s="1"/>
  <c r="D47" i="22"/>
  <c r="I47" i="22" s="1"/>
  <c r="J47" i="22" s="1"/>
  <c r="D38" i="22"/>
  <c r="I38" i="22" s="1"/>
  <c r="J38" i="22" s="1"/>
  <c r="C23" i="22"/>
  <c r="G23" i="22" s="1"/>
  <c r="H23" i="22" s="1"/>
  <c r="B14" i="22"/>
  <c r="E14" i="22" s="1"/>
  <c r="F14" i="22" s="1"/>
  <c r="C44" i="21"/>
  <c r="G44" i="21" s="1"/>
  <c r="H44" i="21" s="1"/>
  <c r="B35" i="21"/>
  <c r="E35" i="21" s="1"/>
  <c r="F35" i="21" s="1"/>
  <c r="B22" i="21"/>
  <c r="E22" i="21" s="1"/>
  <c r="F22" i="21" s="1"/>
  <c r="D16" i="21"/>
  <c r="I16" i="21" s="1"/>
  <c r="J16" i="21" s="1"/>
  <c r="B39" i="24"/>
  <c r="E39" i="24" s="1"/>
  <c r="F39" i="24" s="1"/>
  <c r="D14" i="23"/>
  <c r="I14" i="23" s="1"/>
  <c r="J14" i="23" s="1"/>
  <c r="D36" i="22"/>
  <c r="I36" i="22" s="1"/>
  <c r="J36" i="22" s="1"/>
  <c r="B12" i="22"/>
  <c r="E12" i="22" s="1"/>
  <c r="F12" i="22" s="1"/>
  <c r="C27" i="21"/>
  <c r="G27" i="21" s="1"/>
  <c r="H27" i="21" s="1"/>
  <c r="B16" i="21"/>
  <c r="E16" i="21" s="1"/>
  <c r="F16" i="21" s="1"/>
  <c r="C36" i="24"/>
  <c r="G36" i="24" s="1"/>
  <c r="H36" i="24" s="1"/>
  <c r="B28" i="23"/>
  <c r="E28" i="23" s="1"/>
  <c r="F28" i="23" s="1"/>
  <c r="C45" i="22"/>
  <c r="G45" i="22" s="1"/>
  <c r="H45" i="22" s="1"/>
  <c r="B21" i="22"/>
  <c r="E21" i="22" s="1"/>
  <c r="F21" i="22" s="1"/>
  <c r="D26" i="21"/>
  <c r="I26" i="21" s="1"/>
  <c r="J26" i="21" s="1"/>
  <c r="C14" i="21"/>
  <c r="G14" i="21" s="1"/>
  <c r="H14" i="21" s="1"/>
  <c r="B38" i="21"/>
  <c r="E38" i="21" s="1"/>
  <c r="F38" i="21" s="1"/>
  <c r="B50" i="22"/>
  <c r="E50" i="22" s="1"/>
  <c r="F50" i="22" s="1"/>
  <c r="B47" i="21"/>
  <c r="E47" i="21" s="1"/>
  <c r="F47" i="21" s="1"/>
  <c r="B28" i="24"/>
  <c r="E28" i="24" s="1"/>
  <c r="F28" i="24" s="1"/>
  <c r="D49" i="23"/>
  <c r="I49" i="23" s="1"/>
  <c r="J49" i="23" s="1"/>
  <c r="D12" i="23"/>
  <c r="I12" i="23" s="1"/>
  <c r="J12" i="23" s="1"/>
  <c r="D43" i="22"/>
  <c r="I43" i="22" s="1"/>
  <c r="J43" i="22" s="1"/>
  <c r="D19" i="22"/>
  <c r="I19" i="22" s="1"/>
  <c r="J19" i="22" s="1"/>
  <c r="C40" i="21"/>
  <c r="G40" i="21" s="1"/>
  <c r="H40" i="21" s="1"/>
  <c r="C25" i="21"/>
  <c r="G25" i="21" s="1"/>
  <c r="H25" i="21" s="1"/>
  <c r="B20" i="21"/>
  <c r="E20" i="21" s="1"/>
  <c r="F20" i="21" s="1"/>
  <c r="B14" i="21"/>
  <c r="E14" i="21" s="1"/>
  <c r="F14" i="21" s="1"/>
  <c r="C28" i="22"/>
  <c r="G28" i="22" s="1"/>
  <c r="H28" i="22" s="1"/>
  <c r="B19" i="22"/>
  <c r="E19" i="22" s="1"/>
  <c r="F19" i="22" s="1"/>
  <c r="B25" i="21"/>
  <c r="E25" i="21" s="1"/>
  <c r="F25" i="21" s="1"/>
  <c r="C13" i="21"/>
  <c r="G13" i="21" s="1"/>
  <c r="H13" i="21" s="1"/>
  <c r="C23" i="24"/>
  <c r="G23" i="24" s="1"/>
  <c r="H23" i="24" s="1"/>
  <c r="B45" i="23"/>
  <c r="E45" i="23" s="1"/>
  <c r="F45" i="23" s="1"/>
  <c r="D50" i="22"/>
  <c r="I50" i="22" s="1"/>
  <c r="J50" i="22" s="1"/>
  <c r="D41" i="22"/>
  <c r="I41" i="22" s="1"/>
  <c r="J41" i="22" s="1"/>
  <c r="B17" i="22"/>
  <c r="E17" i="22" s="1"/>
  <c r="F17" i="22" s="1"/>
  <c r="D18" i="21"/>
  <c r="I18" i="21" s="1"/>
  <c r="J18" i="21" s="1"/>
  <c r="C21" i="24"/>
  <c r="G21" i="24" s="1"/>
  <c r="H21" i="24" s="1"/>
  <c r="B41" i="22"/>
  <c r="E41" i="22" s="1"/>
  <c r="F41" i="22" s="1"/>
  <c r="B23" i="21"/>
  <c r="E23" i="21" s="1"/>
  <c r="F23" i="21" s="1"/>
  <c r="C25" i="24"/>
  <c r="G25" i="24" s="1"/>
  <c r="H25" i="24" s="1"/>
  <c r="C47" i="23"/>
  <c r="G47" i="23" s="1"/>
  <c r="H47" i="23" s="1"/>
  <c r="B24" i="23"/>
  <c r="E24" i="23" s="1"/>
  <c r="F24" i="23" s="1"/>
  <c r="B12" i="23"/>
  <c r="E12" i="23" s="1"/>
  <c r="F12" i="23" s="1"/>
  <c r="B43" i="22"/>
  <c r="E43" i="22" s="1"/>
  <c r="F43" i="22" s="1"/>
  <c r="C49" i="21"/>
  <c r="G49" i="21" s="1"/>
  <c r="H49" i="21" s="1"/>
  <c r="C21" i="23"/>
  <c r="G21" i="23" s="1"/>
  <c r="H21" i="23" s="1"/>
  <c r="C26" i="22"/>
  <c r="G26" i="22" s="1"/>
  <c r="H26" i="22" s="1"/>
  <c r="D24" i="21"/>
  <c r="I24" i="21" s="1"/>
  <c r="J24" i="21" s="1"/>
  <c r="D18" i="23"/>
  <c r="I18" i="23" s="1"/>
  <c r="J18" i="23" s="1"/>
  <c r="C16" i="22"/>
  <c r="G16" i="22" s="1"/>
  <c r="H16" i="22" s="1"/>
  <c r="B18" i="21"/>
  <c r="E18" i="21" s="1"/>
  <c r="F18" i="21" s="1"/>
  <c r="B42" i="15"/>
  <c r="E42" i="15" s="1"/>
  <c r="C26" i="15"/>
  <c r="G26" i="15" s="1"/>
  <c r="H26" i="15" s="1"/>
  <c r="C21" i="15"/>
  <c r="G21" i="15" s="1"/>
  <c r="H21" i="15" s="1"/>
  <c r="C23" i="15"/>
  <c r="G23" i="15" s="1"/>
  <c r="H23" i="15" s="1"/>
  <c r="D25" i="15"/>
  <c r="I25" i="15" s="1"/>
  <c r="J25" i="15" s="1"/>
  <c r="D46" i="15"/>
  <c r="I46" i="15" s="1"/>
  <c r="D12" i="15"/>
  <c r="I12" i="15" s="1"/>
  <c r="J12" i="15" s="1"/>
  <c r="D39" i="15"/>
  <c r="I39" i="15" s="1"/>
  <c r="B13" i="15"/>
  <c r="C24" i="15"/>
  <c r="G24" i="15" s="1"/>
  <c r="H24" i="15" s="1"/>
  <c r="D40" i="15"/>
  <c r="I40" i="15" s="1"/>
  <c r="B26" i="15"/>
  <c r="D26" i="15"/>
  <c r="I26" i="15" s="1"/>
  <c r="J26" i="15" s="1"/>
  <c r="C37" i="15"/>
  <c r="G37" i="15" s="1"/>
  <c r="C51" i="15"/>
  <c r="G51" i="15" s="1"/>
  <c r="C15" i="15"/>
  <c r="G15" i="15" s="1"/>
  <c r="H15" i="15" s="1"/>
  <c r="C25" i="15"/>
  <c r="G25" i="15" s="1"/>
  <c r="H25" i="15" s="1"/>
  <c r="D37" i="15"/>
  <c r="I37" i="15" s="1"/>
  <c r="B28" i="15"/>
  <c r="D19" i="15"/>
  <c r="I19" i="15" s="1"/>
  <c r="J19" i="15" s="1"/>
  <c r="D27" i="15"/>
  <c r="I27" i="15" s="1"/>
  <c r="J27" i="15" s="1"/>
  <c r="B46" i="15"/>
  <c r="E46" i="15" s="1"/>
  <c r="C40" i="15"/>
  <c r="G40" i="15" s="1"/>
  <c r="C48" i="15"/>
  <c r="G48" i="15" s="1"/>
  <c r="C14" i="15"/>
  <c r="G14" i="15" s="1"/>
  <c r="H14" i="15" s="1"/>
  <c r="C12" i="15"/>
  <c r="G12" i="15" s="1"/>
  <c r="H12" i="15" s="1"/>
  <c r="B43" i="15"/>
  <c r="E43" i="15" s="1"/>
  <c r="D48" i="15"/>
  <c r="I48" i="15" s="1"/>
  <c r="D16" i="15"/>
  <c r="I16" i="15" s="1"/>
  <c r="J16" i="15" s="1"/>
  <c r="C35" i="15"/>
  <c r="G35" i="15" s="1"/>
  <c r="B12" i="15"/>
  <c r="E12" i="15" s="1"/>
  <c r="F12" i="15" s="1"/>
  <c r="B37" i="15"/>
  <c r="E37" i="15" s="1"/>
  <c r="D41" i="15"/>
  <c r="I41" i="15" s="1"/>
  <c r="B25" i="15"/>
  <c r="C28" i="15"/>
  <c r="G28" i="15" s="1"/>
  <c r="H28" i="15" s="1"/>
  <c r="D44" i="15"/>
  <c r="I44" i="15" s="1"/>
  <c r="D14" i="15"/>
  <c r="I14" i="15" s="1"/>
  <c r="J14" i="15" s="1"/>
  <c r="D28" i="15"/>
  <c r="I28" i="15" s="1"/>
  <c r="J28" i="15" s="1"/>
  <c r="C41" i="15"/>
  <c r="G41" i="15" s="1"/>
  <c r="B15" i="15"/>
  <c r="C17" i="15"/>
  <c r="G17" i="15" s="1"/>
  <c r="H17" i="15" s="1"/>
  <c r="C27" i="15"/>
  <c r="G27" i="15" s="1"/>
  <c r="H27" i="15" s="1"/>
  <c r="B16" i="15"/>
  <c r="D13" i="15"/>
  <c r="I13" i="15" s="1"/>
  <c r="J13" i="15" s="1"/>
  <c r="D21" i="15"/>
  <c r="I21" i="15" s="1"/>
  <c r="J21" i="15" s="1"/>
  <c r="B35" i="15"/>
  <c r="E35" i="15" s="1"/>
  <c r="B50" i="15"/>
  <c r="E50" i="15" s="1"/>
  <c r="C42" i="15"/>
  <c r="G42" i="15" s="1"/>
  <c r="C50" i="15"/>
  <c r="G50" i="15" s="1"/>
  <c r="B39" i="15"/>
  <c r="E39" i="15" s="1"/>
  <c r="C18" i="15"/>
  <c r="G18" i="15" s="1"/>
  <c r="H18" i="15" s="1"/>
  <c r="B51" i="15"/>
  <c r="E51" i="15" s="1"/>
  <c r="B14" i="15"/>
  <c r="D24" i="15"/>
  <c r="I24" i="15" s="1"/>
  <c r="J24" i="15" s="1"/>
  <c r="C39" i="15"/>
  <c r="G39" i="15" s="1"/>
  <c r="B19" i="15"/>
  <c r="B49" i="15"/>
  <c r="E49" i="15" s="1"/>
  <c r="D45" i="15"/>
  <c r="I45" i="15" s="1"/>
  <c r="C16" i="15"/>
  <c r="G16" i="15" s="1"/>
  <c r="H16" i="15" s="1"/>
  <c r="B47" i="15"/>
  <c r="E47" i="15" s="1"/>
  <c r="D50" i="15"/>
  <c r="I50" i="15" s="1"/>
  <c r="D18" i="15"/>
  <c r="I18" i="15" s="1"/>
  <c r="J18" i="15" s="1"/>
  <c r="B40" i="15"/>
  <c r="E40" i="15" s="1"/>
  <c r="C45" i="15"/>
  <c r="G45" i="15" s="1"/>
  <c r="B23" i="15"/>
  <c r="C19" i="15"/>
  <c r="G19" i="15" s="1"/>
  <c r="H19" i="15" s="1"/>
  <c r="B41" i="15"/>
  <c r="E41" i="15" s="1"/>
  <c r="B20" i="15"/>
  <c r="D15" i="15"/>
  <c r="I15" i="15" s="1"/>
  <c r="J15" i="15" s="1"/>
  <c r="D23" i="15"/>
  <c r="I23" i="15" s="1"/>
  <c r="J23" i="15" s="1"/>
  <c r="B38" i="15"/>
  <c r="E38" i="15" s="1"/>
  <c r="C36" i="15"/>
  <c r="G36" i="15" s="1"/>
  <c r="C44" i="15"/>
  <c r="G44" i="15" s="1"/>
  <c r="B21" i="15"/>
  <c r="D20" i="15"/>
  <c r="I20" i="15" s="1"/>
  <c r="J20" i="15" s="1"/>
  <c r="C22" i="15"/>
  <c r="G22" i="15" s="1"/>
  <c r="H22" i="15" s="1"/>
  <c r="D38" i="15"/>
  <c r="I38" i="15" s="1"/>
  <c r="B22" i="15"/>
  <c r="B36" i="15"/>
  <c r="E36" i="15" s="1"/>
  <c r="C43" i="15"/>
  <c r="G43" i="15" s="1"/>
  <c r="C13" i="15"/>
  <c r="G13" i="15" s="1"/>
  <c r="H13" i="15" s="1"/>
  <c r="D35" i="15"/>
  <c r="I35" i="15" s="1"/>
  <c r="D47" i="15"/>
  <c r="I47" i="15" s="1"/>
  <c r="D49" i="15"/>
  <c r="I49" i="15" s="1"/>
  <c r="D43" i="15"/>
  <c r="I43" i="15" s="1"/>
  <c r="J35" i="15" l="1"/>
  <c r="J42" i="15"/>
  <c r="F41" i="15"/>
  <c r="H42" i="15"/>
  <c r="H43" i="15"/>
  <c r="J50" i="15"/>
  <c r="F50" i="15"/>
  <c r="F51" i="15"/>
  <c r="F39" i="15"/>
  <c r="F38" i="15"/>
  <c r="H39" i="15"/>
  <c r="F49" i="15"/>
  <c r="J44" i="15"/>
  <c r="H40" i="15"/>
  <c r="H37" i="15"/>
  <c r="J51" i="15"/>
  <c r="J46" i="15"/>
  <c r="H50" i="15"/>
  <c r="F43" i="15"/>
  <c r="J41" i="15"/>
  <c r="H41" i="15"/>
  <c r="J43" i="15"/>
  <c r="H51" i="15"/>
  <c r="J36" i="15"/>
  <c r="J38" i="15"/>
  <c r="F44" i="15"/>
  <c r="J37" i="15"/>
  <c r="H46" i="15"/>
  <c r="F42" i="15"/>
  <c r="H47" i="15"/>
  <c r="F37" i="15"/>
  <c r="J48" i="15"/>
  <c r="H36" i="15"/>
  <c r="F36" i="15"/>
  <c r="H49" i="15"/>
  <c r="J39" i="15"/>
  <c r="F47" i="15"/>
  <c r="H45" i="15"/>
  <c r="H48" i="15"/>
  <c r="H44" i="15"/>
  <c r="H35" i="15"/>
  <c r="F45" i="15"/>
  <c r="H38" i="15"/>
  <c r="J40" i="15"/>
  <c r="F40" i="15"/>
  <c r="J49" i="15"/>
  <c r="J47" i="15"/>
  <c r="F35" i="15"/>
  <c r="F48" i="15"/>
  <c r="F46" i="15"/>
  <c r="J45" i="15"/>
  <c r="E15" i="15" l="1"/>
  <c r="F15" i="15" s="1"/>
  <c r="E27" i="15"/>
  <c r="F27" i="15" s="1"/>
  <c r="E16" i="15"/>
  <c r="F16" i="15" s="1"/>
  <c r="E21" i="15"/>
  <c r="F21" i="15" s="1"/>
  <c r="E25" i="15"/>
  <c r="F25" i="15" s="1"/>
  <c r="E23" i="15"/>
  <c r="F23" i="15" s="1"/>
  <c r="E28" i="15"/>
  <c r="F28" i="15" s="1"/>
  <c r="E24" i="15"/>
  <c r="F24" i="15" s="1"/>
  <c r="E17" i="15"/>
  <c r="F17" i="15" s="1"/>
  <c r="E22" i="15"/>
  <c r="F22" i="15" s="1"/>
  <c r="E26" i="15"/>
  <c r="F26" i="15" s="1"/>
  <c r="E20" i="15"/>
  <c r="F20" i="15" s="1"/>
  <c r="E19" i="15"/>
  <c r="F19" i="15" s="1"/>
  <c r="E18" i="15"/>
  <c r="F18" i="15" s="1"/>
  <c r="E13" i="15"/>
  <c r="F13" i="15" s="1"/>
  <c r="E14" i="15"/>
  <c r="F14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Albrecht</author>
  </authors>
  <commentList>
    <comment ref="B4" authorId="0" shapeId="0" xr:uid="{00000000-0006-0000-0100-000001000000}">
      <text>
        <r>
          <rPr>
            <sz val="9"/>
            <color indexed="81"/>
            <rFont val="Tahoma"/>
            <family val="2"/>
          </rPr>
          <t>Laisser la cellule orange vide si le calcul s'effectue via l'option 2</t>
        </r>
      </text>
    </comment>
    <comment ref="E11" authorId="0" shapeId="0" xr:uid="{00000000-0006-0000-0100-000002000000}">
      <text>
        <r>
          <rPr>
            <sz val="9"/>
            <color indexed="81"/>
            <rFont val="Tahoma"/>
            <family val="2"/>
          </rPr>
          <t>Saisie des données de l'utilisateur dans les cellules orange</t>
        </r>
      </text>
    </comment>
    <comment ref="B22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saisir uniquement le nombre de truies allaitantes </t>
        </r>
      </text>
    </comment>
    <comment ref="B23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Saisir uniquement le nombre de truies allaitantes
</t>
        </r>
      </text>
    </comment>
    <comment ref="B2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Saisir uniquement le nombre de truies allaitantes
</t>
        </r>
      </text>
    </comment>
    <comment ref="B25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Saisir uniquement le nombre de truies allaitantes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200-000001000000}">
      <text>
        <r>
          <rPr>
            <sz val="8"/>
            <color indexed="81"/>
            <rFont val="Tahoma"/>
            <family val="2"/>
          </rPr>
          <t>Saisie utilisateur dans les cellules orange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300-000001000000}">
      <text>
        <r>
          <rPr>
            <sz val="8"/>
            <color indexed="81"/>
            <rFont val="Tahoma"/>
            <family val="2"/>
          </rPr>
          <t>Saisie utilisateur dans les cellules orange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400-000001000000}">
      <text>
        <r>
          <rPr>
            <sz val="8"/>
            <color indexed="81"/>
            <rFont val="Tahoma"/>
            <family val="2"/>
          </rPr>
          <t>Saisie utilisateur dans les cellules orange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500-000001000000}">
      <text>
        <r>
          <rPr>
            <sz val="8"/>
            <color indexed="81"/>
            <rFont val="Tahoma"/>
            <family val="2"/>
          </rPr>
          <t>Saisie utilisateur dans les cellules orange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600-000001000000}">
      <text>
        <r>
          <rPr>
            <sz val="8"/>
            <color indexed="81"/>
            <rFont val="Tahoma"/>
            <family val="2"/>
          </rPr>
          <t>Saisie utilisateur dans les cellules orange</t>
        </r>
      </text>
    </comment>
  </commentList>
</comments>
</file>

<file path=xl/sharedStrings.xml><?xml version="1.0" encoding="utf-8"?>
<sst xmlns="http://schemas.openxmlformats.org/spreadsheetml/2006/main" count="247" uniqueCount="111">
  <si>
    <t>[kg N /ha/a]</t>
  </si>
  <si>
    <t>Total</t>
  </si>
  <si>
    <t>[m]</t>
  </si>
  <si>
    <t>[mm/s]</t>
  </si>
  <si>
    <t>Rihm B., Urech M., Peter K., 2009: Mapping Ammonia Emissions and Concentrations for Switzerland – Effects on Lichen Vegetation. In: Sutton M., Reis S., Baker S. (Eds.): Atmospheric Ammonia – Detecting emission changes and environmental impacts. Results of an Expert Workshop under the Convention on Long-range Transboundary Air Pollution. Springer, ISBN: 978-1-4020-9120-9. p. 87-92.</t>
  </si>
  <si>
    <t>Efakt</t>
  </si>
  <si>
    <t>Info</t>
  </si>
  <si>
    <t>Profil 1</t>
  </si>
  <si>
    <t>Profil 2</t>
  </si>
  <si>
    <t>Profil 3</t>
  </si>
  <si>
    <t>kg N/a</t>
  </si>
  <si>
    <t>Outil d’estimation et d’évaluation des charges d’azote occasionnées par des étables dans des écosystèmes proches de l’état naturel</t>
  </si>
  <si>
    <t>L'essentiel en bref</t>
  </si>
  <si>
    <t>Champs sur fond orange = champs de saisie</t>
  </si>
  <si>
    <t>Autres informations</t>
  </si>
  <si>
    <r>
      <t>Affaiblissement de la concentration de NH</t>
    </r>
    <r>
      <rPr>
        <b/>
        <vertAlign val="subscript"/>
        <sz val="11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 xml:space="preserve"> avec l’accroissement de la distance à la source des émissions</t>
    </r>
  </si>
  <si>
    <t>Les immissions sont calculées pour trois profils de dispersion.</t>
  </si>
  <si>
    <t>Références bibliographiques</t>
  </si>
  <si>
    <t>Garantie</t>
  </si>
  <si>
    <t>Calcul des émissions</t>
  </si>
  <si>
    <t>Description</t>
  </si>
  <si>
    <t>Nbre animaux</t>
  </si>
  <si>
    <t>Emissions NH3</t>
  </si>
  <si>
    <t>[kg N/a animal]</t>
  </si>
  <si>
    <t>[kg N/a]</t>
  </si>
  <si>
    <t>Supplément (non utilisé)</t>
  </si>
  <si>
    <t>Efakt épandage</t>
  </si>
  <si>
    <t>Haut-marais</t>
  </si>
  <si>
    <t>Charge critique N</t>
  </si>
  <si>
    <t>Distance [m]</t>
  </si>
  <si>
    <t>Dépassement de la charge critique [kg N /ha/a]</t>
  </si>
  <si>
    <t>Bas-marais (rich fen)</t>
  </si>
  <si>
    <t>Input pour les calculs</t>
  </si>
  <si>
    <t>Distance</t>
  </si>
  <si>
    <t>Remarques</t>
  </si>
  <si>
    <t>niveau critique d’ammoniac, charge critique d’azote).</t>
  </si>
  <si>
    <t>Poules pondeuses, élevage au sol, pas de pâturage</t>
  </si>
  <si>
    <t>Poulets de chair, poules pondeuses, élevage au sol, pas de pâturage</t>
  </si>
  <si>
    <t>Les émissions générées par les pâturages et l'épandage des engrais de ferme ne sont pas utilisées. Elles ne sont indiquées ici qu'à titre informatif.</t>
  </si>
  <si>
    <r>
      <t>Les émissions et les immissions sont, respectivement, des sommes et des moyennes annuelles (pour la concentration de NH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).</t>
    </r>
  </si>
  <si>
    <t>Vent Plateau direction dominante (NE-SW)</t>
  </si>
  <si>
    <t>Constantes</t>
  </si>
  <si>
    <t>Bibliographie (Asman &amp; Jaarsveld 1990)</t>
  </si>
  <si>
    <t>Charges d’azote consécutives aux émissions d’ammoniac produites dans les étables</t>
  </si>
  <si>
    <t>Sur mandat de l'Office fédéral de l'environnement (OFEV), div. Protection de l'air et produits chimiques</t>
  </si>
  <si>
    <t>De plus amples informations, les références bibliographiques, etc., figurent dans le document joint :</t>
  </si>
  <si>
    <r>
      <t>Deux options existent pour calculer les émissions de NH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par installation :</t>
    </r>
  </si>
  <si>
    <t>Option 1 : Les émissions sont calculées dans Agrammon (http://www.agrammon.ch/). La valeur qui en résulte pour les émissions des étables/cours extérieures et des stocks d’engrais de ferme est reportée dans la feuille de calcul « Émissions ».</t>
  </si>
  <si>
    <t>Les immissions et les dépassements des niveaux et des charges critiques sont automatiquement calculés dans les feuilles de calcul « Immissions » sur la base des émissions.</t>
  </si>
  <si>
    <r>
      <t>1</t>
    </r>
    <r>
      <rPr>
        <b/>
        <vertAlign val="superscript"/>
        <sz val="11"/>
        <color theme="1"/>
        <rFont val="Arial"/>
        <family val="2"/>
      </rPr>
      <t>re</t>
    </r>
    <r>
      <rPr>
        <b/>
        <sz val="11"/>
        <color theme="1"/>
        <rFont val="Arial"/>
        <family val="2"/>
      </rPr>
      <t xml:space="preserve"> étape : Feuille de calcul « Émissions »</t>
    </r>
  </si>
  <si>
    <r>
      <t>2</t>
    </r>
    <r>
      <rPr>
        <b/>
        <vertAlign val="superscript"/>
        <sz val="11"/>
        <color rgb="FF000000"/>
        <rFont val="Arial"/>
        <family val="2"/>
      </rPr>
      <t>e</t>
    </r>
    <r>
      <rPr>
        <b/>
        <sz val="11"/>
        <color rgb="FF000000"/>
        <rFont val="Arial"/>
        <family val="2"/>
      </rPr>
      <t xml:space="preserve"> étape : Feuilles de calcul « Immissions dans [type d'écosystème] »</t>
    </r>
  </si>
  <si>
    <t>Si nécessaire : modification des propriétés de l’écosystème considéré (nom, vitesse de déposition spécifique à l’écosystème (Vdep) pour l’ammoniac,</t>
  </si>
  <si>
    <r>
      <t>Les immissions (concentration de NH</t>
    </r>
    <r>
      <rPr>
        <vertAlign val="sub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et dépôts de N) et les dépassements des niveaux et des charges critiques sont calculés automatiquement pour des distances entre 50 et 1000 m.</t>
    </r>
  </si>
  <si>
    <t>Si nécessaire, des feuilles de calcul supplémentaires peuvent être créées pour les immissions en copiant l'une des feuilles existantes.</t>
  </si>
  <si>
    <t>Feuille de calcul « Constantes internes »</t>
  </si>
  <si>
    <r>
      <t>Constantes, y c. les profils de dispersion (voir ci-dessous), servant à calculer les immissions (concentration de NH</t>
    </r>
    <r>
      <rPr>
        <vertAlign val="sub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, dépôt de N).</t>
    </r>
  </si>
  <si>
    <t>Profil 1 : concentrique (figure de gauche)</t>
  </si>
  <si>
    <t xml:space="preserve">Profil 2 : parallèle au vent dominant sur le Plateau suisse (figure de droite) </t>
  </si>
  <si>
    <t>Profil 3 : perpendiculaire au vent dominant sur le Plateau suisse (figure de droite)</t>
  </si>
  <si>
    <t>Meteotest garantit à ses clients un traitement soigné et compétent des mandats. Toute responsabilité, notamment pour des dommages indirects, est exclue dans les limites de la recevabilité juridique.</t>
  </si>
  <si>
    <t>Option 1 : calcul des émissions par Agrammon</t>
  </si>
  <si>
    <t>Option 2 : calcul simplifié des émissions</t>
  </si>
  <si>
    <t xml:space="preserve">Efakt étable/cour ext. </t>
  </si>
  <si>
    <t>Efakt stocks</t>
  </si>
  <si>
    <r>
      <t>Émissions NH</t>
    </r>
    <r>
      <rPr>
        <b/>
        <vertAlign val="subscript"/>
        <sz val="10"/>
        <color theme="1"/>
        <rFont val="Arial"/>
        <family val="2"/>
      </rPr>
      <t>3</t>
    </r>
  </si>
  <si>
    <t>Remarques :</t>
  </si>
  <si>
    <t>Les émissions générées par les étables/cours extérieures et le stockage des engrais de ferme sont utilisées pour calculer les immissions au voisinage de l'installation.</t>
  </si>
  <si>
    <r>
      <t>Vdep NH</t>
    </r>
    <r>
      <rPr>
        <vertAlign val="subscript"/>
        <sz val="10"/>
        <rFont val="Arial"/>
        <family val="2"/>
      </rPr>
      <t>3</t>
    </r>
  </si>
  <si>
    <r>
      <t>Niveau critique NH</t>
    </r>
    <r>
      <rPr>
        <vertAlign val="subscript"/>
        <sz val="10"/>
        <rFont val="Arial"/>
        <family val="2"/>
      </rPr>
      <t>3</t>
    </r>
  </si>
  <si>
    <r>
      <t>[µg NH3 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</si>
  <si>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Émissions considérées :</t>
  </si>
  <si>
    <r>
      <t>Concentration NH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[µg NH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]</t>
    </r>
  </si>
  <si>
    <r>
      <t>Dépassement du niveau critique [µg/m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]</t>
    </r>
  </si>
  <si>
    <r>
      <t>Dépôt de NH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[kg N /ha/a]</t>
    </r>
  </si>
  <si>
    <r>
      <t>[µg NH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</si>
  <si>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Prairie sèche</t>
  </si>
  <si>
    <t>Forêt de feuillus</t>
  </si>
  <si>
    <t>Forêt de résineux</t>
  </si>
  <si>
    <r>
      <t>Concentrations de NH</t>
    </r>
    <r>
      <rPr>
        <b/>
        <vertAlign val="sub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 xml:space="preserve"> en fonction de la distance d'une source d'émissions pour 3 profils de vent </t>
    </r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</si>
  <si>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</si>
  <si>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NH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-Profil 1: moyenne</t>
    </r>
  </si>
  <si>
    <r>
      <t>NH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-Profil 2: parallèle</t>
    </r>
  </si>
  <si>
    <r>
      <t>NH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-Profil 3: perpendiculaire</t>
    </r>
  </si>
  <si>
    <t>Vent Plateau direction perpendiculaire (NW-SE)</t>
  </si>
  <si>
    <r>
      <t>Conversion kg N/a en kg NH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/a</t>
    </r>
  </si>
  <si>
    <r>
      <t>Conversion de
[mm/s microgr NH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] en [kg N/ha/a]</t>
    </r>
  </si>
  <si>
    <r>
      <t>Les profils de dispersion de NH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indiquent la concentration de NH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qui est produite à une distance donnée de la source des émissions par l'émission de 1 kg NH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(source ponctuelle à 3 m au-dessus du sol).</t>
    </r>
  </si>
  <si>
    <t>Attention : pour des distances &lt; 100 m, les profils 2 et 3 sont calculés par extrapolation à l'aide de la méthode simplifiée (rapport constant au profil 1).</t>
  </si>
  <si>
    <t>Asman, W. A. H. and Van Jaarsveld, H. A., 1990: A Variable-resolution Statistical Transport Model Applied for Ammonia and Ammonium, National Institute of Public Health and Environmental Protection (RIVM), Bilthoven, The Netherlands.</t>
  </si>
  <si>
    <t>Vache laitière, étable à stabulation libre, pas de pâturage, stock de lisier pas couvert</t>
  </si>
  <si>
    <t>Vache laitière, étable à stabulation libre, pas de pâturage, stock de lisier couvert</t>
  </si>
  <si>
    <t>Vache laitière, étable à stabulation entravée, pas de pâturage, stock de lisier pas couvert</t>
  </si>
  <si>
    <t>Vache laitière, étable à stabulation entravée, pas de pâturage, stock de lisier couvert</t>
  </si>
  <si>
    <t>Les facteurs d'émission (Efakt) sont des moyennes typiques en suisses (pour données précises voir rapport relatif à l’outil Excel)</t>
  </si>
  <si>
    <t>Poules pondeuses, tapis d'évacuation du fumier sans séchage sur tapis à fiente, 
pas de pâturage</t>
  </si>
  <si>
    <t>Poules pondeuses, tapis d'évacuation du fumier avec séchage sur tapis à fiente, 
pas de pâturage</t>
  </si>
  <si>
    <t>Meteotest, 06.03.2017, Beat Rihm et Simon Albrecht-Widler</t>
  </si>
  <si>
    <t xml:space="preserve">Kupper T., 2017: Berechnung NH3 Emissionen für Meteotest 20170301.xls. Datenlieferung per Mail vom 01. März 2017. Berner Fachhochschule. Hochschule für Agrar-, Forst- und Lebensmittelwissenschaften. Zollikofen. </t>
  </si>
  <si>
    <r>
      <t>Option 2 : Les nombres d’animaux de l’installation sont saisis dans la feuille de calcul « Émissions ». Les émissions de NH</t>
    </r>
    <r>
      <rPr>
        <vertAlign val="sub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y sont calculées de manière simplifiée à l’ai</t>
    </r>
    <r>
      <rPr>
        <sz val="10"/>
        <color theme="1"/>
        <rFont val="Arial"/>
        <family val="2"/>
      </rPr>
      <t>de des facteurs</t>
    </r>
    <r>
      <rPr>
        <sz val="10"/>
        <color rgb="FF000000"/>
        <rFont val="Arial"/>
        <family val="2"/>
      </rPr>
      <t xml:space="preserve"> d’émission typiques en Suisse.</t>
    </r>
  </si>
  <si>
    <t>Porc à l'engrais, étable conventionnelle, aliments fourragers NPr ; stock de lisier pas couvert</t>
  </si>
  <si>
    <t>Porc à l'engrais, étable conventionnelle, aliments fourragers NPr ; stock de lisier couvert</t>
  </si>
  <si>
    <t>Porc à l'engrais, étable labellisée, aliments fourragers NPr ; stock de lisier pas couvert</t>
  </si>
  <si>
    <t>Porc à l'engrais, étable labellisée, aliments fourragers NPr ; stock de lisier couvert</t>
  </si>
  <si>
    <t>Truies allaitantes, une unité de reproduction (y c. porcelet jusqu'à 8 kg + 4 truies gestantes + 13 porcelets sevrés), étable conventionnelle, aliments fourragers NPr ; stock de lisier pas couvert</t>
  </si>
  <si>
    <t>Truies allaitantes, une unité de reproduction (y c. porcelet jusqu'à 8 kg + 4 truies gestantes + 13 porcelets sevrés), étable conventionnelle, aliments fourragers NPr ; stock de lisier couvert</t>
  </si>
  <si>
    <t>Truies allaitantes, une unité de reproduction (y c. porcelet jusqu'à 8 kg + 4 truies gestantes + 13 porcelets sevrés), étable labellisée, aliments fourragers NPr ; stock de lisier pas couvert</t>
  </si>
  <si>
    <t>Truies allaitantes, une unité de reproduction (y c. porcelet jusqu'à 8 kg + 4 truies gestantes + 13 porcelets sevrés), étable labellisée, aliments fourragers NPr ; stock de lisier couvert</t>
  </si>
  <si>
    <t>Concentrations produites uniquement par l'installation analysée</t>
  </si>
  <si>
    <t>Dépôts générés uniquement par l'installation analysée</t>
  </si>
  <si>
    <t>Abschätzung_N-Belastung_durch_Ställe.pdf</t>
  </si>
  <si>
    <t>Cet outil ne remplace pas une prévision des immissions conformément à l'article 28 de l'OPair.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</si>
</sst>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"/>
    <numFmt numFmtId="166" formatCode="0.0000"/>
  </numFmts>
  <fonts count="4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10"/>
      <color theme="0" tint="-0.499984740745262"/>
      <name val="Arial"/>
      <family val="2"/>
    </font>
    <font>
      <sz val="8"/>
      <color indexed="81"/>
      <name val="Tahoma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u/>
      <sz val="12"/>
      <color theme="1"/>
      <name val="Arial"/>
      <family val="2"/>
    </font>
    <font>
      <b/>
      <sz val="10"/>
      <color rgb="FF3F3F3F"/>
      <name val="Arial"/>
      <family val="2"/>
    </font>
    <font>
      <b/>
      <sz val="10"/>
      <color rgb="FF3F3F76"/>
      <name val="Arial"/>
      <family val="2"/>
    </font>
    <font>
      <sz val="10"/>
      <color rgb="FF3F3F3F"/>
      <name val="Arial"/>
      <family val="2"/>
    </font>
    <font>
      <sz val="10"/>
      <color rgb="FF3F3F76"/>
      <name val="Arial"/>
      <family val="2"/>
    </font>
    <font>
      <b/>
      <sz val="10"/>
      <name val="Arial"/>
      <family val="2"/>
    </font>
    <font>
      <b/>
      <sz val="12"/>
      <color rgb="FF3F3F3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0" tint="-0.499984740745262"/>
      <name val="Arial"/>
      <family val="2"/>
    </font>
    <font>
      <vertAlign val="subscript"/>
      <sz val="10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bscript"/>
      <sz val="10"/>
      <color theme="1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0"/>
      <name val="Arial"/>
      <family val="2"/>
    </font>
    <font>
      <i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0" borderId="0"/>
    <xf numFmtId="0" fontId="5" fillId="3" borderId="7" applyNumberFormat="0" applyAlignment="0" applyProtection="0"/>
    <xf numFmtId="0" fontId="1" fillId="0" borderId="0"/>
    <xf numFmtId="0" fontId="41" fillId="0" borderId="0" applyNumberFormat="0" applyFill="0" applyBorder="0" applyAlignment="0" applyProtection="0"/>
  </cellStyleXfs>
  <cellXfs count="152">
    <xf numFmtId="0" fontId="0" fillId="0" borderId="0" xfId="0"/>
    <xf numFmtId="0" fontId="3" fillId="0" borderId="0" xfId="2"/>
    <xf numFmtId="0" fontId="6" fillId="0" borderId="0" xfId="2" applyFont="1" applyAlignment="1">
      <alignment horizontal="left"/>
    </xf>
    <xf numFmtId="0" fontId="4" fillId="6" borderId="0" xfId="2" applyFont="1" applyFill="1"/>
    <xf numFmtId="0" fontId="3" fillId="0" borderId="11" xfId="2" applyBorder="1"/>
    <xf numFmtId="0" fontId="3" fillId="0" borderId="12" xfId="2" applyBorder="1"/>
    <xf numFmtId="0" fontId="3" fillId="0" borderId="13" xfId="2" applyBorder="1"/>
    <xf numFmtId="0" fontId="7" fillId="0" borderId="0" xfId="0" applyFont="1"/>
    <xf numFmtId="0" fontId="10" fillId="0" borderId="0" xfId="0" applyFont="1" applyAlignment="1">
      <alignment vertical="top" wrapText="1"/>
    </xf>
    <xf numFmtId="0" fontId="13" fillId="6" borderId="0" xfId="0" applyFont="1" applyFill="1"/>
    <xf numFmtId="0" fontId="10" fillId="6" borderId="0" xfId="0" applyFont="1" applyFill="1" applyAlignment="1">
      <alignment vertical="top" wrapText="1"/>
    </xf>
    <xf numFmtId="0" fontId="10" fillId="6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6" borderId="0" xfId="0" applyFont="1" applyFill="1"/>
    <xf numFmtId="0" fontId="0" fillId="0" borderId="0" xfId="0" applyAlignment="1">
      <alignment vertical="center"/>
    </xf>
    <xf numFmtId="0" fontId="3" fillId="0" borderId="0" xfId="2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12" xfId="0" applyBorder="1" applyAlignment="1">
      <alignment horizontal="justify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justify" vertical="center"/>
    </xf>
    <xf numFmtId="1" fontId="0" fillId="0" borderId="13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13" fillId="8" borderId="0" xfId="0" applyFont="1" applyFill="1" applyAlignment="1">
      <alignment vertical="center"/>
    </xf>
    <xf numFmtId="0" fontId="19" fillId="5" borderId="12" xfId="1" applyFont="1" applyFill="1" applyBorder="1" applyAlignment="1" applyProtection="1">
      <alignment vertical="center"/>
      <protection locked="0"/>
    </xf>
    <xf numFmtId="0" fontId="19" fillId="5" borderId="13" xfId="1" applyFont="1" applyFill="1" applyBorder="1" applyAlignment="1" applyProtection="1">
      <alignment vertical="center"/>
      <protection locked="0"/>
    </xf>
    <xf numFmtId="165" fontId="3" fillId="0" borderId="5" xfId="2" applyNumberFormat="1" applyBorder="1"/>
    <xf numFmtId="165" fontId="3" fillId="0" borderId="6" xfId="0" applyNumberFormat="1" applyFont="1" applyBorder="1"/>
    <xf numFmtId="165" fontId="3" fillId="0" borderId="4" xfId="0" applyNumberFormat="1" applyFont="1" applyBorder="1"/>
    <xf numFmtId="165" fontId="3" fillId="0" borderId="3" xfId="2" applyNumberFormat="1" applyBorder="1"/>
    <xf numFmtId="165" fontId="3" fillId="0" borderId="0" xfId="0" applyNumberFormat="1" applyFont="1"/>
    <xf numFmtId="165" fontId="3" fillId="0" borderId="2" xfId="0" applyNumberFormat="1" applyFont="1" applyBorder="1"/>
    <xf numFmtId="165" fontId="3" fillId="0" borderId="8" xfId="2" applyNumberFormat="1" applyBorder="1"/>
    <xf numFmtId="165" fontId="3" fillId="0" borderId="9" xfId="0" applyNumberFormat="1" applyFont="1" applyBorder="1"/>
    <xf numFmtId="165" fontId="3" fillId="0" borderId="10" xfId="0" applyNumberFormat="1" applyFont="1" applyBorder="1"/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5" xfId="0" applyBorder="1" applyAlignment="1">
      <alignment vertical="top" wrapText="1"/>
    </xf>
    <xf numFmtId="166" fontId="0" fillId="0" borderId="15" xfId="0" applyNumberFormat="1" applyBorder="1" applyAlignment="1">
      <alignment vertical="top"/>
    </xf>
    <xf numFmtId="0" fontId="6" fillId="0" borderId="13" xfId="2" applyFont="1" applyBorder="1" applyAlignment="1">
      <alignment horizontal="right"/>
    </xf>
    <xf numFmtId="0" fontId="3" fillId="0" borderId="8" xfId="2" applyBorder="1" applyAlignment="1">
      <alignment horizontal="right"/>
    </xf>
    <xf numFmtId="0" fontId="3" fillId="0" borderId="9" xfId="2" applyBorder="1" applyAlignment="1">
      <alignment horizontal="right"/>
    </xf>
    <xf numFmtId="0" fontId="3" fillId="0" borderId="10" xfId="2" applyBorder="1" applyAlignment="1">
      <alignment horizontal="right"/>
    </xf>
    <xf numFmtId="164" fontId="3" fillId="0" borderId="5" xfId="2" applyNumberFormat="1" applyBorder="1"/>
    <xf numFmtId="2" fontId="3" fillId="0" borderId="4" xfId="2" applyNumberFormat="1" applyBorder="1"/>
    <xf numFmtId="164" fontId="3" fillId="0" borderId="3" xfId="2" applyNumberFormat="1" applyBorder="1"/>
    <xf numFmtId="2" fontId="3" fillId="0" borderId="2" xfId="2" applyNumberFormat="1" applyBorder="1"/>
    <xf numFmtId="164" fontId="3" fillId="0" borderId="8" xfId="2" applyNumberFormat="1" applyBorder="1"/>
    <xf numFmtId="2" fontId="3" fillId="0" borderId="10" xfId="2" applyNumberFormat="1" applyBorder="1"/>
    <xf numFmtId="2" fontId="3" fillId="0" borderId="5" xfId="3" applyNumberFormat="1" applyFont="1" applyFill="1" applyBorder="1"/>
    <xf numFmtId="2" fontId="3" fillId="0" borderId="6" xfId="3" applyNumberFormat="1" applyFont="1" applyFill="1" applyBorder="1"/>
    <xf numFmtId="2" fontId="3" fillId="0" borderId="4" xfId="3" applyNumberFormat="1" applyFont="1" applyFill="1" applyBorder="1"/>
    <xf numFmtId="2" fontId="3" fillId="0" borderId="3" xfId="3" applyNumberFormat="1" applyFont="1" applyFill="1" applyBorder="1"/>
    <xf numFmtId="2" fontId="3" fillId="0" borderId="0" xfId="3" applyNumberFormat="1" applyFont="1" applyFill="1" applyBorder="1"/>
    <xf numFmtId="2" fontId="3" fillId="0" borderId="2" xfId="3" applyNumberFormat="1" applyFont="1" applyFill="1" applyBorder="1"/>
    <xf numFmtId="2" fontId="3" fillId="0" borderId="8" xfId="3" applyNumberFormat="1" applyFont="1" applyFill="1" applyBorder="1"/>
    <xf numFmtId="2" fontId="3" fillId="0" borderId="9" xfId="3" applyNumberFormat="1" applyFont="1" applyFill="1" applyBorder="1"/>
    <xf numFmtId="2" fontId="3" fillId="0" borderId="10" xfId="3" applyNumberFormat="1" applyFont="1" applyFill="1" applyBorder="1"/>
    <xf numFmtId="164" fontId="3" fillId="0" borderId="6" xfId="2" applyNumberFormat="1" applyBorder="1"/>
    <xf numFmtId="164" fontId="3" fillId="0" borderId="0" xfId="2" applyNumberFormat="1"/>
    <xf numFmtId="164" fontId="3" fillId="0" borderId="9" xfId="2" applyNumberFormat="1" applyBorder="1"/>
    <xf numFmtId="0" fontId="3" fillId="0" borderId="3" xfId="1" applyFont="1" applyFill="1" applyBorder="1"/>
    <xf numFmtId="0" fontId="19" fillId="5" borderId="12" xfId="1" applyFont="1" applyFill="1" applyBorder="1"/>
    <xf numFmtId="0" fontId="3" fillId="0" borderId="8" xfId="1" applyFont="1" applyFill="1" applyBorder="1"/>
    <xf numFmtId="0" fontId="19" fillId="5" borderId="13" xfId="1" applyFont="1" applyFill="1" applyBorder="1"/>
    <xf numFmtId="0" fontId="3" fillId="0" borderId="5" xfId="1" applyFont="1" applyFill="1" applyBorder="1"/>
    <xf numFmtId="0" fontId="19" fillId="5" borderId="11" xfId="1" applyFont="1" applyFill="1" applyBorder="1"/>
    <xf numFmtId="0" fontId="9" fillId="0" borderId="0" xfId="2" applyFont="1"/>
    <xf numFmtId="0" fontId="22" fillId="0" borderId="0" xfId="0" applyFont="1" applyAlignment="1">
      <alignment vertical="center"/>
    </xf>
    <xf numFmtId="0" fontId="23" fillId="0" borderId="0" xfId="2" applyFont="1" applyAlignment="1">
      <alignment vertical="center"/>
    </xf>
    <xf numFmtId="2" fontId="18" fillId="0" borderId="12" xfId="3" applyNumberFormat="1" applyFont="1" applyFill="1" applyBorder="1" applyAlignment="1">
      <alignment vertical="center"/>
    </xf>
    <xf numFmtId="2" fontId="18" fillId="0" borderId="13" xfId="3" applyNumberFormat="1" applyFont="1" applyFill="1" applyBorder="1" applyAlignment="1">
      <alignment vertical="center"/>
    </xf>
    <xf numFmtId="4" fontId="21" fillId="3" borderId="7" xfId="3" applyNumberFormat="1" applyFont="1" applyAlignment="1">
      <alignment vertical="center"/>
    </xf>
    <xf numFmtId="0" fontId="21" fillId="3" borderId="7" xfId="3" applyFont="1" applyAlignment="1">
      <alignment vertical="center"/>
    </xf>
    <xf numFmtId="4" fontId="16" fillId="7" borderId="15" xfId="3" applyNumberFormat="1" applyFont="1" applyFill="1" applyBorder="1" applyAlignment="1">
      <alignment vertical="center"/>
    </xf>
    <xf numFmtId="0" fontId="16" fillId="7" borderId="15" xfId="3" applyFont="1" applyFill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0" borderId="11" xfId="3" applyFont="1" applyFill="1" applyBorder="1" applyAlignment="1">
      <alignment vertical="center"/>
    </xf>
    <xf numFmtId="1" fontId="11" fillId="0" borderId="13" xfId="0" applyNumberFormat="1" applyFont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16" fillId="3" borderId="15" xfId="3" applyFont="1" applyBorder="1" applyAlignment="1">
      <alignment horizontal="right" vertical="center"/>
    </xf>
    <xf numFmtId="0" fontId="16" fillId="3" borderId="15" xfId="3" applyFont="1" applyBorder="1" applyAlignment="1">
      <alignment vertical="center"/>
    </xf>
    <xf numFmtId="4" fontId="16" fillId="3" borderId="7" xfId="3" applyNumberFormat="1" applyFont="1" applyAlignment="1">
      <alignment vertical="center"/>
    </xf>
    <xf numFmtId="0" fontId="16" fillId="3" borderId="7" xfId="3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0" fillId="6" borderId="0" xfId="0" applyFill="1"/>
    <xf numFmtId="0" fontId="0" fillId="5" borderId="0" xfId="0" applyFill="1"/>
    <xf numFmtId="0" fontId="7" fillId="5" borderId="15" xfId="0" applyFont="1" applyFill="1" applyBorder="1" applyAlignment="1" applyProtection="1">
      <alignment vertical="center"/>
      <protection locked="0"/>
    </xf>
    <xf numFmtId="0" fontId="16" fillId="8" borderId="15" xfId="3" applyFont="1" applyFill="1" applyBorder="1" applyAlignment="1">
      <alignment vertical="center"/>
    </xf>
    <xf numFmtId="0" fontId="20" fillId="0" borderId="11" xfId="2" applyFont="1" applyBorder="1" applyAlignment="1">
      <alignment horizontal="right"/>
    </xf>
    <xf numFmtId="0" fontId="20" fillId="4" borderId="5" xfId="2" applyFont="1" applyFill="1" applyBorder="1" applyAlignment="1">
      <alignment horizontal="right"/>
    </xf>
    <xf numFmtId="0" fontId="20" fillId="4" borderId="6" xfId="2" applyFont="1" applyFill="1" applyBorder="1" applyAlignment="1">
      <alignment horizontal="right"/>
    </xf>
    <xf numFmtId="0" fontId="20" fillId="4" borderId="4" xfId="2" applyFont="1" applyFill="1" applyBorder="1" applyAlignment="1">
      <alignment horizontal="right"/>
    </xf>
    <xf numFmtId="0" fontId="20" fillId="4" borderId="11" xfId="2" applyFont="1" applyFill="1" applyBorder="1"/>
    <xf numFmtId="0" fontId="20" fillId="4" borderId="12" xfId="2" applyFont="1" applyFill="1" applyBorder="1"/>
    <xf numFmtId="0" fontId="20" fillId="4" borderId="13" xfId="2" applyFont="1" applyFill="1" applyBorder="1"/>
    <xf numFmtId="0" fontId="0" fillId="6" borderId="0" xfId="0" applyFill="1" applyAlignment="1">
      <alignment horizontal="left" vertical="top" wrapText="1"/>
    </xf>
    <xf numFmtId="0" fontId="16" fillId="7" borderId="17" xfId="3" applyFont="1" applyFill="1" applyBorder="1" applyAlignment="1">
      <alignment horizontal="center"/>
    </xf>
    <xf numFmtId="0" fontId="16" fillId="7" borderId="14" xfId="3" applyFont="1" applyFill="1" applyBorder="1" applyAlignment="1">
      <alignment horizontal="center"/>
    </xf>
    <xf numFmtId="0" fontId="16" fillId="7" borderId="16" xfId="3" applyFont="1" applyFill="1" applyBorder="1" applyAlignment="1">
      <alignment horizontal="center"/>
    </xf>
    <xf numFmtId="0" fontId="3" fillId="7" borderId="11" xfId="2" applyFill="1" applyBorder="1" applyAlignment="1">
      <alignment horizontal="right"/>
    </xf>
    <xf numFmtId="0" fontId="16" fillId="7" borderId="5" xfId="3" applyFont="1" applyFill="1" applyBorder="1" applyAlignment="1">
      <alignment horizontal="right"/>
    </xf>
    <xf numFmtId="0" fontId="16" fillId="7" borderId="6" xfId="3" applyFont="1" applyFill="1" applyBorder="1" applyAlignment="1">
      <alignment horizontal="right"/>
    </xf>
    <xf numFmtId="0" fontId="16" fillId="7" borderId="4" xfId="3" applyFont="1" applyFill="1" applyBorder="1" applyAlignment="1">
      <alignment horizontal="right"/>
    </xf>
    <xf numFmtId="0" fontId="19" fillId="0" borderId="12" xfId="1" applyFont="1" applyFill="1" applyBorder="1" applyAlignment="1" applyProtection="1">
      <alignment vertical="center"/>
      <protection locked="0"/>
    </xf>
    <xf numFmtId="0" fontId="0" fillId="0" borderId="0" xfId="0" quotePrefix="1"/>
    <xf numFmtId="0" fontId="20" fillId="0" borderId="0" xfId="2" applyFont="1"/>
    <xf numFmtId="0" fontId="3" fillId="11" borderId="14" xfId="2" applyFill="1" applyBorder="1"/>
    <xf numFmtId="0" fontId="18" fillId="11" borderId="17" xfId="3" applyFont="1" applyFill="1" applyBorder="1" applyAlignment="1">
      <alignment horizontal="left" vertical="center"/>
    </xf>
    <xf numFmtId="0" fontId="18" fillId="11" borderId="16" xfId="3" applyFont="1" applyFill="1" applyBorder="1" applyAlignment="1">
      <alignment vertical="center"/>
    </xf>
    <xf numFmtId="0" fontId="26" fillId="6" borderId="0" xfId="0" applyFont="1" applyFill="1"/>
    <xf numFmtId="0" fontId="27" fillId="6" borderId="0" xfId="0" applyFont="1" applyFill="1" applyAlignment="1">
      <alignment wrapText="1"/>
    </xf>
    <xf numFmtId="0" fontId="28" fillId="12" borderId="0" xfId="0" applyFont="1" applyFill="1" applyAlignment="1">
      <alignment vertical="center" wrapText="1"/>
    </xf>
    <xf numFmtId="0" fontId="28" fillId="12" borderId="0" xfId="0" applyFont="1" applyFill="1" applyAlignment="1">
      <alignment vertical="center"/>
    </xf>
    <xf numFmtId="0" fontId="30" fillId="1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0" fillId="0" borderId="12" xfId="0" applyBorder="1" applyAlignment="1">
      <alignment horizontal="left" vertical="center"/>
    </xf>
    <xf numFmtId="0" fontId="33" fillId="0" borderId="12" xfId="2" applyFont="1" applyBorder="1"/>
    <xf numFmtId="0" fontId="0" fillId="0" borderId="13" xfId="2" applyFont="1" applyBorder="1"/>
    <xf numFmtId="2" fontId="0" fillId="0" borderId="12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0" fillId="0" borderId="12" xfId="0" applyBorder="1" applyAlignment="1">
      <alignment horizontal="justify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0" borderId="12" xfId="0" applyNumberFormat="1" applyFont="1" applyBorder="1" applyAlignment="1">
      <alignment vertical="center"/>
    </xf>
    <xf numFmtId="2" fontId="11" fillId="0" borderId="12" xfId="3" applyNumberFormat="1" applyFont="1" applyFill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0" fontId="7" fillId="7" borderId="17" xfId="0" applyFont="1" applyFill="1" applyBorder="1" applyAlignment="1">
      <alignment horizontal="left" vertical="top" wrapText="1"/>
    </xf>
    <xf numFmtId="0" fontId="7" fillId="7" borderId="16" xfId="0" applyFont="1" applyFill="1" applyBorder="1" applyAlignment="1">
      <alignment horizontal="left" vertical="top" wrapText="1"/>
    </xf>
    <xf numFmtId="0" fontId="16" fillId="7" borderId="17" xfId="3" applyFont="1" applyFill="1" applyBorder="1" applyAlignment="1">
      <alignment horizontal="center"/>
    </xf>
    <xf numFmtId="0" fontId="16" fillId="7" borderId="16" xfId="3" applyFont="1" applyFill="1" applyBorder="1" applyAlignment="1">
      <alignment horizontal="center"/>
    </xf>
    <xf numFmtId="0" fontId="16" fillId="7" borderId="14" xfId="3" applyFont="1" applyFill="1" applyBorder="1" applyAlignment="1">
      <alignment horizontal="center"/>
    </xf>
    <xf numFmtId="0" fontId="8" fillId="5" borderId="17" xfId="0" applyFont="1" applyFill="1" applyBorder="1" applyAlignment="1">
      <alignment horizontal="left"/>
    </xf>
    <xf numFmtId="0" fontId="8" fillId="5" borderId="16" xfId="0" applyFont="1" applyFill="1" applyBorder="1" applyAlignment="1">
      <alignment horizontal="left"/>
    </xf>
    <xf numFmtId="0" fontId="20" fillId="9" borderId="17" xfId="2" applyFont="1" applyFill="1" applyBorder="1" applyAlignment="1">
      <alignment horizontal="center"/>
    </xf>
    <xf numFmtId="0" fontId="20" fillId="9" borderId="14" xfId="2" applyFont="1" applyFill="1" applyBorder="1" applyAlignment="1">
      <alignment horizontal="center"/>
    </xf>
    <xf numFmtId="0" fontId="20" fillId="9" borderId="16" xfId="2" applyFont="1" applyFill="1" applyBorder="1" applyAlignment="1">
      <alignment horizontal="center"/>
    </xf>
    <xf numFmtId="0" fontId="20" fillId="10" borderId="17" xfId="2" applyFont="1" applyFill="1" applyBorder="1" applyAlignment="1">
      <alignment horizontal="center"/>
    </xf>
    <xf numFmtId="0" fontId="20" fillId="10" borderId="14" xfId="2" applyFont="1" applyFill="1" applyBorder="1" applyAlignment="1">
      <alignment horizontal="center"/>
    </xf>
    <xf numFmtId="0" fontId="20" fillId="10" borderId="16" xfId="2" applyFont="1" applyFill="1" applyBorder="1" applyAlignment="1">
      <alignment horizontal="center"/>
    </xf>
    <xf numFmtId="0" fontId="8" fillId="5" borderId="18" xfId="0" applyFont="1" applyFill="1" applyBorder="1" applyAlignment="1">
      <alignment horizontal="left"/>
    </xf>
    <xf numFmtId="0" fontId="8" fillId="5" borderId="19" xfId="0" applyFont="1" applyFill="1" applyBorder="1" applyAlignment="1">
      <alignment horizontal="left"/>
    </xf>
    <xf numFmtId="0" fontId="41" fillId="6" borderId="0" xfId="5" applyFill="1"/>
    <xf numFmtId="0" fontId="0" fillId="0" borderId="0" xfId="0" applyFill="1"/>
    <xf numFmtId="0" fontId="42" fillId="0" borderId="0" xfId="0" applyFont="1" applyFill="1"/>
  </cellXfs>
  <cellStyles count="6">
    <cellStyle name="Ausgabe" xfId="3" builtinId="21"/>
    <cellStyle name="Eingabe" xfId="1" builtinId="20"/>
    <cellStyle name="Link" xfId="5" builtinId="8"/>
    <cellStyle name="Standard" xfId="0" builtinId="0"/>
    <cellStyle name="Standard 2" xfId="2" xr:uid="{00000000-0005-0000-0000-000003000000}"/>
    <cellStyle name="Standard 3" xfId="4" xr:uid="{00000000-0005-0000-0000-000004000000}"/>
  </cellStyles>
  <dxfs count="0"/>
  <tableStyles count="0" defaultTableStyle="TableStyleMedium9" defaultPivotStyle="PivotStyleLight16"/>
  <colors>
    <mruColors>
      <color rgb="FFF76363"/>
      <color rgb="FFFFE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400"/>
              <a:t>Affaiblissement de la concentration de NH</a:t>
            </a:r>
            <a:r>
              <a:rPr lang="de-CH" sz="1400" baseline="-25000"/>
              <a:t>3</a:t>
            </a:r>
            <a:r>
              <a:rPr lang="de-CH" sz="1400"/>
              <a:t> avec l’accroissement de la distance à la source des émissions</a:t>
            </a:r>
            <a:r>
              <a:rPr lang="de-CH" sz="1400" baseline="0"/>
              <a:t> pour les trois profils de dispersion et pour des émissions de 1 kg NH</a:t>
            </a:r>
            <a:r>
              <a:rPr lang="de-CH" sz="1400" baseline="-25000"/>
              <a:t>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'Constantes internes'!$G$5</c:f>
              <c:strCache>
                <c:ptCount val="1"/>
                <c:pt idx="0">
                  <c:v>NH3-Profil 1: moyenne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'Constantes internes'!$B$7:$B$23</c:f>
              <c:numCache>
                <c:formatCode>General</c:formatCode>
                <c:ptCount val="17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400</c:v>
                </c:pt>
                <c:pt idx="14">
                  <c:v>600</c:v>
                </c:pt>
                <c:pt idx="15">
                  <c:v>800</c:v>
                </c:pt>
                <c:pt idx="16">
                  <c:v>1000</c:v>
                </c:pt>
              </c:numCache>
            </c:numRef>
          </c:xVal>
          <c:yVal>
            <c:numRef>
              <c:f>'Constantes internes'!$C$7:$C$23</c:f>
              <c:numCache>
                <c:formatCode>0.000000</c:formatCode>
                <c:ptCount val="17"/>
                <c:pt idx="0">
                  <c:v>4.9699999999999996E-3</c:v>
                </c:pt>
                <c:pt idx="1">
                  <c:v>3.96E-3</c:v>
                </c:pt>
                <c:pt idx="2">
                  <c:v>3.2299999999999998E-3</c:v>
                </c:pt>
                <c:pt idx="3">
                  <c:v>2.6800000000000001E-3</c:v>
                </c:pt>
                <c:pt idx="4">
                  <c:v>2.2499999999999998E-3</c:v>
                </c:pt>
                <c:pt idx="5">
                  <c:v>1.92E-3</c:v>
                </c:pt>
                <c:pt idx="6">
                  <c:v>1.4400000000000001E-3</c:v>
                </c:pt>
                <c:pt idx="7">
                  <c:v>1.1199999999999999E-3</c:v>
                </c:pt>
                <c:pt idx="8">
                  <c:v>8.8900000000000003E-4</c:v>
                </c:pt>
                <c:pt idx="9">
                  <c:v>7.2499999999999995E-4</c:v>
                </c:pt>
                <c:pt idx="10">
                  <c:v>6.0300000000000002E-4</c:v>
                </c:pt>
                <c:pt idx="11">
                  <c:v>4.0299999999999998E-4</c:v>
                </c:pt>
                <c:pt idx="12">
                  <c:v>2.8800000000000001E-4</c:v>
                </c:pt>
                <c:pt idx="13">
                  <c:v>1.6699999999999999E-4</c:v>
                </c:pt>
                <c:pt idx="14">
                  <c:v>7.6500000000000003E-5</c:v>
                </c:pt>
                <c:pt idx="15">
                  <c:v>4.3399999999999998E-5</c:v>
                </c:pt>
                <c:pt idx="16">
                  <c:v>2.7800000000000001E-5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AD-41C8-BB80-B6A33F980E39}"/>
            </c:ext>
          </c:extLst>
        </c:ser>
        <c:ser>
          <c:idx val="0"/>
          <c:order val="1"/>
          <c:tx>
            <c:strRef>
              <c:f>'Constantes internes'!$G$6</c:f>
              <c:strCache>
                <c:ptCount val="1"/>
                <c:pt idx="0">
                  <c:v>NH3-Profil 2: parallèle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'Constantes internes'!$B$7:$B$23</c:f>
              <c:numCache>
                <c:formatCode>General</c:formatCode>
                <c:ptCount val="17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400</c:v>
                </c:pt>
                <c:pt idx="14">
                  <c:v>600</c:v>
                </c:pt>
                <c:pt idx="15">
                  <c:v>800</c:v>
                </c:pt>
                <c:pt idx="16">
                  <c:v>1000</c:v>
                </c:pt>
              </c:numCache>
            </c:numRef>
          </c:xVal>
          <c:yVal>
            <c:numRef>
              <c:f>'Constantes internes'!$D$7:$D$23</c:f>
              <c:numCache>
                <c:formatCode>0.000000</c:formatCode>
                <c:ptCount val="17"/>
                <c:pt idx="0">
                  <c:v>7.7034999999999994E-3</c:v>
                </c:pt>
                <c:pt idx="1">
                  <c:v>6.1380000000000002E-3</c:v>
                </c:pt>
                <c:pt idx="2">
                  <c:v>5.0064999999999997E-3</c:v>
                </c:pt>
                <c:pt idx="3">
                  <c:v>4.1540000000000006E-3</c:v>
                </c:pt>
                <c:pt idx="4">
                  <c:v>3.4874999999999997E-3</c:v>
                </c:pt>
                <c:pt idx="5">
                  <c:v>2.985079740243618E-3</c:v>
                </c:pt>
                <c:pt idx="6">
                  <c:v>2.1022792355456406E-3</c:v>
                </c:pt>
                <c:pt idx="7">
                  <c:v>1.5629738944844837E-3</c:v>
                </c:pt>
                <c:pt idx="8">
                  <c:v>1.2090192346962067E-3</c:v>
                </c:pt>
                <c:pt idx="9">
                  <c:v>9.6397752739950187E-4</c:v>
                </c:pt>
                <c:pt idx="10">
                  <c:v>7.8718218205917664E-4</c:v>
                </c:pt>
                <c:pt idx="11">
                  <c:v>5.1252765048618036E-4</c:v>
                </c:pt>
                <c:pt idx="12">
                  <c:v>3.609539211746999E-4</c:v>
                </c:pt>
                <c:pt idx="13">
                  <c:v>2.0758433330858835E-4</c:v>
                </c:pt>
                <c:pt idx="14">
                  <c:v>9.5185562872074841E-5</c:v>
                </c:pt>
                <c:pt idx="15">
                  <c:v>5.4741146861898398E-5</c:v>
                </c:pt>
                <c:pt idx="16">
                  <c:v>3.5641497007281894E-5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AD-41C8-BB80-B6A33F980E39}"/>
            </c:ext>
          </c:extLst>
        </c:ser>
        <c:ser>
          <c:idx val="1"/>
          <c:order val="2"/>
          <c:tx>
            <c:strRef>
              <c:f>'Constantes internes'!$G$7</c:f>
              <c:strCache>
                <c:ptCount val="1"/>
                <c:pt idx="0">
                  <c:v>NH3-Profil 3: perpendiculaire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ysDot"/>
            </a:ln>
          </c:spPr>
          <c:marker>
            <c:symbol val="none"/>
          </c:marker>
          <c:xVal>
            <c:numRef>
              <c:f>'Constantes internes'!$B$7:$B$23</c:f>
              <c:numCache>
                <c:formatCode>General</c:formatCode>
                <c:ptCount val="17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400</c:v>
                </c:pt>
                <c:pt idx="14">
                  <c:v>600</c:v>
                </c:pt>
                <c:pt idx="15">
                  <c:v>800</c:v>
                </c:pt>
                <c:pt idx="16">
                  <c:v>1000</c:v>
                </c:pt>
              </c:numCache>
            </c:numRef>
          </c:xVal>
          <c:yVal>
            <c:numRef>
              <c:f>'Constantes internes'!$E$7:$E$23</c:f>
              <c:numCache>
                <c:formatCode>0.000000</c:formatCode>
                <c:ptCount val="17"/>
                <c:pt idx="0">
                  <c:v>3.7274999999999999E-3</c:v>
                </c:pt>
                <c:pt idx="1">
                  <c:v>2.97E-3</c:v>
                </c:pt>
                <c:pt idx="2">
                  <c:v>2.4224999999999997E-3</c:v>
                </c:pt>
                <c:pt idx="3">
                  <c:v>2.0100000000000001E-3</c:v>
                </c:pt>
                <c:pt idx="4">
                  <c:v>1.6874999999999998E-3</c:v>
                </c:pt>
                <c:pt idx="5">
                  <c:v>1.442025614354341E-3</c:v>
                </c:pt>
                <c:pt idx="6">
                  <c:v>9.8906801556174857E-4</c:v>
                </c:pt>
                <c:pt idx="7">
                  <c:v>7.1908494603001544E-4</c:v>
                </c:pt>
                <c:pt idx="8">
                  <c:v>5.4557297652992271E-4</c:v>
                </c:pt>
                <c:pt idx="9">
                  <c:v>4.2763124954852929E-4</c:v>
                </c:pt>
                <c:pt idx="10">
                  <c:v>3.4390852673688444E-4</c:v>
                </c:pt>
                <c:pt idx="11">
                  <c:v>2.16786900836991E-4</c:v>
                </c:pt>
                <c:pt idx="12">
                  <c:v>1.4869152647238365E-4</c:v>
                </c:pt>
                <c:pt idx="13">
                  <c:v>8.2018705898847743E-5</c:v>
                </c:pt>
                <c:pt idx="14">
                  <c:v>3.5461425440956347E-5</c:v>
                </c:pt>
                <c:pt idx="15">
                  <c:v>1.9560631953939278E-5</c:v>
                </c:pt>
                <c:pt idx="16">
                  <c:v>1.2330281019614846E-5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AD-41C8-BB80-B6A33F980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27440"/>
        <c:axId val="193227824"/>
      </c:scatterChart>
      <c:valAx>
        <c:axId val="193227440"/>
        <c:scaling>
          <c:orientation val="minMax"/>
          <c:max val="1000"/>
          <c:min val="50"/>
        </c:scaling>
        <c:delete val="0"/>
        <c:axPos val="b"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de-CH" sz="1200"/>
                  <a:t>Distance à la </a:t>
                </a:r>
                <a:r>
                  <a:rPr lang="de-CH" sz="1200" baseline="0"/>
                  <a:t>source des émissions [m]</a:t>
                </a:r>
                <a:endParaRPr lang="de-CH" sz="1200"/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93227824"/>
        <c:crosses val="autoZero"/>
        <c:crossBetween val="midCat"/>
        <c:majorUnit val="50"/>
      </c:valAx>
      <c:valAx>
        <c:axId val="193227824"/>
        <c:scaling>
          <c:orientation val="minMax"/>
          <c:max val="8.0000000000000019E-3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 algn="ctr">
                  <a:defRPr/>
                </a:pPr>
                <a:r>
                  <a:rPr lang="de-CH" sz="1200"/>
                  <a:t>Concentration de NH</a:t>
                </a:r>
                <a:r>
                  <a:rPr lang="de-CH" sz="1200" baseline="-25000"/>
                  <a:t>3</a:t>
                </a:r>
                <a:r>
                  <a:rPr lang="de-CH" sz="1200" baseline="0"/>
                  <a:t> [µg/m</a:t>
                </a:r>
                <a:r>
                  <a:rPr lang="de-CH" sz="1200" baseline="30000"/>
                  <a:t>3</a:t>
                </a:r>
                <a:r>
                  <a:rPr lang="de-CH" sz="1200" baseline="0"/>
                  <a:t>]</a:t>
                </a:r>
                <a:endParaRPr lang="de-CH" sz="1200"/>
              </a:p>
            </c:rich>
          </c:tx>
          <c:overlay val="0"/>
        </c:title>
        <c:numFmt formatCode="#,##0.000;[Red]#,##0.000" sourceLinked="0"/>
        <c:majorTickMark val="none"/>
        <c:minorTickMark val="none"/>
        <c:tickLblPos val="nextTo"/>
        <c:crossAx val="193227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205143040917846"/>
          <c:y val="0.55937380532734338"/>
          <c:w val="0.27291942748924503"/>
          <c:h val="0.1893499304255625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66</xdr:row>
      <xdr:rowOff>0</xdr:rowOff>
    </xdr:from>
    <xdr:to>
      <xdr:col>1</xdr:col>
      <xdr:colOff>9525</xdr:colOff>
      <xdr:row>94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4448175</xdr:colOff>
      <xdr:row>40</xdr:row>
      <xdr:rowOff>66676</xdr:rowOff>
    </xdr:from>
    <xdr:to>
      <xdr:col>0</xdr:col>
      <xdr:colOff>8608513</xdr:colOff>
      <xdr:row>62</xdr:row>
      <xdr:rowOff>149671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7829551"/>
          <a:ext cx="4160338" cy="364534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40</xdr:row>
      <xdr:rowOff>66676</xdr:rowOff>
    </xdr:from>
    <xdr:to>
      <xdr:col>0</xdr:col>
      <xdr:colOff>4278943</xdr:colOff>
      <xdr:row>62</xdr:row>
      <xdr:rowOff>151126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7829551"/>
          <a:ext cx="4136067" cy="364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98803</xdr:colOff>
      <xdr:row>21</xdr:row>
      <xdr:rowOff>89064</xdr:rowOff>
    </xdr:from>
    <xdr:to>
      <xdr:col>1</xdr:col>
      <xdr:colOff>266452</xdr:colOff>
      <xdr:row>21</xdr:row>
      <xdr:rowOff>256015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628" y="3775239"/>
          <a:ext cx="167649" cy="166951"/>
        </a:xfrm>
        <a:prstGeom prst="rect">
          <a:avLst/>
        </a:prstGeom>
      </xdr:spPr>
    </xdr:pic>
    <xdr:clientData/>
  </xdr:twoCellAnchor>
  <xdr:oneCellAnchor>
    <xdr:from>
      <xdr:col>1</xdr:col>
      <xdr:colOff>98803</xdr:colOff>
      <xdr:row>22</xdr:row>
      <xdr:rowOff>117639</xdr:rowOff>
    </xdr:from>
    <xdr:ext cx="167649" cy="166951"/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628" y="4127664"/>
          <a:ext cx="167649" cy="166951"/>
        </a:xfrm>
        <a:prstGeom prst="rect">
          <a:avLst/>
        </a:prstGeom>
      </xdr:spPr>
    </xdr:pic>
    <xdr:clientData/>
  </xdr:oneCellAnchor>
  <xdr:oneCellAnchor>
    <xdr:from>
      <xdr:col>1</xdr:col>
      <xdr:colOff>98803</xdr:colOff>
      <xdr:row>23</xdr:row>
      <xdr:rowOff>89064</xdr:rowOff>
    </xdr:from>
    <xdr:ext cx="167649" cy="166951"/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628" y="4480089"/>
          <a:ext cx="167649" cy="166951"/>
        </a:xfrm>
        <a:prstGeom prst="rect">
          <a:avLst/>
        </a:prstGeom>
      </xdr:spPr>
    </xdr:pic>
    <xdr:clientData/>
  </xdr:oneCellAnchor>
  <xdr:oneCellAnchor>
    <xdr:from>
      <xdr:col>1</xdr:col>
      <xdr:colOff>98803</xdr:colOff>
      <xdr:row>24</xdr:row>
      <xdr:rowOff>89064</xdr:rowOff>
    </xdr:from>
    <xdr:ext cx="167649" cy="166951"/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628" y="4803939"/>
          <a:ext cx="167649" cy="166951"/>
        </a:xfrm>
        <a:prstGeom prst="rect">
          <a:avLst/>
        </a:prstGeom>
      </xdr:spPr>
    </xdr:pic>
    <xdr:clientData/>
  </xdr:oneCellAnchor>
  <xdr:twoCellAnchor editAs="oneCell">
    <xdr:from>
      <xdr:col>1</xdr:col>
      <xdr:colOff>104775</xdr:colOff>
      <xdr:row>3</xdr:row>
      <xdr:rowOff>66675</xdr:rowOff>
    </xdr:from>
    <xdr:to>
      <xdr:col>1</xdr:col>
      <xdr:colOff>272424</xdr:colOff>
      <xdr:row>3</xdr:row>
      <xdr:rowOff>233626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800100"/>
          <a:ext cx="167649" cy="166951"/>
        </a:xfrm>
        <a:prstGeom prst="rect">
          <a:avLst/>
        </a:prstGeom>
      </xdr:spPr>
    </xdr:pic>
    <xdr:clientData/>
  </xdr:twoCellAnchor>
  <xdr:twoCellAnchor editAs="oneCell">
    <xdr:from>
      <xdr:col>4</xdr:col>
      <xdr:colOff>617220</xdr:colOff>
      <xdr:row>10</xdr:row>
      <xdr:rowOff>7588</xdr:rowOff>
    </xdr:from>
    <xdr:to>
      <xdr:col>4</xdr:col>
      <xdr:colOff>769628</xdr:colOff>
      <xdr:row>10</xdr:row>
      <xdr:rowOff>159362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0145" y="1912588"/>
          <a:ext cx="152408" cy="151774"/>
        </a:xfrm>
        <a:prstGeom prst="rect">
          <a:avLst/>
        </a:prstGeom>
      </xdr:spPr>
    </xdr:pic>
    <xdr:clientData/>
  </xdr:twoCellAnchor>
  <xdr:oneCellAnchor>
    <xdr:from>
      <xdr:col>1</xdr:col>
      <xdr:colOff>98803</xdr:colOff>
      <xdr:row>23</xdr:row>
      <xdr:rowOff>117639</xdr:rowOff>
    </xdr:from>
    <xdr:ext cx="167649" cy="166951"/>
    <xdr:pic>
      <xdr:nvPicPr>
        <xdr:cNvPr id="11" name="Grafik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578" y="4118139"/>
          <a:ext cx="167649" cy="166951"/>
        </a:xfrm>
        <a:prstGeom prst="rect">
          <a:avLst/>
        </a:prstGeom>
      </xdr:spPr>
    </xdr:pic>
    <xdr:clientData/>
  </xdr:oneCellAnchor>
  <xdr:oneCellAnchor>
    <xdr:from>
      <xdr:col>1</xdr:col>
      <xdr:colOff>98803</xdr:colOff>
      <xdr:row>24</xdr:row>
      <xdr:rowOff>117639</xdr:rowOff>
    </xdr:from>
    <xdr:ext cx="167649" cy="166951"/>
    <xdr:pic>
      <xdr:nvPicPr>
        <xdr:cNvPr id="12" name="Grafik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578" y="4118139"/>
          <a:ext cx="167649" cy="1669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fu.admin.ch/dam/bafu/de/dokumente/luft/externe-studien-berichte/Stickstoffbelastungen%20durch%20Ammoniak-Emissionen%20von%20Staellen.pdf.download.pdf/Absch%C3%A4tzung_N-Belastung_durch_St%C3%A4lle_final%2013-04-1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4"/>
  <sheetViews>
    <sheetView showGridLines="0" tabSelected="1" zoomScaleNormal="100" workbookViewId="0">
      <selection activeCell="A9" sqref="A9"/>
    </sheetView>
  </sheetViews>
  <sheetFormatPr baseColWidth="10" defaultColWidth="11.42578125" defaultRowHeight="12.75" x14ac:dyDescent="0.2"/>
  <cols>
    <col min="1" max="1" width="129.85546875" style="91" customWidth="1"/>
    <col min="2" max="16384" width="11.42578125" style="91"/>
  </cols>
  <sheetData>
    <row r="1" spans="1:1" ht="26.25" x14ac:dyDescent="0.4">
      <c r="A1" s="116" t="s">
        <v>43</v>
      </c>
    </row>
    <row r="2" spans="1:1" ht="47.25" customHeight="1" x14ac:dyDescent="0.25">
      <c r="A2" s="117" t="s">
        <v>11</v>
      </c>
    </row>
    <row r="3" spans="1:1" ht="17.25" customHeight="1" x14ac:dyDescent="0.2"/>
    <row r="4" spans="1:1" x14ac:dyDescent="0.2">
      <c r="A4" s="3" t="s">
        <v>96</v>
      </c>
    </row>
    <row r="5" spans="1:1" x14ac:dyDescent="0.2">
      <c r="A5" s="3" t="s">
        <v>44</v>
      </c>
    </row>
    <row r="6" spans="1:1" ht="15.75" customHeight="1" x14ac:dyDescent="0.2"/>
    <row r="7" spans="1:1" ht="15.75" x14ac:dyDescent="0.25">
      <c r="A7" s="14" t="s">
        <v>12</v>
      </c>
    </row>
    <row r="9" spans="1:1" x14ac:dyDescent="0.2">
      <c r="A9" s="91" t="s">
        <v>45</v>
      </c>
    </row>
    <row r="10" spans="1:1" x14ac:dyDescent="0.2">
      <c r="A10" s="149" t="s">
        <v>109</v>
      </c>
    </row>
    <row r="11" spans="1:1" s="150" customFormat="1" x14ac:dyDescent="0.2"/>
    <row r="12" spans="1:1" s="150" customFormat="1" x14ac:dyDescent="0.2">
      <c r="A12" s="151" t="s">
        <v>110</v>
      </c>
    </row>
    <row r="14" spans="1:1" x14ac:dyDescent="0.2">
      <c r="A14" s="92" t="s">
        <v>13</v>
      </c>
    </row>
    <row r="15" spans="1:1" customFormat="1" x14ac:dyDescent="0.2"/>
    <row r="16" spans="1:1" ht="17.25" x14ac:dyDescent="0.25">
      <c r="A16" s="9" t="s">
        <v>49</v>
      </c>
    </row>
    <row r="17" spans="1:1" ht="15.75" x14ac:dyDescent="0.3">
      <c r="A17" s="91" t="s">
        <v>46</v>
      </c>
    </row>
    <row r="18" spans="1:1" ht="25.5" x14ac:dyDescent="0.2">
      <c r="A18" s="102" t="s">
        <v>47</v>
      </c>
    </row>
    <row r="19" spans="1:1" ht="28.5" x14ac:dyDescent="0.2">
      <c r="A19" s="118" t="s">
        <v>98</v>
      </c>
    </row>
    <row r="20" spans="1:1" x14ac:dyDescent="0.2">
      <c r="A20" s="119"/>
    </row>
    <row r="21" spans="1:1" x14ac:dyDescent="0.2">
      <c r="A21" s="119" t="s">
        <v>48</v>
      </c>
    </row>
    <row r="23" spans="1:1" ht="17.25" x14ac:dyDescent="0.2">
      <c r="A23" s="120" t="s">
        <v>50</v>
      </c>
    </row>
    <row r="24" spans="1:1" x14ac:dyDescent="0.2">
      <c r="A24" s="119" t="s">
        <v>51</v>
      </c>
    </row>
    <row r="25" spans="1:1" x14ac:dyDescent="0.2">
      <c r="A25" s="119" t="s">
        <v>35</v>
      </c>
    </row>
    <row r="26" spans="1:1" ht="28.5" x14ac:dyDescent="0.2">
      <c r="A26" s="118" t="s">
        <v>52</v>
      </c>
    </row>
    <row r="27" spans="1:1" x14ac:dyDescent="0.2">
      <c r="A27" s="119" t="s">
        <v>53</v>
      </c>
    </row>
    <row r="29" spans="1:1" x14ac:dyDescent="0.2">
      <c r="A29"/>
    </row>
    <row r="30" spans="1:1" ht="15.75" x14ac:dyDescent="0.25">
      <c r="A30" s="14" t="s">
        <v>14</v>
      </c>
    </row>
    <row r="32" spans="1:1" ht="15" x14ac:dyDescent="0.25">
      <c r="A32" s="9" t="s">
        <v>54</v>
      </c>
    </row>
    <row r="33" spans="1:2" ht="15.75" x14ac:dyDescent="0.2">
      <c r="A33" s="119" t="s">
        <v>55</v>
      </c>
    </row>
    <row r="34" spans="1:2" x14ac:dyDescent="0.2">
      <c r="A34" s="119"/>
    </row>
    <row r="35" spans="1:2" ht="16.5" x14ac:dyDescent="0.2">
      <c r="A35" s="120" t="s">
        <v>15</v>
      </c>
    </row>
    <row r="36" spans="1:2" x14ac:dyDescent="0.2">
      <c r="A36" s="121" t="s">
        <v>16</v>
      </c>
    </row>
    <row r="37" spans="1:2" x14ac:dyDescent="0.2">
      <c r="A37" s="119" t="s">
        <v>56</v>
      </c>
    </row>
    <row r="38" spans="1:2" x14ac:dyDescent="0.2">
      <c r="A38" s="119" t="s">
        <v>57</v>
      </c>
    </row>
    <row r="39" spans="1:2" x14ac:dyDescent="0.2">
      <c r="A39" s="119" t="s">
        <v>58</v>
      </c>
    </row>
    <row r="45" spans="1:2" x14ac:dyDescent="0.2">
      <c r="B45"/>
    </row>
    <row r="46" spans="1:2" x14ac:dyDescent="0.2">
      <c r="B46"/>
    </row>
    <row r="47" spans="1:2" x14ac:dyDescent="0.2">
      <c r="B47"/>
    </row>
    <row r="48" spans="1:2" x14ac:dyDescent="0.2">
      <c r="B48"/>
    </row>
    <row r="96" spans="1:1" ht="21.75" customHeight="1" x14ac:dyDescent="0.25">
      <c r="A96" s="9" t="s">
        <v>17</v>
      </c>
    </row>
    <row r="97" spans="1:1" ht="28.5" x14ac:dyDescent="0.2">
      <c r="A97" s="10" t="s">
        <v>88</v>
      </c>
    </row>
    <row r="98" spans="1:1" ht="14.25" x14ac:dyDescent="0.2">
      <c r="A98" s="11"/>
    </row>
    <row r="99" spans="1:1" ht="28.5" x14ac:dyDescent="0.2">
      <c r="A99" s="10" t="s">
        <v>97</v>
      </c>
    </row>
    <row r="101" spans="1:1" ht="42.75" x14ac:dyDescent="0.2">
      <c r="A101" s="8" t="s">
        <v>4</v>
      </c>
    </row>
    <row r="103" spans="1:1" ht="15" x14ac:dyDescent="0.25">
      <c r="A103" s="9" t="s">
        <v>18</v>
      </c>
    </row>
    <row r="104" spans="1:1" ht="28.5" x14ac:dyDescent="0.2">
      <c r="A104" s="122" t="s">
        <v>59</v>
      </c>
    </row>
  </sheetData>
  <hyperlinks>
    <hyperlink ref="A10" r:id="rId1" xr:uid="{F68673F2-A985-4FEF-8190-86763CDE735A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zoomScaleNormal="100" workbookViewId="0">
      <selection activeCell="C4" sqref="C4"/>
    </sheetView>
  </sheetViews>
  <sheetFormatPr baseColWidth="10" defaultColWidth="11.42578125" defaultRowHeight="12.75" x14ac:dyDescent="0.2"/>
  <cols>
    <col min="1" max="1" width="76" style="15" customWidth="1"/>
    <col min="2" max="2" width="5.28515625" style="15" customWidth="1"/>
    <col min="3" max="3" width="21" style="15" bestFit="1" customWidth="1"/>
    <col min="4" max="4" width="14.7109375" style="15" bestFit="1" customWidth="1"/>
    <col min="5" max="5" width="13.85546875" style="15" bestFit="1" customWidth="1"/>
    <col min="6" max="7" width="15.42578125" style="15" bestFit="1" customWidth="1"/>
    <col min="8" max="8" width="17.5703125" style="15" bestFit="1" customWidth="1"/>
    <col min="9" max="9" width="3.5703125" style="15" customWidth="1"/>
    <col min="10" max="10" width="13.5703125" style="15" bestFit="1" customWidth="1"/>
    <col min="11" max="11" width="14.85546875" style="15" bestFit="1" customWidth="1"/>
    <col min="12" max="12" width="15.42578125" style="15" bestFit="1" customWidth="1"/>
    <col min="13" max="13" width="13.140625" style="15" customWidth="1"/>
    <col min="14" max="16384" width="11.42578125" style="15"/>
  </cols>
  <sheetData>
    <row r="1" spans="1:11" ht="15.75" x14ac:dyDescent="0.2">
      <c r="A1" s="13" t="s">
        <v>19</v>
      </c>
      <c r="B1" s="12"/>
    </row>
    <row r="2" spans="1:11" ht="15.75" x14ac:dyDescent="0.2">
      <c r="A2" s="13"/>
      <c r="B2" s="12"/>
    </row>
    <row r="3" spans="1:11" x14ac:dyDescent="0.2">
      <c r="A3" s="25"/>
      <c r="B3" s="25"/>
      <c r="C3" s="25"/>
      <c r="D3" s="25"/>
    </row>
    <row r="4" spans="1:11" ht="26.25" customHeight="1" x14ac:dyDescent="0.2">
      <c r="A4" s="27" t="s">
        <v>60</v>
      </c>
      <c r="B4" s="25"/>
      <c r="C4" s="93"/>
      <c r="D4" s="94" t="s">
        <v>10</v>
      </c>
      <c r="J4" s="16"/>
    </row>
    <row r="5" spans="1:11" x14ac:dyDescent="0.2">
      <c r="A5" s="25"/>
      <c r="B5" s="25"/>
      <c r="C5" s="25"/>
      <c r="D5" s="25"/>
      <c r="J5" s="16"/>
    </row>
    <row r="6" spans="1:11" x14ac:dyDescent="0.2">
      <c r="J6" s="16"/>
    </row>
    <row r="7" spans="1:11" x14ac:dyDescent="0.2">
      <c r="J7" s="16"/>
    </row>
    <row r="8" spans="1:11" ht="15" x14ac:dyDescent="0.2">
      <c r="A8" s="26" t="s">
        <v>61</v>
      </c>
      <c r="H8" s="130" t="s">
        <v>25</v>
      </c>
      <c r="J8" s="16"/>
    </row>
    <row r="9" spans="1:11" x14ac:dyDescent="0.2">
      <c r="B9" s="12"/>
      <c r="I9" s="130"/>
      <c r="J9" s="129" t="s">
        <v>1</v>
      </c>
      <c r="K9" s="90" t="s">
        <v>1</v>
      </c>
    </row>
    <row r="10" spans="1:11" ht="14.25" x14ac:dyDescent="0.2">
      <c r="A10" s="22"/>
      <c r="B10" s="22"/>
      <c r="C10" s="17" t="s">
        <v>62</v>
      </c>
      <c r="D10" s="17" t="s">
        <v>63</v>
      </c>
      <c r="E10" s="17" t="s">
        <v>21</v>
      </c>
      <c r="F10" s="17" t="s">
        <v>64</v>
      </c>
      <c r="H10" s="81" t="s">
        <v>26</v>
      </c>
      <c r="I10" s="82"/>
      <c r="J10" s="81" t="s">
        <v>5</v>
      </c>
      <c r="K10" s="83" t="s">
        <v>22</v>
      </c>
    </row>
    <row r="11" spans="1:11" x14ac:dyDescent="0.2">
      <c r="A11" s="23" t="s">
        <v>20</v>
      </c>
      <c r="B11" s="23" t="s">
        <v>6</v>
      </c>
      <c r="C11" s="21" t="s">
        <v>23</v>
      </c>
      <c r="D11" s="21" t="s">
        <v>23</v>
      </c>
      <c r="E11" s="24"/>
      <c r="F11" s="21" t="s">
        <v>24</v>
      </c>
      <c r="H11" s="84" t="s">
        <v>23</v>
      </c>
      <c r="I11" s="82"/>
      <c r="J11" s="84" t="s">
        <v>23</v>
      </c>
      <c r="K11" s="85" t="s">
        <v>24</v>
      </c>
    </row>
    <row r="12" spans="1:11" ht="12.75" customHeight="1" x14ac:dyDescent="0.2">
      <c r="A12" s="18" t="s">
        <v>89</v>
      </c>
      <c r="B12" s="18"/>
      <c r="C12" s="126">
        <v>13.4941953321376</v>
      </c>
      <c r="D12" s="126">
        <v>13.87</v>
      </c>
      <c r="E12" s="28">
        <v>0</v>
      </c>
      <c r="F12" s="75">
        <f>(C12+D12)*E12</f>
        <v>0</v>
      </c>
      <c r="H12" s="131">
        <v>20.6391699251372</v>
      </c>
      <c r="I12" s="82"/>
      <c r="J12" s="131">
        <f>C12+D12+H12</f>
        <v>48.003365257274794</v>
      </c>
      <c r="K12" s="132">
        <f>(C12+D12+H12)*E12</f>
        <v>0</v>
      </c>
    </row>
    <row r="13" spans="1:11" x14ac:dyDescent="0.2">
      <c r="A13" s="18" t="s">
        <v>90</v>
      </c>
      <c r="B13" s="18"/>
      <c r="C13" s="126">
        <v>13.4941953321376</v>
      </c>
      <c r="D13" s="126">
        <v>1.387</v>
      </c>
      <c r="E13" s="28">
        <v>0</v>
      </c>
      <c r="F13" s="75">
        <f t="shared" ref="F13:F31" si="0">(C13+D13)*E13</f>
        <v>0</v>
      </c>
      <c r="H13" s="131">
        <v>26.7965318594207</v>
      </c>
      <c r="I13" s="82"/>
      <c r="J13" s="131">
        <f t="shared" ref="J13:J31" si="1">C13+D13+H13</f>
        <v>41.677727191558304</v>
      </c>
      <c r="K13" s="132">
        <f t="shared" ref="K13:K31" si="2">(C13+D13+H13)*E13</f>
        <v>0</v>
      </c>
    </row>
    <row r="14" spans="1:11" ht="12.75" customHeight="1" x14ac:dyDescent="0.2">
      <c r="A14" s="18" t="s">
        <v>91</v>
      </c>
      <c r="B14" s="18"/>
      <c r="C14" s="126">
        <v>6.3842770820269497</v>
      </c>
      <c r="D14" s="126">
        <v>13.87</v>
      </c>
      <c r="E14" s="28">
        <v>0</v>
      </c>
      <c r="F14" s="75">
        <f t="shared" si="0"/>
        <v>0</v>
      </c>
      <c r="H14" s="131">
        <v>24.1462066942711</v>
      </c>
      <c r="I14" s="82"/>
      <c r="J14" s="131">
        <f t="shared" si="1"/>
        <v>44.400483776298046</v>
      </c>
      <c r="K14" s="132">
        <f t="shared" si="2"/>
        <v>0</v>
      </c>
    </row>
    <row r="15" spans="1:11" x14ac:dyDescent="0.2">
      <c r="A15" s="18" t="s">
        <v>92</v>
      </c>
      <c r="B15" s="18"/>
      <c r="C15" s="126">
        <v>6.3842770820269541</v>
      </c>
      <c r="D15" s="126">
        <v>1.387</v>
      </c>
      <c r="E15" s="28">
        <v>0</v>
      </c>
      <c r="F15" s="75">
        <f t="shared" si="0"/>
        <v>0</v>
      </c>
      <c r="H15" s="131">
        <v>30.303568628554601</v>
      </c>
      <c r="I15" s="82"/>
      <c r="J15" s="131">
        <f t="shared" si="1"/>
        <v>38.074845710581556</v>
      </c>
      <c r="K15" s="132">
        <f t="shared" si="2"/>
        <v>0</v>
      </c>
    </row>
    <row r="16" spans="1:11" x14ac:dyDescent="0.2">
      <c r="A16" s="18"/>
      <c r="B16" s="18"/>
      <c r="C16" s="126"/>
      <c r="D16" s="126"/>
      <c r="E16" s="110"/>
      <c r="F16" s="75"/>
      <c r="H16" s="131"/>
      <c r="I16" s="82"/>
      <c r="J16" s="131"/>
      <c r="K16" s="132"/>
    </row>
    <row r="17" spans="1:11" x14ac:dyDescent="0.2">
      <c r="A17" s="123" t="s">
        <v>99</v>
      </c>
      <c r="B17" s="18"/>
      <c r="C17" s="126">
        <v>1.9805331159183699</v>
      </c>
      <c r="D17" s="126">
        <v>1.29453333333333</v>
      </c>
      <c r="E17" s="28">
        <v>0</v>
      </c>
      <c r="F17" s="75">
        <f t="shared" si="0"/>
        <v>0</v>
      </c>
      <c r="H17" s="131">
        <v>1.83736627806745</v>
      </c>
      <c r="I17" s="82"/>
      <c r="J17" s="131">
        <f t="shared" si="1"/>
        <v>5.1124327273191499</v>
      </c>
      <c r="K17" s="132">
        <f t="shared" si="2"/>
        <v>0</v>
      </c>
    </row>
    <row r="18" spans="1:11" ht="15" customHeight="1" x14ac:dyDescent="0.2">
      <c r="A18" s="123" t="s">
        <v>100</v>
      </c>
      <c r="B18" s="18"/>
      <c r="C18" s="126">
        <v>1.9805331159183699</v>
      </c>
      <c r="D18" s="126">
        <v>0.129453333333333</v>
      </c>
      <c r="E18" s="28">
        <v>0</v>
      </c>
      <c r="F18" s="75">
        <f t="shared" si="0"/>
        <v>0</v>
      </c>
      <c r="H18" s="131">
        <v>2.2470988032899699</v>
      </c>
      <c r="I18" s="82"/>
      <c r="J18" s="131">
        <f t="shared" si="1"/>
        <v>4.3570852525416726</v>
      </c>
      <c r="K18" s="132">
        <f t="shared" si="2"/>
        <v>0</v>
      </c>
    </row>
    <row r="19" spans="1:11" x14ac:dyDescent="0.2">
      <c r="A19" s="18" t="s">
        <v>101</v>
      </c>
      <c r="B19" s="18"/>
      <c r="C19" s="126">
        <v>3.96106623183673</v>
      </c>
      <c r="D19" s="126">
        <v>1.29453333333333</v>
      </c>
      <c r="E19" s="28">
        <v>0</v>
      </c>
      <c r="F19" s="75">
        <f t="shared" si="0"/>
        <v>0</v>
      </c>
      <c r="H19" s="131">
        <v>1.1408571672149201</v>
      </c>
      <c r="I19" s="82"/>
      <c r="J19" s="131">
        <f t="shared" si="1"/>
        <v>6.3964567323849799</v>
      </c>
      <c r="K19" s="132">
        <f t="shared" si="2"/>
        <v>0</v>
      </c>
    </row>
    <row r="20" spans="1:11" x14ac:dyDescent="0.2">
      <c r="A20" s="18" t="s">
        <v>102</v>
      </c>
      <c r="B20" s="18"/>
      <c r="C20" s="126">
        <v>3.96106623183673</v>
      </c>
      <c r="D20" s="126">
        <v>0.129453333333333</v>
      </c>
      <c r="E20" s="28">
        <v>0</v>
      </c>
      <c r="F20" s="75">
        <f t="shared" si="0"/>
        <v>0</v>
      </c>
      <c r="H20" s="131">
        <v>1.5505896924374398</v>
      </c>
      <c r="I20" s="82"/>
      <c r="J20" s="131">
        <f t="shared" si="1"/>
        <v>5.6411092576075035</v>
      </c>
      <c r="K20" s="132">
        <f t="shared" si="2"/>
        <v>0</v>
      </c>
    </row>
    <row r="21" spans="1:11" x14ac:dyDescent="0.2">
      <c r="A21" s="18"/>
      <c r="B21" s="18"/>
      <c r="C21" s="126"/>
      <c r="D21" s="126"/>
      <c r="E21" s="110"/>
      <c r="F21" s="75"/>
      <c r="H21" s="131"/>
      <c r="I21" s="82"/>
      <c r="J21" s="131"/>
      <c r="K21" s="132"/>
    </row>
    <row r="22" spans="1:11" ht="38.25" x14ac:dyDescent="0.2">
      <c r="A22" s="19" t="s">
        <v>103</v>
      </c>
      <c r="B22" s="18"/>
      <c r="C22" s="126">
        <v>28.517194870423001</v>
      </c>
      <c r="D22" s="126">
        <v>25.631111111111082</v>
      </c>
      <c r="E22" s="28">
        <v>0</v>
      </c>
      <c r="F22" s="75">
        <f t="shared" si="0"/>
        <v>0</v>
      </c>
      <c r="H22" s="131">
        <v>23.997034341452416</v>
      </c>
      <c r="I22" s="82"/>
      <c r="J22" s="131">
        <f t="shared" si="1"/>
        <v>78.145340322986499</v>
      </c>
      <c r="K22" s="132">
        <f t="shared" si="2"/>
        <v>0</v>
      </c>
    </row>
    <row r="23" spans="1:11" ht="38.25" x14ac:dyDescent="0.2">
      <c r="A23" s="19" t="s">
        <v>104</v>
      </c>
      <c r="B23" s="18"/>
      <c r="C23" s="126">
        <v>28.517194870423001</v>
      </c>
      <c r="D23" s="126">
        <v>2.5631111111111085</v>
      </c>
      <c r="E23" s="28">
        <v>0</v>
      </c>
      <c r="F23" s="75">
        <f t="shared" si="0"/>
        <v>0</v>
      </c>
      <c r="H23" s="131">
        <v>32.109532961146421</v>
      </c>
      <c r="I23" s="82"/>
      <c r="J23" s="131">
        <f t="shared" si="1"/>
        <v>63.189838942680531</v>
      </c>
      <c r="K23" s="132">
        <f t="shared" si="2"/>
        <v>0</v>
      </c>
    </row>
    <row r="24" spans="1:11" ht="38.25" x14ac:dyDescent="0.2">
      <c r="A24" s="19" t="s">
        <v>105</v>
      </c>
      <c r="B24" s="18"/>
      <c r="C24" s="126">
        <v>57.03438974084608</v>
      </c>
      <c r="D24" s="126">
        <v>25.631111111111082</v>
      </c>
      <c r="E24" s="28">
        <v>0</v>
      </c>
      <c r="F24" s="75">
        <f t="shared" si="0"/>
        <v>0</v>
      </c>
      <c r="H24" s="131">
        <v>13.96817600853</v>
      </c>
      <c r="I24" s="82"/>
      <c r="J24" s="131">
        <f t="shared" si="1"/>
        <v>96.633676860487157</v>
      </c>
      <c r="K24" s="132">
        <f t="shared" si="2"/>
        <v>0</v>
      </c>
    </row>
    <row r="25" spans="1:11" ht="38.25" x14ac:dyDescent="0.2">
      <c r="A25" s="19" t="s">
        <v>106</v>
      </c>
      <c r="B25" s="18"/>
      <c r="C25" s="126">
        <v>57.03438974084608</v>
      </c>
      <c r="D25" s="126">
        <v>2.5631111111111085</v>
      </c>
      <c r="E25" s="28">
        <v>0</v>
      </c>
      <c r="F25" s="75">
        <f t="shared" si="0"/>
        <v>0</v>
      </c>
      <c r="H25" s="131">
        <v>22.080674628224084</v>
      </c>
      <c r="I25" s="82"/>
      <c r="J25" s="131">
        <f t="shared" si="1"/>
        <v>81.678175480181267</v>
      </c>
      <c r="K25" s="132">
        <f t="shared" si="2"/>
        <v>0</v>
      </c>
    </row>
    <row r="26" spans="1:11" x14ac:dyDescent="0.2">
      <c r="A26" s="19"/>
      <c r="B26" s="19"/>
      <c r="C26" s="126"/>
      <c r="D26" s="126"/>
      <c r="E26" s="110"/>
      <c r="F26" s="75"/>
      <c r="H26" s="131"/>
      <c r="I26" s="82"/>
      <c r="J26" s="131"/>
      <c r="K26" s="132"/>
    </row>
    <row r="27" spans="1:11" x14ac:dyDescent="0.2">
      <c r="A27" s="18" t="s">
        <v>36</v>
      </c>
      <c r="B27" s="18"/>
      <c r="C27" s="126">
        <v>0.24</v>
      </c>
      <c r="D27" s="126">
        <v>0.06</v>
      </c>
      <c r="E27" s="28">
        <v>0</v>
      </c>
      <c r="F27" s="75">
        <f t="shared" si="0"/>
        <v>0</v>
      </c>
      <c r="H27" s="131">
        <v>6.2620617599999998E-2</v>
      </c>
      <c r="I27" s="82"/>
      <c r="J27" s="131">
        <f t="shared" si="1"/>
        <v>0.36262061759999997</v>
      </c>
      <c r="K27" s="132">
        <f t="shared" si="2"/>
        <v>0</v>
      </c>
    </row>
    <row r="28" spans="1:11" ht="25.5" x14ac:dyDescent="0.2">
      <c r="A28" s="128" t="s">
        <v>94</v>
      </c>
      <c r="B28" s="18"/>
      <c r="C28" s="126">
        <v>9.6000000000000002E-2</v>
      </c>
      <c r="D28" s="126">
        <v>9.6000000000000002E-2</v>
      </c>
      <c r="E28" s="28">
        <v>0</v>
      </c>
      <c r="F28" s="75">
        <f t="shared" si="0"/>
        <v>0</v>
      </c>
      <c r="H28" s="131">
        <v>0.10019298816</v>
      </c>
      <c r="I28" s="82"/>
      <c r="J28" s="131">
        <f t="shared" si="1"/>
        <v>0.29219298816</v>
      </c>
      <c r="K28" s="132">
        <f t="shared" si="2"/>
        <v>0</v>
      </c>
    </row>
    <row r="29" spans="1:11" ht="25.5" x14ac:dyDescent="0.2">
      <c r="A29" s="128" t="s">
        <v>95</v>
      </c>
      <c r="B29" s="18"/>
      <c r="C29" s="126">
        <v>3.8399999999999997E-2</v>
      </c>
      <c r="D29" s="126">
        <v>0.11040000000000001</v>
      </c>
      <c r="E29" s="28">
        <v>0</v>
      </c>
      <c r="F29" s="75">
        <f t="shared" si="0"/>
        <v>0</v>
      </c>
      <c r="H29" s="131">
        <v>0.115221936</v>
      </c>
      <c r="I29" s="82"/>
      <c r="J29" s="131">
        <f t="shared" si="1"/>
        <v>0.26402193600000001</v>
      </c>
      <c r="K29" s="132">
        <f t="shared" si="2"/>
        <v>0</v>
      </c>
    </row>
    <row r="30" spans="1:11" x14ac:dyDescent="0.2">
      <c r="A30" s="18"/>
      <c r="B30" s="18"/>
      <c r="C30" s="126"/>
      <c r="D30" s="126"/>
      <c r="E30" s="110"/>
      <c r="F30" s="75"/>
      <c r="H30" s="131"/>
      <c r="I30" s="82"/>
      <c r="J30" s="131"/>
      <c r="K30" s="132"/>
    </row>
    <row r="31" spans="1:11" x14ac:dyDescent="0.2">
      <c r="A31" s="20" t="s">
        <v>37</v>
      </c>
      <c r="B31" s="20"/>
      <c r="C31" s="127">
        <v>5.3999999999999999E-2</v>
      </c>
      <c r="D31" s="127">
        <v>2.1600000000000001E-2</v>
      </c>
      <c r="E31" s="29">
        <v>0</v>
      </c>
      <c r="F31" s="76">
        <f t="shared" si="0"/>
        <v>0</v>
      </c>
      <c r="H31" s="133">
        <v>6.7630267007999997E-2</v>
      </c>
      <c r="I31" s="82"/>
      <c r="J31" s="131">
        <f t="shared" si="1"/>
        <v>0.14323026700800001</v>
      </c>
      <c r="K31" s="132">
        <f t="shared" si="2"/>
        <v>0</v>
      </c>
    </row>
    <row r="32" spans="1:11" x14ac:dyDescent="0.2">
      <c r="I32" s="16"/>
    </row>
    <row r="33" spans="1:12" ht="15" x14ac:dyDescent="0.2">
      <c r="D33" s="86" t="s">
        <v>1</v>
      </c>
      <c r="E33" s="87">
        <f>SUM(E12:E31)</f>
        <v>0</v>
      </c>
      <c r="F33" s="88">
        <f>SUM(F12:F31)</f>
        <v>0</v>
      </c>
      <c r="G33" s="89" t="s">
        <v>10</v>
      </c>
      <c r="H33" s="73"/>
      <c r="I33" s="74"/>
      <c r="J33" s="73"/>
      <c r="K33" s="79">
        <f>SUM(K12:K31)</f>
        <v>0</v>
      </c>
      <c r="L33" s="80" t="s">
        <v>10</v>
      </c>
    </row>
    <row r="34" spans="1:12" ht="15" x14ac:dyDescent="0.2">
      <c r="D34" s="73"/>
      <c r="E34" s="73"/>
      <c r="F34" s="73"/>
      <c r="G34" s="73"/>
      <c r="H34" s="73"/>
      <c r="I34" s="73"/>
      <c r="J34" s="73"/>
      <c r="K34" s="73"/>
      <c r="L34" s="73"/>
    </row>
    <row r="35" spans="1:12" ht="26.25" customHeight="1" x14ac:dyDescent="0.2">
      <c r="D35" s="134" t="str">
        <f>IF($C$4&gt;0,"on applique les émissions de l'option 1","on applique les émissions de l'option 2")</f>
        <v>on applique les émissions de l'option 2</v>
      </c>
      <c r="E35" s="135"/>
      <c r="F35" s="77">
        <f>IF($C$4&gt;0,$C$4,$F$33)</f>
        <v>0</v>
      </c>
      <c r="G35" s="78" t="s">
        <v>10</v>
      </c>
      <c r="H35" s="73"/>
      <c r="I35" s="73"/>
      <c r="J35" s="73"/>
      <c r="K35" s="73"/>
      <c r="L35" s="73"/>
    </row>
    <row r="36" spans="1:12" x14ac:dyDescent="0.2">
      <c r="A36" s="12" t="s">
        <v>65</v>
      </c>
    </row>
    <row r="37" spans="1:12" x14ac:dyDescent="0.2">
      <c r="A37" s="15" t="s">
        <v>93</v>
      </c>
    </row>
    <row r="38" spans="1:12" x14ac:dyDescent="0.2">
      <c r="A38" s="15" t="s">
        <v>66</v>
      </c>
    </row>
    <row r="39" spans="1:12" x14ac:dyDescent="0.2">
      <c r="A39" s="15" t="s">
        <v>38</v>
      </c>
    </row>
    <row r="40" spans="1:12" ht="15.75" x14ac:dyDescent="0.2">
      <c r="A40" s="15" t="s">
        <v>39</v>
      </c>
    </row>
  </sheetData>
  <mergeCells count="1">
    <mergeCell ref="D35:E35"/>
  </mergeCells>
  <pageMargins left="0.7" right="0.7" top="0.78740157499999996" bottom="0.78740157499999996" header="0.3" footer="0.3"/>
  <pageSetup paperSize="9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1"/>
  <sheetViews>
    <sheetView zoomScaleNormal="100" workbookViewId="0">
      <selection activeCell="O41" sqref="O41"/>
    </sheetView>
  </sheetViews>
  <sheetFormatPr baseColWidth="10" defaultColWidth="11.42578125" defaultRowHeight="12.75" x14ac:dyDescent="0.2"/>
  <cols>
    <col min="1" max="1" width="16.7109375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2" spans="1:10" ht="15.75" customHeight="1" x14ac:dyDescent="0.25">
      <c r="A2" s="139" t="s">
        <v>27</v>
      </c>
      <c r="B2" s="140"/>
      <c r="E2" s="114" t="s">
        <v>70</v>
      </c>
      <c r="F2" s="113"/>
      <c r="G2" s="115">
        <f>Emissions!F35</f>
        <v>0</v>
      </c>
      <c r="H2" s="1" t="s">
        <v>10</v>
      </c>
    </row>
    <row r="3" spans="1:10" ht="15.75" x14ac:dyDescent="0.3">
      <c r="A3" s="70" t="s">
        <v>67</v>
      </c>
      <c r="B3" s="71">
        <v>20</v>
      </c>
      <c r="C3" s="1" t="s">
        <v>3</v>
      </c>
    </row>
    <row r="4" spans="1:10" x14ac:dyDescent="0.2">
      <c r="A4" s="66" t="s">
        <v>28</v>
      </c>
      <c r="B4" s="67">
        <v>7</v>
      </c>
      <c r="C4" s="1" t="s">
        <v>0</v>
      </c>
    </row>
    <row r="5" spans="1:10" ht="15.75" x14ac:dyDescent="0.3">
      <c r="A5" s="68" t="s">
        <v>68</v>
      </c>
      <c r="B5" s="69">
        <v>1</v>
      </c>
      <c r="C5" s="1" t="s">
        <v>69</v>
      </c>
    </row>
    <row r="8" spans="1:10" x14ac:dyDescent="0.2">
      <c r="A8" s="72" t="s">
        <v>107</v>
      </c>
    </row>
    <row r="10" spans="1:10" ht="15" x14ac:dyDescent="0.25">
      <c r="B10" s="141" t="s">
        <v>71</v>
      </c>
      <c r="C10" s="142"/>
      <c r="D10" s="143"/>
      <c r="E10" s="141" t="s">
        <v>72</v>
      </c>
      <c r="F10" s="142"/>
      <c r="G10" s="142"/>
      <c r="H10" s="142"/>
      <c r="I10" s="142"/>
      <c r="J10" s="143"/>
    </row>
    <row r="11" spans="1:10" x14ac:dyDescent="0.2">
      <c r="A11" s="106" t="s">
        <v>29</v>
      </c>
      <c r="B11" s="103" t="s">
        <v>7</v>
      </c>
      <c r="C11" s="104" t="s">
        <v>8</v>
      </c>
      <c r="D11" s="105" t="s">
        <v>9</v>
      </c>
      <c r="E11" s="136" t="s">
        <v>7</v>
      </c>
      <c r="F11" s="137"/>
      <c r="G11" s="136" t="s">
        <v>8</v>
      </c>
      <c r="H11" s="137"/>
      <c r="I11" s="138" t="s">
        <v>9</v>
      </c>
      <c r="J11" s="137"/>
    </row>
    <row r="12" spans="1:10" x14ac:dyDescent="0.2">
      <c r="A12" s="4">
        <v>50</v>
      </c>
      <c r="B12" s="54">
        <f>Emissions!$F$35*'Constantes internes'!$B$27*'Constantes internes'!C7</f>
        <v>0</v>
      </c>
      <c r="C12" s="55">
        <f>Emissions!$F$35*'Constantes internes'!$B$27*'Constantes internes'!D7</f>
        <v>0</v>
      </c>
      <c r="D12" s="56">
        <f>Emissions!$F$35*'Constantes internes'!$B$27*'Constantes internes'!E7</f>
        <v>0</v>
      </c>
      <c r="E12" s="48">
        <f t="shared" ref="E12:E28" si="0">B12-$B$5</f>
        <v>-1</v>
      </c>
      <c r="F12" s="49">
        <f t="shared" ref="F12:F28" si="1">E12</f>
        <v>-1</v>
      </c>
      <c r="G12" s="48">
        <f t="shared" ref="G12:G28" si="2">C12-$B$5</f>
        <v>-1</v>
      </c>
      <c r="H12" s="49">
        <f>G12</f>
        <v>-1</v>
      </c>
      <c r="I12" s="63">
        <f t="shared" ref="I12:I28" si="3">D12-$B$5</f>
        <v>-1</v>
      </c>
      <c r="J12" s="49">
        <f>I12</f>
        <v>-1</v>
      </c>
    </row>
    <row r="13" spans="1:10" x14ac:dyDescent="0.2">
      <c r="A13" s="5">
        <v>60</v>
      </c>
      <c r="B13" s="57">
        <f>Emissions!$F$35*'Constantes internes'!$B$27*'Constantes internes'!C8</f>
        <v>0</v>
      </c>
      <c r="C13" s="58">
        <f>Emissions!$F$35*'Constantes internes'!$B$27*'Constantes internes'!D8</f>
        <v>0</v>
      </c>
      <c r="D13" s="59">
        <f>Emissions!$F$35*'Constantes internes'!$B$27*'Constantes internes'!E8</f>
        <v>0</v>
      </c>
      <c r="E13" s="50">
        <f t="shared" si="0"/>
        <v>-1</v>
      </c>
      <c r="F13" s="51">
        <f t="shared" si="1"/>
        <v>-1</v>
      </c>
      <c r="G13" s="50">
        <f t="shared" si="2"/>
        <v>-1</v>
      </c>
      <c r="H13" s="51">
        <f t="shared" ref="H13:H28" si="4">G13</f>
        <v>-1</v>
      </c>
      <c r="I13" s="64">
        <f t="shared" si="3"/>
        <v>-1</v>
      </c>
      <c r="J13" s="51">
        <f t="shared" ref="J13:J28" si="5">I13</f>
        <v>-1</v>
      </c>
    </row>
    <row r="14" spans="1:10" x14ac:dyDescent="0.2">
      <c r="A14" s="5">
        <v>70</v>
      </c>
      <c r="B14" s="57">
        <f>Emissions!$F$35*'Constantes internes'!$B$27*'Constantes internes'!C9</f>
        <v>0</v>
      </c>
      <c r="C14" s="58">
        <f>Emissions!$F$35*'Constantes internes'!$B$27*'Constantes internes'!D9</f>
        <v>0</v>
      </c>
      <c r="D14" s="59">
        <f>Emissions!$F$35*'Constantes internes'!$B$27*'Constantes internes'!E9</f>
        <v>0</v>
      </c>
      <c r="E14" s="50">
        <f t="shared" si="0"/>
        <v>-1</v>
      </c>
      <c r="F14" s="51">
        <f t="shared" si="1"/>
        <v>-1</v>
      </c>
      <c r="G14" s="50">
        <f t="shared" si="2"/>
        <v>-1</v>
      </c>
      <c r="H14" s="51">
        <f t="shared" si="4"/>
        <v>-1</v>
      </c>
      <c r="I14" s="64">
        <f t="shared" si="3"/>
        <v>-1</v>
      </c>
      <c r="J14" s="51">
        <f t="shared" si="5"/>
        <v>-1</v>
      </c>
    </row>
    <row r="15" spans="1:10" x14ac:dyDescent="0.2">
      <c r="A15" s="5">
        <v>80</v>
      </c>
      <c r="B15" s="57">
        <f>Emissions!$F$35*'Constantes internes'!$B$27*'Constantes internes'!C10</f>
        <v>0</v>
      </c>
      <c r="C15" s="58">
        <f>Emissions!$F$35*'Constantes internes'!$B$27*'Constantes internes'!D10</f>
        <v>0</v>
      </c>
      <c r="D15" s="59">
        <f>Emissions!$F$35*'Constantes internes'!$B$27*'Constantes internes'!E10</f>
        <v>0</v>
      </c>
      <c r="E15" s="50">
        <f t="shared" si="0"/>
        <v>-1</v>
      </c>
      <c r="F15" s="51">
        <f t="shared" si="1"/>
        <v>-1</v>
      </c>
      <c r="G15" s="50">
        <f t="shared" si="2"/>
        <v>-1</v>
      </c>
      <c r="H15" s="51">
        <f t="shared" si="4"/>
        <v>-1</v>
      </c>
      <c r="I15" s="64">
        <f t="shared" si="3"/>
        <v>-1</v>
      </c>
      <c r="J15" s="51">
        <f t="shared" si="5"/>
        <v>-1</v>
      </c>
    </row>
    <row r="16" spans="1:10" x14ac:dyDescent="0.2">
      <c r="A16" s="6">
        <v>90</v>
      </c>
      <c r="B16" s="60">
        <f>Emissions!$F$35*'Constantes internes'!$B$27*'Constantes internes'!C11</f>
        <v>0</v>
      </c>
      <c r="C16" s="61">
        <f>Emissions!$F$35*'Constantes internes'!$B$27*'Constantes internes'!D11</f>
        <v>0</v>
      </c>
      <c r="D16" s="62">
        <f>Emissions!$F$35*'Constantes internes'!$B$27*'Constantes internes'!E11</f>
        <v>0</v>
      </c>
      <c r="E16" s="52">
        <f t="shared" si="0"/>
        <v>-1</v>
      </c>
      <c r="F16" s="53">
        <f t="shared" si="1"/>
        <v>-1</v>
      </c>
      <c r="G16" s="52">
        <f t="shared" si="2"/>
        <v>-1</v>
      </c>
      <c r="H16" s="53">
        <f t="shared" si="4"/>
        <v>-1</v>
      </c>
      <c r="I16" s="65">
        <f t="shared" si="3"/>
        <v>-1</v>
      </c>
      <c r="J16" s="53">
        <f t="shared" si="5"/>
        <v>-1</v>
      </c>
    </row>
    <row r="17" spans="1:10" x14ac:dyDescent="0.2">
      <c r="A17" s="5">
        <v>100</v>
      </c>
      <c r="B17" s="57">
        <f>Emissions!$F$35*'Constantes internes'!$B$27*'Constantes internes'!C12</f>
        <v>0</v>
      </c>
      <c r="C17" s="58">
        <f>Emissions!$F$35*'Constantes internes'!$B$27*'Constantes internes'!D12</f>
        <v>0</v>
      </c>
      <c r="D17" s="59">
        <f>Emissions!$F$35*'Constantes internes'!$B$27*'Constantes internes'!E12</f>
        <v>0</v>
      </c>
      <c r="E17" s="50">
        <f t="shared" si="0"/>
        <v>-1</v>
      </c>
      <c r="F17" s="51">
        <f t="shared" si="1"/>
        <v>-1</v>
      </c>
      <c r="G17" s="50">
        <f t="shared" si="2"/>
        <v>-1</v>
      </c>
      <c r="H17" s="51">
        <f t="shared" si="4"/>
        <v>-1</v>
      </c>
      <c r="I17" s="64">
        <f t="shared" si="3"/>
        <v>-1</v>
      </c>
      <c r="J17" s="51">
        <f t="shared" si="5"/>
        <v>-1</v>
      </c>
    </row>
    <row r="18" spans="1:10" x14ac:dyDescent="0.2">
      <c r="A18" s="5">
        <v>120</v>
      </c>
      <c r="B18" s="57">
        <f>Emissions!$F$35*'Constantes internes'!$B$27*'Constantes internes'!C13</f>
        <v>0</v>
      </c>
      <c r="C18" s="58">
        <f>Emissions!$F$35*'Constantes internes'!$B$27*'Constantes internes'!D13</f>
        <v>0</v>
      </c>
      <c r="D18" s="59">
        <f>Emissions!$F$35*'Constantes internes'!$B$27*'Constantes internes'!E13</f>
        <v>0</v>
      </c>
      <c r="E18" s="50">
        <f t="shared" si="0"/>
        <v>-1</v>
      </c>
      <c r="F18" s="51">
        <f t="shared" si="1"/>
        <v>-1</v>
      </c>
      <c r="G18" s="50">
        <f t="shared" si="2"/>
        <v>-1</v>
      </c>
      <c r="H18" s="51">
        <f t="shared" si="4"/>
        <v>-1</v>
      </c>
      <c r="I18" s="64">
        <f t="shared" si="3"/>
        <v>-1</v>
      </c>
      <c r="J18" s="51">
        <f t="shared" si="5"/>
        <v>-1</v>
      </c>
    </row>
    <row r="19" spans="1:10" x14ac:dyDescent="0.2">
      <c r="A19" s="5">
        <v>140</v>
      </c>
      <c r="B19" s="57">
        <f>Emissions!$F$35*'Constantes internes'!$B$27*'Constantes internes'!C14</f>
        <v>0</v>
      </c>
      <c r="C19" s="58">
        <f>Emissions!$F$35*'Constantes internes'!$B$27*'Constantes internes'!D14</f>
        <v>0</v>
      </c>
      <c r="D19" s="59">
        <f>Emissions!$F$35*'Constantes internes'!$B$27*'Constantes internes'!E14</f>
        <v>0</v>
      </c>
      <c r="E19" s="50">
        <f t="shared" si="0"/>
        <v>-1</v>
      </c>
      <c r="F19" s="51">
        <f t="shared" si="1"/>
        <v>-1</v>
      </c>
      <c r="G19" s="50">
        <f t="shared" si="2"/>
        <v>-1</v>
      </c>
      <c r="H19" s="51">
        <f t="shared" si="4"/>
        <v>-1</v>
      </c>
      <c r="I19" s="64">
        <f t="shared" si="3"/>
        <v>-1</v>
      </c>
      <c r="J19" s="51">
        <f t="shared" si="5"/>
        <v>-1</v>
      </c>
    </row>
    <row r="20" spans="1:10" x14ac:dyDescent="0.2">
      <c r="A20" s="5">
        <v>160</v>
      </c>
      <c r="B20" s="57">
        <f>Emissions!$F$35*'Constantes internes'!$B$27*'Constantes internes'!C15</f>
        <v>0</v>
      </c>
      <c r="C20" s="58">
        <f>Emissions!$F$35*'Constantes internes'!$B$27*'Constantes internes'!D15</f>
        <v>0</v>
      </c>
      <c r="D20" s="59">
        <f>Emissions!$F$35*'Constantes internes'!$B$27*'Constantes internes'!E15</f>
        <v>0</v>
      </c>
      <c r="E20" s="50">
        <f t="shared" si="0"/>
        <v>-1</v>
      </c>
      <c r="F20" s="51">
        <f t="shared" si="1"/>
        <v>-1</v>
      </c>
      <c r="G20" s="50">
        <f t="shared" si="2"/>
        <v>-1</v>
      </c>
      <c r="H20" s="51">
        <f t="shared" si="4"/>
        <v>-1</v>
      </c>
      <c r="I20" s="64">
        <f t="shared" si="3"/>
        <v>-1</v>
      </c>
      <c r="J20" s="51">
        <f t="shared" si="5"/>
        <v>-1</v>
      </c>
    </row>
    <row r="21" spans="1:10" x14ac:dyDescent="0.2">
      <c r="A21" s="5">
        <v>180</v>
      </c>
      <c r="B21" s="57">
        <f>Emissions!$F$35*'Constantes internes'!$B$27*'Constantes internes'!C16</f>
        <v>0</v>
      </c>
      <c r="C21" s="58">
        <f>Emissions!$F$35*'Constantes internes'!$B$27*'Constantes internes'!D16</f>
        <v>0</v>
      </c>
      <c r="D21" s="59">
        <f>Emissions!$F$35*'Constantes internes'!$B$27*'Constantes internes'!E16</f>
        <v>0</v>
      </c>
      <c r="E21" s="50">
        <f t="shared" si="0"/>
        <v>-1</v>
      </c>
      <c r="F21" s="51">
        <f t="shared" si="1"/>
        <v>-1</v>
      </c>
      <c r="G21" s="50">
        <f t="shared" si="2"/>
        <v>-1</v>
      </c>
      <c r="H21" s="51">
        <f t="shared" si="4"/>
        <v>-1</v>
      </c>
      <c r="I21" s="64">
        <f t="shared" si="3"/>
        <v>-1</v>
      </c>
      <c r="J21" s="51">
        <f t="shared" si="5"/>
        <v>-1</v>
      </c>
    </row>
    <row r="22" spans="1:10" x14ac:dyDescent="0.2">
      <c r="A22" s="5">
        <v>200</v>
      </c>
      <c r="B22" s="57">
        <f>Emissions!$F$35*'Constantes internes'!$B$27*'Constantes internes'!C17</f>
        <v>0</v>
      </c>
      <c r="C22" s="58">
        <f>Emissions!$F$35*'Constantes internes'!$B$27*'Constantes internes'!D17</f>
        <v>0</v>
      </c>
      <c r="D22" s="59">
        <f>Emissions!$F$35*'Constantes internes'!$B$27*'Constantes internes'!E17</f>
        <v>0</v>
      </c>
      <c r="E22" s="50">
        <f t="shared" si="0"/>
        <v>-1</v>
      </c>
      <c r="F22" s="51">
        <f t="shared" si="1"/>
        <v>-1</v>
      </c>
      <c r="G22" s="50">
        <f t="shared" si="2"/>
        <v>-1</v>
      </c>
      <c r="H22" s="51">
        <f t="shared" si="4"/>
        <v>-1</v>
      </c>
      <c r="I22" s="64">
        <f t="shared" si="3"/>
        <v>-1</v>
      </c>
      <c r="J22" s="51">
        <f t="shared" si="5"/>
        <v>-1</v>
      </c>
    </row>
    <row r="23" spans="1:10" x14ac:dyDescent="0.2">
      <c r="A23" s="5">
        <v>250</v>
      </c>
      <c r="B23" s="57">
        <f>Emissions!$F$35*'Constantes internes'!$B$27*'Constantes internes'!C18</f>
        <v>0</v>
      </c>
      <c r="C23" s="58">
        <f>Emissions!$F$35*'Constantes internes'!$B$27*'Constantes internes'!D18</f>
        <v>0</v>
      </c>
      <c r="D23" s="59">
        <f>Emissions!$F$35*'Constantes internes'!$B$27*'Constantes internes'!E18</f>
        <v>0</v>
      </c>
      <c r="E23" s="50">
        <f t="shared" si="0"/>
        <v>-1</v>
      </c>
      <c r="F23" s="51">
        <f t="shared" si="1"/>
        <v>-1</v>
      </c>
      <c r="G23" s="50">
        <f t="shared" si="2"/>
        <v>-1</v>
      </c>
      <c r="H23" s="51">
        <f t="shared" si="4"/>
        <v>-1</v>
      </c>
      <c r="I23" s="64">
        <f t="shared" si="3"/>
        <v>-1</v>
      </c>
      <c r="J23" s="51">
        <f t="shared" si="5"/>
        <v>-1</v>
      </c>
    </row>
    <row r="24" spans="1:10" x14ac:dyDescent="0.2">
      <c r="A24" s="5">
        <v>300</v>
      </c>
      <c r="B24" s="57">
        <f>Emissions!$F$35*'Constantes internes'!$B$27*'Constantes internes'!C19</f>
        <v>0</v>
      </c>
      <c r="C24" s="58">
        <f>Emissions!$F$35*'Constantes internes'!$B$27*'Constantes internes'!D19</f>
        <v>0</v>
      </c>
      <c r="D24" s="59">
        <f>Emissions!$F$35*'Constantes internes'!$B$27*'Constantes internes'!E19</f>
        <v>0</v>
      </c>
      <c r="E24" s="50">
        <f t="shared" si="0"/>
        <v>-1</v>
      </c>
      <c r="F24" s="51">
        <f t="shared" si="1"/>
        <v>-1</v>
      </c>
      <c r="G24" s="50">
        <f t="shared" si="2"/>
        <v>-1</v>
      </c>
      <c r="H24" s="51">
        <f t="shared" si="4"/>
        <v>-1</v>
      </c>
      <c r="I24" s="64">
        <f t="shared" si="3"/>
        <v>-1</v>
      </c>
      <c r="J24" s="51">
        <f t="shared" si="5"/>
        <v>-1</v>
      </c>
    </row>
    <row r="25" spans="1:10" x14ac:dyDescent="0.2">
      <c r="A25" s="5">
        <v>400</v>
      </c>
      <c r="B25" s="57">
        <f>Emissions!$F$35*'Constantes internes'!$B$27*'Constantes internes'!C20</f>
        <v>0</v>
      </c>
      <c r="C25" s="58">
        <f>Emissions!$F$35*'Constantes internes'!$B$27*'Constantes internes'!D20</f>
        <v>0</v>
      </c>
      <c r="D25" s="59">
        <f>Emissions!$F$35*'Constantes internes'!$B$27*'Constantes internes'!E20</f>
        <v>0</v>
      </c>
      <c r="E25" s="50">
        <f t="shared" si="0"/>
        <v>-1</v>
      </c>
      <c r="F25" s="51">
        <f t="shared" si="1"/>
        <v>-1</v>
      </c>
      <c r="G25" s="50">
        <f t="shared" si="2"/>
        <v>-1</v>
      </c>
      <c r="H25" s="51">
        <f t="shared" si="4"/>
        <v>-1</v>
      </c>
      <c r="I25" s="64">
        <f t="shared" si="3"/>
        <v>-1</v>
      </c>
      <c r="J25" s="51">
        <f t="shared" si="5"/>
        <v>-1</v>
      </c>
    </row>
    <row r="26" spans="1:10" x14ac:dyDescent="0.2">
      <c r="A26" s="5">
        <v>600</v>
      </c>
      <c r="B26" s="57">
        <f>Emissions!$F$35*'Constantes internes'!$B$27*'Constantes internes'!C21</f>
        <v>0</v>
      </c>
      <c r="C26" s="58">
        <f>Emissions!$F$35*'Constantes internes'!$B$27*'Constantes internes'!D21</f>
        <v>0</v>
      </c>
      <c r="D26" s="59">
        <f>Emissions!$F$35*'Constantes internes'!$B$27*'Constantes internes'!E21</f>
        <v>0</v>
      </c>
      <c r="E26" s="50">
        <f t="shared" si="0"/>
        <v>-1</v>
      </c>
      <c r="F26" s="51">
        <f t="shared" si="1"/>
        <v>-1</v>
      </c>
      <c r="G26" s="50">
        <f t="shared" si="2"/>
        <v>-1</v>
      </c>
      <c r="H26" s="51">
        <f t="shared" si="4"/>
        <v>-1</v>
      </c>
      <c r="I26" s="64">
        <f t="shared" si="3"/>
        <v>-1</v>
      </c>
      <c r="J26" s="51">
        <f t="shared" si="5"/>
        <v>-1</v>
      </c>
    </row>
    <row r="27" spans="1:10" x14ac:dyDescent="0.2">
      <c r="A27" s="5">
        <v>800</v>
      </c>
      <c r="B27" s="57">
        <f>Emissions!$F$35*'Constantes internes'!$B$27*'Constantes internes'!C22</f>
        <v>0</v>
      </c>
      <c r="C27" s="58">
        <f>Emissions!$F$35*'Constantes internes'!$B$27*'Constantes internes'!D22</f>
        <v>0</v>
      </c>
      <c r="D27" s="59">
        <f>Emissions!$F$35*'Constantes internes'!$B$27*'Constantes internes'!E22</f>
        <v>0</v>
      </c>
      <c r="E27" s="50">
        <f t="shared" si="0"/>
        <v>-1</v>
      </c>
      <c r="F27" s="51">
        <f t="shared" si="1"/>
        <v>-1</v>
      </c>
      <c r="G27" s="50">
        <f t="shared" si="2"/>
        <v>-1</v>
      </c>
      <c r="H27" s="51">
        <f t="shared" si="4"/>
        <v>-1</v>
      </c>
      <c r="I27" s="64">
        <f t="shared" si="3"/>
        <v>-1</v>
      </c>
      <c r="J27" s="51">
        <f t="shared" si="5"/>
        <v>-1</v>
      </c>
    </row>
    <row r="28" spans="1:10" x14ac:dyDescent="0.2">
      <c r="A28" s="6">
        <v>1000</v>
      </c>
      <c r="B28" s="60">
        <f>Emissions!$F$35*'Constantes internes'!$B$27*'Constantes internes'!C23</f>
        <v>0</v>
      </c>
      <c r="C28" s="61">
        <f>Emissions!$F$35*'Constantes internes'!$B$27*'Constantes internes'!D23</f>
        <v>0</v>
      </c>
      <c r="D28" s="62">
        <f>Emissions!$F$35*'Constantes internes'!$B$27*'Constantes internes'!E23</f>
        <v>0</v>
      </c>
      <c r="E28" s="52">
        <f t="shared" si="0"/>
        <v>-1</v>
      </c>
      <c r="F28" s="53">
        <f t="shared" si="1"/>
        <v>-1</v>
      </c>
      <c r="G28" s="52">
        <f t="shared" si="2"/>
        <v>-1</v>
      </c>
      <c r="H28" s="53">
        <f t="shared" si="4"/>
        <v>-1</v>
      </c>
      <c r="I28" s="65">
        <f t="shared" si="3"/>
        <v>-1</v>
      </c>
      <c r="J28" s="53">
        <f t="shared" si="5"/>
        <v>-1</v>
      </c>
    </row>
    <row r="31" spans="1:10" x14ac:dyDescent="0.2">
      <c r="A31" s="72" t="s">
        <v>108</v>
      </c>
    </row>
    <row r="33" spans="1:10" ht="14.25" x14ac:dyDescent="0.25">
      <c r="B33" s="144" t="s">
        <v>73</v>
      </c>
      <c r="C33" s="145"/>
      <c r="D33" s="146"/>
      <c r="E33" s="144" t="s">
        <v>30</v>
      </c>
      <c r="F33" s="145"/>
      <c r="G33" s="145"/>
      <c r="H33" s="145"/>
      <c r="I33" s="145"/>
      <c r="J33" s="146"/>
    </row>
    <row r="34" spans="1:10" x14ac:dyDescent="0.2">
      <c r="A34" s="106" t="s">
        <v>29</v>
      </c>
      <c r="B34" s="107" t="s">
        <v>7</v>
      </c>
      <c r="C34" s="108" t="s">
        <v>8</v>
      </c>
      <c r="D34" s="109" t="s">
        <v>9</v>
      </c>
      <c r="E34" s="136" t="s">
        <v>7</v>
      </c>
      <c r="F34" s="137"/>
      <c r="G34" s="136" t="s">
        <v>8</v>
      </c>
      <c r="H34" s="137"/>
      <c r="I34" s="138" t="s">
        <v>9</v>
      </c>
      <c r="J34" s="137"/>
    </row>
    <row r="35" spans="1:10" x14ac:dyDescent="0.2">
      <c r="A35" s="4">
        <v>50</v>
      </c>
      <c r="B35" s="54">
        <f>'Constantes internes'!$B$28*$B$3*(Emissions!$F$35*'Constantes internes'!$B$27*'Constantes internes'!C7)</f>
        <v>0</v>
      </c>
      <c r="C35" s="55">
        <f>'Constantes internes'!$B$28*$B$3*(Emissions!$F$35*'Constantes internes'!$B$27*'Constantes internes'!D7)</f>
        <v>0</v>
      </c>
      <c r="D35" s="56">
        <f>'Constantes internes'!$B$28*$B$3*(Emissions!$F$35*'Constantes internes'!$B$27*'Constantes internes'!E7)</f>
        <v>0</v>
      </c>
      <c r="E35" s="48">
        <f t="shared" ref="E35:E51" si="6">B35-$B$4</f>
        <v>-7</v>
      </c>
      <c r="F35" s="49">
        <f t="shared" ref="F35:F51" si="7">E35</f>
        <v>-7</v>
      </c>
      <c r="G35" s="48">
        <f>C35-$B$4</f>
        <v>-7</v>
      </c>
      <c r="H35" s="49">
        <f>G35</f>
        <v>-7</v>
      </c>
      <c r="I35" s="63">
        <f t="shared" ref="I35:I51" si="8">D35-$B$4</f>
        <v>-7</v>
      </c>
      <c r="J35" s="49">
        <f>I35</f>
        <v>-7</v>
      </c>
    </row>
    <row r="36" spans="1:10" x14ac:dyDescent="0.2">
      <c r="A36" s="5">
        <v>60</v>
      </c>
      <c r="B36" s="57">
        <f>'Constantes internes'!$B$28*$B$3*(Emissions!$F$35*'Constantes internes'!$B$27*'Constantes internes'!C8)</f>
        <v>0</v>
      </c>
      <c r="C36" s="58">
        <f>'Constantes internes'!$B$28*$B$3*(Emissions!$F$35*'Constantes internes'!$B$27*'Constantes internes'!D8)</f>
        <v>0</v>
      </c>
      <c r="D36" s="59">
        <f>'Constantes internes'!$B$28*$B$3*(Emissions!$F$35*'Constantes internes'!$B$27*'Constantes internes'!E8)</f>
        <v>0</v>
      </c>
      <c r="E36" s="50">
        <f t="shared" si="6"/>
        <v>-7</v>
      </c>
      <c r="F36" s="51">
        <f t="shared" si="7"/>
        <v>-7</v>
      </c>
      <c r="G36" s="50">
        <f t="shared" ref="G36:G51" si="9">C36-$B$4</f>
        <v>-7</v>
      </c>
      <c r="H36" s="51">
        <f t="shared" ref="H36:H51" si="10">G36</f>
        <v>-7</v>
      </c>
      <c r="I36" s="64">
        <f t="shared" si="8"/>
        <v>-7</v>
      </c>
      <c r="J36" s="51">
        <f t="shared" ref="J36:J51" si="11">I36</f>
        <v>-7</v>
      </c>
    </row>
    <row r="37" spans="1:10" x14ac:dyDescent="0.2">
      <c r="A37" s="5">
        <v>70</v>
      </c>
      <c r="B37" s="57">
        <f>'Constantes internes'!$B$28*$B$3*(Emissions!$F$35*'Constantes internes'!$B$27*'Constantes internes'!C9)</f>
        <v>0</v>
      </c>
      <c r="C37" s="58">
        <f>'Constantes internes'!$B$28*$B$3*(Emissions!$F$35*'Constantes internes'!$B$27*'Constantes internes'!D9)</f>
        <v>0</v>
      </c>
      <c r="D37" s="59">
        <f>'Constantes internes'!$B$28*$B$3*(Emissions!$F$35*'Constantes internes'!$B$27*'Constantes internes'!E9)</f>
        <v>0</v>
      </c>
      <c r="E37" s="50">
        <f t="shared" si="6"/>
        <v>-7</v>
      </c>
      <c r="F37" s="51">
        <f t="shared" si="7"/>
        <v>-7</v>
      </c>
      <c r="G37" s="50">
        <f t="shared" si="9"/>
        <v>-7</v>
      </c>
      <c r="H37" s="51">
        <f t="shared" si="10"/>
        <v>-7</v>
      </c>
      <c r="I37" s="64">
        <f t="shared" si="8"/>
        <v>-7</v>
      </c>
      <c r="J37" s="51">
        <f t="shared" si="11"/>
        <v>-7</v>
      </c>
    </row>
    <row r="38" spans="1:10" x14ac:dyDescent="0.2">
      <c r="A38" s="5">
        <v>80</v>
      </c>
      <c r="B38" s="57">
        <f>'Constantes internes'!$B$28*$B$3*(Emissions!$F$35*'Constantes internes'!$B$27*'Constantes internes'!C10)</f>
        <v>0</v>
      </c>
      <c r="C38" s="58">
        <f>'Constantes internes'!$B$28*$B$3*(Emissions!$F$35*'Constantes internes'!$B$27*'Constantes internes'!D10)</f>
        <v>0</v>
      </c>
      <c r="D38" s="59">
        <f>'Constantes internes'!$B$28*$B$3*(Emissions!$F$35*'Constantes internes'!$B$27*'Constantes internes'!E10)</f>
        <v>0</v>
      </c>
      <c r="E38" s="50">
        <f t="shared" si="6"/>
        <v>-7</v>
      </c>
      <c r="F38" s="51">
        <f t="shared" si="7"/>
        <v>-7</v>
      </c>
      <c r="G38" s="50">
        <f t="shared" si="9"/>
        <v>-7</v>
      </c>
      <c r="H38" s="51">
        <f t="shared" si="10"/>
        <v>-7</v>
      </c>
      <c r="I38" s="64">
        <f t="shared" si="8"/>
        <v>-7</v>
      </c>
      <c r="J38" s="51">
        <f t="shared" si="11"/>
        <v>-7</v>
      </c>
    </row>
    <row r="39" spans="1:10" x14ac:dyDescent="0.2">
      <c r="A39" s="6">
        <v>90</v>
      </c>
      <c r="B39" s="60">
        <f>'Constantes internes'!$B$28*$B$3*(Emissions!$F$35*'Constantes internes'!$B$27*'Constantes internes'!C11)</f>
        <v>0</v>
      </c>
      <c r="C39" s="61">
        <f>'Constantes internes'!$B$28*$B$3*(Emissions!$F$35*'Constantes internes'!$B$27*'Constantes internes'!D11)</f>
        <v>0</v>
      </c>
      <c r="D39" s="62">
        <f>'Constantes internes'!$B$28*$B$3*(Emissions!$F$35*'Constantes internes'!$B$27*'Constantes internes'!E11)</f>
        <v>0</v>
      </c>
      <c r="E39" s="52">
        <f t="shared" si="6"/>
        <v>-7</v>
      </c>
      <c r="F39" s="53">
        <f t="shared" si="7"/>
        <v>-7</v>
      </c>
      <c r="G39" s="52">
        <f t="shared" si="9"/>
        <v>-7</v>
      </c>
      <c r="H39" s="53">
        <f t="shared" si="10"/>
        <v>-7</v>
      </c>
      <c r="I39" s="65">
        <f t="shared" si="8"/>
        <v>-7</v>
      </c>
      <c r="J39" s="53">
        <f t="shared" si="11"/>
        <v>-7</v>
      </c>
    </row>
    <row r="40" spans="1:10" x14ac:dyDescent="0.2">
      <c r="A40" s="5">
        <v>100</v>
      </c>
      <c r="B40" s="57">
        <f>'Constantes internes'!$B$28*$B$3*(Emissions!$F$35*'Constantes internes'!$B$27*'Constantes internes'!C12)</f>
        <v>0</v>
      </c>
      <c r="C40" s="58">
        <f>'Constantes internes'!$B$28*$B$3*(Emissions!$F$35*'Constantes internes'!$B$27*'Constantes internes'!D12)</f>
        <v>0</v>
      </c>
      <c r="D40" s="59">
        <f>'Constantes internes'!$B$28*$B$3*(Emissions!$F$35*'Constantes internes'!$B$27*'Constantes internes'!E12)</f>
        <v>0</v>
      </c>
      <c r="E40" s="50">
        <f t="shared" si="6"/>
        <v>-7</v>
      </c>
      <c r="F40" s="51">
        <f t="shared" si="7"/>
        <v>-7</v>
      </c>
      <c r="G40" s="50">
        <f t="shared" si="9"/>
        <v>-7</v>
      </c>
      <c r="H40" s="51">
        <f t="shared" si="10"/>
        <v>-7</v>
      </c>
      <c r="I40" s="64">
        <f t="shared" si="8"/>
        <v>-7</v>
      </c>
      <c r="J40" s="51">
        <f t="shared" si="11"/>
        <v>-7</v>
      </c>
    </row>
    <row r="41" spans="1:10" x14ac:dyDescent="0.2">
      <c r="A41" s="5">
        <v>120</v>
      </c>
      <c r="B41" s="57">
        <f>'Constantes internes'!$B$28*$B$3*(Emissions!$F$35*'Constantes internes'!$B$27*'Constantes internes'!C13)</f>
        <v>0</v>
      </c>
      <c r="C41" s="58">
        <f>'Constantes internes'!$B$28*$B$3*(Emissions!$F$35*'Constantes internes'!$B$27*'Constantes internes'!D13)</f>
        <v>0</v>
      </c>
      <c r="D41" s="59">
        <f>'Constantes internes'!$B$28*$B$3*(Emissions!$F$35*'Constantes internes'!$B$27*'Constantes internes'!E13)</f>
        <v>0</v>
      </c>
      <c r="E41" s="50">
        <f t="shared" si="6"/>
        <v>-7</v>
      </c>
      <c r="F41" s="51">
        <f t="shared" si="7"/>
        <v>-7</v>
      </c>
      <c r="G41" s="50">
        <f t="shared" si="9"/>
        <v>-7</v>
      </c>
      <c r="H41" s="51">
        <f t="shared" si="10"/>
        <v>-7</v>
      </c>
      <c r="I41" s="64">
        <f t="shared" si="8"/>
        <v>-7</v>
      </c>
      <c r="J41" s="51">
        <f t="shared" si="11"/>
        <v>-7</v>
      </c>
    </row>
    <row r="42" spans="1:10" x14ac:dyDescent="0.2">
      <c r="A42" s="5">
        <v>140</v>
      </c>
      <c r="B42" s="57">
        <f>'Constantes internes'!$B$28*$B$3*(Emissions!$F$35*'Constantes internes'!$B$27*'Constantes internes'!C14)</f>
        <v>0</v>
      </c>
      <c r="C42" s="58">
        <f>'Constantes internes'!$B$28*$B$3*(Emissions!$F$35*'Constantes internes'!$B$27*'Constantes internes'!D14)</f>
        <v>0</v>
      </c>
      <c r="D42" s="59">
        <f>'Constantes internes'!$B$28*$B$3*(Emissions!$F$35*'Constantes internes'!$B$27*'Constantes internes'!E14)</f>
        <v>0</v>
      </c>
      <c r="E42" s="50">
        <f t="shared" si="6"/>
        <v>-7</v>
      </c>
      <c r="F42" s="51">
        <f t="shared" si="7"/>
        <v>-7</v>
      </c>
      <c r="G42" s="50">
        <f t="shared" si="9"/>
        <v>-7</v>
      </c>
      <c r="H42" s="51">
        <f t="shared" si="10"/>
        <v>-7</v>
      </c>
      <c r="I42" s="64">
        <f t="shared" si="8"/>
        <v>-7</v>
      </c>
      <c r="J42" s="51">
        <f t="shared" si="11"/>
        <v>-7</v>
      </c>
    </row>
    <row r="43" spans="1:10" x14ac:dyDescent="0.2">
      <c r="A43" s="5">
        <v>160</v>
      </c>
      <c r="B43" s="57">
        <f>'Constantes internes'!$B$28*$B$3*(Emissions!$F$35*'Constantes internes'!$B$27*'Constantes internes'!C15)</f>
        <v>0</v>
      </c>
      <c r="C43" s="58">
        <f>'Constantes internes'!$B$28*$B$3*(Emissions!$F$35*'Constantes internes'!$B$27*'Constantes internes'!D15)</f>
        <v>0</v>
      </c>
      <c r="D43" s="59">
        <f>'Constantes internes'!$B$28*$B$3*(Emissions!$F$35*'Constantes internes'!$B$27*'Constantes internes'!E15)</f>
        <v>0</v>
      </c>
      <c r="E43" s="50">
        <f t="shared" si="6"/>
        <v>-7</v>
      </c>
      <c r="F43" s="51">
        <f t="shared" si="7"/>
        <v>-7</v>
      </c>
      <c r="G43" s="50">
        <f>C43-$B$4</f>
        <v>-7</v>
      </c>
      <c r="H43" s="51">
        <f t="shared" si="10"/>
        <v>-7</v>
      </c>
      <c r="I43" s="64">
        <f t="shared" si="8"/>
        <v>-7</v>
      </c>
      <c r="J43" s="51">
        <f t="shared" si="11"/>
        <v>-7</v>
      </c>
    </row>
    <row r="44" spans="1:10" x14ac:dyDescent="0.2">
      <c r="A44" s="5">
        <v>180</v>
      </c>
      <c r="B44" s="57">
        <f>'Constantes internes'!$B$28*$B$3*(Emissions!$F$35*'Constantes internes'!$B$27*'Constantes internes'!C16)</f>
        <v>0</v>
      </c>
      <c r="C44" s="58">
        <f>'Constantes internes'!$B$28*$B$3*(Emissions!$F$35*'Constantes internes'!$B$27*'Constantes internes'!D16)</f>
        <v>0</v>
      </c>
      <c r="D44" s="59">
        <f>'Constantes internes'!$B$28*$B$3*(Emissions!$F$35*'Constantes internes'!$B$27*'Constantes internes'!E16)</f>
        <v>0</v>
      </c>
      <c r="E44" s="50">
        <f t="shared" si="6"/>
        <v>-7</v>
      </c>
      <c r="F44" s="51">
        <f t="shared" si="7"/>
        <v>-7</v>
      </c>
      <c r="G44" s="50">
        <f t="shared" si="9"/>
        <v>-7</v>
      </c>
      <c r="H44" s="51">
        <f t="shared" si="10"/>
        <v>-7</v>
      </c>
      <c r="I44" s="64">
        <f t="shared" si="8"/>
        <v>-7</v>
      </c>
      <c r="J44" s="51">
        <f t="shared" si="11"/>
        <v>-7</v>
      </c>
    </row>
    <row r="45" spans="1:10" x14ac:dyDescent="0.2">
      <c r="A45" s="5">
        <v>200</v>
      </c>
      <c r="B45" s="57">
        <f>'Constantes internes'!$B$28*$B$3*(Emissions!$F$35*'Constantes internes'!$B$27*'Constantes internes'!C17)</f>
        <v>0</v>
      </c>
      <c r="C45" s="58">
        <f>'Constantes internes'!$B$28*$B$3*(Emissions!$F$35*'Constantes internes'!$B$27*'Constantes internes'!D17)</f>
        <v>0</v>
      </c>
      <c r="D45" s="59">
        <f>'Constantes internes'!$B$28*$B$3*(Emissions!$F$35*'Constantes internes'!$B$27*'Constantes internes'!E17)</f>
        <v>0</v>
      </c>
      <c r="E45" s="50">
        <f t="shared" si="6"/>
        <v>-7</v>
      </c>
      <c r="F45" s="51">
        <f t="shared" si="7"/>
        <v>-7</v>
      </c>
      <c r="G45" s="50">
        <f t="shared" si="9"/>
        <v>-7</v>
      </c>
      <c r="H45" s="51">
        <f t="shared" si="10"/>
        <v>-7</v>
      </c>
      <c r="I45" s="64">
        <f t="shared" si="8"/>
        <v>-7</v>
      </c>
      <c r="J45" s="51">
        <f t="shared" si="11"/>
        <v>-7</v>
      </c>
    </row>
    <row r="46" spans="1:10" x14ac:dyDescent="0.2">
      <c r="A46" s="5">
        <v>250</v>
      </c>
      <c r="B46" s="57">
        <f>'Constantes internes'!$B$28*$B$3*(Emissions!$F$35*'Constantes internes'!$B$27*'Constantes internes'!C18)</f>
        <v>0</v>
      </c>
      <c r="C46" s="58">
        <f>'Constantes internes'!$B$28*$B$3*(Emissions!$F$35*'Constantes internes'!$B$27*'Constantes internes'!D18)</f>
        <v>0</v>
      </c>
      <c r="D46" s="59">
        <f>'Constantes internes'!$B$28*$B$3*(Emissions!$F$35*'Constantes internes'!$B$27*'Constantes internes'!E18)</f>
        <v>0</v>
      </c>
      <c r="E46" s="50">
        <f t="shared" si="6"/>
        <v>-7</v>
      </c>
      <c r="F46" s="51">
        <f t="shared" si="7"/>
        <v>-7</v>
      </c>
      <c r="G46" s="50">
        <f t="shared" si="9"/>
        <v>-7</v>
      </c>
      <c r="H46" s="51">
        <f t="shared" si="10"/>
        <v>-7</v>
      </c>
      <c r="I46" s="64">
        <f t="shared" si="8"/>
        <v>-7</v>
      </c>
      <c r="J46" s="51">
        <f t="shared" si="11"/>
        <v>-7</v>
      </c>
    </row>
    <row r="47" spans="1:10" x14ac:dyDescent="0.2">
      <c r="A47" s="5">
        <v>300</v>
      </c>
      <c r="B47" s="57">
        <f>'Constantes internes'!$B$28*$B$3*(Emissions!$F$35*'Constantes internes'!$B$27*'Constantes internes'!C19)</f>
        <v>0</v>
      </c>
      <c r="C47" s="58">
        <f>'Constantes internes'!$B$28*$B$3*(Emissions!$F$35*'Constantes internes'!$B$27*'Constantes internes'!D19)</f>
        <v>0</v>
      </c>
      <c r="D47" s="59">
        <f>'Constantes internes'!$B$28*$B$3*(Emissions!$F$35*'Constantes internes'!$B$27*'Constantes internes'!E19)</f>
        <v>0</v>
      </c>
      <c r="E47" s="50">
        <f t="shared" si="6"/>
        <v>-7</v>
      </c>
      <c r="F47" s="51">
        <f t="shared" si="7"/>
        <v>-7</v>
      </c>
      <c r="G47" s="50">
        <f t="shared" si="9"/>
        <v>-7</v>
      </c>
      <c r="H47" s="51">
        <f t="shared" si="10"/>
        <v>-7</v>
      </c>
      <c r="I47" s="64">
        <f t="shared" si="8"/>
        <v>-7</v>
      </c>
      <c r="J47" s="51">
        <f t="shared" si="11"/>
        <v>-7</v>
      </c>
    </row>
    <row r="48" spans="1:10" x14ac:dyDescent="0.2">
      <c r="A48" s="5">
        <v>400</v>
      </c>
      <c r="B48" s="57">
        <f>'Constantes internes'!$B$28*$B$3*(Emissions!$F$35*'Constantes internes'!$B$27*'Constantes internes'!C20)</f>
        <v>0</v>
      </c>
      <c r="C48" s="58">
        <f>'Constantes internes'!$B$28*$B$3*(Emissions!$F$35*'Constantes internes'!$B$27*'Constantes internes'!D20)</f>
        <v>0</v>
      </c>
      <c r="D48" s="59">
        <f>'Constantes internes'!$B$28*$B$3*(Emissions!$F$35*'Constantes internes'!$B$27*'Constantes internes'!E20)</f>
        <v>0</v>
      </c>
      <c r="E48" s="50">
        <f t="shared" si="6"/>
        <v>-7</v>
      </c>
      <c r="F48" s="51">
        <f t="shared" si="7"/>
        <v>-7</v>
      </c>
      <c r="G48" s="50">
        <f t="shared" si="9"/>
        <v>-7</v>
      </c>
      <c r="H48" s="51">
        <f t="shared" si="10"/>
        <v>-7</v>
      </c>
      <c r="I48" s="64">
        <f t="shared" si="8"/>
        <v>-7</v>
      </c>
      <c r="J48" s="51">
        <f t="shared" si="11"/>
        <v>-7</v>
      </c>
    </row>
    <row r="49" spans="1:10" x14ac:dyDescent="0.2">
      <c r="A49" s="5">
        <v>600</v>
      </c>
      <c r="B49" s="57">
        <f>'Constantes internes'!$B$28*$B$3*(Emissions!$F$35*'Constantes internes'!$B$27*'Constantes internes'!C21)</f>
        <v>0</v>
      </c>
      <c r="C49" s="58">
        <f>'Constantes internes'!$B$28*$B$3*(Emissions!$F$35*'Constantes internes'!$B$27*'Constantes internes'!D21)</f>
        <v>0</v>
      </c>
      <c r="D49" s="59">
        <f>'Constantes internes'!$B$28*$B$3*(Emissions!$F$35*'Constantes internes'!$B$27*'Constantes internes'!E21)</f>
        <v>0</v>
      </c>
      <c r="E49" s="50">
        <f t="shared" si="6"/>
        <v>-7</v>
      </c>
      <c r="F49" s="51">
        <f t="shared" si="7"/>
        <v>-7</v>
      </c>
      <c r="G49" s="50">
        <f t="shared" si="9"/>
        <v>-7</v>
      </c>
      <c r="H49" s="51">
        <f t="shared" si="10"/>
        <v>-7</v>
      </c>
      <c r="I49" s="64">
        <f t="shared" si="8"/>
        <v>-7</v>
      </c>
      <c r="J49" s="51">
        <f t="shared" si="11"/>
        <v>-7</v>
      </c>
    </row>
    <row r="50" spans="1:10" x14ac:dyDescent="0.2">
      <c r="A50" s="5">
        <v>800</v>
      </c>
      <c r="B50" s="57">
        <f>'Constantes internes'!$B$28*$B$3*(Emissions!$F$35*'Constantes internes'!$B$27*'Constantes internes'!C22)</f>
        <v>0</v>
      </c>
      <c r="C50" s="58">
        <f>'Constantes internes'!$B$28*$B$3*(Emissions!$F$35*'Constantes internes'!$B$27*'Constantes internes'!D22)</f>
        <v>0</v>
      </c>
      <c r="D50" s="59">
        <f>'Constantes internes'!$B$28*$B$3*(Emissions!$F$35*'Constantes internes'!$B$27*'Constantes internes'!E22)</f>
        <v>0</v>
      </c>
      <c r="E50" s="50">
        <f t="shared" si="6"/>
        <v>-7</v>
      </c>
      <c r="F50" s="51">
        <f t="shared" si="7"/>
        <v>-7</v>
      </c>
      <c r="G50" s="50">
        <f t="shared" si="9"/>
        <v>-7</v>
      </c>
      <c r="H50" s="51">
        <f t="shared" si="10"/>
        <v>-7</v>
      </c>
      <c r="I50" s="64">
        <f t="shared" si="8"/>
        <v>-7</v>
      </c>
      <c r="J50" s="51">
        <f t="shared" si="11"/>
        <v>-7</v>
      </c>
    </row>
    <row r="51" spans="1:10" x14ac:dyDescent="0.2">
      <c r="A51" s="6">
        <v>1000</v>
      </c>
      <c r="B51" s="60">
        <f>'Constantes internes'!$B$28*$B$3*(Emissions!$F$35*'Constantes internes'!$B$27*'Constantes internes'!C23)</f>
        <v>0</v>
      </c>
      <c r="C51" s="61">
        <f>'Constantes internes'!$B$28*$B$3*(Emissions!$F$35*'Constantes internes'!$B$27*'Constantes internes'!D23)</f>
        <v>0</v>
      </c>
      <c r="D51" s="62">
        <f>'Constantes internes'!$B$28*$B$3*(Emissions!$F$35*'Constantes internes'!$B$27*'Constantes internes'!E23)</f>
        <v>0</v>
      </c>
      <c r="E51" s="52">
        <f t="shared" si="6"/>
        <v>-7</v>
      </c>
      <c r="F51" s="53">
        <f t="shared" si="7"/>
        <v>-7</v>
      </c>
      <c r="G51" s="52">
        <f t="shared" si="9"/>
        <v>-7</v>
      </c>
      <c r="H51" s="53">
        <f t="shared" si="10"/>
        <v>-7</v>
      </c>
      <c r="I51" s="65">
        <f t="shared" si="8"/>
        <v>-7</v>
      </c>
      <c r="J51" s="53">
        <f t="shared" si="11"/>
        <v>-7</v>
      </c>
    </row>
  </sheetData>
  <mergeCells count="11">
    <mergeCell ref="E34:F34"/>
    <mergeCell ref="G34:H34"/>
    <mergeCell ref="I34:J34"/>
    <mergeCell ref="A2:B2"/>
    <mergeCell ref="B10:D10"/>
    <mergeCell ref="B33:D33"/>
    <mergeCell ref="E33:J33"/>
    <mergeCell ref="I11:J11"/>
    <mergeCell ref="G11:H11"/>
    <mergeCell ref="E11:F11"/>
    <mergeCell ref="E10:J10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{BF1B7622-0A4F-40B5-ACE9-FD27D2D3463F}</x14:id>
        </ext>
      </extLst>
    </cfRule>
  </conditionalFormatting>
  <conditionalFormatting sqref="E35:E51">
    <cfRule type="dataBar" priority="1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{A23184FC-1D51-4C8F-87F5-F2CBCF2C66B5}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{6C5D4DEE-21AC-4CE1-BFBA-E973BDC34B3B}</x14:id>
        </ext>
      </extLst>
    </cfRule>
  </conditionalFormatting>
  <conditionalFormatting sqref="G35:G51">
    <cfRule type="dataBar" priority="10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{0C084007-FECE-461F-9264-47BE36689D65}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{EC117154-61F2-45EB-9673-1AA6320512DA}</x14:id>
        </ext>
      </extLst>
    </cfRule>
  </conditionalFormatting>
  <conditionalFormatting sqref="I35:I51">
    <cfRule type="dataBar" priority="9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{8611972E-62E7-4401-84BB-836527749C13}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1B7622-0A4F-40B5-ACE9-FD27D2D3463F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A23184FC-1D51-4C8F-87F5-F2CBCF2C66B5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6C5D4DEE-21AC-4CE1-BFBA-E973BDC34B3B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0C084007-FECE-461F-9264-47BE36689D65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EC117154-61F2-45EB-9673-1AA6320512DA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8611972E-62E7-4401-84BB-836527749C13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1"/>
  <sheetViews>
    <sheetView zoomScaleNormal="100" workbookViewId="0">
      <selection activeCell="O40" sqref="O40"/>
    </sheetView>
  </sheetViews>
  <sheetFormatPr baseColWidth="10" defaultColWidth="11.42578125" defaultRowHeight="12.75" x14ac:dyDescent="0.2"/>
  <cols>
    <col min="1" max="1" width="16.7109375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1" spans="1:10" ht="13.5" thickBot="1" x14ac:dyDescent="0.25"/>
    <row r="2" spans="1:10" ht="15.75" x14ac:dyDescent="0.25">
      <c r="A2" s="147" t="s">
        <v>31</v>
      </c>
      <c r="B2" s="148"/>
      <c r="E2" s="114" t="s">
        <v>70</v>
      </c>
      <c r="F2" s="113"/>
      <c r="G2" s="115">
        <f>Emissions!F35</f>
        <v>0</v>
      </c>
      <c r="H2" s="1" t="s">
        <v>10</v>
      </c>
    </row>
    <row r="3" spans="1:10" ht="15.75" x14ac:dyDescent="0.3">
      <c r="A3" s="70" t="s">
        <v>67</v>
      </c>
      <c r="B3" s="71">
        <v>20</v>
      </c>
      <c r="C3" s="1" t="s">
        <v>3</v>
      </c>
    </row>
    <row r="4" spans="1:10" x14ac:dyDescent="0.2">
      <c r="A4" s="66" t="s">
        <v>28</v>
      </c>
      <c r="B4" s="67">
        <v>15</v>
      </c>
      <c r="C4" s="1" t="s">
        <v>0</v>
      </c>
    </row>
    <row r="5" spans="1:10" ht="15.75" x14ac:dyDescent="0.3">
      <c r="A5" s="68" t="s">
        <v>68</v>
      </c>
      <c r="B5" s="69">
        <v>3</v>
      </c>
      <c r="C5" s="1" t="s">
        <v>74</v>
      </c>
    </row>
    <row r="8" spans="1:10" x14ac:dyDescent="0.2">
      <c r="A8" s="72" t="s">
        <v>107</v>
      </c>
    </row>
    <row r="10" spans="1:10" ht="15" x14ac:dyDescent="0.25">
      <c r="B10" s="141" t="s">
        <v>71</v>
      </c>
      <c r="C10" s="142"/>
      <c r="D10" s="143"/>
      <c r="E10" s="141" t="s">
        <v>72</v>
      </c>
      <c r="F10" s="142"/>
      <c r="G10" s="142"/>
      <c r="H10" s="142"/>
      <c r="I10" s="142"/>
      <c r="J10" s="143"/>
    </row>
    <row r="11" spans="1:10" x14ac:dyDescent="0.2">
      <c r="A11" s="106" t="s">
        <v>29</v>
      </c>
      <c r="B11" s="103" t="s">
        <v>7</v>
      </c>
      <c r="C11" s="104" t="s">
        <v>8</v>
      </c>
      <c r="D11" s="105" t="s">
        <v>9</v>
      </c>
      <c r="E11" s="136" t="s">
        <v>7</v>
      </c>
      <c r="F11" s="137"/>
      <c r="G11" s="136" t="s">
        <v>8</v>
      </c>
      <c r="H11" s="137"/>
      <c r="I11" s="138" t="s">
        <v>9</v>
      </c>
      <c r="J11" s="137"/>
    </row>
    <row r="12" spans="1:10" x14ac:dyDescent="0.2">
      <c r="A12" s="4">
        <v>50</v>
      </c>
      <c r="B12" s="54">
        <f>Emissions!$F$35*'Constantes internes'!$B$27*'Constantes internes'!C7</f>
        <v>0</v>
      </c>
      <c r="C12" s="55">
        <f>Emissions!$F$35*'Constantes internes'!$B$27*'Constantes internes'!D7</f>
        <v>0</v>
      </c>
      <c r="D12" s="56">
        <f>Emissions!$F$35*'Constantes internes'!$B$27*'Constantes internes'!E7</f>
        <v>0</v>
      </c>
      <c r="E12" s="48">
        <f t="shared" ref="E12:E28" si="0">B12-$B$5</f>
        <v>-3</v>
      </c>
      <c r="F12" s="49">
        <f t="shared" ref="F12:F28" si="1">E12</f>
        <v>-3</v>
      </c>
      <c r="G12" s="48">
        <f t="shared" ref="G12:G28" si="2">C12-$B$5</f>
        <v>-3</v>
      </c>
      <c r="H12" s="49">
        <f>G12</f>
        <v>-3</v>
      </c>
      <c r="I12" s="63">
        <f t="shared" ref="I12:I28" si="3">D12-$B$5</f>
        <v>-3</v>
      </c>
      <c r="J12" s="49">
        <f>I12</f>
        <v>-3</v>
      </c>
    </row>
    <row r="13" spans="1:10" x14ac:dyDescent="0.2">
      <c r="A13" s="5">
        <v>60</v>
      </c>
      <c r="B13" s="57">
        <f>Emissions!$F$35*'Constantes internes'!$B$27*'Constantes internes'!C8</f>
        <v>0</v>
      </c>
      <c r="C13" s="58">
        <f>Emissions!$F$35*'Constantes internes'!$B$27*'Constantes internes'!D8</f>
        <v>0</v>
      </c>
      <c r="D13" s="59">
        <f>Emissions!$F$35*'Constantes internes'!$B$27*'Constantes internes'!E8</f>
        <v>0</v>
      </c>
      <c r="E13" s="50">
        <f t="shared" si="0"/>
        <v>-3</v>
      </c>
      <c r="F13" s="51">
        <f t="shared" si="1"/>
        <v>-3</v>
      </c>
      <c r="G13" s="50">
        <f t="shared" si="2"/>
        <v>-3</v>
      </c>
      <c r="H13" s="51">
        <f t="shared" ref="H13:H28" si="4">G13</f>
        <v>-3</v>
      </c>
      <c r="I13" s="64">
        <f t="shared" si="3"/>
        <v>-3</v>
      </c>
      <c r="J13" s="51">
        <f t="shared" ref="J13:J28" si="5">I13</f>
        <v>-3</v>
      </c>
    </row>
    <row r="14" spans="1:10" x14ac:dyDescent="0.2">
      <c r="A14" s="5">
        <v>70</v>
      </c>
      <c r="B14" s="57">
        <f>Emissions!$F$35*'Constantes internes'!$B$27*'Constantes internes'!C9</f>
        <v>0</v>
      </c>
      <c r="C14" s="58">
        <f>Emissions!$F$35*'Constantes internes'!$B$27*'Constantes internes'!D9</f>
        <v>0</v>
      </c>
      <c r="D14" s="59">
        <f>Emissions!$F$35*'Constantes internes'!$B$27*'Constantes internes'!E9</f>
        <v>0</v>
      </c>
      <c r="E14" s="50">
        <f t="shared" si="0"/>
        <v>-3</v>
      </c>
      <c r="F14" s="51">
        <f t="shared" si="1"/>
        <v>-3</v>
      </c>
      <c r="G14" s="50">
        <f t="shared" si="2"/>
        <v>-3</v>
      </c>
      <c r="H14" s="51">
        <f t="shared" si="4"/>
        <v>-3</v>
      </c>
      <c r="I14" s="64">
        <f t="shared" si="3"/>
        <v>-3</v>
      </c>
      <c r="J14" s="51">
        <f t="shared" si="5"/>
        <v>-3</v>
      </c>
    </row>
    <row r="15" spans="1:10" x14ac:dyDescent="0.2">
      <c r="A15" s="5">
        <v>80</v>
      </c>
      <c r="B15" s="57">
        <f>Emissions!$F$35*'Constantes internes'!$B$27*'Constantes internes'!C10</f>
        <v>0</v>
      </c>
      <c r="C15" s="58">
        <f>Emissions!$F$35*'Constantes internes'!$B$27*'Constantes internes'!D10</f>
        <v>0</v>
      </c>
      <c r="D15" s="59">
        <f>Emissions!$F$35*'Constantes internes'!$B$27*'Constantes internes'!E10</f>
        <v>0</v>
      </c>
      <c r="E15" s="50">
        <f t="shared" si="0"/>
        <v>-3</v>
      </c>
      <c r="F15" s="51">
        <f t="shared" si="1"/>
        <v>-3</v>
      </c>
      <c r="G15" s="50">
        <f t="shared" si="2"/>
        <v>-3</v>
      </c>
      <c r="H15" s="51">
        <f t="shared" si="4"/>
        <v>-3</v>
      </c>
      <c r="I15" s="64">
        <f t="shared" si="3"/>
        <v>-3</v>
      </c>
      <c r="J15" s="51">
        <f t="shared" si="5"/>
        <v>-3</v>
      </c>
    </row>
    <row r="16" spans="1:10" x14ac:dyDescent="0.2">
      <c r="A16" s="6">
        <v>90</v>
      </c>
      <c r="B16" s="60">
        <f>Emissions!$F$35*'Constantes internes'!$B$27*'Constantes internes'!C11</f>
        <v>0</v>
      </c>
      <c r="C16" s="61">
        <f>Emissions!$F$35*'Constantes internes'!$B$27*'Constantes internes'!D11</f>
        <v>0</v>
      </c>
      <c r="D16" s="62">
        <f>Emissions!$F$35*'Constantes internes'!$B$27*'Constantes internes'!E11</f>
        <v>0</v>
      </c>
      <c r="E16" s="52">
        <f t="shared" si="0"/>
        <v>-3</v>
      </c>
      <c r="F16" s="53">
        <f t="shared" si="1"/>
        <v>-3</v>
      </c>
      <c r="G16" s="52">
        <f t="shared" si="2"/>
        <v>-3</v>
      </c>
      <c r="H16" s="53">
        <f t="shared" si="4"/>
        <v>-3</v>
      </c>
      <c r="I16" s="65">
        <f t="shared" si="3"/>
        <v>-3</v>
      </c>
      <c r="J16" s="53">
        <f t="shared" si="5"/>
        <v>-3</v>
      </c>
    </row>
    <row r="17" spans="1:10" x14ac:dyDescent="0.2">
      <c r="A17" s="5">
        <v>100</v>
      </c>
      <c r="B17" s="57">
        <f>Emissions!$F$35*'Constantes internes'!$B$27*'Constantes internes'!C12</f>
        <v>0</v>
      </c>
      <c r="C17" s="58">
        <f>Emissions!$F$35*'Constantes internes'!$B$27*'Constantes internes'!D12</f>
        <v>0</v>
      </c>
      <c r="D17" s="59">
        <f>Emissions!$F$35*'Constantes internes'!$B$27*'Constantes internes'!E12</f>
        <v>0</v>
      </c>
      <c r="E17" s="50">
        <f t="shared" si="0"/>
        <v>-3</v>
      </c>
      <c r="F17" s="51">
        <f t="shared" si="1"/>
        <v>-3</v>
      </c>
      <c r="G17" s="50">
        <f t="shared" si="2"/>
        <v>-3</v>
      </c>
      <c r="H17" s="51">
        <f t="shared" si="4"/>
        <v>-3</v>
      </c>
      <c r="I17" s="64">
        <f t="shared" si="3"/>
        <v>-3</v>
      </c>
      <c r="J17" s="51">
        <f t="shared" si="5"/>
        <v>-3</v>
      </c>
    </row>
    <row r="18" spans="1:10" x14ac:dyDescent="0.2">
      <c r="A18" s="5">
        <v>120</v>
      </c>
      <c r="B18" s="57">
        <f>Emissions!$F$35*'Constantes internes'!$B$27*'Constantes internes'!C13</f>
        <v>0</v>
      </c>
      <c r="C18" s="58">
        <f>Emissions!$F$35*'Constantes internes'!$B$27*'Constantes internes'!D13</f>
        <v>0</v>
      </c>
      <c r="D18" s="59">
        <f>Emissions!$F$35*'Constantes internes'!$B$27*'Constantes internes'!E13</f>
        <v>0</v>
      </c>
      <c r="E18" s="50">
        <f t="shared" si="0"/>
        <v>-3</v>
      </c>
      <c r="F18" s="51">
        <f t="shared" si="1"/>
        <v>-3</v>
      </c>
      <c r="G18" s="50">
        <f t="shared" si="2"/>
        <v>-3</v>
      </c>
      <c r="H18" s="51">
        <f t="shared" si="4"/>
        <v>-3</v>
      </c>
      <c r="I18" s="64">
        <f t="shared" si="3"/>
        <v>-3</v>
      </c>
      <c r="J18" s="51">
        <f t="shared" si="5"/>
        <v>-3</v>
      </c>
    </row>
    <row r="19" spans="1:10" x14ac:dyDescent="0.2">
      <c r="A19" s="5">
        <v>140</v>
      </c>
      <c r="B19" s="57">
        <f>Emissions!$F$35*'Constantes internes'!$B$27*'Constantes internes'!C14</f>
        <v>0</v>
      </c>
      <c r="C19" s="58">
        <f>Emissions!$F$35*'Constantes internes'!$B$27*'Constantes internes'!D14</f>
        <v>0</v>
      </c>
      <c r="D19" s="59">
        <f>Emissions!$F$35*'Constantes internes'!$B$27*'Constantes internes'!E14</f>
        <v>0</v>
      </c>
      <c r="E19" s="50">
        <f t="shared" si="0"/>
        <v>-3</v>
      </c>
      <c r="F19" s="51">
        <f t="shared" si="1"/>
        <v>-3</v>
      </c>
      <c r="G19" s="50">
        <f t="shared" si="2"/>
        <v>-3</v>
      </c>
      <c r="H19" s="51">
        <f t="shared" si="4"/>
        <v>-3</v>
      </c>
      <c r="I19" s="64">
        <f t="shared" si="3"/>
        <v>-3</v>
      </c>
      <c r="J19" s="51">
        <f t="shared" si="5"/>
        <v>-3</v>
      </c>
    </row>
    <row r="20" spans="1:10" x14ac:dyDescent="0.2">
      <c r="A20" s="5">
        <v>160</v>
      </c>
      <c r="B20" s="57">
        <f>Emissions!$F$35*'Constantes internes'!$B$27*'Constantes internes'!C15</f>
        <v>0</v>
      </c>
      <c r="C20" s="58">
        <f>Emissions!$F$35*'Constantes internes'!$B$27*'Constantes internes'!D15</f>
        <v>0</v>
      </c>
      <c r="D20" s="59">
        <f>Emissions!$F$35*'Constantes internes'!$B$27*'Constantes internes'!E15</f>
        <v>0</v>
      </c>
      <c r="E20" s="50">
        <f t="shared" si="0"/>
        <v>-3</v>
      </c>
      <c r="F20" s="51">
        <f t="shared" si="1"/>
        <v>-3</v>
      </c>
      <c r="G20" s="50">
        <f t="shared" si="2"/>
        <v>-3</v>
      </c>
      <c r="H20" s="51">
        <f t="shared" si="4"/>
        <v>-3</v>
      </c>
      <c r="I20" s="64">
        <f t="shared" si="3"/>
        <v>-3</v>
      </c>
      <c r="J20" s="51">
        <f t="shared" si="5"/>
        <v>-3</v>
      </c>
    </row>
    <row r="21" spans="1:10" x14ac:dyDescent="0.2">
      <c r="A21" s="5">
        <v>180</v>
      </c>
      <c r="B21" s="57">
        <f>Emissions!$F$35*'Constantes internes'!$B$27*'Constantes internes'!C16</f>
        <v>0</v>
      </c>
      <c r="C21" s="58">
        <f>Emissions!$F$35*'Constantes internes'!$B$27*'Constantes internes'!D16</f>
        <v>0</v>
      </c>
      <c r="D21" s="59">
        <f>Emissions!$F$35*'Constantes internes'!$B$27*'Constantes internes'!E16</f>
        <v>0</v>
      </c>
      <c r="E21" s="50">
        <f t="shared" si="0"/>
        <v>-3</v>
      </c>
      <c r="F21" s="51">
        <f t="shared" si="1"/>
        <v>-3</v>
      </c>
      <c r="G21" s="50">
        <f t="shared" si="2"/>
        <v>-3</v>
      </c>
      <c r="H21" s="51">
        <f t="shared" si="4"/>
        <v>-3</v>
      </c>
      <c r="I21" s="64">
        <f t="shared" si="3"/>
        <v>-3</v>
      </c>
      <c r="J21" s="51">
        <f t="shared" si="5"/>
        <v>-3</v>
      </c>
    </row>
    <row r="22" spans="1:10" x14ac:dyDescent="0.2">
      <c r="A22" s="5">
        <v>200</v>
      </c>
      <c r="B22" s="57">
        <f>Emissions!$F$35*'Constantes internes'!$B$27*'Constantes internes'!C17</f>
        <v>0</v>
      </c>
      <c r="C22" s="58">
        <f>Emissions!$F$35*'Constantes internes'!$B$27*'Constantes internes'!D17</f>
        <v>0</v>
      </c>
      <c r="D22" s="59">
        <f>Emissions!$F$35*'Constantes internes'!$B$27*'Constantes internes'!E17</f>
        <v>0</v>
      </c>
      <c r="E22" s="50">
        <f t="shared" si="0"/>
        <v>-3</v>
      </c>
      <c r="F22" s="51">
        <f t="shared" si="1"/>
        <v>-3</v>
      </c>
      <c r="G22" s="50">
        <f t="shared" si="2"/>
        <v>-3</v>
      </c>
      <c r="H22" s="51">
        <f t="shared" si="4"/>
        <v>-3</v>
      </c>
      <c r="I22" s="64">
        <f t="shared" si="3"/>
        <v>-3</v>
      </c>
      <c r="J22" s="51">
        <f t="shared" si="5"/>
        <v>-3</v>
      </c>
    </row>
    <row r="23" spans="1:10" x14ac:dyDescent="0.2">
      <c r="A23" s="5">
        <v>250</v>
      </c>
      <c r="B23" s="57">
        <f>Emissions!$F$35*'Constantes internes'!$B$27*'Constantes internes'!C18</f>
        <v>0</v>
      </c>
      <c r="C23" s="58">
        <f>Emissions!$F$35*'Constantes internes'!$B$27*'Constantes internes'!D18</f>
        <v>0</v>
      </c>
      <c r="D23" s="59">
        <f>Emissions!$F$35*'Constantes internes'!$B$27*'Constantes internes'!E18</f>
        <v>0</v>
      </c>
      <c r="E23" s="50">
        <f t="shared" si="0"/>
        <v>-3</v>
      </c>
      <c r="F23" s="51">
        <f t="shared" si="1"/>
        <v>-3</v>
      </c>
      <c r="G23" s="50">
        <f t="shared" si="2"/>
        <v>-3</v>
      </c>
      <c r="H23" s="51">
        <f t="shared" si="4"/>
        <v>-3</v>
      </c>
      <c r="I23" s="64">
        <f t="shared" si="3"/>
        <v>-3</v>
      </c>
      <c r="J23" s="51">
        <f t="shared" si="5"/>
        <v>-3</v>
      </c>
    </row>
    <row r="24" spans="1:10" x14ac:dyDescent="0.2">
      <c r="A24" s="5">
        <v>300</v>
      </c>
      <c r="B24" s="57">
        <f>Emissions!$F$35*'Constantes internes'!$B$27*'Constantes internes'!C19</f>
        <v>0</v>
      </c>
      <c r="C24" s="58">
        <f>Emissions!$F$35*'Constantes internes'!$B$27*'Constantes internes'!D19</f>
        <v>0</v>
      </c>
      <c r="D24" s="59">
        <f>Emissions!$F$35*'Constantes internes'!$B$27*'Constantes internes'!E19</f>
        <v>0</v>
      </c>
      <c r="E24" s="50">
        <f t="shared" si="0"/>
        <v>-3</v>
      </c>
      <c r="F24" s="51">
        <f t="shared" si="1"/>
        <v>-3</v>
      </c>
      <c r="G24" s="50">
        <f t="shared" si="2"/>
        <v>-3</v>
      </c>
      <c r="H24" s="51">
        <f t="shared" si="4"/>
        <v>-3</v>
      </c>
      <c r="I24" s="64">
        <f t="shared" si="3"/>
        <v>-3</v>
      </c>
      <c r="J24" s="51">
        <f t="shared" si="5"/>
        <v>-3</v>
      </c>
    </row>
    <row r="25" spans="1:10" x14ac:dyDescent="0.2">
      <c r="A25" s="5">
        <v>400</v>
      </c>
      <c r="B25" s="57">
        <f>Emissions!$F$35*'Constantes internes'!$B$27*'Constantes internes'!C20</f>
        <v>0</v>
      </c>
      <c r="C25" s="58">
        <f>Emissions!$F$35*'Constantes internes'!$B$27*'Constantes internes'!D20</f>
        <v>0</v>
      </c>
      <c r="D25" s="59">
        <f>Emissions!$F$35*'Constantes internes'!$B$27*'Constantes internes'!E20</f>
        <v>0</v>
      </c>
      <c r="E25" s="50">
        <f t="shared" si="0"/>
        <v>-3</v>
      </c>
      <c r="F25" s="51">
        <f t="shared" si="1"/>
        <v>-3</v>
      </c>
      <c r="G25" s="50">
        <f t="shared" si="2"/>
        <v>-3</v>
      </c>
      <c r="H25" s="51">
        <f t="shared" si="4"/>
        <v>-3</v>
      </c>
      <c r="I25" s="64">
        <f t="shared" si="3"/>
        <v>-3</v>
      </c>
      <c r="J25" s="51">
        <f t="shared" si="5"/>
        <v>-3</v>
      </c>
    </row>
    <row r="26" spans="1:10" x14ac:dyDescent="0.2">
      <c r="A26" s="5">
        <v>600</v>
      </c>
      <c r="B26" s="57">
        <f>Emissions!$F$35*'Constantes internes'!$B$27*'Constantes internes'!C21</f>
        <v>0</v>
      </c>
      <c r="C26" s="58">
        <f>Emissions!$F$35*'Constantes internes'!$B$27*'Constantes internes'!D21</f>
        <v>0</v>
      </c>
      <c r="D26" s="59">
        <f>Emissions!$F$35*'Constantes internes'!$B$27*'Constantes internes'!E21</f>
        <v>0</v>
      </c>
      <c r="E26" s="50">
        <f t="shared" si="0"/>
        <v>-3</v>
      </c>
      <c r="F26" s="51">
        <f t="shared" si="1"/>
        <v>-3</v>
      </c>
      <c r="G26" s="50">
        <f t="shared" si="2"/>
        <v>-3</v>
      </c>
      <c r="H26" s="51">
        <f t="shared" si="4"/>
        <v>-3</v>
      </c>
      <c r="I26" s="64">
        <f t="shared" si="3"/>
        <v>-3</v>
      </c>
      <c r="J26" s="51">
        <f t="shared" si="5"/>
        <v>-3</v>
      </c>
    </row>
    <row r="27" spans="1:10" x14ac:dyDescent="0.2">
      <c r="A27" s="5">
        <v>800</v>
      </c>
      <c r="B27" s="57">
        <f>Emissions!$F$35*'Constantes internes'!$B$27*'Constantes internes'!C22</f>
        <v>0</v>
      </c>
      <c r="C27" s="58">
        <f>Emissions!$F$35*'Constantes internes'!$B$27*'Constantes internes'!D22</f>
        <v>0</v>
      </c>
      <c r="D27" s="59">
        <f>Emissions!$F$35*'Constantes internes'!$B$27*'Constantes internes'!E22</f>
        <v>0</v>
      </c>
      <c r="E27" s="50">
        <f t="shared" si="0"/>
        <v>-3</v>
      </c>
      <c r="F27" s="51">
        <f t="shared" si="1"/>
        <v>-3</v>
      </c>
      <c r="G27" s="50">
        <f t="shared" si="2"/>
        <v>-3</v>
      </c>
      <c r="H27" s="51">
        <f t="shared" si="4"/>
        <v>-3</v>
      </c>
      <c r="I27" s="64">
        <f t="shared" si="3"/>
        <v>-3</v>
      </c>
      <c r="J27" s="51">
        <f t="shared" si="5"/>
        <v>-3</v>
      </c>
    </row>
    <row r="28" spans="1:10" x14ac:dyDescent="0.2">
      <c r="A28" s="6">
        <v>1000</v>
      </c>
      <c r="B28" s="60">
        <f>Emissions!$F$35*'Constantes internes'!$B$27*'Constantes internes'!C23</f>
        <v>0</v>
      </c>
      <c r="C28" s="61">
        <f>Emissions!$F$35*'Constantes internes'!$B$27*'Constantes internes'!D23</f>
        <v>0</v>
      </c>
      <c r="D28" s="62">
        <f>Emissions!$F$35*'Constantes internes'!$B$27*'Constantes internes'!E23</f>
        <v>0</v>
      </c>
      <c r="E28" s="52">
        <f t="shared" si="0"/>
        <v>-3</v>
      </c>
      <c r="F28" s="53">
        <f t="shared" si="1"/>
        <v>-3</v>
      </c>
      <c r="G28" s="52">
        <f t="shared" si="2"/>
        <v>-3</v>
      </c>
      <c r="H28" s="53">
        <f t="shared" si="4"/>
        <v>-3</v>
      </c>
      <c r="I28" s="65">
        <f t="shared" si="3"/>
        <v>-3</v>
      </c>
      <c r="J28" s="53">
        <f t="shared" si="5"/>
        <v>-3</v>
      </c>
    </row>
    <row r="31" spans="1:10" x14ac:dyDescent="0.2">
      <c r="A31" s="72" t="s">
        <v>108</v>
      </c>
    </row>
    <row r="33" spans="1:10" ht="14.25" x14ac:dyDescent="0.25">
      <c r="B33" s="144" t="s">
        <v>73</v>
      </c>
      <c r="C33" s="145"/>
      <c r="D33" s="146"/>
      <c r="E33" s="144" t="s">
        <v>30</v>
      </c>
      <c r="F33" s="145"/>
      <c r="G33" s="145"/>
      <c r="H33" s="145"/>
      <c r="I33" s="145"/>
      <c r="J33" s="146"/>
    </row>
    <row r="34" spans="1:10" x14ac:dyDescent="0.2">
      <c r="A34" s="106" t="s">
        <v>29</v>
      </c>
      <c r="B34" s="107" t="s">
        <v>7</v>
      </c>
      <c r="C34" s="108" t="s">
        <v>8</v>
      </c>
      <c r="D34" s="109" t="s">
        <v>9</v>
      </c>
      <c r="E34" s="136" t="s">
        <v>7</v>
      </c>
      <c r="F34" s="137"/>
      <c r="G34" s="136" t="s">
        <v>8</v>
      </c>
      <c r="H34" s="137"/>
      <c r="I34" s="138" t="s">
        <v>9</v>
      </c>
      <c r="J34" s="137"/>
    </row>
    <row r="35" spans="1:10" x14ac:dyDescent="0.2">
      <c r="A35" s="4">
        <v>50</v>
      </c>
      <c r="B35" s="54">
        <f>'Constantes internes'!$B$28*$B$3*(Emissions!$F$35*'Constantes internes'!$B$27*'Constantes internes'!C7)</f>
        <v>0</v>
      </c>
      <c r="C35" s="55">
        <f>'Constantes internes'!$B$28*$B$3*(Emissions!$F$35*'Constantes internes'!$B$27*'Constantes internes'!D7)</f>
        <v>0</v>
      </c>
      <c r="D35" s="56">
        <f>'Constantes internes'!$B$28*$B$3*(Emissions!$F$35*'Constantes internes'!$B$27*'Constantes internes'!E7)</f>
        <v>0</v>
      </c>
      <c r="E35" s="48">
        <f t="shared" ref="E35:E51" si="6">B35-$B$4</f>
        <v>-15</v>
      </c>
      <c r="F35" s="49">
        <f t="shared" ref="F35:F51" si="7">E35</f>
        <v>-15</v>
      </c>
      <c r="G35" s="48">
        <f>C35-$B$4</f>
        <v>-15</v>
      </c>
      <c r="H35" s="49">
        <f>G35</f>
        <v>-15</v>
      </c>
      <c r="I35" s="63">
        <f t="shared" ref="I35:I51" si="8">D35-$B$4</f>
        <v>-15</v>
      </c>
      <c r="J35" s="49">
        <f>I35</f>
        <v>-15</v>
      </c>
    </row>
    <row r="36" spans="1:10" x14ac:dyDescent="0.2">
      <c r="A36" s="5">
        <v>60</v>
      </c>
      <c r="B36" s="57">
        <f>'Constantes internes'!$B$28*$B$3*(Emissions!$F$35*'Constantes internes'!$B$27*'Constantes internes'!C8)</f>
        <v>0</v>
      </c>
      <c r="C36" s="58">
        <f>'Constantes internes'!$B$28*$B$3*(Emissions!$F$35*'Constantes internes'!$B$27*'Constantes internes'!D8)</f>
        <v>0</v>
      </c>
      <c r="D36" s="59">
        <f>'Constantes internes'!$B$28*$B$3*(Emissions!$F$35*'Constantes internes'!$B$27*'Constantes internes'!E8)</f>
        <v>0</v>
      </c>
      <c r="E36" s="50">
        <f t="shared" si="6"/>
        <v>-15</v>
      </c>
      <c r="F36" s="51">
        <f t="shared" si="7"/>
        <v>-15</v>
      </c>
      <c r="G36" s="50">
        <f t="shared" ref="G36:G51" si="9">C36-$B$4</f>
        <v>-15</v>
      </c>
      <c r="H36" s="51">
        <f t="shared" ref="H36:H51" si="10">G36</f>
        <v>-15</v>
      </c>
      <c r="I36" s="64">
        <f t="shared" si="8"/>
        <v>-15</v>
      </c>
      <c r="J36" s="51">
        <f t="shared" ref="J36:J51" si="11">I36</f>
        <v>-15</v>
      </c>
    </row>
    <row r="37" spans="1:10" x14ac:dyDescent="0.2">
      <c r="A37" s="5">
        <v>70</v>
      </c>
      <c r="B37" s="57">
        <f>'Constantes internes'!$B$28*$B$3*(Emissions!$F$35*'Constantes internes'!$B$27*'Constantes internes'!C9)</f>
        <v>0</v>
      </c>
      <c r="C37" s="58">
        <f>'Constantes internes'!$B$28*$B$3*(Emissions!$F$35*'Constantes internes'!$B$27*'Constantes internes'!D9)</f>
        <v>0</v>
      </c>
      <c r="D37" s="59">
        <f>'Constantes internes'!$B$28*$B$3*(Emissions!$F$35*'Constantes internes'!$B$27*'Constantes internes'!E9)</f>
        <v>0</v>
      </c>
      <c r="E37" s="50">
        <f t="shared" si="6"/>
        <v>-15</v>
      </c>
      <c r="F37" s="51">
        <f t="shared" si="7"/>
        <v>-15</v>
      </c>
      <c r="G37" s="50">
        <f t="shared" si="9"/>
        <v>-15</v>
      </c>
      <c r="H37" s="51">
        <f t="shared" si="10"/>
        <v>-15</v>
      </c>
      <c r="I37" s="64">
        <f t="shared" si="8"/>
        <v>-15</v>
      </c>
      <c r="J37" s="51">
        <f t="shared" si="11"/>
        <v>-15</v>
      </c>
    </row>
    <row r="38" spans="1:10" x14ac:dyDescent="0.2">
      <c r="A38" s="5">
        <v>80</v>
      </c>
      <c r="B38" s="57">
        <f>'Constantes internes'!$B$28*$B$3*(Emissions!$F$35*'Constantes internes'!$B$27*'Constantes internes'!C10)</f>
        <v>0</v>
      </c>
      <c r="C38" s="58">
        <f>'Constantes internes'!$B$28*$B$3*(Emissions!$F$35*'Constantes internes'!$B$27*'Constantes internes'!D10)</f>
        <v>0</v>
      </c>
      <c r="D38" s="59">
        <f>'Constantes internes'!$B$28*$B$3*(Emissions!$F$35*'Constantes internes'!$B$27*'Constantes internes'!E10)</f>
        <v>0</v>
      </c>
      <c r="E38" s="50">
        <f t="shared" si="6"/>
        <v>-15</v>
      </c>
      <c r="F38" s="51">
        <f t="shared" si="7"/>
        <v>-15</v>
      </c>
      <c r="G38" s="50">
        <f t="shared" si="9"/>
        <v>-15</v>
      </c>
      <c r="H38" s="51">
        <f t="shared" si="10"/>
        <v>-15</v>
      </c>
      <c r="I38" s="64">
        <f t="shared" si="8"/>
        <v>-15</v>
      </c>
      <c r="J38" s="51">
        <f t="shared" si="11"/>
        <v>-15</v>
      </c>
    </row>
    <row r="39" spans="1:10" x14ac:dyDescent="0.2">
      <c r="A39" s="6">
        <v>90</v>
      </c>
      <c r="B39" s="60">
        <f>'Constantes internes'!$B$28*$B$3*(Emissions!$F$35*'Constantes internes'!$B$27*'Constantes internes'!C11)</f>
        <v>0</v>
      </c>
      <c r="C39" s="61">
        <f>'Constantes internes'!$B$28*$B$3*(Emissions!$F$35*'Constantes internes'!$B$27*'Constantes internes'!D11)</f>
        <v>0</v>
      </c>
      <c r="D39" s="62">
        <f>'Constantes internes'!$B$28*$B$3*(Emissions!$F$35*'Constantes internes'!$B$27*'Constantes internes'!E11)</f>
        <v>0</v>
      </c>
      <c r="E39" s="52">
        <f t="shared" si="6"/>
        <v>-15</v>
      </c>
      <c r="F39" s="53">
        <f t="shared" si="7"/>
        <v>-15</v>
      </c>
      <c r="G39" s="52">
        <f t="shared" si="9"/>
        <v>-15</v>
      </c>
      <c r="H39" s="53">
        <f t="shared" si="10"/>
        <v>-15</v>
      </c>
      <c r="I39" s="65">
        <f t="shared" si="8"/>
        <v>-15</v>
      </c>
      <c r="J39" s="53">
        <f t="shared" si="11"/>
        <v>-15</v>
      </c>
    </row>
    <row r="40" spans="1:10" x14ac:dyDescent="0.2">
      <c r="A40" s="5">
        <v>100</v>
      </c>
      <c r="B40" s="57">
        <f>'Constantes internes'!$B$28*$B$3*(Emissions!$F$35*'Constantes internes'!$B$27*'Constantes internes'!C12)</f>
        <v>0</v>
      </c>
      <c r="C40" s="58">
        <f>'Constantes internes'!$B$28*$B$3*(Emissions!$F$35*'Constantes internes'!$B$27*'Constantes internes'!D12)</f>
        <v>0</v>
      </c>
      <c r="D40" s="59">
        <f>'Constantes internes'!$B$28*$B$3*(Emissions!$F$35*'Constantes internes'!$B$27*'Constantes internes'!E12)</f>
        <v>0</v>
      </c>
      <c r="E40" s="50">
        <f t="shared" si="6"/>
        <v>-15</v>
      </c>
      <c r="F40" s="51">
        <f t="shared" si="7"/>
        <v>-15</v>
      </c>
      <c r="G40" s="50">
        <f t="shared" si="9"/>
        <v>-15</v>
      </c>
      <c r="H40" s="51">
        <f t="shared" si="10"/>
        <v>-15</v>
      </c>
      <c r="I40" s="64">
        <f t="shared" si="8"/>
        <v>-15</v>
      </c>
      <c r="J40" s="51">
        <f t="shared" si="11"/>
        <v>-15</v>
      </c>
    </row>
    <row r="41" spans="1:10" x14ac:dyDescent="0.2">
      <c r="A41" s="5">
        <v>120</v>
      </c>
      <c r="B41" s="57">
        <f>'Constantes internes'!$B$28*$B$3*(Emissions!$F$35*'Constantes internes'!$B$27*'Constantes internes'!C13)</f>
        <v>0</v>
      </c>
      <c r="C41" s="58">
        <f>'Constantes internes'!$B$28*$B$3*(Emissions!$F$35*'Constantes internes'!$B$27*'Constantes internes'!D13)</f>
        <v>0</v>
      </c>
      <c r="D41" s="59">
        <f>'Constantes internes'!$B$28*$B$3*(Emissions!$F$35*'Constantes internes'!$B$27*'Constantes internes'!E13)</f>
        <v>0</v>
      </c>
      <c r="E41" s="50">
        <f t="shared" si="6"/>
        <v>-15</v>
      </c>
      <c r="F41" s="51">
        <f t="shared" si="7"/>
        <v>-15</v>
      </c>
      <c r="G41" s="50">
        <f t="shared" si="9"/>
        <v>-15</v>
      </c>
      <c r="H41" s="51">
        <f t="shared" si="10"/>
        <v>-15</v>
      </c>
      <c r="I41" s="64">
        <f t="shared" si="8"/>
        <v>-15</v>
      </c>
      <c r="J41" s="51">
        <f t="shared" si="11"/>
        <v>-15</v>
      </c>
    </row>
    <row r="42" spans="1:10" x14ac:dyDescent="0.2">
      <c r="A42" s="5">
        <v>140</v>
      </c>
      <c r="B42" s="57">
        <f>'Constantes internes'!$B$28*$B$3*(Emissions!$F$35*'Constantes internes'!$B$27*'Constantes internes'!C14)</f>
        <v>0</v>
      </c>
      <c r="C42" s="58">
        <f>'Constantes internes'!$B$28*$B$3*(Emissions!$F$35*'Constantes internes'!$B$27*'Constantes internes'!D14)</f>
        <v>0</v>
      </c>
      <c r="D42" s="59">
        <f>'Constantes internes'!$B$28*$B$3*(Emissions!$F$35*'Constantes internes'!$B$27*'Constantes internes'!E14)</f>
        <v>0</v>
      </c>
      <c r="E42" s="50">
        <f t="shared" si="6"/>
        <v>-15</v>
      </c>
      <c r="F42" s="51">
        <f t="shared" si="7"/>
        <v>-15</v>
      </c>
      <c r="G42" s="50">
        <f t="shared" si="9"/>
        <v>-15</v>
      </c>
      <c r="H42" s="51">
        <f t="shared" si="10"/>
        <v>-15</v>
      </c>
      <c r="I42" s="64">
        <f t="shared" si="8"/>
        <v>-15</v>
      </c>
      <c r="J42" s="51">
        <f t="shared" si="11"/>
        <v>-15</v>
      </c>
    </row>
    <row r="43" spans="1:10" x14ac:dyDescent="0.2">
      <c r="A43" s="5">
        <v>160</v>
      </c>
      <c r="B43" s="57">
        <f>'Constantes internes'!$B$28*$B$3*(Emissions!$F$35*'Constantes internes'!$B$27*'Constantes internes'!C15)</f>
        <v>0</v>
      </c>
      <c r="C43" s="58">
        <f>'Constantes internes'!$B$28*$B$3*(Emissions!$F$35*'Constantes internes'!$B$27*'Constantes internes'!D15)</f>
        <v>0</v>
      </c>
      <c r="D43" s="59">
        <f>'Constantes internes'!$B$28*$B$3*(Emissions!$F$35*'Constantes internes'!$B$27*'Constantes internes'!E15)</f>
        <v>0</v>
      </c>
      <c r="E43" s="50">
        <f t="shared" si="6"/>
        <v>-15</v>
      </c>
      <c r="F43" s="51">
        <f t="shared" si="7"/>
        <v>-15</v>
      </c>
      <c r="G43" s="50">
        <f>C43-$B$4</f>
        <v>-15</v>
      </c>
      <c r="H43" s="51">
        <f t="shared" si="10"/>
        <v>-15</v>
      </c>
      <c r="I43" s="64">
        <f t="shared" si="8"/>
        <v>-15</v>
      </c>
      <c r="J43" s="51">
        <f t="shared" si="11"/>
        <v>-15</v>
      </c>
    </row>
    <row r="44" spans="1:10" x14ac:dyDescent="0.2">
      <c r="A44" s="5">
        <v>180</v>
      </c>
      <c r="B44" s="57">
        <f>'Constantes internes'!$B$28*$B$3*(Emissions!$F$35*'Constantes internes'!$B$27*'Constantes internes'!C16)</f>
        <v>0</v>
      </c>
      <c r="C44" s="58">
        <f>'Constantes internes'!$B$28*$B$3*(Emissions!$F$35*'Constantes internes'!$B$27*'Constantes internes'!D16)</f>
        <v>0</v>
      </c>
      <c r="D44" s="59">
        <f>'Constantes internes'!$B$28*$B$3*(Emissions!$F$35*'Constantes internes'!$B$27*'Constantes internes'!E16)</f>
        <v>0</v>
      </c>
      <c r="E44" s="50">
        <f t="shared" si="6"/>
        <v>-15</v>
      </c>
      <c r="F44" s="51">
        <f t="shared" si="7"/>
        <v>-15</v>
      </c>
      <c r="G44" s="50">
        <f t="shared" si="9"/>
        <v>-15</v>
      </c>
      <c r="H44" s="51">
        <f t="shared" si="10"/>
        <v>-15</v>
      </c>
      <c r="I44" s="64">
        <f t="shared" si="8"/>
        <v>-15</v>
      </c>
      <c r="J44" s="51">
        <f t="shared" si="11"/>
        <v>-15</v>
      </c>
    </row>
    <row r="45" spans="1:10" x14ac:dyDescent="0.2">
      <c r="A45" s="5">
        <v>200</v>
      </c>
      <c r="B45" s="57">
        <f>'Constantes internes'!$B$28*$B$3*(Emissions!$F$35*'Constantes internes'!$B$27*'Constantes internes'!C17)</f>
        <v>0</v>
      </c>
      <c r="C45" s="58">
        <f>'Constantes internes'!$B$28*$B$3*(Emissions!$F$35*'Constantes internes'!$B$27*'Constantes internes'!D17)</f>
        <v>0</v>
      </c>
      <c r="D45" s="59">
        <f>'Constantes internes'!$B$28*$B$3*(Emissions!$F$35*'Constantes internes'!$B$27*'Constantes internes'!E17)</f>
        <v>0</v>
      </c>
      <c r="E45" s="50">
        <f t="shared" si="6"/>
        <v>-15</v>
      </c>
      <c r="F45" s="51">
        <f t="shared" si="7"/>
        <v>-15</v>
      </c>
      <c r="G45" s="50">
        <f t="shared" si="9"/>
        <v>-15</v>
      </c>
      <c r="H45" s="51">
        <f t="shared" si="10"/>
        <v>-15</v>
      </c>
      <c r="I45" s="64">
        <f t="shared" si="8"/>
        <v>-15</v>
      </c>
      <c r="J45" s="51">
        <f t="shared" si="11"/>
        <v>-15</v>
      </c>
    </row>
    <row r="46" spans="1:10" x14ac:dyDescent="0.2">
      <c r="A46" s="5">
        <v>250</v>
      </c>
      <c r="B46" s="57">
        <f>'Constantes internes'!$B$28*$B$3*(Emissions!$F$35*'Constantes internes'!$B$27*'Constantes internes'!C18)</f>
        <v>0</v>
      </c>
      <c r="C46" s="58">
        <f>'Constantes internes'!$B$28*$B$3*(Emissions!$F$35*'Constantes internes'!$B$27*'Constantes internes'!D18)</f>
        <v>0</v>
      </c>
      <c r="D46" s="59">
        <f>'Constantes internes'!$B$28*$B$3*(Emissions!$F$35*'Constantes internes'!$B$27*'Constantes internes'!E18)</f>
        <v>0</v>
      </c>
      <c r="E46" s="50">
        <f t="shared" si="6"/>
        <v>-15</v>
      </c>
      <c r="F46" s="51">
        <f t="shared" si="7"/>
        <v>-15</v>
      </c>
      <c r="G46" s="50">
        <f t="shared" si="9"/>
        <v>-15</v>
      </c>
      <c r="H46" s="51">
        <f t="shared" si="10"/>
        <v>-15</v>
      </c>
      <c r="I46" s="64">
        <f t="shared" si="8"/>
        <v>-15</v>
      </c>
      <c r="J46" s="51">
        <f t="shared" si="11"/>
        <v>-15</v>
      </c>
    </row>
    <row r="47" spans="1:10" x14ac:dyDescent="0.2">
      <c r="A47" s="5">
        <v>300</v>
      </c>
      <c r="B47" s="57">
        <f>'Constantes internes'!$B$28*$B$3*(Emissions!$F$35*'Constantes internes'!$B$27*'Constantes internes'!C19)</f>
        <v>0</v>
      </c>
      <c r="C47" s="58">
        <f>'Constantes internes'!$B$28*$B$3*(Emissions!$F$35*'Constantes internes'!$B$27*'Constantes internes'!D19)</f>
        <v>0</v>
      </c>
      <c r="D47" s="59">
        <f>'Constantes internes'!$B$28*$B$3*(Emissions!$F$35*'Constantes internes'!$B$27*'Constantes internes'!E19)</f>
        <v>0</v>
      </c>
      <c r="E47" s="50">
        <f t="shared" si="6"/>
        <v>-15</v>
      </c>
      <c r="F47" s="51">
        <f t="shared" si="7"/>
        <v>-15</v>
      </c>
      <c r="G47" s="50">
        <f t="shared" si="9"/>
        <v>-15</v>
      </c>
      <c r="H47" s="51">
        <f t="shared" si="10"/>
        <v>-15</v>
      </c>
      <c r="I47" s="64">
        <f t="shared" si="8"/>
        <v>-15</v>
      </c>
      <c r="J47" s="51">
        <f t="shared" si="11"/>
        <v>-15</v>
      </c>
    </row>
    <row r="48" spans="1:10" x14ac:dyDescent="0.2">
      <c r="A48" s="5">
        <v>400</v>
      </c>
      <c r="B48" s="57">
        <f>'Constantes internes'!$B$28*$B$3*(Emissions!$F$35*'Constantes internes'!$B$27*'Constantes internes'!C20)</f>
        <v>0</v>
      </c>
      <c r="C48" s="58">
        <f>'Constantes internes'!$B$28*$B$3*(Emissions!$F$35*'Constantes internes'!$B$27*'Constantes internes'!D20)</f>
        <v>0</v>
      </c>
      <c r="D48" s="59">
        <f>'Constantes internes'!$B$28*$B$3*(Emissions!$F$35*'Constantes internes'!$B$27*'Constantes internes'!E20)</f>
        <v>0</v>
      </c>
      <c r="E48" s="50">
        <f t="shared" si="6"/>
        <v>-15</v>
      </c>
      <c r="F48" s="51">
        <f t="shared" si="7"/>
        <v>-15</v>
      </c>
      <c r="G48" s="50">
        <f t="shared" si="9"/>
        <v>-15</v>
      </c>
      <c r="H48" s="51">
        <f t="shared" si="10"/>
        <v>-15</v>
      </c>
      <c r="I48" s="64">
        <f t="shared" si="8"/>
        <v>-15</v>
      </c>
      <c r="J48" s="51">
        <f t="shared" si="11"/>
        <v>-15</v>
      </c>
    </row>
    <row r="49" spans="1:10" x14ac:dyDescent="0.2">
      <c r="A49" s="5">
        <v>600</v>
      </c>
      <c r="B49" s="57">
        <f>'Constantes internes'!$B$28*$B$3*(Emissions!$F$35*'Constantes internes'!$B$27*'Constantes internes'!C21)</f>
        <v>0</v>
      </c>
      <c r="C49" s="58">
        <f>'Constantes internes'!$B$28*$B$3*(Emissions!$F$35*'Constantes internes'!$B$27*'Constantes internes'!D21)</f>
        <v>0</v>
      </c>
      <c r="D49" s="59">
        <f>'Constantes internes'!$B$28*$B$3*(Emissions!$F$35*'Constantes internes'!$B$27*'Constantes internes'!E21)</f>
        <v>0</v>
      </c>
      <c r="E49" s="50">
        <f t="shared" si="6"/>
        <v>-15</v>
      </c>
      <c r="F49" s="51">
        <f t="shared" si="7"/>
        <v>-15</v>
      </c>
      <c r="G49" s="50">
        <f t="shared" si="9"/>
        <v>-15</v>
      </c>
      <c r="H49" s="51">
        <f t="shared" si="10"/>
        <v>-15</v>
      </c>
      <c r="I49" s="64">
        <f t="shared" si="8"/>
        <v>-15</v>
      </c>
      <c r="J49" s="51">
        <f t="shared" si="11"/>
        <v>-15</v>
      </c>
    </row>
    <row r="50" spans="1:10" x14ac:dyDescent="0.2">
      <c r="A50" s="5">
        <v>800</v>
      </c>
      <c r="B50" s="57">
        <f>'Constantes internes'!$B$28*$B$3*(Emissions!$F$35*'Constantes internes'!$B$27*'Constantes internes'!C22)</f>
        <v>0</v>
      </c>
      <c r="C50" s="58">
        <f>'Constantes internes'!$B$28*$B$3*(Emissions!$F$35*'Constantes internes'!$B$27*'Constantes internes'!D22)</f>
        <v>0</v>
      </c>
      <c r="D50" s="59">
        <f>'Constantes internes'!$B$28*$B$3*(Emissions!$F$35*'Constantes internes'!$B$27*'Constantes internes'!E22)</f>
        <v>0</v>
      </c>
      <c r="E50" s="50">
        <f t="shared" si="6"/>
        <v>-15</v>
      </c>
      <c r="F50" s="51">
        <f t="shared" si="7"/>
        <v>-15</v>
      </c>
      <c r="G50" s="50">
        <f t="shared" si="9"/>
        <v>-15</v>
      </c>
      <c r="H50" s="51">
        <f t="shared" si="10"/>
        <v>-15</v>
      </c>
      <c r="I50" s="64">
        <f t="shared" si="8"/>
        <v>-15</v>
      </c>
      <c r="J50" s="51">
        <f t="shared" si="11"/>
        <v>-15</v>
      </c>
    </row>
    <row r="51" spans="1:10" x14ac:dyDescent="0.2">
      <c r="A51" s="6">
        <v>1000</v>
      </c>
      <c r="B51" s="60">
        <f>'Constantes internes'!$B$28*$B$3*(Emissions!$F$35*'Constantes internes'!$B$27*'Constantes internes'!C23)</f>
        <v>0</v>
      </c>
      <c r="C51" s="61">
        <f>'Constantes internes'!$B$28*$B$3*(Emissions!$F$35*'Constantes internes'!$B$27*'Constantes internes'!D23)</f>
        <v>0</v>
      </c>
      <c r="D51" s="62">
        <f>'Constantes internes'!$B$28*$B$3*(Emissions!$F$35*'Constantes internes'!$B$27*'Constantes internes'!E23)</f>
        <v>0</v>
      </c>
      <c r="E51" s="52">
        <f t="shared" si="6"/>
        <v>-15</v>
      </c>
      <c r="F51" s="53">
        <f t="shared" si="7"/>
        <v>-15</v>
      </c>
      <c r="G51" s="52">
        <f t="shared" si="9"/>
        <v>-15</v>
      </c>
      <c r="H51" s="53">
        <f t="shared" si="10"/>
        <v>-15</v>
      </c>
      <c r="I51" s="65">
        <f t="shared" si="8"/>
        <v>-15</v>
      </c>
      <c r="J51" s="53">
        <f t="shared" si="11"/>
        <v>-15</v>
      </c>
    </row>
  </sheetData>
  <mergeCells count="11">
    <mergeCell ref="B33:D33"/>
    <mergeCell ref="E33:J33"/>
    <mergeCell ref="E34:F34"/>
    <mergeCell ref="G34:H34"/>
    <mergeCell ref="I34:J34"/>
    <mergeCell ref="A2:B2"/>
    <mergeCell ref="B10:D10"/>
    <mergeCell ref="E10:J10"/>
    <mergeCell ref="E11:F11"/>
    <mergeCell ref="G11:H11"/>
    <mergeCell ref="I11:J11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{F94FE72E-F5E5-478E-8C2A-1225F708A9EC}</x14:id>
        </ext>
      </extLst>
    </cfRule>
  </conditionalFormatting>
  <conditionalFormatting sqref="E35:E51">
    <cfRule type="dataBar" priority="6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{D9E68980-FDD1-46DC-9346-15FA3D08DBBB}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{25901D66-93EF-45A9-B880-63B706223FB1}</x14:id>
        </ext>
      </extLst>
    </cfRule>
  </conditionalFormatting>
  <conditionalFormatting sqref="G35:G51">
    <cfRule type="dataBar" priority="5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{B42A38A7-290B-4557-932B-43548C4A247A}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{679C7BFA-90A3-45D9-8725-7B850FF9C1A0}</x14:id>
        </ext>
      </extLst>
    </cfRule>
  </conditionalFormatting>
  <conditionalFormatting sqref="I35:I51">
    <cfRule type="dataBar" priority="4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{00715219-97EC-4710-9F7A-A644384A646B}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4FE72E-F5E5-478E-8C2A-1225F708A9EC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D9E68980-FDD1-46DC-9346-15FA3D08DBBB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25901D66-93EF-45A9-B880-63B706223FB1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B42A38A7-290B-4557-932B-43548C4A247A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679C7BFA-90A3-45D9-8725-7B850FF9C1A0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00715219-97EC-4710-9F7A-A644384A646B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1"/>
  <sheetViews>
    <sheetView zoomScaleNormal="100" workbookViewId="0">
      <selection activeCell="O40" sqref="O40"/>
    </sheetView>
  </sheetViews>
  <sheetFormatPr baseColWidth="10" defaultColWidth="11.42578125" defaultRowHeight="12.75" x14ac:dyDescent="0.2"/>
  <cols>
    <col min="1" max="1" width="16.7109375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1" spans="1:10" ht="13.5" thickBot="1" x14ac:dyDescent="0.25"/>
    <row r="2" spans="1:10" ht="15.75" x14ac:dyDescent="0.25">
      <c r="A2" s="147" t="s">
        <v>75</v>
      </c>
      <c r="B2" s="148"/>
      <c r="E2" s="114" t="s">
        <v>70</v>
      </c>
      <c r="F2" s="113"/>
      <c r="G2" s="115">
        <f>Emissions!F35</f>
        <v>0</v>
      </c>
      <c r="H2" s="1" t="s">
        <v>10</v>
      </c>
    </row>
    <row r="3" spans="1:10" ht="15.75" x14ac:dyDescent="0.3">
      <c r="A3" s="70" t="s">
        <v>67</v>
      </c>
      <c r="B3" s="71">
        <v>12</v>
      </c>
      <c r="C3" s="1" t="s">
        <v>3</v>
      </c>
    </row>
    <row r="4" spans="1:10" x14ac:dyDescent="0.2">
      <c r="A4" s="66" t="s">
        <v>28</v>
      </c>
      <c r="B4" s="67">
        <v>15</v>
      </c>
      <c r="C4" s="1" t="s">
        <v>0</v>
      </c>
    </row>
    <row r="5" spans="1:10" ht="15.75" x14ac:dyDescent="0.3">
      <c r="A5" s="68" t="s">
        <v>68</v>
      </c>
      <c r="B5" s="69">
        <v>3</v>
      </c>
      <c r="C5" s="1" t="s">
        <v>74</v>
      </c>
    </row>
    <row r="8" spans="1:10" x14ac:dyDescent="0.2">
      <c r="A8" s="72" t="s">
        <v>107</v>
      </c>
    </row>
    <row r="10" spans="1:10" ht="15" x14ac:dyDescent="0.25">
      <c r="B10" s="141" t="s">
        <v>71</v>
      </c>
      <c r="C10" s="142"/>
      <c r="D10" s="143"/>
      <c r="E10" s="141" t="s">
        <v>72</v>
      </c>
      <c r="F10" s="142"/>
      <c r="G10" s="142"/>
      <c r="H10" s="142"/>
      <c r="I10" s="142"/>
      <c r="J10" s="143"/>
    </row>
    <row r="11" spans="1:10" x14ac:dyDescent="0.2">
      <c r="A11" s="106" t="s">
        <v>29</v>
      </c>
      <c r="B11" s="103" t="s">
        <v>7</v>
      </c>
      <c r="C11" s="104" t="s">
        <v>8</v>
      </c>
      <c r="D11" s="105" t="s">
        <v>9</v>
      </c>
      <c r="E11" s="136" t="s">
        <v>7</v>
      </c>
      <c r="F11" s="137"/>
      <c r="G11" s="136" t="s">
        <v>8</v>
      </c>
      <c r="H11" s="137"/>
      <c r="I11" s="138" t="s">
        <v>9</v>
      </c>
      <c r="J11" s="137"/>
    </row>
    <row r="12" spans="1:10" x14ac:dyDescent="0.2">
      <c r="A12" s="4">
        <v>50</v>
      </c>
      <c r="B12" s="54">
        <f>Emissions!$F$35*'Constantes internes'!$B$27*'Constantes internes'!C7</f>
        <v>0</v>
      </c>
      <c r="C12" s="55">
        <f>Emissions!$F$35*'Constantes internes'!$B$27*'Constantes internes'!D7</f>
        <v>0</v>
      </c>
      <c r="D12" s="56">
        <f>Emissions!$F$35*'Constantes internes'!$B$27*'Constantes internes'!E7</f>
        <v>0</v>
      </c>
      <c r="E12" s="48">
        <f t="shared" ref="E12:E28" si="0">B12-$B$5</f>
        <v>-3</v>
      </c>
      <c r="F12" s="49">
        <f t="shared" ref="F12:F28" si="1">E12</f>
        <v>-3</v>
      </c>
      <c r="G12" s="48">
        <f t="shared" ref="G12:G28" si="2">C12-$B$5</f>
        <v>-3</v>
      </c>
      <c r="H12" s="49">
        <f>G12</f>
        <v>-3</v>
      </c>
      <c r="I12" s="63">
        <f t="shared" ref="I12:I28" si="3">D12-$B$5</f>
        <v>-3</v>
      </c>
      <c r="J12" s="49">
        <f>I12</f>
        <v>-3</v>
      </c>
    </row>
    <row r="13" spans="1:10" x14ac:dyDescent="0.2">
      <c r="A13" s="5">
        <v>60</v>
      </c>
      <c r="B13" s="57">
        <f>Emissions!$F$35*'Constantes internes'!$B$27*'Constantes internes'!C8</f>
        <v>0</v>
      </c>
      <c r="C13" s="58">
        <f>Emissions!$F$35*'Constantes internes'!$B$27*'Constantes internes'!D8</f>
        <v>0</v>
      </c>
      <c r="D13" s="59">
        <f>Emissions!$F$35*'Constantes internes'!$B$27*'Constantes internes'!E8</f>
        <v>0</v>
      </c>
      <c r="E13" s="50">
        <f t="shared" si="0"/>
        <v>-3</v>
      </c>
      <c r="F13" s="51">
        <f t="shared" si="1"/>
        <v>-3</v>
      </c>
      <c r="G13" s="50">
        <f t="shared" si="2"/>
        <v>-3</v>
      </c>
      <c r="H13" s="51">
        <f t="shared" ref="H13:H28" si="4">G13</f>
        <v>-3</v>
      </c>
      <c r="I13" s="64">
        <f t="shared" si="3"/>
        <v>-3</v>
      </c>
      <c r="J13" s="51">
        <f t="shared" ref="J13:J28" si="5">I13</f>
        <v>-3</v>
      </c>
    </row>
    <row r="14" spans="1:10" x14ac:dyDescent="0.2">
      <c r="A14" s="5">
        <v>70</v>
      </c>
      <c r="B14" s="57">
        <f>Emissions!$F$35*'Constantes internes'!$B$27*'Constantes internes'!C9</f>
        <v>0</v>
      </c>
      <c r="C14" s="58">
        <f>Emissions!$F$35*'Constantes internes'!$B$27*'Constantes internes'!D9</f>
        <v>0</v>
      </c>
      <c r="D14" s="59">
        <f>Emissions!$F$35*'Constantes internes'!$B$27*'Constantes internes'!E9</f>
        <v>0</v>
      </c>
      <c r="E14" s="50">
        <f t="shared" si="0"/>
        <v>-3</v>
      </c>
      <c r="F14" s="51">
        <f t="shared" si="1"/>
        <v>-3</v>
      </c>
      <c r="G14" s="50">
        <f t="shared" si="2"/>
        <v>-3</v>
      </c>
      <c r="H14" s="51">
        <f t="shared" si="4"/>
        <v>-3</v>
      </c>
      <c r="I14" s="64">
        <f t="shared" si="3"/>
        <v>-3</v>
      </c>
      <c r="J14" s="51">
        <f t="shared" si="5"/>
        <v>-3</v>
      </c>
    </row>
    <row r="15" spans="1:10" x14ac:dyDescent="0.2">
      <c r="A15" s="5">
        <v>80</v>
      </c>
      <c r="B15" s="57">
        <f>Emissions!$F$35*'Constantes internes'!$B$27*'Constantes internes'!C10</f>
        <v>0</v>
      </c>
      <c r="C15" s="58">
        <f>Emissions!$F$35*'Constantes internes'!$B$27*'Constantes internes'!D10</f>
        <v>0</v>
      </c>
      <c r="D15" s="59">
        <f>Emissions!$F$35*'Constantes internes'!$B$27*'Constantes internes'!E10</f>
        <v>0</v>
      </c>
      <c r="E15" s="50">
        <f t="shared" si="0"/>
        <v>-3</v>
      </c>
      <c r="F15" s="51">
        <f t="shared" si="1"/>
        <v>-3</v>
      </c>
      <c r="G15" s="50">
        <f t="shared" si="2"/>
        <v>-3</v>
      </c>
      <c r="H15" s="51">
        <f t="shared" si="4"/>
        <v>-3</v>
      </c>
      <c r="I15" s="64">
        <f t="shared" si="3"/>
        <v>-3</v>
      </c>
      <c r="J15" s="51">
        <f t="shared" si="5"/>
        <v>-3</v>
      </c>
    </row>
    <row r="16" spans="1:10" x14ac:dyDescent="0.2">
      <c r="A16" s="6">
        <v>90</v>
      </c>
      <c r="B16" s="60">
        <f>Emissions!$F$35*'Constantes internes'!$B$27*'Constantes internes'!C11</f>
        <v>0</v>
      </c>
      <c r="C16" s="61">
        <f>Emissions!$F$35*'Constantes internes'!$B$27*'Constantes internes'!D11</f>
        <v>0</v>
      </c>
      <c r="D16" s="62">
        <f>Emissions!$F$35*'Constantes internes'!$B$27*'Constantes internes'!E11</f>
        <v>0</v>
      </c>
      <c r="E16" s="52">
        <f t="shared" si="0"/>
        <v>-3</v>
      </c>
      <c r="F16" s="53">
        <f t="shared" si="1"/>
        <v>-3</v>
      </c>
      <c r="G16" s="52">
        <f t="shared" si="2"/>
        <v>-3</v>
      </c>
      <c r="H16" s="53">
        <f t="shared" si="4"/>
        <v>-3</v>
      </c>
      <c r="I16" s="65">
        <f t="shared" si="3"/>
        <v>-3</v>
      </c>
      <c r="J16" s="53">
        <f t="shared" si="5"/>
        <v>-3</v>
      </c>
    </row>
    <row r="17" spans="1:10" x14ac:dyDescent="0.2">
      <c r="A17" s="5">
        <v>100</v>
      </c>
      <c r="B17" s="57">
        <f>Emissions!$F$35*'Constantes internes'!$B$27*'Constantes internes'!C12</f>
        <v>0</v>
      </c>
      <c r="C17" s="58">
        <f>Emissions!$F$35*'Constantes internes'!$B$27*'Constantes internes'!D12</f>
        <v>0</v>
      </c>
      <c r="D17" s="59">
        <f>Emissions!$F$35*'Constantes internes'!$B$27*'Constantes internes'!E12</f>
        <v>0</v>
      </c>
      <c r="E17" s="50">
        <f t="shared" si="0"/>
        <v>-3</v>
      </c>
      <c r="F17" s="51">
        <f t="shared" si="1"/>
        <v>-3</v>
      </c>
      <c r="G17" s="50">
        <f t="shared" si="2"/>
        <v>-3</v>
      </c>
      <c r="H17" s="51">
        <f t="shared" si="4"/>
        <v>-3</v>
      </c>
      <c r="I17" s="64">
        <f t="shared" si="3"/>
        <v>-3</v>
      </c>
      <c r="J17" s="51">
        <f t="shared" si="5"/>
        <v>-3</v>
      </c>
    </row>
    <row r="18" spans="1:10" x14ac:dyDescent="0.2">
      <c r="A18" s="5">
        <v>120</v>
      </c>
      <c r="B18" s="57">
        <f>Emissions!$F$35*'Constantes internes'!$B$27*'Constantes internes'!C13</f>
        <v>0</v>
      </c>
      <c r="C18" s="58">
        <f>Emissions!$F$35*'Constantes internes'!$B$27*'Constantes internes'!D13</f>
        <v>0</v>
      </c>
      <c r="D18" s="59">
        <f>Emissions!$F$35*'Constantes internes'!$B$27*'Constantes internes'!E13</f>
        <v>0</v>
      </c>
      <c r="E18" s="50">
        <f t="shared" si="0"/>
        <v>-3</v>
      </c>
      <c r="F18" s="51">
        <f t="shared" si="1"/>
        <v>-3</v>
      </c>
      <c r="G18" s="50">
        <f t="shared" si="2"/>
        <v>-3</v>
      </c>
      <c r="H18" s="51">
        <f t="shared" si="4"/>
        <v>-3</v>
      </c>
      <c r="I18" s="64">
        <f t="shared" si="3"/>
        <v>-3</v>
      </c>
      <c r="J18" s="51">
        <f t="shared" si="5"/>
        <v>-3</v>
      </c>
    </row>
    <row r="19" spans="1:10" x14ac:dyDescent="0.2">
      <c r="A19" s="5">
        <v>140</v>
      </c>
      <c r="B19" s="57">
        <f>Emissions!$F$35*'Constantes internes'!$B$27*'Constantes internes'!C14</f>
        <v>0</v>
      </c>
      <c r="C19" s="58">
        <f>Emissions!$F$35*'Constantes internes'!$B$27*'Constantes internes'!D14</f>
        <v>0</v>
      </c>
      <c r="D19" s="59">
        <f>Emissions!$F$35*'Constantes internes'!$B$27*'Constantes internes'!E14</f>
        <v>0</v>
      </c>
      <c r="E19" s="50">
        <f t="shared" si="0"/>
        <v>-3</v>
      </c>
      <c r="F19" s="51">
        <f t="shared" si="1"/>
        <v>-3</v>
      </c>
      <c r="G19" s="50">
        <f t="shared" si="2"/>
        <v>-3</v>
      </c>
      <c r="H19" s="51">
        <f t="shared" si="4"/>
        <v>-3</v>
      </c>
      <c r="I19" s="64">
        <f t="shared" si="3"/>
        <v>-3</v>
      </c>
      <c r="J19" s="51">
        <f t="shared" si="5"/>
        <v>-3</v>
      </c>
    </row>
    <row r="20" spans="1:10" x14ac:dyDescent="0.2">
      <c r="A20" s="5">
        <v>160</v>
      </c>
      <c r="B20" s="57">
        <f>Emissions!$F$35*'Constantes internes'!$B$27*'Constantes internes'!C15</f>
        <v>0</v>
      </c>
      <c r="C20" s="58">
        <f>Emissions!$F$35*'Constantes internes'!$B$27*'Constantes internes'!D15</f>
        <v>0</v>
      </c>
      <c r="D20" s="59">
        <f>Emissions!$F$35*'Constantes internes'!$B$27*'Constantes internes'!E15</f>
        <v>0</v>
      </c>
      <c r="E20" s="50">
        <f t="shared" si="0"/>
        <v>-3</v>
      </c>
      <c r="F20" s="51">
        <f t="shared" si="1"/>
        <v>-3</v>
      </c>
      <c r="G20" s="50">
        <f t="shared" si="2"/>
        <v>-3</v>
      </c>
      <c r="H20" s="51">
        <f t="shared" si="4"/>
        <v>-3</v>
      </c>
      <c r="I20" s="64">
        <f t="shared" si="3"/>
        <v>-3</v>
      </c>
      <c r="J20" s="51">
        <f t="shared" si="5"/>
        <v>-3</v>
      </c>
    </row>
    <row r="21" spans="1:10" x14ac:dyDescent="0.2">
      <c r="A21" s="5">
        <v>180</v>
      </c>
      <c r="B21" s="57">
        <f>Emissions!$F$35*'Constantes internes'!$B$27*'Constantes internes'!C16</f>
        <v>0</v>
      </c>
      <c r="C21" s="58">
        <f>Emissions!$F$35*'Constantes internes'!$B$27*'Constantes internes'!D16</f>
        <v>0</v>
      </c>
      <c r="D21" s="59">
        <f>Emissions!$F$35*'Constantes internes'!$B$27*'Constantes internes'!E16</f>
        <v>0</v>
      </c>
      <c r="E21" s="50">
        <f t="shared" si="0"/>
        <v>-3</v>
      </c>
      <c r="F21" s="51">
        <f t="shared" si="1"/>
        <v>-3</v>
      </c>
      <c r="G21" s="50">
        <f t="shared" si="2"/>
        <v>-3</v>
      </c>
      <c r="H21" s="51">
        <f t="shared" si="4"/>
        <v>-3</v>
      </c>
      <c r="I21" s="64">
        <f t="shared" si="3"/>
        <v>-3</v>
      </c>
      <c r="J21" s="51">
        <f t="shared" si="5"/>
        <v>-3</v>
      </c>
    </row>
    <row r="22" spans="1:10" x14ac:dyDescent="0.2">
      <c r="A22" s="5">
        <v>200</v>
      </c>
      <c r="B22" s="57">
        <f>Emissions!$F$35*'Constantes internes'!$B$27*'Constantes internes'!C17</f>
        <v>0</v>
      </c>
      <c r="C22" s="58">
        <f>Emissions!$F$35*'Constantes internes'!$B$27*'Constantes internes'!D17</f>
        <v>0</v>
      </c>
      <c r="D22" s="59">
        <f>Emissions!$F$35*'Constantes internes'!$B$27*'Constantes internes'!E17</f>
        <v>0</v>
      </c>
      <c r="E22" s="50">
        <f t="shared" si="0"/>
        <v>-3</v>
      </c>
      <c r="F22" s="51">
        <f t="shared" si="1"/>
        <v>-3</v>
      </c>
      <c r="G22" s="50">
        <f t="shared" si="2"/>
        <v>-3</v>
      </c>
      <c r="H22" s="51">
        <f t="shared" si="4"/>
        <v>-3</v>
      </c>
      <c r="I22" s="64">
        <f t="shared" si="3"/>
        <v>-3</v>
      </c>
      <c r="J22" s="51">
        <f t="shared" si="5"/>
        <v>-3</v>
      </c>
    </row>
    <row r="23" spans="1:10" x14ac:dyDescent="0.2">
      <c r="A23" s="5">
        <v>250</v>
      </c>
      <c r="B23" s="57">
        <f>Emissions!$F$35*'Constantes internes'!$B$27*'Constantes internes'!C18</f>
        <v>0</v>
      </c>
      <c r="C23" s="58">
        <f>Emissions!$F$35*'Constantes internes'!$B$27*'Constantes internes'!D18</f>
        <v>0</v>
      </c>
      <c r="D23" s="59">
        <f>Emissions!$F$35*'Constantes internes'!$B$27*'Constantes internes'!E18</f>
        <v>0</v>
      </c>
      <c r="E23" s="50">
        <f t="shared" si="0"/>
        <v>-3</v>
      </c>
      <c r="F23" s="51">
        <f t="shared" si="1"/>
        <v>-3</v>
      </c>
      <c r="G23" s="50">
        <f t="shared" si="2"/>
        <v>-3</v>
      </c>
      <c r="H23" s="51">
        <f t="shared" si="4"/>
        <v>-3</v>
      </c>
      <c r="I23" s="64">
        <f t="shared" si="3"/>
        <v>-3</v>
      </c>
      <c r="J23" s="51">
        <f t="shared" si="5"/>
        <v>-3</v>
      </c>
    </row>
    <row r="24" spans="1:10" x14ac:dyDescent="0.2">
      <c r="A24" s="5">
        <v>300</v>
      </c>
      <c r="B24" s="57">
        <f>Emissions!$F$35*'Constantes internes'!$B$27*'Constantes internes'!C19</f>
        <v>0</v>
      </c>
      <c r="C24" s="58">
        <f>Emissions!$F$35*'Constantes internes'!$B$27*'Constantes internes'!D19</f>
        <v>0</v>
      </c>
      <c r="D24" s="59">
        <f>Emissions!$F$35*'Constantes internes'!$B$27*'Constantes internes'!E19</f>
        <v>0</v>
      </c>
      <c r="E24" s="50">
        <f t="shared" si="0"/>
        <v>-3</v>
      </c>
      <c r="F24" s="51">
        <f t="shared" si="1"/>
        <v>-3</v>
      </c>
      <c r="G24" s="50">
        <f t="shared" si="2"/>
        <v>-3</v>
      </c>
      <c r="H24" s="51">
        <f t="shared" si="4"/>
        <v>-3</v>
      </c>
      <c r="I24" s="64">
        <f t="shared" si="3"/>
        <v>-3</v>
      </c>
      <c r="J24" s="51">
        <f t="shared" si="5"/>
        <v>-3</v>
      </c>
    </row>
    <row r="25" spans="1:10" x14ac:dyDescent="0.2">
      <c r="A25" s="5">
        <v>400</v>
      </c>
      <c r="B25" s="57">
        <f>Emissions!$F$35*'Constantes internes'!$B$27*'Constantes internes'!C20</f>
        <v>0</v>
      </c>
      <c r="C25" s="58">
        <f>Emissions!$F$35*'Constantes internes'!$B$27*'Constantes internes'!D20</f>
        <v>0</v>
      </c>
      <c r="D25" s="59">
        <f>Emissions!$F$35*'Constantes internes'!$B$27*'Constantes internes'!E20</f>
        <v>0</v>
      </c>
      <c r="E25" s="50">
        <f t="shared" si="0"/>
        <v>-3</v>
      </c>
      <c r="F25" s="51">
        <f t="shared" si="1"/>
        <v>-3</v>
      </c>
      <c r="G25" s="50">
        <f t="shared" si="2"/>
        <v>-3</v>
      </c>
      <c r="H25" s="51">
        <f t="shared" si="4"/>
        <v>-3</v>
      </c>
      <c r="I25" s="64">
        <f t="shared" si="3"/>
        <v>-3</v>
      </c>
      <c r="J25" s="51">
        <f t="shared" si="5"/>
        <v>-3</v>
      </c>
    </row>
    <row r="26" spans="1:10" x14ac:dyDescent="0.2">
      <c r="A26" s="5">
        <v>600</v>
      </c>
      <c r="B26" s="57">
        <f>Emissions!$F$35*'Constantes internes'!$B$27*'Constantes internes'!C21</f>
        <v>0</v>
      </c>
      <c r="C26" s="58">
        <f>Emissions!$F$35*'Constantes internes'!$B$27*'Constantes internes'!D21</f>
        <v>0</v>
      </c>
      <c r="D26" s="59">
        <f>Emissions!$F$35*'Constantes internes'!$B$27*'Constantes internes'!E21</f>
        <v>0</v>
      </c>
      <c r="E26" s="50">
        <f t="shared" si="0"/>
        <v>-3</v>
      </c>
      <c r="F26" s="51">
        <f t="shared" si="1"/>
        <v>-3</v>
      </c>
      <c r="G26" s="50">
        <f t="shared" si="2"/>
        <v>-3</v>
      </c>
      <c r="H26" s="51">
        <f t="shared" si="4"/>
        <v>-3</v>
      </c>
      <c r="I26" s="64">
        <f t="shared" si="3"/>
        <v>-3</v>
      </c>
      <c r="J26" s="51">
        <f t="shared" si="5"/>
        <v>-3</v>
      </c>
    </row>
    <row r="27" spans="1:10" x14ac:dyDescent="0.2">
      <c r="A27" s="5">
        <v>800</v>
      </c>
      <c r="B27" s="57">
        <f>Emissions!$F$35*'Constantes internes'!$B$27*'Constantes internes'!C22</f>
        <v>0</v>
      </c>
      <c r="C27" s="58">
        <f>Emissions!$F$35*'Constantes internes'!$B$27*'Constantes internes'!D22</f>
        <v>0</v>
      </c>
      <c r="D27" s="59">
        <f>Emissions!$F$35*'Constantes internes'!$B$27*'Constantes internes'!E22</f>
        <v>0</v>
      </c>
      <c r="E27" s="50">
        <f t="shared" si="0"/>
        <v>-3</v>
      </c>
      <c r="F27" s="51">
        <f t="shared" si="1"/>
        <v>-3</v>
      </c>
      <c r="G27" s="50">
        <f t="shared" si="2"/>
        <v>-3</v>
      </c>
      <c r="H27" s="51">
        <f t="shared" si="4"/>
        <v>-3</v>
      </c>
      <c r="I27" s="64">
        <f t="shared" si="3"/>
        <v>-3</v>
      </c>
      <c r="J27" s="51">
        <f t="shared" si="5"/>
        <v>-3</v>
      </c>
    </row>
    <row r="28" spans="1:10" x14ac:dyDescent="0.2">
      <c r="A28" s="6">
        <v>1000</v>
      </c>
      <c r="B28" s="60">
        <f>Emissions!$F$35*'Constantes internes'!$B$27*'Constantes internes'!C23</f>
        <v>0</v>
      </c>
      <c r="C28" s="61">
        <f>Emissions!$F$35*'Constantes internes'!$B$27*'Constantes internes'!D23</f>
        <v>0</v>
      </c>
      <c r="D28" s="62">
        <f>Emissions!$F$35*'Constantes internes'!$B$27*'Constantes internes'!E23</f>
        <v>0</v>
      </c>
      <c r="E28" s="52">
        <f t="shared" si="0"/>
        <v>-3</v>
      </c>
      <c r="F28" s="53">
        <f t="shared" si="1"/>
        <v>-3</v>
      </c>
      <c r="G28" s="52">
        <f t="shared" si="2"/>
        <v>-3</v>
      </c>
      <c r="H28" s="53">
        <f t="shared" si="4"/>
        <v>-3</v>
      </c>
      <c r="I28" s="65">
        <f t="shared" si="3"/>
        <v>-3</v>
      </c>
      <c r="J28" s="53">
        <f t="shared" si="5"/>
        <v>-3</v>
      </c>
    </row>
    <row r="31" spans="1:10" x14ac:dyDescent="0.2">
      <c r="A31" s="72" t="s">
        <v>108</v>
      </c>
    </row>
    <row r="33" spans="1:10" ht="14.25" x14ac:dyDescent="0.25">
      <c r="B33" s="144" t="s">
        <v>73</v>
      </c>
      <c r="C33" s="145"/>
      <c r="D33" s="146"/>
      <c r="E33" s="144" t="s">
        <v>30</v>
      </c>
      <c r="F33" s="145"/>
      <c r="G33" s="145"/>
      <c r="H33" s="145"/>
      <c r="I33" s="145"/>
      <c r="J33" s="146"/>
    </row>
    <row r="34" spans="1:10" x14ac:dyDescent="0.2">
      <c r="A34" s="106" t="s">
        <v>29</v>
      </c>
      <c r="B34" s="107" t="s">
        <v>7</v>
      </c>
      <c r="C34" s="108" t="s">
        <v>8</v>
      </c>
      <c r="D34" s="109" t="s">
        <v>9</v>
      </c>
      <c r="E34" s="136" t="s">
        <v>7</v>
      </c>
      <c r="F34" s="137"/>
      <c r="G34" s="136" t="s">
        <v>8</v>
      </c>
      <c r="H34" s="137"/>
      <c r="I34" s="138" t="s">
        <v>9</v>
      </c>
      <c r="J34" s="137"/>
    </row>
    <row r="35" spans="1:10" x14ac:dyDescent="0.2">
      <c r="A35" s="4">
        <v>50</v>
      </c>
      <c r="B35" s="54">
        <f>'Constantes internes'!$B$28*$B$3*(Emissions!$F$35*'Constantes internes'!$B$27*'Constantes internes'!C7)</f>
        <v>0</v>
      </c>
      <c r="C35" s="55">
        <f>'Constantes internes'!$B$28*$B$3*(Emissions!$F$35*'Constantes internes'!$B$27*'Constantes internes'!D7)</f>
        <v>0</v>
      </c>
      <c r="D35" s="56">
        <f>'Constantes internes'!$B$28*$B$3*(Emissions!$F$35*'Constantes internes'!$B$27*'Constantes internes'!E7)</f>
        <v>0</v>
      </c>
      <c r="E35" s="48">
        <f t="shared" ref="E35:E51" si="6">B35-$B$4</f>
        <v>-15</v>
      </c>
      <c r="F35" s="49">
        <f t="shared" ref="F35:F51" si="7">E35</f>
        <v>-15</v>
      </c>
      <c r="G35" s="48">
        <f>C35-$B$4</f>
        <v>-15</v>
      </c>
      <c r="H35" s="49">
        <f>G35</f>
        <v>-15</v>
      </c>
      <c r="I35" s="63">
        <f t="shared" ref="I35:I51" si="8">D35-$B$4</f>
        <v>-15</v>
      </c>
      <c r="J35" s="49">
        <f>I35</f>
        <v>-15</v>
      </c>
    </row>
    <row r="36" spans="1:10" x14ac:dyDescent="0.2">
      <c r="A36" s="5">
        <v>60</v>
      </c>
      <c r="B36" s="57">
        <f>'Constantes internes'!$B$28*$B$3*(Emissions!$F$35*'Constantes internes'!$B$27*'Constantes internes'!C8)</f>
        <v>0</v>
      </c>
      <c r="C36" s="58">
        <f>'Constantes internes'!$B$28*$B$3*(Emissions!$F$35*'Constantes internes'!$B$27*'Constantes internes'!D8)</f>
        <v>0</v>
      </c>
      <c r="D36" s="59">
        <f>'Constantes internes'!$B$28*$B$3*(Emissions!$F$35*'Constantes internes'!$B$27*'Constantes internes'!E8)</f>
        <v>0</v>
      </c>
      <c r="E36" s="50">
        <f t="shared" si="6"/>
        <v>-15</v>
      </c>
      <c r="F36" s="51">
        <f t="shared" si="7"/>
        <v>-15</v>
      </c>
      <c r="G36" s="50">
        <f t="shared" ref="G36:G51" si="9">C36-$B$4</f>
        <v>-15</v>
      </c>
      <c r="H36" s="51">
        <f t="shared" ref="H36:H51" si="10">G36</f>
        <v>-15</v>
      </c>
      <c r="I36" s="64">
        <f t="shared" si="8"/>
        <v>-15</v>
      </c>
      <c r="J36" s="51">
        <f t="shared" ref="J36:J51" si="11">I36</f>
        <v>-15</v>
      </c>
    </row>
    <row r="37" spans="1:10" x14ac:dyDescent="0.2">
      <c r="A37" s="5">
        <v>70</v>
      </c>
      <c r="B37" s="57">
        <f>'Constantes internes'!$B$28*$B$3*(Emissions!$F$35*'Constantes internes'!$B$27*'Constantes internes'!C9)</f>
        <v>0</v>
      </c>
      <c r="C37" s="58">
        <f>'Constantes internes'!$B$28*$B$3*(Emissions!$F$35*'Constantes internes'!$B$27*'Constantes internes'!D9)</f>
        <v>0</v>
      </c>
      <c r="D37" s="59">
        <f>'Constantes internes'!$B$28*$B$3*(Emissions!$F$35*'Constantes internes'!$B$27*'Constantes internes'!E9)</f>
        <v>0</v>
      </c>
      <c r="E37" s="50">
        <f t="shared" si="6"/>
        <v>-15</v>
      </c>
      <c r="F37" s="51">
        <f t="shared" si="7"/>
        <v>-15</v>
      </c>
      <c r="G37" s="50">
        <f t="shared" si="9"/>
        <v>-15</v>
      </c>
      <c r="H37" s="51">
        <f t="shared" si="10"/>
        <v>-15</v>
      </c>
      <c r="I37" s="64">
        <f t="shared" si="8"/>
        <v>-15</v>
      </c>
      <c r="J37" s="51">
        <f t="shared" si="11"/>
        <v>-15</v>
      </c>
    </row>
    <row r="38" spans="1:10" x14ac:dyDescent="0.2">
      <c r="A38" s="5">
        <v>80</v>
      </c>
      <c r="B38" s="57">
        <f>'Constantes internes'!$B$28*$B$3*(Emissions!$F$35*'Constantes internes'!$B$27*'Constantes internes'!C10)</f>
        <v>0</v>
      </c>
      <c r="C38" s="58">
        <f>'Constantes internes'!$B$28*$B$3*(Emissions!$F$35*'Constantes internes'!$B$27*'Constantes internes'!D10)</f>
        <v>0</v>
      </c>
      <c r="D38" s="59">
        <f>'Constantes internes'!$B$28*$B$3*(Emissions!$F$35*'Constantes internes'!$B$27*'Constantes internes'!E10)</f>
        <v>0</v>
      </c>
      <c r="E38" s="50">
        <f t="shared" si="6"/>
        <v>-15</v>
      </c>
      <c r="F38" s="51">
        <f t="shared" si="7"/>
        <v>-15</v>
      </c>
      <c r="G38" s="50">
        <f t="shared" si="9"/>
        <v>-15</v>
      </c>
      <c r="H38" s="51">
        <f t="shared" si="10"/>
        <v>-15</v>
      </c>
      <c r="I38" s="64">
        <f t="shared" si="8"/>
        <v>-15</v>
      </c>
      <c r="J38" s="51">
        <f t="shared" si="11"/>
        <v>-15</v>
      </c>
    </row>
    <row r="39" spans="1:10" x14ac:dyDescent="0.2">
      <c r="A39" s="6">
        <v>90</v>
      </c>
      <c r="B39" s="60">
        <f>'Constantes internes'!$B$28*$B$3*(Emissions!$F$35*'Constantes internes'!$B$27*'Constantes internes'!C11)</f>
        <v>0</v>
      </c>
      <c r="C39" s="61">
        <f>'Constantes internes'!$B$28*$B$3*(Emissions!$F$35*'Constantes internes'!$B$27*'Constantes internes'!D11)</f>
        <v>0</v>
      </c>
      <c r="D39" s="62">
        <f>'Constantes internes'!$B$28*$B$3*(Emissions!$F$35*'Constantes internes'!$B$27*'Constantes internes'!E11)</f>
        <v>0</v>
      </c>
      <c r="E39" s="52">
        <f t="shared" si="6"/>
        <v>-15</v>
      </c>
      <c r="F39" s="53">
        <f t="shared" si="7"/>
        <v>-15</v>
      </c>
      <c r="G39" s="52">
        <f t="shared" si="9"/>
        <v>-15</v>
      </c>
      <c r="H39" s="53">
        <f t="shared" si="10"/>
        <v>-15</v>
      </c>
      <c r="I39" s="65">
        <f t="shared" si="8"/>
        <v>-15</v>
      </c>
      <c r="J39" s="53">
        <f t="shared" si="11"/>
        <v>-15</v>
      </c>
    </row>
    <row r="40" spans="1:10" x14ac:dyDescent="0.2">
      <c r="A40" s="5">
        <v>100</v>
      </c>
      <c r="B40" s="57">
        <f>'Constantes internes'!$B$28*$B$3*(Emissions!$F$35*'Constantes internes'!$B$27*'Constantes internes'!C12)</f>
        <v>0</v>
      </c>
      <c r="C40" s="58">
        <f>'Constantes internes'!$B$28*$B$3*(Emissions!$F$35*'Constantes internes'!$B$27*'Constantes internes'!D12)</f>
        <v>0</v>
      </c>
      <c r="D40" s="59">
        <f>'Constantes internes'!$B$28*$B$3*(Emissions!$F$35*'Constantes internes'!$B$27*'Constantes internes'!E12)</f>
        <v>0</v>
      </c>
      <c r="E40" s="50">
        <f t="shared" si="6"/>
        <v>-15</v>
      </c>
      <c r="F40" s="51">
        <f t="shared" si="7"/>
        <v>-15</v>
      </c>
      <c r="G40" s="50">
        <f t="shared" si="9"/>
        <v>-15</v>
      </c>
      <c r="H40" s="51">
        <f t="shared" si="10"/>
        <v>-15</v>
      </c>
      <c r="I40" s="64">
        <f t="shared" si="8"/>
        <v>-15</v>
      </c>
      <c r="J40" s="51">
        <f t="shared" si="11"/>
        <v>-15</v>
      </c>
    </row>
    <row r="41" spans="1:10" x14ac:dyDescent="0.2">
      <c r="A41" s="5">
        <v>120</v>
      </c>
      <c r="B41" s="57">
        <f>'Constantes internes'!$B$28*$B$3*(Emissions!$F$35*'Constantes internes'!$B$27*'Constantes internes'!C13)</f>
        <v>0</v>
      </c>
      <c r="C41" s="58">
        <f>'Constantes internes'!$B$28*$B$3*(Emissions!$F$35*'Constantes internes'!$B$27*'Constantes internes'!D13)</f>
        <v>0</v>
      </c>
      <c r="D41" s="59">
        <f>'Constantes internes'!$B$28*$B$3*(Emissions!$F$35*'Constantes internes'!$B$27*'Constantes internes'!E13)</f>
        <v>0</v>
      </c>
      <c r="E41" s="50">
        <f t="shared" si="6"/>
        <v>-15</v>
      </c>
      <c r="F41" s="51">
        <f t="shared" si="7"/>
        <v>-15</v>
      </c>
      <c r="G41" s="50">
        <f t="shared" si="9"/>
        <v>-15</v>
      </c>
      <c r="H41" s="51">
        <f t="shared" si="10"/>
        <v>-15</v>
      </c>
      <c r="I41" s="64">
        <f t="shared" si="8"/>
        <v>-15</v>
      </c>
      <c r="J41" s="51">
        <f t="shared" si="11"/>
        <v>-15</v>
      </c>
    </row>
    <row r="42" spans="1:10" x14ac:dyDescent="0.2">
      <c r="A42" s="5">
        <v>140</v>
      </c>
      <c r="B42" s="57">
        <f>'Constantes internes'!$B$28*$B$3*(Emissions!$F$35*'Constantes internes'!$B$27*'Constantes internes'!C14)</f>
        <v>0</v>
      </c>
      <c r="C42" s="58">
        <f>'Constantes internes'!$B$28*$B$3*(Emissions!$F$35*'Constantes internes'!$B$27*'Constantes internes'!D14)</f>
        <v>0</v>
      </c>
      <c r="D42" s="59">
        <f>'Constantes internes'!$B$28*$B$3*(Emissions!$F$35*'Constantes internes'!$B$27*'Constantes internes'!E14)</f>
        <v>0</v>
      </c>
      <c r="E42" s="50">
        <f t="shared" si="6"/>
        <v>-15</v>
      </c>
      <c r="F42" s="51">
        <f t="shared" si="7"/>
        <v>-15</v>
      </c>
      <c r="G42" s="50">
        <f t="shared" si="9"/>
        <v>-15</v>
      </c>
      <c r="H42" s="51">
        <f t="shared" si="10"/>
        <v>-15</v>
      </c>
      <c r="I42" s="64">
        <f t="shared" si="8"/>
        <v>-15</v>
      </c>
      <c r="J42" s="51">
        <f t="shared" si="11"/>
        <v>-15</v>
      </c>
    </row>
    <row r="43" spans="1:10" x14ac:dyDescent="0.2">
      <c r="A43" s="5">
        <v>160</v>
      </c>
      <c r="B43" s="57">
        <f>'Constantes internes'!$B$28*$B$3*(Emissions!$F$35*'Constantes internes'!$B$27*'Constantes internes'!C15)</f>
        <v>0</v>
      </c>
      <c r="C43" s="58">
        <f>'Constantes internes'!$B$28*$B$3*(Emissions!$F$35*'Constantes internes'!$B$27*'Constantes internes'!D15)</f>
        <v>0</v>
      </c>
      <c r="D43" s="59">
        <f>'Constantes internes'!$B$28*$B$3*(Emissions!$F$35*'Constantes internes'!$B$27*'Constantes internes'!E15)</f>
        <v>0</v>
      </c>
      <c r="E43" s="50">
        <f t="shared" si="6"/>
        <v>-15</v>
      </c>
      <c r="F43" s="51">
        <f t="shared" si="7"/>
        <v>-15</v>
      </c>
      <c r="G43" s="50">
        <f>C43-$B$4</f>
        <v>-15</v>
      </c>
      <c r="H43" s="51">
        <f t="shared" si="10"/>
        <v>-15</v>
      </c>
      <c r="I43" s="64">
        <f t="shared" si="8"/>
        <v>-15</v>
      </c>
      <c r="J43" s="51">
        <f t="shared" si="11"/>
        <v>-15</v>
      </c>
    </row>
    <row r="44" spans="1:10" x14ac:dyDescent="0.2">
      <c r="A44" s="5">
        <v>180</v>
      </c>
      <c r="B44" s="57">
        <f>'Constantes internes'!$B$28*$B$3*(Emissions!$F$35*'Constantes internes'!$B$27*'Constantes internes'!C16)</f>
        <v>0</v>
      </c>
      <c r="C44" s="58">
        <f>'Constantes internes'!$B$28*$B$3*(Emissions!$F$35*'Constantes internes'!$B$27*'Constantes internes'!D16)</f>
        <v>0</v>
      </c>
      <c r="D44" s="59">
        <f>'Constantes internes'!$B$28*$B$3*(Emissions!$F$35*'Constantes internes'!$B$27*'Constantes internes'!E16)</f>
        <v>0</v>
      </c>
      <c r="E44" s="50">
        <f t="shared" si="6"/>
        <v>-15</v>
      </c>
      <c r="F44" s="51">
        <f t="shared" si="7"/>
        <v>-15</v>
      </c>
      <c r="G44" s="50">
        <f t="shared" si="9"/>
        <v>-15</v>
      </c>
      <c r="H44" s="51">
        <f t="shared" si="10"/>
        <v>-15</v>
      </c>
      <c r="I44" s="64">
        <f t="shared" si="8"/>
        <v>-15</v>
      </c>
      <c r="J44" s="51">
        <f t="shared" si="11"/>
        <v>-15</v>
      </c>
    </row>
    <row r="45" spans="1:10" x14ac:dyDescent="0.2">
      <c r="A45" s="5">
        <v>200</v>
      </c>
      <c r="B45" s="57">
        <f>'Constantes internes'!$B$28*$B$3*(Emissions!$F$35*'Constantes internes'!$B$27*'Constantes internes'!C17)</f>
        <v>0</v>
      </c>
      <c r="C45" s="58">
        <f>'Constantes internes'!$B$28*$B$3*(Emissions!$F$35*'Constantes internes'!$B$27*'Constantes internes'!D17)</f>
        <v>0</v>
      </c>
      <c r="D45" s="59">
        <f>'Constantes internes'!$B$28*$B$3*(Emissions!$F$35*'Constantes internes'!$B$27*'Constantes internes'!E17)</f>
        <v>0</v>
      </c>
      <c r="E45" s="50">
        <f t="shared" si="6"/>
        <v>-15</v>
      </c>
      <c r="F45" s="51">
        <f t="shared" si="7"/>
        <v>-15</v>
      </c>
      <c r="G45" s="50">
        <f t="shared" si="9"/>
        <v>-15</v>
      </c>
      <c r="H45" s="51">
        <f t="shared" si="10"/>
        <v>-15</v>
      </c>
      <c r="I45" s="64">
        <f t="shared" si="8"/>
        <v>-15</v>
      </c>
      <c r="J45" s="51">
        <f t="shared" si="11"/>
        <v>-15</v>
      </c>
    </row>
    <row r="46" spans="1:10" x14ac:dyDescent="0.2">
      <c r="A46" s="5">
        <v>250</v>
      </c>
      <c r="B46" s="57">
        <f>'Constantes internes'!$B$28*$B$3*(Emissions!$F$35*'Constantes internes'!$B$27*'Constantes internes'!C18)</f>
        <v>0</v>
      </c>
      <c r="C46" s="58">
        <f>'Constantes internes'!$B$28*$B$3*(Emissions!$F$35*'Constantes internes'!$B$27*'Constantes internes'!D18)</f>
        <v>0</v>
      </c>
      <c r="D46" s="59">
        <f>'Constantes internes'!$B$28*$B$3*(Emissions!$F$35*'Constantes internes'!$B$27*'Constantes internes'!E18)</f>
        <v>0</v>
      </c>
      <c r="E46" s="50">
        <f t="shared" si="6"/>
        <v>-15</v>
      </c>
      <c r="F46" s="51">
        <f t="shared" si="7"/>
        <v>-15</v>
      </c>
      <c r="G46" s="50">
        <f t="shared" si="9"/>
        <v>-15</v>
      </c>
      <c r="H46" s="51">
        <f t="shared" si="10"/>
        <v>-15</v>
      </c>
      <c r="I46" s="64">
        <f t="shared" si="8"/>
        <v>-15</v>
      </c>
      <c r="J46" s="51">
        <f t="shared" si="11"/>
        <v>-15</v>
      </c>
    </row>
    <row r="47" spans="1:10" x14ac:dyDescent="0.2">
      <c r="A47" s="5">
        <v>300</v>
      </c>
      <c r="B47" s="57">
        <f>'Constantes internes'!$B$28*$B$3*(Emissions!$F$35*'Constantes internes'!$B$27*'Constantes internes'!C19)</f>
        <v>0</v>
      </c>
      <c r="C47" s="58">
        <f>'Constantes internes'!$B$28*$B$3*(Emissions!$F$35*'Constantes internes'!$B$27*'Constantes internes'!D19)</f>
        <v>0</v>
      </c>
      <c r="D47" s="59">
        <f>'Constantes internes'!$B$28*$B$3*(Emissions!$F$35*'Constantes internes'!$B$27*'Constantes internes'!E19)</f>
        <v>0</v>
      </c>
      <c r="E47" s="50">
        <f t="shared" si="6"/>
        <v>-15</v>
      </c>
      <c r="F47" s="51">
        <f t="shared" si="7"/>
        <v>-15</v>
      </c>
      <c r="G47" s="50">
        <f t="shared" si="9"/>
        <v>-15</v>
      </c>
      <c r="H47" s="51">
        <f t="shared" si="10"/>
        <v>-15</v>
      </c>
      <c r="I47" s="64">
        <f t="shared" si="8"/>
        <v>-15</v>
      </c>
      <c r="J47" s="51">
        <f t="shared" si="11"/>
        <v>-15</v>
      </c>
    </row>
    <row r="48" spans="1:10" x14ac:dyDescent="0.2">
      <c r="A48" s="5">
        <v>400</v>
      </c>
      <c r="B48" s="57">
        <f>'Constantes internes'!$B$28*$B$3*(Emissions!$F$35*'Constantes internes'!$B$27*'Constantes internes'!C20)</f>
        <v>0</v>
      </c>
      <c r="C48" s="58">
        <f>'Constantes internes'!$B$28*$B$3*(Emissions!$F$35*'Constantes internes'!$B$27*'Constantes internes'!D20)</f>
        <v>0</v>
      </c>
      <c r="D48" s="59">
        <f>'Constantes internes'!$B$28*$B$3*(Emissions!$F$35*'Constantes internes'!$B$27*'Constantes internes'!E20)</f>
        <v>0</v>
      </c>
      <c r="E48" s="50">
        <f t="shared" si="6"/>
        <v>-15</v>
      </c>
      <c r="F48" s="51">
        <f t="shared" si="7"/>
        <v>-15</v>
      </c>
      <c r="G48" s="50">
        <f t="shared" si="9"/>
        <v>-15</v>
      </c>
      <c r="H48" s="51">
        <f t="shared" si="10"/>
        <v>-15</v>
      </c>
      <c r="I48" s="64">
        <f t="shared" si="8"/>
        <v>-15</v>
      </c>
      <c r="J48" s="51">
        <f t="shared" si="11"/>
        <v>-15</v>
      </c>
    </row>
    <row r="49" spans="1:10" x14ac:dyDescent="0.2">
      <c r="A49" s="5">
        <v>600</v>
      </c>
      <c r="B49" s="57">
        <f>'Constantes internes'!$B$28*$B$3*(Emissions!$F$35*'Constantes internes'!$B$27*'Constantes internes'!C21)</f>
        <v>0</v>
      </c>
      <c r="C49" s="58">
        <f>'Constantes internes'!$B$28*$B$3*(Emissions!$F$35*'Constantes internes'!$B$27*'Constantes internes'!D21)</f>
        <v>0</v>
      </c>
      <c r="D49" s="59">
        <f>'Constantes internes'!$B$28*$B$3*(Emissions!$F$35*'Constantes internes'!$B$27*'Constantes internes'!E21)</f>
        <v>0</v>
      </c>
      <c r="E49" s="50">
        <f t="shared" si="6"/>
        <v>-15</v>
      </c>
      <c r="F49" s="51">
        <f t="shared" si="7"/>
        <v>-15</v>
      </c>
      <c r="G49" s="50">
        <f t="shared" si="9"/>
        <v>-15</v>
      </c>
      <c r="H49" s="51">
        <f t="shared" si="10"/>
        <v>-15</v>
      </c>
      <c r="I49" s="64">
        <f t="shared" si="8"/>
        <v>-15</v>
      </c>
      <c r="J49" s="51">
        <f t="shared" si="11"/>
        <v>-15</v>
      </c>
    </row>
    <row r="50" spans="1:10" x14ac:dyDescent="0.2">
      <c r="A50" s="5">
        <v>800</v>
      </c>
      <c r="B50" s="57">
        <f>'Constantes internes'!$B$28*$B$3*(Emissions!$F$35*'Constantes internes'!$B$27*'Constantes internes'!C22)</f>
        <v>0</v>
      </c>
      <c r="C50" s="58">
        <f>'Constantes internes'!$B$28*$B$3*(Emissions!$F$35*'Constantes internes'!$B$27*'Constantes internes'!D22)</f>
        <v>0</v>
      </c>
      <c r="D50" s="59">
        <f>'Constantes internes'!$B$28*$B$3*(Emissions!$F$35*'Constantes internes'!$B$27*'Constantes internes'!E22)</f>
        <v>0</v>
      </c>
      <c r="E50" s="50">
        <f t="shared" si="6"/>
        <v>-15</v>
      </c>
      <c r="F50" s="51">
        <f t="shared" si="7"/>
        <v>-15</v>
      </c>
      <c r="G50" s="50">
        <f t="shared" si="9"/>
        <v>-15</v>
      </c>
      <c r="H50" s="51">
        <f t="shared" si="10"/>
        <v>-15</v>
      </c>
      <c r="I50" s="64">
        <f t="shared" si="8"/>
        <v>-15</v>
      </c>
      <c r="J50" s="51">
        <f t="shared" si="11"/>
        <v>-15</v>
      </c>
    </row>
    <row r="51" spans="1:10" x14ac:dyDescent="0.2">
      <c r="A51" s="6">
        <v>1000</v>
      </c>
      <c r="B51" s="60">
        <f>'Constantes internes'!$B$28*$B$3*(Emissions!$F$35*'Constantes internes'!$B$27*'Constantes internes'!C23)</f>
        <v>0</v>
      </c>
      <c r="C51" s="61">
        <f>'Constantes internes'!$B$28*$B$3*(Emissions!$F$35*'Constantes internes'!$B$27*'Constantes internes'!D23)</f>
        <v>0</v>
      </c>
      <c r="D51" s="62">
        <f>'Constantes internes'!$B$28*$B$3*(Emissions!$F$35*'Constantes internes'!$B$27*'Constantes internes'!E23)</f>
        <v>0</v>
      </c>
      <c r="E51" s="52">
        <f t="shared" si="6"/>
        <v>-15</v>
      </c>
      <c r="F51" s="53">
        <f t="shared" si="7"/>
        <v>-15</v>
      </c>
      <c r="G51" s="52">
        <f t="shared" si="9"/>
        <v>-15</v>
      </c>
      <c r="H51" s="53">
        <f t="shared" si="10"/>
        <v>-15</v>
      </c>
      <c r="I51" s="65">
        <f t="shared" si="8"/>
        <v>-15</v>
      </c>
      <c r="J51" s="53">
        <f t="shared" si="11"/>
        <v>-15</v>
      </c>
    </row>
  </sheetData>
  <mergeCells count="11">
    <mergeCell ref="B33:D33"/>
    <mergeCell ref="E33:J33"/>
    <mergeCell ref="E34:F34"/>
    <mergeCell ref="G34:H34"/>
    <mergeCell ref="I34:J34"/>
    <mergeCell ref="A2:B2"/>
    <mergeCell ref="B10:D10"/>
    <mergeCell ref="E10:J10"/>
    <mergeCell ref="E11:F11"/>
    <mergeCell ref="G11:H11"/>
    <mergeCell ref="I11:J11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{879C0E5C-9959-41BB-9BD6-04C61276503F}</x14:id>
        </ext>
      </extLst>
    </cfRule>
  </conditionalFormatting>
  <conditionalFormatting sqref="E35:E51">
    <cfRule type="dataBar" priority="6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{84515EED-39FC-4F56-B141-A8CEC3A7CC06}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{1E584E43-6901-45BF-AE21-F3C86511E49B}</x14:id>
        </ext>
      </extLst>
    </cfRule>
  </conditionalFormatting>
  <conditionalFormatting sqref="G35:G51">
    <cfRule type="dataBar" priority="5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{CF90C0B5-EE11-472C-BF42-5F164AD63279}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{946C5ABA-F892-4D0E-AAAA-81FA39628261}</x14:id>
        </ext>
      </extLst>
    </cfRule>
  </conditionalFormatting>
  <conditionalFormatting sqref="I35:I51">
    <cfRule type="dataBar" priority="4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{DD0B6BCE-8794-410E-AF12-F59E20009EC0}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9C0E5C-9959-41BB-9BD6-04C61276503F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84515EED-39FC-4F56-B141-A8CEC3A7CC06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1E584E43-6901-45BF-AE21-F3C86511E49B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CF90C0B5-EE11-472C-BF42-5F164AD63279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946C5ABA-F892-4D0E-AAAA-81FA39628261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DD0B6BCE-8794-410E-AF12-F59E20009EC0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1"/>
  <sheetViews>
    <sheetView zoomScaleNormal="100" workbookViewId="0">
      <selection activeCell="O40" sqref="O40"/>
    </sheetView>
  </sheetViews>
  <sheetFormatPr baseColWidth="10" defaultColWidth="11.42578125" defaultRowHeight="12.75" x14ac:dyDescent="0.2"/>
  <cols>
    <col min="1" max="1" width="16.7109375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1" spans="1:10" ht="13.5" thickBot="1" x14ac:dyDescent="0.25"/>
    <row r="2" spans="1:10" ht="15.75" x14ac:dyDescent="0.25">
      <c r="A2" s="147" t="s">
        <v>76</v>
      </c>
      <c r="B2" s="148"/>
      <c r="E2" s="114" t="s">
        <v>70</v>
      </c>
      <c r="F2" s="113"/>
      <c r="G2" s="115">
        <f>Emissions!F35</f>
        <v>0</v>
      </c>
      <c r="H2" s="1" t="s">
        <v>10</v>
      </c>
    </row>
    <row r="3" spans="1:10" ht="15.75" x14ac:dyDescent="0.3">
      <c r="A3" s="70" t="s">
        <v>67</v>
      </c>
      <c r="B3" s="71">
        <v>22</v>
      </c>
      <c r="C3" s="1" t="s">
        <v>3</v>
      </c>
    </row>
    <row r="4" spans="1:10" x14ac:dyDescent="0.2">
      <c r="A4" s="66" t="s">
        <v>28</v>
      </c>
      <c r="B4" s="67">
        <v>15</v>
      </c>
      <c r="C4" s="1" t="s">
        <v>0</v>
      </c>
    </row>
    <row r="5" spans="1:10" ht="15.75" x14ac:dyDescent="0.3">
      <c r="A5" s="68" t="s">
        <v>68</v>
      </c>
      <c r="B5" s="69">
        <v>3</v>
      </c>
      <c r="C5" s="1" t="s">
        <v>74</v>
      </c>
    </row>
    <row r="8" spans="1:10" x14ac:dyDescent="0.2">
      <c r="A8" s="72" t="s">
        <v>107</v>
      </c>
    </row>
    <row r="10" spans="1:10" ht="15" x14ac:dyDescent="0.25">
      <c r="B10" s="141" t="s">
        <v>71</v>
      </c>
      <c r="C10" s="142"/>
      <c r="D10" s="143"/>
      <c r="E10" s="141" t="s">
        <v>72</v>
      </c>
      <c r="F10" s="142"/>
      <c r="G10" s="142"/>
      <c r="H10" s="142"/>
      <c r="I10" s="142"/>
      <c r="J10" s="143"/>
    </row>
    <row r="11" spans="1:10" x14ac:dyDescent="0.2">
      <c r="A11" s="106" t="s">
        <v>29</v>
      </c>
      <c r="B11" s="103" t="s">
        <v>7</v>
      </c>
      <c r="C11" s="104" t="s">
        <v>8</v>
      </c>
      <c r="D11" s="105" t="s">
        <v>9</v>
      </c>
      <c r="E11" s="136" t="s">
        <v>7</v>
      </c>
      <c r="F11" s="137"/>
      <c r="G11" s="136" t="s">
        <v>8</v>
      </c>
      <c r="H11" s="137"/>
      <c r="I11" s="138" t="s">
        <v>9</v>
      </c>
      <c r="J11" s="137"/>
    </row>
    <row r="12" spans="1:10" x14ac:dyDescent="0.2">
      <c r="A12" s="4">
        <v>50</v>
      </c>
      <c r="B12" s="54">
        <f>Emissions!$F$35*'Constantes internes'!$B$27*'Constantes internes'!C7</f>
        <v>0</v>
      </c>
      <c r="C12" s="55">
        <f>Emissions!$F$35*'Constantes internes'!$B$27*'Constantes internes'!D7</f>
        <v>0</v>
      </c>
      <c r="D12" s="56">
        <f>Emissions!$F$35*'Constantes internes'!$B$27*'Constantes internes'!E7</f>
        <v>0</v>
      </c>
      <c r="E12" s="48">
        <f t="shared" ref="E12:E28" si="0">B12-$B$5</f>
        <v>-3</v>
      </c>
      <c r="F12" s="49">
        <f t="shared" ref="F12:F28" si="1">E12</f>
        <v>-3</v>
      </c>
      <c r="G12" s="48">
        <f t="shared" ref="G12:G28" si="2">C12-$B$5</f>
        <v>-3</v>
      </c>
      <c r="H12" s="49">
        <f>G12</f>
        <v>-3</v>
      </c>
      <c r="I12" s="63">
        <f t="shared" ref="I12:I28" si="3">D12-$B$5</f>
        <v>-3</v>
      </c>
      <c r="J12" s="49">
        <f>I12</f>
        <v>-3</v>
      </c>
    </row>
    <row r="13" spans="1:10" x14ac:dyDescent="0.2">
      <c r="A13" s="5">
        <v>60</v>
      </c>
      <c r="B13" s="57">
        <f>Emissions!$F$35*'Constantes internes'!$B$27*'Constantes internes'!C8</f>
        <v>0</v>
      </c>
      <c r="C13" s="58">
        <f>Emissions!$F$35*'Constantes internes'!$B$27*'Constantes internes'!D8</f>
        <v>0</v>
      </c>
      <c r="D13" s="59">
        <f>Emissions!$F$35*'Constantes internes'!$B$27*'Constantes internes'!E8</f>
        <v>0</v>
      </c>
      <c r="E13" s="50">
        <f t="shared" si="0"/>
        <v>-3</v>
      </c>
      <c r="F13" s="51">
        <f t="shared" si="1"/>
        <v>-3</v>
      </c>
      <c r="G13" s="50">
        <f t="shared" si="2"/>
        <v>-3</v>
      </c>
      <c r="H13" s="51">
        <f t="shared" ref="H13:H28" si="4">G13</f>
        <v>-3</v>
      </c>
      <c r="I13" s="64">
        <f t="shared" si="3"/>
        <v>-3</v>
      </c>
      <c r="J13" s="51">
        <f t="shared" ref="J13:J28" si="5">I13</f>
        <v>-3</v>
      </c>
    </row>
    <row r="14" spans="1:10" x14ac:dyDescent="0.2">
      <c r="A14" s="5">
        <v>70</v>
      </c>
      <c r="B14" s="57">
        <f>Emissions!$F$35*'Constantes internes'!$B$27*'Constantes internes'!C9</f>
        <v>0</v>
      </c>
      <c r="C14" s="58">
        <f>Emissions!$F$35*'Constantes internes'!$B$27*'Constantes internes'!D9</f>
        <v>0</v>
      </c>
      <c r="D14" s="59">
        <f>Emissions!$F$35*'Constantes internes'!$B$27*'Constantes internes'!E9</f>
        <v>0</v>
      </c>
      <c r="E14" s="50">
        <f t="shared" si="0"/>
        <v>-3</v>
      </c>
      <c r="F14" s="51">
        <f t="shared" si="1"/>
        <v>-3</v>
      </c>
      <c r="G14" s="50">
        <f t="shared" si="2"/>
        <v>-3</v>
      </c>
      <c r="H14" s="51">
        <f t="shared" si="4"/>
        <v>-3</v>
      </c>
      <c r="I14" s="64">
        <f t="shared" si="3"/>
        <v>-3</v>
      </c>
      <c r="J14" s="51">
        <f t="shared" si="5"/>
        <v>-3</v>
      </c>
    </row>
    <row r="15" spans="1:10" x14ac:dyDescent="0.2">
      <c r="A15" s="5">
        <v>80</v>
      </c>
      <c r="B15" s="57">
        <f>Emissions!$F$35*'Constantes internes'!$B$27*'Constantes internes'!C10</f>
        <v>0</v>
      </c>
      <c r="C15" s="58">
        <f>Emissions!$F$35*'Constantes internes'!$B$27*'Constantes internes'!D10</f>
        <v>0</v>
      </c>
      <c r="D15" s="59">
        <f>Emissions!$F$35*'Constantes internes'!$B$27*'Constantes internes'!E10</f>
        <v>0</v>
      </c>
      <c r="E15" s="50">
        <f t="shared" si="0"/>
        <v>-3</v>
      </c>
      <c r="F15" s="51">
        <f t="shared" si="1"/>
        <v>-3</v>
      </c>
      <c r="G15" s="50">
        <f t="shared" si="2"/>
        <v>-3</v>
      </c>
      <c r="H15" s="51">
        <f t="shared" si="4"/>
        <v>-3</v>
      </c>
      <c r="I15" s="64">
        <f t="shared" si="3"/>
        <v>-3</v>
      </c>
      <c r="J15" s="51">
        <f t="shared" si="5"/>
        <v>-3</v>
      </c>
    </row>
    <row r="16" spans="1:10" x14ac:dyDescent="0.2">
      <c r="A16" s="6">
        <v>90</v>
      </c>
      <c r="B16" s="60">
        <f>Emissions!$F$35*'Constantes internes'!$B$27*'Constantes internes'!C11</f>
        <v>0</v>
      </c>
      <c r="C16" s="61">
        <f>Emissions!$F$35*'Constantes internes'!$B$27*'Constantes internes'!D11</f>
        <v>0</v>
      </c>
      <c r="D16" s="62">
        <f>Emissions!$F$35*'Constantes internes'!$B$27*'Constantes internes'!E11</f>
        <v>0</v>
      </c>
      <c r="E16" s="52">
        <f t="shared" si="0"/>
        <v>-3</v>
      </c>
      <c r="F16" s="53">
        <f t="shared" si="1"/>
        <v>-3</v>
      </c>
      <c r="G16" s="52">
        <f t="shared" si="2"/>
        <v>-3</v>
      </c>
      <c r="H16" s="53">
        <f t="shared" si="4"/>
        <v>-3</v>
      </c>
      <c r="I16" s="65">
        <f t="shared" si="3"/>
        <v>-3</v>
      </c>
      <c r="J16" s="53">
        <f t="shared" si="5"/>
        <v>-3</v>
      </c>
    </row>
    <row r="17" spans="1:10" x14ac:dyDescent="0.2">
      <c r="A17" s="5">
        <v>100</v>
      </c>
      <c r="B17" s="57">
        <f>Emissions!$F$35*'Constantes internes'!$B$27*'Constantes internes'!C12</f>
        <v>0</v>
      </c>
      <c r="C17" s="58">
        <f>Emissions!$F$35*'Constantes internes'!$B$27*'Constantes internes'!D12</f>
        <v>0</v>
      </c>
      <c r="D17" s="59">
        <f>Emissions!$F$35*'Constantes internes'!$B$27*'Constantes internes'!E12</f>
        <v>0</v>
      </c>
      <c r="E17" s="50">
        <f t="shared" si="0"/>
        <v>-3</v>
      </c>
      <c r="F17" s="51">
        <f t="shared" si="1"/>
        <v>-3</v>
      </c>
      <c r="G17" s="50">
        <f t="shared" si="2"/>
        <v>-3</v>
      </c>
      <c r="H17" s="51">
        <f t="shared" si="4"/>
        <v>-3</v>
      </c>
      <c r="I17" s="64">
        <f t="shared" si="3"/>
        <v>-3</v>
      </c>
      <c r="J17" s="51">
        <f t="shared" si="5"/>
        <v>-3</v>
      </c>
    </row>
    <row r="18" spans="1:10" x14ac:dyDescent="0.2">
      <c r="A18" s="5">
        <v>120</v>
      </c>
      <c r="B18" s="57">
        <f>Emissions!$F$35*'Constantes internes'!$B$27*'Constantes internes'!C13</f>
        <v>0</v>
      </c>
      <c r="C18" s="58">
        <f>Emissions!$F$35*'Constantes internes'!$B$27*'Constantes internes'!D13</f>
        <v>0</v>
      </c>
      <c r="D18" s="59">
        <f>Emissions!$F$35*'Constantes internes'!$B$27*'Constantes internes'!E13</f>
        <v>0</v>
      </c>
      <c r="E18" s="50">
        <f t="shared" si="0"/>
        <v>-3</v>
      </c>
      <c r="F18" s="51">
        <f t="shared" si="1"/>
        <v>-3</v>
      </c>
      <c r="G18" s="50">
        <f t="shared" si="2"/>
        <v>-3</v>
      </c>
      <c r="H18" s="51">
        <f t="shared" si="4"/>
        <v>-3</v>
      </c>
      <c r="I18" s="64">
        <f t="shared" si="3"/>
        <v>-3</v>
      </c>
      <c r="J18" s="51">
        <f t="shared" si="5"/>
        <v>-3</v>
      </c>
    </row>
    <row r="19" spans="1:10" x14ac:dyDescent="0.2">
      <c r="A19" s="5">
        <v>140</v>
      </c>
      <c r="B19" s="57">
        <f>Emissions!$F$35*'Constantes internes'!$B$27*'Constantes internes'!C14</f>
        <v>0</v>
      </c>
      <c r="C19" s="58">
        <f>Emissions!$F$35*'Constantes internes'!$B$27*'Constantes internes'!D14</f>
        <v>0</v>
      </c>
      <c r="D19" s="59">
        <f>Emissions!$F$35*'Constantes internes'!$B$27*'Constantes internes'!E14</f>
        <v>0</v>
      </c>
      <c r="E19" s="50">
        <f t="shared" si="0"/>
        <v>-3</v>
      </c>
      <c r="F19" s="51">
        <f t="shared" si="1"/>
        <v>-3</v>
      </c>
      <c r="G19" s="50">
        <f t="shared" si="2"/>
        <v>-3</v>
      </c>
      <c r="H19" s="51">
        <f t="shared" si="4"/>
        <v>-3</v>
      </c>
      <c r="I19" s="64">
        <f t="shared" si="3"/>
        <v>-3</v>
      </c>
      <c r="J19" s="51">
        <f t="shared" si="5"/>
        <v>-3</v>
      </c>
    </row>
    <row r="20" spans="1:10" x14ac:dyDescent="0.2">
      <c r="A20" s="5">
        <v>160</v>
      </c>
      <c r="B20" s="57">
        <f>Emissions!$F$35*'Constantes internes'!$B$27*'Constantes internes'!C15</f>
        <v>0</v>
      </c>
      <c r="C20" s="58">
        <f>Emissions!$F$35*'Constantes internes'!$B$27*'Constantes internes'!D15</f>
        <v>0</v>
      </c>
      <c r="D20" s="59">
        <f>Emissions!$F$35*'Constantes internes'!$B$27*'Constantes internes'!E15</f>
        <v>0</v>
      </c>
      <c r="E20" s="50">
        <f t="shared" si="0"/>
        <v>-3</v>
      </c>
      <c r="F20" s="51">
        <f t="shared" si="1"/>
        <v>-3</v>
      </c>
      <c r="G20" s="50">
        <f t="shared" si="2"/>
        <v>-3</v>
      </c>
      <c r="H20" s="51">
        <f t="shared" si="4"/>
        <v>-3</v>
      </c>
      <c r="I20" s="64">
        <f t="shared" si="3"/>
        <v>-3</v>
      </c>
      <c r="J20" s="51">
        <f t="shared" si="5"/>
        <v>-3</v>
      </c>
    </row>
    <row r="21" spans="1:10" x14ac:dyDescent="0.2">
      <c r="A21" s="5">
        <v>180</v>
      </c>
      <c r="B21" s="57">
        <f>Emissions!$F$35*'Constantes internes'!$B$27*'Constantes internes'!C16</f>
        <v>0</v>
      </c>
      <c r="C21" s="58">
        <f>Emissions!$F$35*'Constantes internes'!$B$27*'Constantes internes'!D16</f>
        <v>0</v>
      </c>
      <c r="D21" s="59">
        <f>Emissions!$F$35*'Constantes internes'!$B$27*'Constantes internes'!E16</f>
        <v>0</v>
      </c>
      <c r="E21" s="50">
        <f t="shared" si="0"/>
        <v>-3</v>
      </c>
      <c r="F21" s="51">
        <f t="shared" si="1"/>
        <v>-3</v>
      </c>
      <c r="G21" s="50">
        <f t="shared" si="2"/>
        <v>-3</v>
      </c>
      <c r="H21" s="51">
        <f t="shared" si="4"/>
        <v>-3</v>
      </c>
      <c r="I21" s="64">
        <f t="shared" si="3"/>
        <v>-3</v>
      </c>
      <c r="J21" s="51">
        <f t="shared" si="5"/>
        <v>-3</v>
      </c>
    </row>
    <row r="22" spans="1:10" x14ac:dyDescent="0.2">
      <c r="A22" s="5">
        <v>200</v>
      </c>
      <c r="B22" s="57">
        <f>Emissions!$F$35*'Constantes internes'!$B$27*'Constantes internes'!C17</f>
        <v>0</v>
      </c>
      <c r="C22" s="58">
        <f>Emissions!$F$35*'Constantes internes'!$B$27*'Constantes internes'!D17</f>
        <v>0</v>
      </c>
      <c r="D22" s="59">
        <f>Emissions!$F$35*'Constantes internes'!$B$27*'Constantes internes'!E17</f>
        <v>0</v>
      </c>
      <c r="E22" s="50">
        <f t="shared" si="0"/>
        <v>-3</v>
      </c>
      <c r="F22" s="51">
        <f t="shared" si="1"/>
        <v>-3</v>
      </c>
      <c r="G22" s="50">
        <f t="shared" si="2"/>
        <v>-3</v>
      </c>
      <c r="H22" s="51">
        <f t="shared" si="4"/>
        <v>-3</v>
      </c>
      <c r="I22" s="64">
        <f t="shared" si="3"/>
        <v>-3</v>
      </c>
      <c r="J22" s="51">
        <f t="shared" si="5"/>
        <v>-3</v>
      </c>
    </row>
    <row r="23" spans="1:10" x14ac:dyDescent="0.2">
      <c r="A23" s="5">
        <v>250</v>
      </c>
      <c r="B23" s="57">
        <f>Emissions!$F$35*'Constantes internes'!$B$27*'Constantes internes'!C18</f>
        <v>0</v>
      </c>
      <c r="C23" s="58">
        <f>Emissions!$F$35*'Constantes internes'!$B$27*'Constantes internes'!D18</f>
        <v>0</v>
      </c>
      <c r="D23" s="59">
        <f>Emissions!$F$35*'Constantes internes'!$B$27*'Constantes internes'!E18</f>
        <v>0</v>
      </c>
      <c r="E23" s="50">
        <f t="shared" si="0"/>
        <v>-3</v>
      </c>
      <c r="F23" s="51">
        <f t="shared" si="1"/>
        <v>-3</v>
      </c>
      <c r="G23" s="50">
        <f t="shared" si="2"/>
        <v>-3</v>
      </c>
      <c r="H23" s="51">
        <f t="shared" si="4"/>
        <v>-3</v>
      </c>
      <c r="I23" s="64">
        <f t="shared" si="3"/>
        <v>-3</v>
      </c>
      <c r="J23" s="51">
        <f t="shared" si="5"/>
        <v>-3</v>
      </c>
    </row>
    <row r="24" spans="1:10" x14ac:dyDescent="0.2">
      <c r="A24" s="5">
        <v>300</v>
      </c>
      <c r="B24" s="57">
        <f>Emissions!$F$35*'Constantes internes'!$B$27*'Constantes internes'!C19</f>
        <v>0</v>
      </c>
      <c r="C24" s="58">
        <f>Emissions!$F$35*'Constantes internes'!$B$27*'Constantes internes'!D19</f>
        <v>0</v>
      </c>
      <c r="D24" s="59">
        <f>Emissions!$F$35*'Constantes internes'!$B$27*'Constantes internes'!E19</f>
        <v>0</v>
      </c>
      <c r="E24" s="50">
        <f t="shared" si="0"/>
        <v>-3</v>
      </c>
      <c r="F24" s="51">
        <f t="shared" si="1"/>
        <v>-3</v>
      </c>
      <c r="G24" s="50">
        <f t="shared" si="2"/>
        <v>-3</v>
      </c>
      <c r="H24" s="51">
        <f t="shared" si="4"/>
        <v>-3</v>
      </c>
      <c r="I24" s="64">
        <f t="shared" si="3"/>
        <v>-3</v>
      </c>
      <c r="J24" s="51">
        <f t="shared" si="5"/>
        <v>-3</v>
      </c>
    </row>
    <row r="25" spans="1:10" x14ac:dyDescent="0.2">
      <c r="A25" s="5">
        <v>400</v>
      </c>
      <c r="B25" s="57">
        <f>Emissions!$F$35*'Constantes internes'!$B$27*'Constantes internes'!C20</f>
        <v>0</v>
      </c>
      <c r="C25" s="58">
        <f>Emissions!$F$35*'Constantes internes'!$B$27*'Constantes internes'!D20</f>
        <v>0</v>
      </c>
      <c r="D25" s="59">
        <f>Emissions!$F$35*'Constantes internes'!$B$27*'Constantes internes'!E20</f>
        <v>0</v>
      </c>
      <c r="E25" s="50">
        <f t="shared" si="0"/>
        <v>-3</v>
      </c>
      <c r="F25" s="51">
        <f t="shared" si="1"/>
        <v>-3</v>
      </c>
      <c r="G25" s="50">
        <f t="shared" si="2"/>
        <v>-3</v>
      </c>
      <c r="H25" s="51">
        <f t="shared" si="4"/>
        <v>-3</v>
      </c>
      <c r="I25" s="64">
        <f t="shared" si="3"/>
        <v>-3</v>
      </c>
      <c r="J25" s="51">
        <f t="shared" si="5"/>
        <v>-3</v>
      </c>
    </row>
    <row r="26" spans="1:10" x14ac:dyDescent="0.2">
      <c r="A26" s="5">
        <v>600</v>
      </c>
      <c r="B26" s="57">
        <f>Emissions!$F$35*'Constantes internes'!$B$27*'Constantes internes'!C21</f>
        <v>0</v>
      </c>
      <c r="C26" s="58">
        <f>Emissions!$F$35*'Constantes internes'!$B$27*'Constantes internes'!D21</f>
        <v>0</v>
      </c>
      <c r="D26" s="59">
        <f>Emissions!$F$35*'Constantes internes'!$B$27*'Constantes internes'!E21</f>
        <v>0</v>
      </c>
      <c r="E26" s="50">
        <f t="shared" si="0"/>
        <v>-3</v>
      </c>
      <c r="F26" s="51">
        <f t="shared" si="1"/>
        <v>-3</v>
      </c>
      <c r="G26" s="50">
        <f t="shared" si="2"/>
        <v>-3</v>
      </c>
      <c r="H26" s="51">
        <f t="shared" si="4"/>
        <v>-3</v>
      </c>
      <c r="I26" s="64">
        <f t="shared" si="3"/>
        <v>-3</v>
      </c>
      <c r="J26" s="51">
        <f t="shared" si="5"/>
        <v>-3</v>
      </c>
    </row>
    <row r="27" spans="1:10" x14ac:dyDescent="0.2">
      <c r="A27" s="5">
        <v>800</v>
      </c>
      <c r="B27" s="57">
        <f>Emissions!$F$35*'Constantes internes'!$B$27*'Constantes internes'!C22</f>
        <v>0</v>
      </c>
      <c r="C27" s="58">
        <f>Emissions!$F$35*'Constantes internes'!$B$27*'Constantes internes'!D22</f>
        <v>0</v>
      </c>
      <c r="D27" s="59">
        <f>Emissions!$F$35*'Constantes internes'!$B$27*'Constantes internes'!E22</f>
        <v>0</v>
      </c>
      <c r="E27" s="50">
        <f t="shared" si="0"/>
        <v>-3</v>
      </c>
      <c r="F27" s="51">
        <f t="shared" si="1"/>
        <v>-3</v>
      </c>
      <c r="G27" s="50">
        <f t="shared" si="2"/>
        <v>-3</v>
      </c>
      <c r="H27" s="51">
        <f t="shared" si="4"/>
        <v>-3</v>
      </c>
      <c r="I27" s="64">
        <f t="shared" si="3"/>
        <v>-3</v>
      </c>
      <c r="J27" s="51">
        <f t="shared" si="5"/>
        <v>-3</v>
      </c>
    </row>
    <row r="28" spans="1:10" x14ac:dyDescent="0.2">
      <c r="A28" s="6">
        <v>1000</v>
      </c>
      <c r="B28" s="60">
        <f>Emissions!$F$35*'Constantes internes'!$B$27*'Constantes internes'!C23</f>
        <v>0</v>
      </c>
      <c r="C28" s="61">
        <f>Emissions!$F$35*'Constantes internes'!$B$27*'Constantes internes'!D23</f>
        <v>0</v>
      </c>
      <c r="D28" s="62">
        <f>Emissions!$F$35*'Constantes internes'!$B$27*'Constantes internes'!E23</f>
        <v>0</v>
      </c>
      <c r="E28" s="52">
        <f t="shared" si="0"/>
        <v>-3</v>
      </c>
      <c r="F28" s="53">
        <f t="shared" si="1"/>
        <v>-3</v>
      </c>
      <c r="G28" s="52">
        <f t="shared" si="2"/>
        <v>-3</v>
      </c>
      <c r="H28" s="53">
        <f t="shared" si="4"/>
        <v>-3</v>
      </c>
      <c r="I28" s="65">
        <f t="shared" si="3"/>
        <v>-3</v>
      </c>
      <c r="J28" s="53">
        <f t="shared" si="5"/>
        <v>-3</v>
      </c>
    </row>
    <row r="31" spans="1:10" x14ac:dyDescent="0.2">
      <c r="A31" s="72" t="s">
        <v>108</v>
      </c>
    </row>
    <row r="33" spans="1:10" ht="14.25" x14ac:dyDescent="0.25">
      <c r="B33" s="144" t="s">
        <v>73</v>
      </c>
      <c r="C33" s="145"/>
      <c r="D33" s="146"/>
      <c r="E33" s="144" t="s">
        <v>30</v>
      </c>
      <c r="F33" s="145"/>
      <c r="G33" s="145"/>
      <c r="H33" s="145"/>
      <c r="I33" s="145"/>
      <c r="J33" s="146"/>
    </row>
    <row r="34" spans="1:10" x14ac:dyDescent="0.2">
      <c r="A34" s="106" t="s">
        <v>29</v>
      </c>
      <c r="B34" s="107" t="s">
        <v>7</v>
      </c>
      <c r="C34" s="108" t="s">
        <v>8</v>
      </c>
      <c r="D34" s="109" t="s">
        <v>9</v>
      </c>
      <c r="E34" s="136" t="s">
        <v>7</v>
      </c>
      <c r="F34" s="137"/>
      <c r="G34" s="136" t="s">
        <v>8</v>
      </c>
      <c r="H34" s="137"/>
      <c r="I34" s="138" t="s">
        <v>9</v>
      </c>
      <c r="J34" s="137"/>
    </row>
    <row r="35" spans="1:10" x14ac:dyDescent="0.2">
      <c r="A35" s="4">
        <v>50</v>
      </c>
      <c r="B35" s="54">
        <f>'Constantes internes'!$B$28*$B$3*(Emissions!$F$35*'Constantes internes'!$B$27*'Constantes internes'!C7)</f>
        <v>0</v>
      </c>
      <c r="C35" s="55">
        <f>'Constantes internes'!$B$28*$B$3*(Emissions!$F$35*'Constantes internes'!$B$27*'Constantes internes'!D7)</f>
        <v>0</v>
      </c>
      <c r="D35" s="56">
        <f>'Constantes internes'!$B$28*$B$3*(Emissions!$F$35*'Constantes internes'!$B$27*'Constantes internes'!E7)</f>
        <v>0</v>
      </c>
      <c r="E35" s="48">
        <f t="shared" ref="E35:E51" si="6">B35-$B$4</f>
        <v>-15</v>
      </c>
      <c r="F35" s="49">
        <f t="shared" ref="F35:F51" si="7">E35</f>
        <v>-15</v>
      </c>
      <c r="G35" s="48">
        <f>C35-$B$4</f>
        <v>-15</v>
      </c>
      <c r="H35" s="49">
        <f>G35</f>
        <v>-15</v>
      </c>
      <c r="I35" s="63">
        <f t="shared" ref="I35:I51" si="8">D35-$B$4</f>
        <v>-15</v>
      </c>
      <c r="J35" s="49">
        <f>I35</f>
        <v>-15</v>
      </c>
    </row>
    <row r="36" spans="1:10" x14ac:dyDescent="0.2">
      <c r="A36" s="5">
        <v>60</v>
      </c>
      <c r="B36" s="57">
        <f>'Constantes internes'!$B$28*$B$3*(Emissions!$F$35*'Constantes internes'!$B$27*'Constantes internes'!C8)</f>
        <v>0</v>
      </c>
      <c r="C36" s="58">
        <f>'Constantes internes'!$B$28*$B$3*(Emissions!$F$35*'Constantes internes'!$B$27*'Constantes internes'!D8)</f>
        <v>0</v>
      </c>
      <c r="D36" s="59">
        <f>'Constantes internes'!$B$28*$B$3*(Emissions!$F$35*'Constantes internes'!$B$27*'Constantes internes'!E8)</f>
        <v>0</v>
      </c>
      <c r="E36" s="50">
        <f t="shared" si="6"/>
        <v>-15</v>
      </c>
      <c r="F36" s="51">
        <f t="shared" si="7"/>
        <v>-15</v>
      </c>
      <c r="G36" s="50">
        <f t="shared" ref="G36:G51" si="9">C36-$B$4</f>
        <v>-15</v>
      </c>
      <c r="H36" s="51">
        <f t="shared" ref="H36:H51" si="10">G36</f>
        <v>-15</v>
      </c>
      <c r="I36" s="64">
        <f t="shared" si="8"/>
        <v>-15</v>
      </c>
      <c r="J36" s="51">
        <f t="shared" ref="J36:J51" si="11">I36</f>
        <v>-15</v>
      </c>
    </row>
    <row r="37" spans="1:10" x14ac:dyDescent="0.2">
      <c r="A37" s="5">
        <v>70</v>
      </c>
      <c r="B37" s="57">
        <f>'Constantes internes'!$B$28*$B$3*(Emissions!$F$35*'Constantes internes'!$B$27*'Constantes internes'!C9)</f>
        <v>0</v>
      </c>
      <c r="C37" s="58">
        <f>'Constantes internes'!$B$28*$B$3*(Emissions!$F$35*'Constantes internes'!$B$27*'Constantes internes'!D9)</f>
        <v>0</v>
      </c>
      <c r="D37" s="59">
        <f>'Constantes internes'!$B$28*$B$3*(Emissions!$F$35*'Constantes internes'!$B$27*'Constantes internes'!E9)</f>
        <v>0</v>
      </c>
      <c r="E37" s="50">
        <f t="shared" si="6"/>
        <v>-15</v>
      </c>
      <c r="F37" s="51">
        <f t="shared" si="7"/>
        <v>-15</v>
      </c>
      <c r="G37" s="50">
        <f t="shared" si="9"/>
        <v>-15</v>
      </c>
      <c r="H37" s="51">
        <f t="shared" si="10"/>
        <v>-15</v>
      </c>
      <c r="I37" s="64">
        <f t="shared" si="8"/>
        <v>-15</v>
      </c>
      <c r="J37" s="51">
        <f t="shared" si="11"/>
        <v>-15</v>
      </c>
    </row>
    <row r="38" spans="1:10" x14ac:dyDescent="0.2">
      <c r="A38" s="5">
        <v>80</v>
      </c>
      <c r="B38" s="57">
        <f>'Constantes internes'!$B$28*$B$3*(Emissions!$F$35*'Constantes internes'!$B$27*'Constantes internes'!C10)</f>
        <v>0</v>
      </c>
      <c r="C38" s="58">
        <f>'Constantes internes'!$B$28*$B$3*(Emissions!$F$35*'Constantes internes'!$B$27*'Constantes internes'!D10)</f>
        <v>0</v>
      </c>
      <c r="D38" s="59">
        <f>'Constantes internes'!$B$28*$B$3*(Emissions!$F$35*'Constantes internes'!$B$27*'Constantes internes'!E10)</f>
        <v>0</v>
      </c>
      <c r="E38" s="50">
        <f t="shared" si="6"/>
        <v>-15</v>
      </c>
      <c r="F38" s="51">
        <f t="shared" si="7"/>
        <v>-15</v>
      </c>
      <c r="G38" s="50">
        <f t="shared" si="9"/>
        <v>-15</v>
      </c>
      <c r="H38" s="51">
        <f t="shared" si="10"/>
        <v>-15</v>
      </c>
      <c r="I38" s="64">
        <f t="shared" si="8"/>
        <v>-15</v>
      </c>
      <c r="J38" s="51">
        <f t="shared" si="11"/>
        <v>-15</v>
      </c>
    </row>
    <row r="39" spans="1:10" x14ac:dyDescent="0.2">
      <c r="A39" s="6">
        <v>90</v>
      </c>
      <c r="B39" s="60">
        <f>'Constantes internes'!$B$28*$B$3*(Emissions!$F$35*'Constantes internes'!$B$27*'Constantes internes'!C11)</f>
        <v>0</v>
      </c>
      <c r="C39" s="61">
        <f>'Constantes internes'!$B$28*$B$3*(Emissions!$F$35*'Constantes internes'!$B$27*'Constantes internes'!D11)</f>
        <v>0</v>
      </c>
      <c r="D39" s="62">
        <f>'Constantes internes'!$B$28*$B$3*(Emissions!$F$35*'Constantes internes'!$B$27*'Constantes internes'!E11)</f>
        <v>0</v>
      </c>
      <c r="E39" s="52">
        <f t="shared" si="6"/>
        <v>-15</v>
      </c>
      <c r="F39" s="53">
        <f t="shared" si="7"/>
        <v>-15</v>
      </c>
      <c r="G39" s="52">
        <f t="shared" si="9"/>
        <v>-15</v>
      </c>
      <c r="H39" s="53">
        <f t="shared" si="10"/>
        <v>-15</v>
      </c>
      <c r="I39" s="65">
        <f t="shared" si="8"/>
        <v>-15</v>
      </c>
      <c r="J39" s="53">
        <f t="shared" si="11"/>
        <v>-15</v>
      </c>
    </row>
    <row r="40" spans="1:10" x14ac:dyDescent="0.2">
      <c r="A40" s="5">
        <v>100</v>
      </c>
      <c r="B40" s="57">
        <f>'Constantes internes'!$B$28*$B$3*(Emissions!$F$35*'Constantes internes'!$B$27*'Constantes internes'!C12)</f>
        <v>0</v>
      </c>
      <c r="C40" s="58">
        <f>'Constantes internes'!$B$28*$B$3*(Emissions!$F$35*'Constantes internes'!$B$27*'Constantes internes'!D12)</f>
        <v>0</v>
      </c>
      <c r="D40" s="59">
        <f>'Constantes internes'!$B$28*$B$3*(Emissions!$F$35*'Constantes internes'!$B$27*'Constantes internes'!E12)</f>
        <v>0</v>
      </c>
      <c r="E40" s="50">
        <f t="shared" si="6"/>
        <v>-15</v>
      </c>
      <c r="F40" s="51">
        <f t="shared" si="7"/>
        <v>-15</v>
      </c>
      <c r="G40" s="50">
        <f t="shared" si="9"/>
        <v>-15</v>
      </c>
      <c r="H40" s="51">
        <f t="shared" si="10"/>
        <v>-15</v>
      </c>
      <c r="I40" s="64">
        <f t="shared" si="8"/>
        <v>-15</v>
      </c>
      <c r="J40" s="51">
        <f t="shared" si="11"/>
        <v>-15</v>
      </c>
    </row>
    <row r="41" spans="1:10" x14ac:dyDescent="0.2">
      <c r="A41" s="5">
        <v>120</v>
      </c>
      <c r="B41" s="57">
        <f>'Constantes internes'!$B$28*$B$3*(Emissions!$F$35*'Constantes internes'!$B$27*'Constantes internes'!C13)</f>
        <v>0</v>
      </c>
      <c r="C41" s="58">
        <f>'Constantes internes'!$B$28*$B$3*(Emissions!$F$35*'Constantes internes'!$B$27*'Constantes internes'!D13)</f>
        <v>0</v>
      </c>
      <c r="D41" s="59">
        <f>'Constantes internes'!$B$28*$B$3*(Emissions!$F$35*'Constantes internes'!$B$27*'Constantes internes'!E13)</f>
        <v>0</v>
      </c>
      <c r="E41" s="50">
        <f t="shared" si="6"/>
        <v>-15</v>
      </c>
      <c r="F41" s="51">
        <f t="shared" si="7"/>
        <v>-15</v>
      </c>
      <c r="G41" s="50">
        <f t="shared" si="9"/>
        <v>-15</v>
      </c>
      <c r="H41" s="51">
        <f t="shared" si="10"/>
        <v>-15</v>
      </c>
      <c r="I41" s="64">
        <f t="shared" si="8"/>
        <v>-15</v>
      </c>
      <c r="J41" s="51">
        <f t="shared" si="11"/>
        <v>-15</v>
      </c>
    </row>
    <row r="42" spans="1:10" x14ac:dyDescent="0.2">
      <c r="A42" s="5">
        <v>140</v>
      </c>
      <c r="B42" s="57">
        <f>'Constantes internes'!$B$28*$B$3*(Emissions!$F$35*'Constantes internes'!$B$27*'Constantes internes'!C14)</f>
        <v>0</v>
      </c>
      <c r="C42" s="58">
        <f>'Constantes internes'!$B$28*$B$3*(Emissions!$F$35*'Constantes internes'!$B$27*'Constantes internes'!D14)</f>
        <v>0</v>
      </c>
      <c r="D42" s="59">
        <f>'Constantes internes'!$B$28*$B$3*(Emissions!$F$35*'Constantes internes'!$B$27*'Constantes internes'!E14)</f>
        <v>0</v>
      </c>
      <c r="E42" s="50">
        <f t="shared" si="6"/>
        <v>-15</v>
      </c>
      <c r="F42" s="51">
        <f t="shared" si="7"/>
        <v>-15</v>
      </c>
      <c r="G42" s="50">
        <f t="shared" si="9"/>
        <v>-15</v>
      </c>
      <c r="H42" s="51">
        <f t="shared" si="10"/>
        <v>-15</v>
      </c>
      <c r="I42" s="64">
        <f t="shared" si="8"/>
        <v>-15</v>
      </c>
      <c r="J42" s="51">
        <f t="shared" si="11"/>
        <v>-15</v>
      </c>
    </row>
    <row r="43" spans="1:10" x14ac:dyDescent="0.2">
      <c r="A43" s="5">
        <v>160</v>
      </c>
      <c r="B43" s="57">
        <f>'Constantes internes'!$B$28*$B$3*(Emissions!$F$35*'Constantes internes'!$B$27*'Constantes internes'!C15)</f>
        <v>0</v>
      </c>
      <c r="C43" s="58">
        <f>'Constantes internes'!$B$28*$B$3*(Emissions!$F$35*'Constantes internes'!$B$27*'Constantes internes'!D15)</f>
        <v>0</v>
      </c>
      <c r="D43" s="59">
        <f>'Constantes internes'!$B$28*$B$3*(Emissions!$F$35*'Constantes internes'!$B$27*'Constantes internes'!E15)</f>
        <v>0</v>
      </c>
      <c r="E43" s="50">
        <f t="shared" si="6"/>
        <v>-15</v>
      </c>
      <c r="F43" s="51">
        <f t="shared" si="7"/>
        <v>-15</v>
      </c>
      <c r="G43" s="50">
        <f>C43-$B$4</f>
        <v>-15</v>
      </c>
      <c r="H43" s="51">
        <f t="shared" si="10"/>
        <v>-15</v>
      </c>
      <c r="I43" s="64">
        <f t="shared" si="8"/>
        <v>-15</v>
      </c>
      <c r="J43" s="51">
        <f t="shared" si="11"/>
        <v>-15</v>
      </c>
    </row>
    <row r="44" spans="1:10" x14ac:dyDescent="0.2">
      <c r="A44" s="5">
        <v>180</v>
      </c>
      <c r="B44" s="57">
        <f>'Constantes internes'!$B$28*$B$3*(Emissions!$F$35*'Constantes internes'!$B$27*'Constantes internes'!C16)</f>
        <v>0</v>
      </c>
      <c r="C44" s="58">
        <f>'Constantes internes'!$B$28*$B$3*(Emissions!$F$35*'Constantes internes'!$B$27*'Constantes internes'!D16)</f>
        <v>0</v>
      </c>
      <c r="D44" s="59">
        <f>'Constantes internes'!$B$28*$B$3*(Emissions!$F$35*'Constantes internes'!$B$27*'Constantes internes'!E16)</f>
        <v>0</v>
      </c>
      <c r="E44" s="50">
        <f t="shared" si="6"/>
        <v>-15</v>
      </c>
      <c r="F44" s="51">
        <f t="shared" si="7"/>
        <v>-15</v>
      </c>
      <c r="G44" s="50">
        <f t="shared" si="9"/>
        <v>-15</v>
      </c>
      <c r="H44" s="51">
        <f t="shared" si="10"/>
        <v>-15</v>
      </c>
      <c r="I44" s="64">
        <f t="shared" si="8"/>
        <v>-15</v>
      </c>
      <c r="J44" s="51">
        <f t="shared" si="11"/>
        <v>-15</v>
      </c>
    </row>
    <row r="45" spans="1:10" x14ac:dyDescent="0.2">
      <c r="A45" s="5">
        <v>200</v>
      </c>
      <c r="B45" s="57">
        <f>'Constantes internes'!$B$28*$B$3*(Emissions!$F$35*'Constantes internes'!$B$27*'Constantes internes'!C17)</f>
        <v>0</v>
      </c>
      <c r="C45" s="58">
        <f>'Constantes internes'!$B$28*$B$3*(Emissions!$F$35*'Constantes internes'!$B$27*'Constantes internes'!D17)</f>
        <v>0</v>
      </c>
      <c r="D45" s="59">
        <f>'Constantes internes'!$B$28*$B$3*(Emissions!$F$35*'Constantes internes'!$B$27*'Constantes internes'!E17)</f>
        <v>0</v>
      </c>
      <c r="E45" s="50">
        <f t="shared" si="6"/>
        <v>-15</v>
      </c>
      <c r="F45" s="51">
        <f t="shared" si="7"/>
        <v>-15</v>
      </c>
      <c r="G45" s="50">
        <f t="shared" si="9"/>
        <v>-15</v>
      </c>
      <c r="H45" s="51">
        <f t="shared" si="10"/>
        <v>-15</v>
      </c>
      <c r="I45" s="64">
        <f t="shared" si="8"/>
        <v>-15</v>
      </c>
      <c r="J45" s="51">
        <f t="shared" si="11"/>
        <v>-15</v>
      </c>
    </row>
    <row r="46" spans="1:10" x14ac:dyDescent="0.2">
      <c r="A46" s="5">
        <v>250</v>
      </c>
      <c r="B46" s="57">
        <f>'Constantes internes'!$B$28*$B$3*(Emissions!$F$35*'Constantes internes'!$B$27*'Constantes internes'!C18)</f>
        <v>0</v>
      </c>
      <c r="C46" s="58">
        <f>'Constantes internes'!$B$28*$B$3*(Emissions!$F$35*'Constantes internes'!$B$27*'Constantes internes'!D18)</f>
        <v>0</v>
      </c>
      <c r="D46" s="59">
        <f>'Constantes internes'!$B$28*$B$3*(Emissions!$F$35*'Constantes internes'!$B$27*'Constantes internes'!E18)</f>
        <v>0</v>
      </c>
      <c r="E46" s="50">
        <f t="shared" si="6"/>
        <v>-15</v>
      </c>
      <c r="F46" s="51">
        <f t="shared" si="7"/>
        <v>-15</v>
      </c>
      <c r="G46" s="50">
        <f t="shared" si="9"/>
        <v>-15</v>
      </c>
      <c r="H46" s="51">
        <f t="shared" si="10"/>
        <v>-15</v>
      </c>
      <c r="I46" s="64">
        <f t="shared" si="8"/>
        <v>-15</v>
      </c>
      <c r="J46" s="51">
        <f t="shared" si="11"/>
        <v>-15</v>
      </c>
    </row>
    <row r="47" spans="1:10" x14ac:dyDescent="0.2">
      <c r="A47" s="5">
        <v>300</v>
      </c>
      <c r="B47" s="57">
        <f>'Constantes internes'!$B$28*$B$3*(Emissions!$F$35*'Constantes internes'!$B$27*'Constantes internes'!C19)</f>
        <v>0</v>
      </c>
      <c r="C47" s="58">
        <f>'Constantes internes'!$B$28*$B$3*(Emissions!$F$35*'Constantes internes'!$B$27*'Constantes internes'!D19)</f>
        <v>0</v>
      </c>
      <c r="D47" s="59">
        <f>'Constantes internes'!$B$28*$B$3*(Emissions!$F$35*'Constantes internes'!$B$27*'Constantes internes'!E19)</f>
        <v>0</v>
      </c>
      <c r="E47" s="50">
        <f t="shared" si="6"/>
        <v>-15</v>
      </c>
      <c r="F47" s="51">
        <f t="shared" si="7"/>
        <v>-15</v>
      </c>
      <c r="G47" s="50">
        <f t="shared" si="9"/>
        <v>-15</v>
      </c>
      <c r="H47" s="51">
        <f t="shared" si="10"/>
        <v>-15</v>
      </c>
      <c r="I47" s="64">
        <f t="shared" si="8"/>
        <v>-15</v>
      </c>
      <c r="J47" s="51">
        <f t="shared" si="11"/>
        <v>-15</v>
      </c>
    </row>
    <row r="48" spans="1:10" x14ac:dyDescent="0.2">
      <c r="A48" s="5">
        <v>400</v>
      </c>
      <c r="B48" s="57">
        <f>'Constantes internes'!$B$28*$B$3*(Emissions!$F$35*'Constantes internes'!$B$27*'Constantes internes'!C20)</f>
        <v>0</v>
      </c>
      <c r="C48" s="58">
        <f>'Constantes internes'!$B$28*$B$3*(Emissions!$F$35*'Constantes internes'!$B$27*'Constantes internes'!D20)</f>
        <v>0</v>
      </c>
      <c r="D48" s="59">
        <f>'Constantes internes'!$B$28*$B$3*(Emissions!$F$35*'Constantes internes'!$B$27*'Constantes internes'!E20)</f>
        <v>0</v>
      </c>
      <c r="E48" s="50">
        <f t="shared" si="6"/>
        <v>-15</v>
      </c>
      <c r="F48" s="51">
        <f t="shared" si="7"/>
        <v>-15</v>
      </c>
      <c r="G48" s="50">
        <f t="shared" si="9"/>
        <v>-15</v>
      </c>
      <c r="H48" s="51">
        <f t="shared" si="10"/>
        <v>-15</v>
      </c>
      <c r="I48" s="64">
        <f t="shared" si="8"/>
        <v>-15</v>
      </c>
      <c r="J48" s="51">
        <f t="shared" si="11"/>
        <v>-15</v>
      </c>
    </row>
    <row r="49" spans="1:10" x14ac:dyDescent="0.2">
      <c r="A49" s="5">
        <v>600</v>
      </c>
      <c r="B49" s="57">
        <f>'Constantes internes'!$B$28*$B$3*(Emissions!$F$35*'Constantes internes'!$B$27*'Constantes internes'!C21)</f>
        <v>0</v>
      </c>
      <c r="C49" s="58">
        <f>'Constantes internes'!$B$28*$B$3*(Emissions!$F$35*'Constantes internes'!$B$27*'Constantes internes'!D21)</f>
        <v>0</v>
      </c>
      <c r="D49" s="59">
        <f>'Constantes internes'!$B$28*$B$3*(Emissions!$F$35*'Constantes internes'!$B$27*'Constantes internes'!E21)</f>
        <v>0</v>
      </c>
      <c r="E49" s="50">
        <f t="shared" si="6"/>
        <v>-15</v>
      </c>
      <c r="F49" s="51">
        <f t="shared" si="7"/>
        <v>-15</v>
      </c>
      <c r="G49" s="50">
        <f t="shared" si="9"/>
        <v>-15</v>
      </c>
      <c r="H49" s="51">
        <f t="shared" si="10"/>
        <v>-15</v>
      </c>
      <c r="I49" s="64">
        <f t="shared" si="8"/>
        <v>-15</v>
      </c>
      <c r="J49" s="51">
        <f t="shared" si="11"/>
        <v>-15</v>
      </c>
    </row>
    <row r="50" spans="1:10" x14ac:dyDescent="0.2">
      <c r="A50" s="5">
        <v>800</v>
      </c>
      <c r="B50" s="57">
        <f>'Constantes internes'!$B$28*$B$3*(Emissions!$F$35*'Constantes internes'!$B$27*'Constantes internes'!C22)</f>
        <v>0</v>
      </c>
      <c r="C50" s="58">
        <f>'Constantes internes'!$B$28*$B$3*(Emissions!$F$35*'Constantes internes'!$B$27*'Constantes internes'!D22)</f>
        <v>0</v>
      </c>
      <c r="D50" s="59">
        <f>'Constantes internes'!$B$28*$B$3*(Emissions!$F$35*'Constantes internes'!$B$27*'Constantes internes'!E22)</f>
        <v>0</v>
      </c>
      <c r="E50" s="50">
        <f t="shared" si="6"/>
        <v>-15</v>
      </c>
      <c r="F50" s="51">
        <f t="shared" si="7"/>
        <v>-15</v>
      </c>
      <c r="G50" s="50">
        <f t="shared" si="9"/>
        <v>-15</v>
      </c>
      <c r="H50" s="51">
        <f t="shared" si="10"/>
        <v>-15</v>
      </c>
      <c r="I50" s="64">
        <f t="shared" si="8"/>
        <v>-15</v>
      </c>
      <c r="J50" s="51">
        <f t="shared" si="11"/>
        <v>-15</v>
      </c>
    </row>
    <row r="51" spans="1:10" x14ac:dyDescent="0.2">
      <c r="A51" s="6">
        <v>1000</v>
      </c>
      <c r="B51" s="60">
        <f>'Constantes internes'!$B$28*$B$3*(Emissions!$F$35*'Constantes internes'!$B$27*'Constantes internes'!C23)</f>
        <v>0</v>
      </c>
      <c r="C51" s="61">
        <f>'Constantes internes'!$B$28*$B$3*(Emissions!$F$35*'Constantes internes'!$B$27*'Constantes internes'!D23)</f>
        <v>0</v>
      </c>
      <c r="D51" s="62">
        <f>'Constantes internes'!$B$28*$B$3*(Emissions!$F$35*'Constantes internes'!$B$27*'Constantes internes'!E23)</f>
        <v>0</v>
      </c>
      <c r="E51" s="52">
        <f t="shared" si="6"/>
        <v>-15</v>
      </c>
      <c r="F51" s="53">
        <f t="shared" si="7"/>
        <v>-15</v>
      </c>
      <c r="G51" s="52">
        <f t="shared" si="9"/>
        <v>-15</v>
      </c>
      <c r="H51" s="53">
        <f t="shared" si="10"/>
        <v>-15</v>
      </c>
      <c r="I51" s="65">
        <f t="shared" si="8"/>
        <v>-15</v>
      </c>
      <c r="J51" s="53">
        <f t="shared" si="11"/>
        <v>-15</v>
      </c>
    </row>
  </sheetData>
  <mergeCells count="11">
    <mergeCell ref="B33:D33"/>
    <mergeCell ref="E33:J33"/>
    <mergeCell ref="E34:F34"/>
    <mergeCell ref="G34:H34"/>
    <mergeCell ref="I34:J34"/>
    <mergeCell ref="A2:B2"/>
    <mergeCell ref="B10:D10"/>
    <mergeCell ref="E10:J10"/>
    <mergeCell ref="E11:F11"/>
    <mergeCell ref="G11:H11"/>
    <mergeCell ref="I11:J11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{4E3D8E61-9A19-469E-95BA-52ED808F18E5}</x14:id>
        </ext>
      </extLst>
    </cfRule>
  </conditionalFormatting>
  <conditionalFormatting sqref="E35:E51">
    <cfRule type="dataBar" priority="6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{F4E1B451-C041-4593-9BF6-18AC191E49F7}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{60DB9D87-1B37-4182-8E85-55306692A2B5}</x14:id>
        </ext>
      </extLst>
    </cfRule>
  </conditionalFormatting>
  <conditionalFormatting sqref="G35:G51">
    <cfRule type="dataBar" priority="5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{86183C8C-2D6E-48F1-A06D-807C8E04C837}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{2632F95A-5B13-4220-9F30-890C30B4318F}</x14:id>
        </ext>
      </extLst>
    </cfRule>
  </conditionalFormatting>
  <conditionalFormatting sqref="I35:I51">
    <cfRule type="dataBar" priority="4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{82AAB423-5F2F-4350-86D3-4BA1DE17929D}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3D8E61-9A19-469E-95BA-52ED808F18E5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F4E1B451-C041-4593-9BF6-18AC191E49F7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60DB9D87-1B37-4182-8E85-55306692A2B5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86183C8C-2D6E-48F1-A06D-807C8E04C837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2632F95A-5B13-4220-9F30-890C30B4318F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82AAB423-5F2F-4350-86D3-4BA1DE17929D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1"/>
  <sheetViews>
    <sheetView zoomScaleNormal="100" workbookViewId="0">
      <selection activeCell="O40" sqref="O40"/>
    </sheetView>
  </sheetViews>
  <sheetFormatPr baseColWidth="10" defaultColWidth="11.42578125" defaultRowHeight="12.75" x14ac:dyDescent="0.2"/>
  <cols>
    <col min="1" max="1" width="16.7109375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1" spans="1:10" ht="13.5" thickBot="1" x14ac:dyDescent="0.25"/>
    <row r="2" spans="1:10" ht="15.75" x14ac:dyDescent="0.25">
      <c r="A2" s="147" t="s">
        <v>77</v>
      </c>
      <c r="B2" s="148"/>
      <c r="E2" s="114" t="s">
        <v>70</v>
      </c>
      <c r="F2" s="113"/>
      <c r="G2" s="115">
        <f>Emissions!F35</f>
        <v>0</v>
      </c>
      <c r="H2" s="1" t="s">
        <v>10</v>
      </c>
    </row>
    <row r="3" spans="1:10" ht="15.75" x14ac:dyDescent="0.3">
      <c r="A3" s="70" t="s">
        <v>67</v>
      </c>
      <c r="B3" s="71">
        <v>30</v>
      </c>
      <c r="C3" s="1" t="s">
        <v>3</v>
      </c>
    </row>
    <row r="4" spans="1:10" x14ac:dyDescent="0.2">
      <c r="A4" s="66" t="s">
        <v>28</v>
      </c>
      <c r="B4" s="67">
        <v>10</v>
      </c>
      <c r="C4" s="1" t="s">
        <v>0</v>
      </c>
    </row>
    <row r="5" spans="1:10" ht="15.75" x14ac:dyDescent="0.3">
      <c r="A5" s="68" t="s">
        <v>68</v>
      </c>
      <c r="B5" s="69">
        <v>3</v>
      </c>
      <c r="C5" s="1" t="s">
        <v>74</v>
      </c>
    </row>
    <row r="8" spans="1:10" x14ac:dyDescent="0.2">
      <c r="A8" s="72" t="s">
        <v>107</v>
      </c>
    </row>
    <row r="10" spans="1:10" ht="15" x14ac:dyDescent="0.25">
      <c r="B10" s="141" t="s">
        <v>71</v>
      </c>
      <c r="C10" s="142"/>
      <c r="D10" s="143"/>
      <c r="E10" s="141" t="s">
        <v>72</v>
      </c>
      <c r="F10" s="142"/>
      <c r="G10" s="142"/>
      <c r="H10" s="142"/>
      <c r="I10" s="142"/>
      <c r="J10" s="143"/>
    </row>
    <row r="11" spans="1:10" x14ac:dyDescent="0.2">
      <c r="A11" s="106" t="s">
        <v>29</v>
      </c>
      <c r="B11" s="103" t="s">
        <v>7</v>
      </c>
      <c r="C11" s="104" t="s">
        <v>8</v>
      </c>
      <c r="D11" s="105" t="s">
        <v>9</v>
      </c>
      <c r="E11" s="136" t="s">
        <v>7</v>
      </c>
      <c r="F11" s="137"/>
      <c r="G11" s="136" t="s">
        <v>8</v>
      </c>
      <c r="H11" s="137"/>
      <c r="I11" s="138" t="s">
        <v>9</v>
      </c>
      <c r="J11" s="137"/>
    </row>
    <row r="12" spans="1:10" x14ac:dyDescent="0.2">
      <c r="A12" s="4">
        <v>50</v>
      </c>
      <c r="B12" s="54">
        <f>Emissions!$F$35*'Constantes internes'!$B$27*'Constantes internes'!C7</f>
        <v>0</v>
      </c>
      <c r="C12" s="55">
        <f>Emissions!$F$35*'Constantes internes'!$B$27*'Constantes internes'!D7</f>
        <v>0</v>
      </c>
      <c r="D12" s="56">
        <f>Emissions!$F$35*'Constantes internes'!$B$27*'Constantes internes'!E7</f>
        <v>0</v>
      </c>
      <c r="E12" s="48">
        <f t="shared" ref="E12:E28" si="0">B12-$B$5</f>
        <v>-3</v>
      </c>
      <c r="F12" s="49">
        <f t="shared" ref="F12:F28" si="1">E12</f>
        <v>-3</v>
      </c>
      <c r="G12" s="48">
        <f t="shared" ref="G12:G28" si="2">C12-$B$5</f>
        <v>-3</v>
      </c>
      <c r="H12" s="49">
        <f>G12</f>
        <v>-3</v>
      </c>
      <c r="I12" s="63">
        <f t="shared" ref="I12:I28" si="3">D12-$B$5</f>
        <v>-3</v>
      </c>
      <c r="J12" s="49">
        <f>I12</f>
        <v>-3</v>
      </c>
    </row>
    <row r="13" spans="1:10" x14ac:dyDescent="0.2">
      <c r="A13" s="5">
        <v>60</v>
      </c>
      <c r="B13" s="57">
        <f>Emissions!$F$35*'Constantes internes'!$B$27*'Constantes internes'!C8</f>
        <v>0</v>
      </c>
      <c r="C13" s="58">
        <f>Emissions!$F$35*'Constantes internes'!$B$27*'Constantes internes'!D8</f>
        <v>0</v>
      </c>
      <c r="D13" s="59">
        <f>Emissions!$F$35*'Constantes internes'!$B$27*'Constantes internes'!E8</f>
        <v>0</v>
      </c>
      <c r="E13" s="50">
        <f t="shared" si="0"/>
        <v>-3</v>
      </c>
      <c r="F13" s="51">
        <f t="shared" si="1"/>
        <v>-3</v>
      </c>
      <c r="G13" s="50">
        <f t="shared" si="2"/>
        <v>-3</v>
      </c>
      <c r="H13" s="51">
        <f t="shared" ref="H13:H28" si="4">G13</f>
        <v>-3</v>
      </c>
      <c r="I13" s="64">
        <f t="shared" si="3"/>
        <v>-3</v>
      </c>
      <c r="J13" s="51">
        <f t="shared" ref="J13:J28" si="5">I13</f>
        <v>-3</v>
      </c>
    </row>
    <row r="14" spans="1:10" x14ac:dyDescent="0.2">
      <c r="A14" s="5">
        <v>70</v>
      </c>
      <c r="B14" s="57">
        <f>Emissions!$F$35*'Constantes internes'!$B$27*'Constantes internes'!C9</f>
        <v>0</v>
      </c>
      <c r="C14" s="58">
        <f>Emissions!$F$35*'Constantes internes'!$B$27*'Constantes internes'!D9</f>
        <v>0</v>
      </c>
      <c r="D14" s="59">
        <f>Emissions!$F$35*'Constantes internes'!$B$27*'Constantes internes'!E9</f>
        <v>0</v>
      </c>
      <c r="E14" s="50">
        <f t="shared" si="0"/>
        <v>-3</v>
      </c>
      <c r="F14" s="51">
        <f t="shared" si="1"/>
        <v>-3</v>
      </c>
      <c r="G14" s="50">
        <f t="shared" si="2"/>
        <v>-3</v>
      </c>
      <c r="H14" s="51">
        <f t="shared" si="4"/>
        <v>-3</v>
      </c>
      <c r="I14" s="64">
        <f t="shared" si="3"/>
        <v>-3</v>
      </c>
      <c r="J14" s="51">
        <f t="shared" si="5"/>
        <v>-3</v>
      </c>
    </row>
    <row r="15" spans="1:10" x14ac:dyDescent="0.2">
      <c r="A15" s="5">
        <v>80</v>
      </c>
      <c r="B15" s="57">
        <f>Emissions!$F$35*'Constantes internes'!$B$27*'Constantes internes'!C10</f>
        <v>0</v>
      </c>
      <c r="C15" s="58">
        <f>Emissions!$F$35*'Constantes internes'!$B$27*'Constantes internes'!D10</f>
        <v>0</v>
      </c>
      <c r="D15" s="59">
        <f>Emissions!$F$35*'Constantes internes'!$B$27*'Constantes internes'!E10</f>
        <v>0</v>
      </c>
      <c r="E15" s="50">
        <f t="shared" si="0"/>
        <v>-3</v>
      </c>
      <c r="F15" s="51">
        <f t="shared" si="1"/>
        <v>-3</v>
      </c>
      <c r="G15" s="50">
        <f t="shared" si="2"/>
        <v>-3</v>
      </c>
      <c r="H15" s="51">
        <f t="shared" si="4"/>
        <v>-3</v>
      </c>
      <c r="I15" s="64">
        <f t="shared" si="3"/>
        <v>-3</v>
      </c>
      <c r="J15" s="51">
        <f t="shared" si="5"/>
        <v>-3</v>
      </c>
    </row>
    <row r="16" spans="1:10" x14ac:dyDescent="0.2">
      <c r="A16" s="6">
        <v>90</v>
      </c>
      <c r="B16" s="60">
        <f>Emissions!$F$35*'Constantes internes'!$B$27*'Constantes internes'!C11</f>
        <v>0</v>
      </c>
      <c r="C16" s="61">
        <f>Emissions!$F$35*'Constantes internes'!$B$27*'Constantes internes'!D11</f>
        <v>0</v>
      </c>
      <c r="D16" s="62">
        <f>Emissions!$F$35*'Constantes internes'!$B$27*'Constantes internes'!E11</f>
        <v>0</v>
      </c>
      <c r="E16" s="52">
        <f t="shared" si="0"/>
        <v>-3</v>
      </c>
      <c r="F16" s="53">
        <f t="shared" si="1"/>
        <v>-3</v>
      </c>
      <c r="G16" s="52">
        <f t="shared" si="2"/>
        <v>-3</v>
      </c>
      <c r="H16" s="53">
        <f t="shared" si="4"/>
        <v>-3</v>
      </c>
      <c r="I16" s="65">
        <f t="shared" si="3"/>
        <v>-3</v>
      </c>
      <c r="J16" s="53">
        <f t="shared" si="5"/>
        <v>-3</v>
      </c>
    </row>
    <row r="17" spans="1:10" x14ac:dyDescent="0.2">
      <c r="A17" s="5">
        <v>100</v>
      </c>
      <c r="B17" s="57">
        <f>Emissions!$F$35*'Constantes internes'!$B$27*'Constantes internes'!C12</f>
        <v>0</v>
      </c>
      <c r="C17" s="58">
        <f>Emissions!$F$35*'Constantes internes'!$B$27*'Constantes internes'!D12</f>
        <v>0</v>
      </c>
      <c r="D17" s="59">
        <f>Emissions!$F$35*'Constantes internes'!$B$27*'Constantes internes'!E12</f>
        <v>0</v>
      </c>
      <c r="E17" s="50">
        <f t="shared" si="0"/>
        <v>-3</v>
      </c>
      <c r="F17" s="51">
        <f t="shared" si="1"/>
        <v>-3</v>
      </c>
      <c r="G17" s="50">
        <f t="shared" si="2"/>
        <v>-3</v>
      </c>
      <c r="H17" s="51">
        <f t="shared" si="4"/>
        <v>-3</v>
      </c>
      <c r="I17" s="64">
        <f t="shared" si="3"/>
        <v>-3</v>
      </c>
      <c r="J17" s="51">
        <f t="shared" si="5"/>
        <v>-3</v>
      </c>
    </row>
    <row r="18" spans="1:10" x14ac:dyDescent="0.2">
      <c r="A18" s="5">
        <v>120</v>
      </c>
      <c r="B18" s="57">
        <f>Emissions!$F$35*'Constantes internes'!$B$27*'Constantes internes'!C13</f>
        <v>0</v>
      </c>
      <c r="C18" s="58">
        <f>Emissions!$F$35*'Constantes internes'!$B$27*'Constantes internes'!D13</f>
        <v>0</v>
      </c>
      <c r="D18" s="59">
        <f>Emissions!$F$35*'Constantes internes'!$B$27*'Constantes internes'!E13</f>
        <v>0</v>
      </c>
      <c r="E18" s="50">
        <f t="shared" si="0"/>
        <v>-3</v>
      </c>
      <c r="F18" s="51">
        <f t="shared" si="1"/>
        <v>-3</v>
      </c>
      <c r="G18" s="50">
        <f t="shared" si="2"/>
        <v>-3</v>
      </c>
      <c r="H18" s="51">
        <f t="shared" si="4"/>
        <v>-3</v>
      </c>
      <c r="I18" s="64">
        <f t="shared" si="3"/>
        <v>-3</v>
      </c>
      <c r="J18" s="51">
        <f t="shared" si="5"/>
        <v>-3</v>
      </c>
    </row>
    <row r="19" spans="1:10" x14ac:dyDescent="0.2">
      <c r="A19" s="5">
        <v>140</v>
      </c>
      <c r="B19" s="57">
        <f>Emissions!$F$35*'Constantes internes'!$B$27*'Constantes internes'!C14</f>
        <v>0</v>
      </c>
      <c r="C19" s="58">
        <f>Emissions!$F$35*'Constantes internes'!$B$27*'Constantes internes'!D14</f>
        <v>0</v>
      </c>
      <c r="D19" s="59">
        <f>Emissions!$F$35*'Constantes internes'!$B$27*'Constantes internes'!E14</f>
        <v>0</v>
      </c>
      <c r="E19" s="50">
        <f t="shared" si="0"/>
        <v>-3</v>
      </c>
      <c r="F19" s="51">
        <f t="shared" si="1"/>
        <v>-3</v>
      </c>
      <c r="G19" s="50">
        <f t="shared" si="2"/>
        <v>-3</v>
      </c>
      <c r="H19" s="51">
        <f t="shared" si="4"/>
        <v>-3</v>
      </c>
      <c r="I19" s="64">
        <f t="shared" si="3"/>
        <v>-3</v>
      </c>
      <c r="J19" s="51">
        <f t="shared" si="5"/>
        <v>-3</v>
      </c>
    </row>
    <row r="20" spans="1:10" x14ac:dyDescent="0.2">
      <c r="A20" s="5">
        <v>160</v>
      </c>
      <c r="B20" s="57">
        <f>Emissions!$F$35*'Constantes internes'!$B$27*'Constantes internes'!C15</f>
        <v>0</v>
      </c>
      <c r="C20" s="58">
        <f>Emissions!$F$35*'Constantes internes'!$B$27*'Constantes internes'!D15</f>
        <v>0</v>
      </c>
      <c r="D20" s="59">
        <f>Emissions!$F$35*'Constantes internes'!$B$27*'Constantes internes'!E15</f>
        <v>0</v>
      </c>
      <c r="E20" s="50">
        <f t="shared" si="0"/>
        <v>-3</v>
      </c>
      <c r="F20" s="51">
        <f t="shared" si="1"/>
        <v>-3</v>
      </c>
      <c r="G20" s="50">
        <f t="shared" si="2"/>
        <v>-3</v>
      </c>
      <c r="H20" s="51">
        <f t="shared" si="4"/>
        <v>-3</v>
      </c>
      <c r="I20" s="64">
        <f t="shared" si="3"/>
        <v>-3</v>
      </c>
      <c r="J20" s="51">
        <f t="shared" si="5"/>
        <v>-3</v>
      </c>
    </row>
    <row r="21" spans="1:10" x14ac:dyDescent="0.2">
      <c r="A21" s="5">
        <v>180</v>
      </c>
      <c r="B21" s="57">
        <f>Emissions!$F$35*'Constantes internes'!$B$27*'Constantes internes'!C16</f>
        <v>0</v>
      </c>
      <c r="C21" s="58">
        <f>Emissions!$F$35*'Constantes internes'!$B$27*'Constantes internes'!D16</f>
        <v>0</v>
      </c>
      <c r="D21" s="59">
        <f>Emissions!$F$35*'Constantes internes'!$B$27*'Constantes internes'!E16</f>
        <v>0</v>
      </c>
      <c r="E21" s="50">
        <f t="shared" si="0"/>
        <v>-3</v>
      </c>
      <c r="F21" s="51">
        <f t="shared" si="1"/>
        <v>-3</v>
      </c>
      <c r="G21" s="50">
        <f t="shared" si="2"/>
        <v>-3</v>
      </c>
      <c r="H21" s="51">
        <f t="shared" si="4"/>
        <v>-3</v>
      </c>
      <c r="I21" s="64">
        <f t="shared" si="3"/>
        <v>-3</v>
      </c>
      <c r="J21" s="51">
        <f t="shared" si="5"/>
        <v>-3</v>
      </c>
    </row>
    <row r="22" spans="1:10" x14ac:dyDescent="0.2">
      <c r="A22" s="5">
        <v>200</v>
      </c>
      <c r="B22" s="57">
        <f>Emissions!$F$35*'Constantes internes'!$B$27*'Constantes internes'!C17</f>
        <v>0</v>
      </c>
      <c r="C22" s="58">
        <f>Emissions!$F$35*'Constantes internes'!$B$27*'Constantes internes'!D17</f>
        <v>0</v>
      </c>
      <c r="D22" s="59">
        <f>Emissions!$F$35*'Constantes internes'!$B$27*'Constantes internes'!E17</f>
        <v>0</v>
      </c>
      <c r="E22" s="50">
        <f t="shared" si="0"/>
        <v>-3</v>
      </c>
      <c r="F22" s="51">
        <f t="shared" si="1"/>
        <v>-3</v>
      </c>
      <c r="G22" s="50">
        <f t="shared" si="2"/>
        <v>-3</v>
      </c>
      <c r="H22" s="51">
        <f t="shared" si="4"/>
        <v>-3</v>
      </c>
      <c r="I22" s="64">
        <f t="shared" si="3"/>
        <v>-3</v>
      </c>
      <c r="J22" s="51">
        <f t="shared" si="5"/>
        <v>-3</v>
      </c>
    </row>
    <row r="23" spans="1:10" x14ac:dyDescent="0.2">
      <c r="A23" s="5">
        <v>250</v>
      </c>
      <c r="B23" s="57">
        <f>Emissions!$F$35*'Constantes internes'!$B$27*'Constantes internes'!C18</f>
        <v>0</v>
      </c>
      <c r="C23" s="58">
        <f>Emissions!$F$35*'Constantes internes'!$B$27*'Constantes internes'!D18</f>
        <v>0</v>
      </c>
      <c r="D23" s="59">
        <f>Emissions!$F$35*'Constantes internes'!$B$27*'Constantes internes'!E18</f>
        <v>0</v>
      </c>
      <c r="E23" s="50">
        <f t="shared" si="0"/>
        <v>-3</v>
      </c>
      <c r="F23" s="51">
        <f t="shared" si="1"/>
        <v>-3</v>
      </c>
      <c r="G23" s="50">
        <f t="shared" si="2"/>
        <v>-3</v>
      </c>
      <c r="H23" s="51">
        <f t="shared" si="4"/>
        <v>-3</v>
      </c>
      <c r="I23" s="64">
        <f t="shared" si="3"/>
        <v>-3</v>
      </c>
      <c r="J23" s="51">
        <f t="shared" si="5"/>
        <v>-3</v>
      </c>
    </row>
    <row r="24" spans="1:10" x14ac:dyDescent="0.2">
      <c r="A24" s="5">
        <v>300</v>
      </c>
      <c r="B24" s="57">
        <f>Emissions!$F$35*'Constantes internes'!$B$27*'Constantes internes'!C19</f>
        <v>0</v>
      </c>
      <c r="C24" s="58">
        <f>Emissions!$F$35*'Constantes internes'!$B$27*'Constantes internes'!D19</f>
        <v>0</v>
      </c>
      <c r="D24" s="59">
        <f>Emissions!$F$35*'Constantes internes'!$B$27*'Constantes internes'!E19</f>
        <v>0</v>
      </c>
      <c r="E24" s="50">
        <f t="shared" si="0"/>
        <v>-3</v>
      </c>
      <c r="F24" s="51">
        <f t="shared" si="1"/>
        <v>-3</v>
      </c>
      <c r="G24" s="50">
        <f t="shared" si="2"/>
        <v>-3</v>
      </c>
      <c r="H24" s="51">
        <f t="shared" si="4"/>
        <v>-3</v>
      </c>
      <c r="I24" s="64">
        <f t="shared" si="3"/>
        <v>-3</v>
      </c>
      <c r="J24" s="51">
        <f t="shared" si="5"/>
        <v>-3</v>
      </c>
    </row>
    <row r="25" spans="1:10" x14ac:dyDescent="0.2">
      <c r="A25" s="5">
        <v>400</v>
      </c>
      <c r="B25" s="57">
        <f>Emissions!$F$35*'Constantes internes'!$B$27*'Constantes internes'!C20</f>
        <v>0</v>
      </c>
      <c r="C25" s="58">
        <f>Emissions!$F$35*'Constantes internes'!$B$27*'Constantes internes'!D20</f>
        <v>0</v>
      </c>
      <c r="D25" s="59">
        <f>Emissions!$F$35*'Constantes internes'!$B$27*'Constantes internes'!E20</f>
        <v>0</v>
      </c>
      <c r="E25" s="50">
        <f t="shared" si="0"/>
        <v>-3</v>
      </c>
      <c r="F25" s="51">
        <f t="shared" si="1"/>
        <v>-3</v>
      </c>
      <c r="G25" s="50">
        <f t="shared" si="2"/>
        <v>-3</v>
      </c>
      <c r="H25" s="51">
        <f t="shared" si="4"/>
        <v>-3</v>
      </c>
      <c r="I25" s="64">
        <f t="shared" si="3"/>
        <v>-3</v>
      </c>
      <c r="J25" s="51">
        <f t="shared" si="5"/>
        <v>-3</v>
      </c>
    </row>
    <row r="26" spans="1:10" x14ac:dyDescent="0.2">
      <c r="A26" s="5">
        <v>600</v>
      </c>
      <c r="B26" s="57">
        <f>Emissions!$F$35*'Constantes internes'!$B$27*'Constantes internes'!C21</f>
        <v>0</v>
      </c>
      <c r="C26" s="58">
        <f>Emissions!$F$35*'Constantes internes'!$B$27*'Constantes internes'!D21</f>
        <v>0</v>
      </c>
      <c r="D26" s="59">
        <f>Emissions!$F$35*'Constantes internes'!$B$27*'Constantes internes'!E21</f>
        <v>0</v>
      </c>
      <c r="E26" s="50">
        <f t="shared" si="0"/>
        <v>-3</v>
      </c>
      <c r="F26" s="51">
        <f t="shared" si="1"/>
        <v>-3</v>
      </c>
      <c r="G26" s="50">
        <f t="shared" si="2"/>
        <v>-3</v>
      </c>
      <c r="H26" s="51">
        <f t="shared" si="4"/>
        <v>-3</v>
      </c>
      <c r="I26" s="64">
        <f t="shared" si="3"/>
        <v>-3</v>
      </c>
      <c r="J26" s="51">
        <f t="shared" si="5"/>
        <v>-3</v>
      </c>
    </row>
    <row r="27" spans="1:10" x14ac:dyDescent="0.2">
      <c r="A27" s="5">
        <v>800</v>
      </c>
      <c r="B27" s="57">
        <f>Emissions!$F$35*'Constantes internes'!$B$27*'Constantes internes'!C22</f>
        <v>0</v>
      </c>
      <c r="C27" s="58">
        <f>Emissions!$F$35*'Constantes internes'!$B$27*'Constantes internes'!D22</f>
        <v>0</v>
      </c>
      <c r="D27" s="59">
        <f>Emissions!$F$35*'Constantes internes'!$B$27*'Constantes internes'!E22</f>
        <v>0</v>
      </c>
      <c r="E27" s="50">
        <f t="shared" si="0"/>
        <v>-3</v>
      </c>
      <c r="F27" s="51">
        <f t="shared" si="1"/>
        <v>-3</v>
      </c>
      <c r="G27" s="50">
        <f t="shared" si="2"/>
        <v>-3</v>
      </c>
      <c r="H27" s="51">
        <f t="shared" si="4"/>
        <v>-3</v>
      </c>
      <c r="I27" s="64">
        <f t="shared" si="3"/>
        <v>-3</v>
      </c>
      <c r="J27" s="51">
        <f t="shared" si="5"/>
        <v>-3</v>
      </c>
    </row>
    <row r="28" spans="1:10" x14ac:dyDescent="0.2">
      <c r="A28" s="6">
        <v>1000</v>
      </c>
      <c r="B28" s="60">
        <f>Emissions!$F$35*'Constantes internes'!$B$27*'Constantes internes'!C23</f>
        <v>0</v>
      </c>
      <c r="C28" s="61">
        <f>Emissions!$F$35*'Constantes internes'!$B$27*'Constantes internes'!D23</f>
        <v>0</v>
      </c>
      <c r="D28" s="62">
        <f>Emissions!$F$35*'Constantes internes'!$B$27*'Constantes internes'!E23</f>
        <v>0</v>
      </c>
      <c r="E28" s="52">
        <f t="shared" si="0"/>
        <v>-3</v>
      </c>
      <c r="F28" s="53">
        <f t="shared" si="1"/>
        <v>-3</v>
      </c>
      <c r="G28" s="52">
        <f t="shared" si="2"/>
        <v>-3</v>
      </c>
      <c r="H28" s="53">
        <f t="shared" si="4"/>
        <v>-3</v>
      </c>
      <c r="I28" s="65">
        <f t="shared" si="3"/>
        <v>-3</v>
      </c>
      <c r="J28" s="53">
        <f t="shared" si="5"/>
        <v>-3</v>
      </c>
    </row>
    <row r="31" spans="1:10" x14ac:dyDescent="0.2">
      <c r="A31" s="72" t="s">
        <v>108</v>
      </c>
    </row>
    <row r="33" spans="1:10" ht="14.25" x14ac:dyDescent="0.25">
      <c r="B33" s="144" t="s">
        <v>73</v>
      </c>
      <c r="C33" s="145"/>
      <c r="D33" s="146"/>
      <c r="E33" s="144" t="s">
        <v>30</v>
      </c>
      <c r="F33" s="145"/>
      <c r="G33" s="145"/>
      <c r="H33" s="145"/>
      <c r="I33" s="145"/>
      <c r="J33" s="146"/>
    </row>
    <row r="34" spans="1:10" x14ac:dyDescent="0.2">
      <c r="A34" s="106" t="s">
        <v>29</v>
      </c>
      <c r="B34" s="107" t="s">
        <v>7</v>
      </c>
      <c r="C34" s="108" t="s">
        <v>8</v>
      </c>
      <c r="D34" s="109" t="s">
        <v>9</v>
      </c>
      <c r="E34" s="136" t="s">
        <v>7</v>
      </c>
      <c r="F34" s="137"/>
      <c r="G34" s="136" t="s">
        <v>8</v>
      </c>
      <c r="H34" s="137"/>
      <c r="I34" s="138" t="s">
        <v>9</v>
      </c>
      <c r="J34" s="137"/>
    </row>
    <row r="35" spans="1:10" x14ac:dyDescent="0.2">
      <c r="A35" s="4">
        <v>50</v>
      </c>
      <c r="B35" s="54">
        <f>'Constantes internes'!$B$28*$B$3*(Emissions!$F$35*'Constantes internes'!$B$27*'Constantes internes'!C7)</f>
        <v>0</v>
      </c>
      <c r="C35" s="55">
        <f>'Constantes internes'!$B$28*$B$3*(Emissions!$F$35*'Constantes internes'!$B$27*'Constantes internes'!D7)</f>
        <v>0</v>
      </c>
      <c r="D35" s="56">
        <f>'Constantes internes'!$B$28*$B$3*(Emissions!$F$35*'Constantes internes'!$B$27*'Constantes internes'!E7)</f>
        <v>0</v>
      </c>
      <c r="E35" s="48">
        <f t="shared" ref="E35:E51" si="6">B35-$B$4</f>
        <v>-10</v>
      </c>
      <c r="F35" s="49">
        <f t="shared" ref="F35:F51" si="7">E35</f>
        <v>-10</v>
      </c>
      <c r="G35" s="48">
        <f>C35-$B$4</f>
        <v>-10</v>
      </c>
      <c r="H35" s="49">
        <f>G35</f>
        <v>-10</v>
      </c>
      <c r="I35" s="63">
        <f t="shared" ref="I35:I51" si="8">D35-$B$4</f>
        <v>-10</v>
      </c>
      <c r="J35" s="49">
        <f>I35</f>
        <v>-10</v>
      </c>
    </row>
    <row r="36" spans="1:10" x14ac:dyDescent="0.2">
      <c r="A36" s="5">
        <v>60</v>
      </c>
      <c r="B36" s="57">
        <f>'Constantes internes'!$B$28*$B$3*(Emissions!$F$35*'Constantes internes'!$B$27*'Constantes internes'!C8)</f>
        <v>0</v>
      </c>
      <c r="C36" s="58">
        <f>'Constantes internes'!$B$28*$B$3*(Emissions!$F$35*'Constantes internes'!$B$27*'Constantes internes'!D8)</f>
        <v>0</v>
      </c>
      <c r="D36" s="59">
        <f>'Constantes internes'!$B$28*$B$3*(Emissions!$F$35*'Constantes internes'!$B$27*'Constantes internes'!E8)</f>
        <v>0</v>
      </c>
      <c r="E36" s="50">
        <f t="shared" si="6"/>
        <v>-10</v>
      </c>
      <c r="F36" s="51">
        <f t="shared" si="7"/>
        <v>-10</v>
      </c>
      <c r="G36" s="50">
        <f t="shared" ref="G36:G51" si="9">C36-$B$4</f>
        <v>-10</v>
      </c>
      <c r="H36" s="51">
        <f t="shared" ref="H36:H51" si="10">G36</f>
        <v>-10</v>
      </c>
      <c r="I36" s="64">
        <f t="shared" si="8"/>
        <v>-10</v>
      </c>
      <c r="J36" s="51">
        <f t="shared" ref="J36:J51" si="11">I36</f>
        <v>-10</v>
      </c>
    </row>
    <row r="37" spans="1:10" x14ac:dyDescent="0.2">
      <c r="A37" s="5">
        <v>70</v>
      </c>
      <c r="B37" s="57">
        <f>'Constantes internes'!$B$28*$B$3*(Emissions!$F$35*'Constantes internes'!$B$27*'Constantes internes'!C9)</f>
        <v>0</v>
      </c>
      <c r="C37" s="58">
        <f>'Constantes internes'!$B$28*$B$3*(Emissions!$F$35*'Constantes internes'!$B$27*'Constantes internes'!D9)</f>
        <v>0</v>
      </c>
      <c r="D37" s="59">
        <f>'Constantes internes'!$B$28*$B$3*(Emissions!$F$35*'Constantes internes'!$B$27*'Constantes internes'!E9)</f>
        <v>0</v>
      </c>
      <c r="E37" s="50">
        <f t="shared" si="6"/>
        <v>-10</v>
      </c>
      <c r="F37" s="51">
        <f t="shared" si="7"/>
        <v>-10</v>
      </c>
      <c r="G37" s="50">
        <f t="shared" si="9"/>
        <v>-10</v>
      </c>
      <c r="H37" s="51">
        <f t="shared" si="10"/>
        <v>-10</v>
      </c>
      <c r="I37" s="64">
        <f t="shared" si="8"/>
        <v>-10</v>
      </c>
      <c r="J37" s="51">
        <f t="shared" si="11"/>
        <v>-10</v>
      </c>
    </row>
    <row r="38" spans="1:10" x14ac:dyDescent="0.2">
      <c r="A38" s="5">
        <v>80</v>
      </c>
      <c r="B38" s="57">
        <f>'Constantes internes'!$B$28*$B$3*(Emissions!$F$35*'Constantes internes'!$B$27*'Constantes internes'!C10)</f>
        <v>0</v>
      </c>
      <c r="C38" s="58">
        <f>'Constantes internes'!$B$28*$B$3*(Emissions!$F$35*'Constantes internes'!$B$27*'Constantes internes'!D10)</f>
        <v>0</v>
      </c>
      <c r="D38" s="59">
        <f>'Constantes internes'!$B$28*$B$3*(Emissions!$F$35*'Constantes internes'!$B$27*'Constantes internes'!E10)</f>
        <v>0</v>
      </c>
      <c r="E38" s="50">
        <f t="shared" si="6"/>
        <v>-10</v>
      </c>
      <c r="F38" s="51">
        <f t="shared" si="7"/>
        <v>-10</v>
      </c>
      <c r="G38" s="50">
        <f t="shared" si="9"/>
        <v>-10</v>
      </c>
      <c r="H38" s="51">
        <f t="shared" si="10"/>
        <v>-10</v>
      </c>
      <c r="I38" s="64">
        <f t="shared" si="8"/>
        <v>-10</v>
      </c>
      <c r="J38" s="51">
        <f t="shared" si="11"/>
        <v>-10</v>
      </c>
    </row>
    <row r="39" spans="1:10" x14ac:dyDescent="0.2">
      <c r="A39" s="6">
        <v>90</v>
      </c>
      <c r="B39" s="60">
        <f>'Constantes internes'!$B$28*$B$3*(Emissions!$F$35*'Constantes internes'!$B$27*'Constantes internes'!C11)</f>
        <v>0</v>
      </c>
      <c r="C39" s="61">
        <f>'Constantes internes'!$B$28*$B$3*(Emissions!$F$35*'Constantes internes'!$B$27*'Constantes internes'!D11)</f>
        <v>0</v>
      </c>
      <c r="D39" s="62">
        <f>'Constantes internes'!$B$28*$B$3*(Emissions!$F$35*'Constantes internes'!$B$27*'Constantes internes'!E11)</f>
        <v>0</v>
      </c>
      <c r="E39" s="52">
        <f t="shared" si="6"/>
        <v>-10</v>
      </c>
      <c r="F39" s="53">
        <f t="shared" si="7"/>
        <v>-10</v>
      </c>
      <c r="G39" s="52">
        <f t="shared" si="9"/>
        <v>-10</v>
      </c>
      <c r="H39" s="53">
        <f t="shared" si="10"/>
        <v>-10</v>
      </c>
      <c r="I39" s="65">
        <f t="shared" si="8"/>
        <v>-10</v>
      </c>
      <c r="J39" s="53">
        <f t="shared" si="11"/>
        <v>-10</v>
      </c>
    </row>
    <row r="40" spans="1:10" x14ac:dyDescent="0.2">
      <c r="A40" s="5">
        <v>100</v>
      </c>
      <c r="B40" s="57">
        <f>'Constantes internes'!$B$28*$B$3*(Emissions!$F$35*'Constantes internes'!$B$27*'Constantes internes'!C12)</f>
        <v>0</v>
      </c>
      <c r="C40" s="58">
        <f>'Constantes internes'!$B$28*$B$3*(Emissions!$F$35*'Constantes internes'!$B$27*'Constantes internes'!D12)</f>
        <v>0</v>
      </c>
      <c r="D40" s="59">
        <f>'Constantes internes'!$B$28*$B$3*(Emissions!$F$35*'Constantes internes'!$B$27*'Constantes internes'!E12)</f>
        <v>0</v>
      </c>
      <c r="E40" s="50">
        <f t="shared" si="6"/>
        <v>-10</v>
      </c>
      <c r="F40" s="51">
        <f t="shared" si="7"/>
        <v>-10</v>
      </c>
      <c r="G40" s="50">
        <f t="shared" si="9"/>
        <v>-10</v>
      </c>
      <c r="H40" s="51">
        <f t="shared" si="10"/>
        <v>-10</v>
      </c>
      <c r="I40" s="64">
        <f t="shared" si="8"/>
        <v>-10</v>
      </c>
      <c r="J40" s="51">
        <f t="shared" si="11"/>
        <v>-10</v>
      </c>
    </row>
    <row r="41" spans="1:10" x14ac:dyDescent="0.2">
      <c r="A41" s="5">
        <v>120</v>
      </c>
      <c r="B41" s="57">
        <f>'Constantes internes'!$B$28*$B$3*(Emissions!$F$35*'Constantes internes'!$B$27*'Constantes internes'!C13)</f>
        <v>0</v>
      </c>
      <c r="C41" s="58">
        <f>'Constantes internes'!$B$28*$B$3*(Emissions!$F$35*'Constantes internes'!$B$27*'Constantes internes'!D13)</f>
        <v>0</v>
      </c>
      <c r="D41" s="59">
        <f>'Constantes internes'!$B$28*$B$3*(Emissions!$F$35*'Constantes internes'!$B$27*'Constantes internes'!E13)</f>
        <v>0</v>
      </c>
      <c r="E41" s="50">
        <f t="shared" si="6"/>
        <v>-10</v>
      </c>
      <c r="F41" s="51">
        <f t="shared" si="7"/>
        <v>-10</v>
      </c>
      <c r="G41" s="50">
        <f t="shared" si="9"/>
        <v>-10</v>
      </c>
      <c r="H41" s="51">
        <f t="shared" si="10"/>
        <v>-10</v>
      </c>
      <c r="I41" s="64">
        <f t="shared" si="8"/>
        <v>-10</v>
      </c>
      <c r="J41" s="51">
        <f t="shared" si="11"/>
        <v>-10</v>
      </c>
    </row>
    <row r="42" spans="1:10" x14ac:dyDescent="0.2">
      <c r="A42" s="5">
        <v>140</v>
      </c>
      <c r="B42" s="57">
        <f>'Constantes internes'!$B$28*$B$3*(Emissions!$F$35*'Constantes internes'!$B$27*'Constantes internes'!C14)</f>
        <v>0</v>
      </c>
      <c r="C42" s="58">
        <f>'Constantes internes'!$B$28*$B$3*(Emissions!$F$35*'Constantes internes'!$B$27*'Constantes internes'!D14)</f>
        <v>0</v>
      </c>
      <c r="D42" s="59">
        <f>'Constantes internes'!$B$28*$B$3*(Emissions!$F$35*'Constantes internes'!$B$27*'Constantes internes'!E14)</f>
        <v>0</v>
      </c>
      <c r="E42" s="50">
        <f t="shared" si="6"/>
        <v>-10</v>
      </c>
      <c r="F42" s="51">
        <f t="shared" si="7"/>
        <v>-10</v>
      </c>
      <c r="G42" s="50">
        <f t="shared" si="9"/>
        <v>-10</v>
      </c>
      <c r="H42" s="51">
        <f t="shared" si="10"/>
        <v>-10</v>
      </c>
      <c r="I42" s="64">
        <f t="shared" si="8"/>
        <v>-10</v>
      </c>
      <c r="J42" s="51">
        <f t="shared" si="11"/>
        <v>-10</v>
      </c>
    </row>
    <row r="43" spans="1:10" x14ac:dyDescent="0.2">
      <c r="A43" s="5">
        <v>160</v>
      </c>
      <c r="B43" s="57">
        <f>'Constantes internes'!$B$28*$B$3*(Emissions!$F$35*'Constantes internes'!$B$27*'Constantes internes'!C15)</f>
        <v>0</v>
      </c>
      <c r="C43" s="58">
        <f>'Constantes internes'!$B$28*$B$3*(Emissions!$F$35*'Constantes internes'!$B$27*'Constantes internes'!D15)</f>
        <v>0</v>
      </c>
      <c r="D43" s="59">
        <f>'Constantes internes'!$B$28*$B$3*(Emissions!$F$35*'Constantes internes'!$B$27*'Constantes internes'!E15)</f>
        <v>0</v>
      </c>
      <c r="E43" s="50">
        <f t="shared" si="6"/>
        <v>-10</v>
      </c>
      <c r="F43" s="51">
        <f t="shared" si="7"/>
        <v>-10</v>
      </c>
      <c r="G43" s="50">
        <f>C43-$B$4</f>
        <v>-10</v>
      </c>
      <c r="H43" s="51">
        <f t="shared" si="10"/>
        <v>-10</v>
      </c>
      <c r="I43" s="64">
        <f t="shared" si="8"/>
        <v>-10</v>
      </c>
      <c r="J43" s="51">
        <f t="shared" si="11"/>
        <v>-10</v>
      </c>
    </row>
    <row r="44" spans="1:10" x14ac:dyDescent="0.2">
      <c r="A44" s="5">
        <v>180</v>
      </c>
      <c r="B44" s="57">
        <f>'Constantes internes'!$B$28*$B$3*(Emissions!$F$35*'Constantes internes'!$B$27*'Constantes internes'!C16)</f>
        <v>0</v>
      </c>
      <c r="C44" s="58">
        <f>'Constantes internes'!$B$28*$B$3*(Emissions!$F$35*'Constantes internes'!$B$27*'Constantes internes'!D16)</f>
        <v>0</v>
      </c>
      <c r="D44" s="59">
        <f>'Constantes internes'!$B$28*$B$3*(Emissions!$F$35*'Constantes internes'!$B$27*'Constantes internes'!E16)</f>
        <v>0</v>
      </c>
      <c r="E44" s="50">
        <f t="shared" si="6"/>
        <v>-10</v>
      </c>
      <c r="F44" s="51">
        <f t="shared" si="7"/>
        <v>-10</v>
      </c>
      <c r="G44" s="50">
        <f t="shared" si="9"/>
        <v>-10</v>
      </c>
      <c r="H44" s="51">
        <f t="shared" si="10"/>
        <v>-10</v>
      </c>
      <c r="I44" s="64">
        <f t="shared" si="8"/>
        <v>-10</v>
      </c>
      <c r="J44" s="51">
        <f t="shared" si="11"/>
        <v>-10</v>
      </c>
    </row>
    <row r="45" spans="1:10" x14ac:dyDescent="0.2">
      <c r="A45" s="5">
        <v>200</v>
      </c>
      <c r="B45" s="57">
        <f>'Constantes internes'!$B$28*$B$3*(Emissions!$F$35*'Constantes internes'!$B$27*'Constantes internes'!C17)</f>
        <v>0</v>
      </c>
      <c r="C45" s="58">
        <f>'Constantes internes'!$B$28*$B$3*(Emissions!$F$35*'Constantes internes'!$B$27*'Constantes internes'!D17)</f>
        <v>0</v>
      </c>
      <c r="D45" s="59">
        <f>'Constantes internes'!$B$28*$B$3*(Emissions!$F$35*'Constantes internes'!$B$27*'Constantes internes'!E17)</f>
        <v>0</v>
      </c>
      <c r="E45" s="50">
        <f t="shared" si="6"/>
        <v>-10</v>
      </c>
      <c r="F45" s="51">
        <f t="shared" si="7"/>
        <v>-10</v>
      </c>
      <c r="G45" s="50">
        <f t="shared" si="9"/>
        <v>-10</v>
      </c>
      <c r="H45" s="51">
        <f t="shared" si="10"/>
        <v>-10</v>
      </c>
      <c r="I45" s="64">
        <f t="shared" si="8"/>
        <v>-10</v>
      </c>
      <c r="J45" s="51">
        <f t="shared" si="11"/>
        <v>-10</v>
      </c>
    </row>
    <row r="46" spans="1:10" x14ac:dyDescent="0.2">
      <c r="A46" s="5">
        <v>250</v>
      </c>
      <c r="B46" s="57">
        <f>'Constantes internes'!$B$28*$B$3*(Emissions!$F$35*'Constantes internes'!$B$27*'Constantes internes'!C18)</f>
        <v>0</v>
      </c>
      <c r="C46" s="58">
        <f>'Constantes internes'!$B$28*$B$3*(Emissions!$F$35*'Constantes internes'!$B$27*'Constantes internes'!D18)</f>
        <v>0</v>
      </c>
      <c r="D46" s="59">
        <f>'Constantes internes'!$B$28*$B$3*(Emissions!$F$35*'Constantes internes'!$B$27*'Constantes internes'!E18)</f>
        <v>0</v>
      </c>
      <c r="E46" s="50">
        <f t="shared" si="6"/>
        <v>-10</v>
      </c>
      <c r="F46" s="51">
        <f t="shared" si="7"/>
        <v>-10</v>
      </c>
      <c r="G46" s="50">
        <f t="shared" si="9"/>
        <v>-10</v>
      </c>
      <c r="H46" s="51">
        <f t="shared" si="10"/>
        <v>-10</v>
      </c>
      <c r="I46" s="64">
        <f t="shared" si="8"/>
        <v>-10</v>
      </c>
      <c r="J46" s="51">
        <f t="shared" si="11"/>
        <v>-10</v>
      </c>
    </row>
    <row r="47" spans="1:10" x14ac:dyDescent="0.2">
      <c r="A47" s="5">
        <v>300</v>
      </c>
      <c r="B47" s="57">
        <f>'Constantes internes'!$B$28*$B$3*(Emissions!$F$35*'Constantes internes'!$B$27*'Constantes internes'!C19)</f>
        <v>0</v>
      </c>
      <c r="C47" s="58">
        <f>'Constantes internes'!$B$28*$B$3*(Emissions!$F$35*'Constantes internes'!$B$27*'Constantes internes'!D19)</f>
        <v>0</v>
      </c>
      <c r="D47" s="59">
        <f>'Constantes internes'!$B$28*$B$3*(Emissions!$F$35*'Constantes internes'!$B$27*'Constantes internes'!E19)</f>
        <v>0</v>
      </c>
      <c r="E47" s="50">
        <f t="shared" si="6"/>
        <v>-10</v>
      </c>
      <c r="F47" s="51">
        <f t="shared" si="7"/>
        <v>-10</v>
      </c>
      <c r="G47" s="50">
        <f t="shared" si="9"/>
        <v>-10</v>
      </c>
      <c r="H47" s="51">
        <f t="shared" si="10"/>
        <v>-10</v>
      </c>
      <c r="I47" s="64">
        <f t="shared" si="8"/>
        <v>-10</v>
      </c>
      <c r="J47" s="51">
        <f t="shared" si="11"/>
        <v>-10</v>
      </c>
    </row>
    <row r="48" spans="1:10" x14ac:dyDescent="0.2">
      <c r="A48" s="5">
        <v>400</v>
      </c>
      <c r="B48" s="57">
        <f>'Constantes internes'!$B$28*$B$3*(Emissions!$F$35*'Constantes internes'!$B$27*'Constantes internes'!C20)</f>
        <v>0</v>
      </c>
      <c r="C48" s="58">
        <f>'Constantes internes'!$B$28*$B$3*(Emissions!$F$35*'Constantes internes'!$B$27*'Constantes internes'!D20)</f>
        <v>0</v>
      </c>
      <c r="D48" s="59">
        <f>'Constantes internes'!$B$28*$B$3*(Emissions!$F$35*'Constantes internes'!$B$27*'Constantes internes'!E20)</f>
        <v>0</v>
      </c>
      <c r="E48" s="50">
        <f t="shared" si="6"/>
        <v>-10</v>
      </c>
      <c r="F48" s="51">
        <f t="shared" si="7"/>
        <v>-10</v>
      </c>
      <c r="G48" s="50">
        <f t="shared" si="9"/>
        <v>-10</v>
      </c>
      <c r="H48" s="51">
        <f t="shared" si="10"/>
        <v>-10</v>
      </c>
      <c r="I48" s="64">
        <f t="shared" si="8"/>
        <v>-10</v>
      </c>
      <c r="J48" s="51">
        <f t="shared" si="11"/>
        <v>-10</v>
      </c>
    </row>
    <row r="49" spans="1:10" x14ac:dyDescent="0.2">
      <c r="A49" s="5">
        <v>600</v>
      </c>
      <c r="B49" s="57">
        <f>'Constantes internes'!$B$28*$B$3*(Emissions!$F$35*'Constantes internes'!$B$27*'Constantes internes'!C21)</f>
        <v>0</v>
      </c>
      <c r="C49" s="58">
        <f>'Constantes internes'!$B$28*$B$3*(Emissions!$F$35*'Constantes internes'!$B$27*'Constantes internes'!D21)</f>
        <v>0</v>
      </c>
      <c r="D49" s="59">
        <f>'Constantes internes'!$B$28*$B$3*(Emissions!$F$35*'Constantes internes'!$B$27*'Constantes internes'!E21)</f>
        <v>0</v>
      </c>
      <c r="E49" s="50">
        <f t="shared" si="6"/>
        <v>-10</v>
      </c>
      <c r="F49" s="51">
        <f t="shared" si="7"/>
        <v>-10</v>
      </c>
      <c r="G49" s="50">
        <f t="shared" si="9"/>
        <v>-10</v>
      </c>
      <c r="H49" s="51">
        <f t="shared" si="10"/>
        <v>-10</v>
      </c>
      <c r="I49" s="64">
        <f t="shared" si="8"/>
        <v>-10</v>
      </c>
      <c r="J49" s="51">
        <f t="shared" si="11"/>
        <v>-10</v>
      </c>
    </row>
    <row r="50" spans="1:10" x14ac:dyDescent="0.2">
      <c r="A50" s="5">
        <v>800</v>
      </c>
      <c r="B50" s="57">
        <f>'Constantes internes'!$B$28*$B$3*(Emissions!$F$35*'Constantes internes'!$B$27*'Constantes internes'!C22)</f>
        <v>0</v>
      </c>
      <c r="C50" s="58">
        <f>'Constantes internes'!$B$28*$B$3*(Emissions!$F$35*'Constantes internes'!$B$27*'Constantes internes'!D22)</f>
        <v>0</v>
      </c>
      <c r="D50" s="59">
        <f>'Constantes internes'!$B$28*$B$3*(Emissions!$F$35*'Constantes internes'!$B$27*'Constantes internes'!E22)</f>
        <v>0</v>
      </c>
      <c r="E50" s="50">
        <f t="shared" si="6"/>
        <v>-10</v>
      </c>
      <c r="F50" s="51">
        <f t="shared" si="7"/>
        <v>-10</v>
      </c>
      <c r="G50" s="50">
        <f t="shared" si="9"/>
        <v>-10</v>
      </c>
      <c r="H50" s="51">
        <f t="shared" si="10"/>
        <v>-10</v>
      </c>
      <c r="I50" s="64">
        <f t="shared" si="8"/>
        <v>-10</v>
      </c>
      <c r="J50" s="51">
        <f t="shared" si="11"/>
        <v>-10</v>
      </c>
    </row>
    <row r="51" spans="1:10" x14ac:dyDescent="0.2">
      <c r="A51" s="6">
        <v>1000</v>
      </c>
      <c r="B51" s="60">
        <f>'Constantes internes'!$B$28*$B$3*(Emissions!$F$35*'Constantes internes'!$B$27*'Constantes internes'!C23)</f>
        <v>0</v>
      </c>
      <c r="C51" s="61">
        <f>'Constantes internes'!$B$28*$B$3*(Emissions!$F$35*'Constantes internes'!$B$27*'Constantes internes'!D23)</f>
        <v>0</v>
      </c>
      <c r="D51" s="62">
        <f>'Constantes internes'!$B$28*$B$3*(Emissions!$F$35*'Constantes internes'!$B$27*'Constantes internes'!E23)</f>
        <v>0</v>
      </c>
      <c r="E51" s="52">
        <f t="shared" si="6"/>
        <v>-10</v>
      </c>
      <c r="F51" s="53">
        <f t="shared" si="7"/>
        <v>-10</v>
      </c>
      <c r="G51" s="52">
        <f t="shared" si="9"/>
        <v>-10</v>
      </c>
      <c r="H51" s="53">
        <f t="shared" si="10"/>
        <v>-10</v>
      </c>
      <c r="I51" s="65">
        <f t="shared" si="8"/>
        <v>-10</v>
      </c>
      <c r="J51" s="53">
        <f t="shared" si="11"/>
        <v>-10</v>
      </c>
    </row>
  </sheetData>
  <mergeCells count="11">
    <mergeCell ref="B33:D33"/>
    <mergeCell ref="E33:J33"/>
    <mergeCell ref="E34:F34"/>
    <mergeCell ref="G34:H34"/>
    <mergeCell ref="I34:J34"/>
    <mergeCell ref="A2:B2"/>
    <mergeCell ref="B10:D10"/>
    <mergeCell ref="E10:J10"/>
    <mergeCell ref="E11:F11"/>
    <mergeCell ref="G11:H11"/>
    <mergeCell ref="I11:J11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{84950B1C-86CF-4E38-BB7E-B3E3CEE03124}</x14:id>
        </ext>
      </extLst>
    </cfRule>
  </conditionalFormatting>
  <conditionalFormatting sqref="E35:E51">
    <cfRule type="dataBar" priority="6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{41D64F5F-2EEA-4406-B35E-8BB301BDE692}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{B9E9D3CB-97DF-4267-AD74-EE865E233C9F}</x14:id>
        </ext>
      </extLst>
    </cfRule>
  </conditionalFormatting>
  <conditionalFormatting sqref="G35:G51">
    <cfRule type="dataBar" priority="5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{7EE3104D-9866-4C6D-A6F2-EEF269FDC3E7}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{4FB5D384-4ED6-4C50-9124-9C5940A2F76E}</x14:id>
        </ext>
      </extLst>
    </cfRule>
  </conditionalFormatting>
  <conditionalFormatting sqref="I35:I51">
    <cfRule type="dataBar" priority="4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{826EC5D6-D214-4143-89DA-E6C4F7F60687}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950B1C-86CF-4E38-BB7E-B3E3CEE03124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41D64F5F-2EEA-4406-B35E-8BB301BDE692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B9E9D3CB-97DF-4267-AD74-EE865E233C9F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7EE3104D-9866-4C6D-A6F2-EEF269FDC3E7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4FB5D384-4ED6-4C50-9124-9C5940A2F76E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826EC5D6-D214-4143-89DA-E6C4F7F60687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1"/>
  <sheetViews>
    <sheetView workbookViewId="0">
      <selection activeCell="C39" sqref="C39"/>
    </sheetView>
  </sheetViews>
  <sheetFormatPr baseColWidth="10" defaultRowHeight="12.75" x14ac:dyDescent="0.2"/>
  <cols>
    <col min="1" max="1" width="33.42578125" customWidth="1"/>
    <col min="2" max="2" width="8" customWidth="1"/>
    <col min="3" max="5" width="8.5703125" bestFit="1" customWidth="1"/>
    <col min="6" max="6" width="5.7109375" customWidth="1"/>
    <col min="7" max="7" width="28.5703125" customWidth="1"/>
    <col min="8" max="8" width="39.5703125" customWidth="1"/>
  </cols>
  <sheetData>
    <row r="1" spans="1:19" ht="15.75" x14ac:dyDescent="0.2">
      <c r="A1" s="39" t="s">
        <v>32</v>
      </c>
    </row>
    <row r="3" spans="1:19" ht="14.25" x14ac:dyDescent="0.25">
      <c r="A3" s="7" t="s">
        <v>78</v>
      </c>
    </row>
    <row r="4" spans="1:19" x14ac:dyDescent="0.2">
      <c r="A4" s="7"/>
    </row>
    <row r="5" spans="1:19" ht="14.25" x14ac:dyDescent="0.25">
      <c r="B5" s="95" t="s">
        <v>33</v>
      </c>
      <c r="C5" s="96" t="s">
        <v>7</v>
      </c>
      <c r="D5" s="97" t="s">
        <v>8</v>
      </c>
      <c r="E5" s="98" t="s">
        <v>9</v>
      </c>
      <c r="G5" s="99" t="s">
        <v>80</v>
      </c>
      <c r="H5" s="4" t="s">
        <v>42</v>
      </c>
      <c r="R5" s="1"/>
      <c r="S5" s="1"/>
    </row>
    <row r="6" spans="1:19" ht="15" x14ac:dyDescent="0.25">
      <c r="B6" s="44" t="s">
        <v>2</v>
      </c>
      <c r="C6" s="45" t="s">
        <v>79</v>
      </c>
      <c r="D6" s="46" t="s">
        <v>79</v>
      </c>
      <c r="E6" s="47" t="s">
        <v>79</v>
      </c>
      <c r="G6" s="100" t="s">
        <v>81</v>
      </c>
      <c r="H6" s="124" t="s">
        <v>40</v>
      </c>
      <c r="R6" s="1"/>
      <c r="S6" s="1"/>
    </row>
    <row r="7" spans="1:19" ht="14.25" x14ac:dyDescent="0.25">
      <c r="B7" s="4">
        <v>50</v>
      </c>
      <c r="C7" s="30">
        <v>4.9699999999999996E-3</v>
      </c>
      <c r="D7" s="31">
        <v>7.7034999999999994E-3</v>
      </c>
      <c r="E7" s="32">
        <v>3.7274999999999999E-3</v>
      </c>
      <c r="G7" s="101" t="s">
        <v>82</v>
      </c>
      <c r="H7" s="125" t="s">
        <v>83</v>
      </c>
      <c r="R7" s="1"/>
      <c r="S7" s="1"/>
    </row>
    <row r="8" spans="1:19" x14ac:dyDescent="0.2">
      <c r="B8" s="5">
        <v>60</v>
      </c>
      <c r="C8" s="33">
        <v>3.96E-3</v>
      </c>
      <c r="D8" s="34">
        <v>6.1380000000000002E-3</v>
      </c>
      <c r="E8" s="35">
        <v>2.97E-3</v>
      </c>
      <c r="N8" s="1"/>
      <c r="O8" s="1"/>
      <c r="P8" s="1"/>
      <c r="Q8" s="1"/>
      <c r="R8" s="1"/>
      <c r="S8" s="1"/>
    </row>
    <row r="9" spans="1:19" x14ac:dyDescent="0.2">
      <c r="B9" s="5">
        <v>70</v>
      </c>
      <c r="C9" s="33">
        <v>3.2299999999999998E-3</v>
      </c>
      <c r="D9" s="34">
        <v>5.0064999999999997E-3</v>
      </c>
      <c r="E9" s="35">
        <v>2.4224999999999997E-3</v>
      </c>
      <c r="M9" s="1"/>
      <c r="N9" s="1"/>
      <c r="O9" s="1"/>
      <c r="P9" s="1"/>
      <c r="Q9" s="1"/>
      <c r="R9" s="1"/>
      <c r="S9" s="1"/>
    </row>
    <row r="10" spans="1:19" x14ac:dyDescent="0.2">
      <c r="B10" s="5">
        <v>80</v>
      </c>
      <c r="C10" s="33">
        <v>2.6800000000000001E-3</v>
      </c>
      <c r="D10" s="34">
        <v>4.1540000000000006E-3</v>
      </c>
      <c r="E10" s="35">
        <v>2.0100000000000001E-3</v>
      </c>
      <c r="M10" s="1"/>
      <c r="N10" s="1"/>
      <c r="O10" s="1"/>
      <c r="P10" s="1"/>
      <c r="Q10" s="1"/>
      <c r="R10" s="1"/>
      <c r="S10" s="1"/>
    </row>
    <row r="11" spans="1:19" x14ac:dyDescent="0.2">
      <c r="B11" s="6">
        <v>90</v>
      </c>
      <c r="C11" s="36">
        <v>2.2499999999999998E-3</v>
      </c>
      <c r="D11" s="37">
        <v>3.4874999999999997E-3</v>
      </c>
      <c r="E11" s="38">
        <v>1.6874999999999998E-3</v>
      </c>
      <c r="J11" s="2"/>
      <c r="K11" s="2"/>
      <c r="L11" s="2"/>
      <c r="M11" s="1"/>
      <c r="N11" s="1"/>
      <c r="O11" s="1"/>
      <c r="P11" s="1"/>
      <c r="Q11" s="1"/>
      <c r="R11" s="1"/>
      <c r="S11" s="1"/>
    </row>
    <row r="12" spans="1:19" x14ac:dyDescent="0.2">
      <c r="B12" s="5">
        <v>100</v>
      </c>
      <c r="C12" s="33">
        <v>1.92E-3</v>
      </c>
      <c r="D12" s="34">
        <v>2.985079740243618E-3</v>
      </c>
      <c r="E12" s="35">
        <v>1.442025614354341E-3</v>
      </c>
      <c r="H12" s="111"/>
      <c r="K12" s="1"/>
      <c r="L12" s="1"/>
      <c r="M12" s="1"/>
      <c r="N12" s="1"/>
      <c r="O12" s="1"/>
      <c r="P12" s="1"/>
      <c r="Q12" s="1"/>
    </row>
    <row r="13" spans="1:19" x14ac:dyDescent="0.2">
      <c r="B13" s="5">
        <v>120</v>
      </c>
      <c r="C13" s="33">
        <v>1.4400000000000001E-3</v>
      </c>
      <c r="D13" s="34">
        <v>2.1022792355456406E-3</v>
      </c>
      <c r="E13" s="35">
        <v>9.8906801556174857E-4</v>
      </c>
      <c r="I13" s="1"/>
      <c r="K13" s="1"/>
      <c r="L13" s="1"/>
      <c r="M13" s="1"/>
      <c r="N13" s="1"/>
      <c r="O13" s="1"/>
      <c r="P13" s="1"/>
      <c r="Q13" s="1"/>
    </row>
    <row r="14" spans="1:19" x14ac:dyDescent="0.2">
      <c r="B14" s="5">
        <v>140</v>
      </c>
      <c r="C14" s="33">
        <v>1.1199999999999999E-3</v>
      </c>
      <c r="D14" s="34">
        <v>1.5629738944844837E-3</v>
      </c>
      <c r="E14" s="35">
        <v>7.1908494603001544E-4</v>
      </c>
      <c r="I14" s="1"/>
      <c r="K14" s="1"/>
      <c r="L14" s="1"/>
      <c r="M14" s="1"/>
      <c r="N14" s="1"/>
      <c r="O14" s="1"/>
      <c r="P14" s="1"/>
      <c r="Q14" s="1"/>
    </row>
    <row r="15" spans="1:19" x14ac:dyDescent="0.2">
      <c r="B15" s="5">
        <v>160</v>
      </c>
      <c r="C15" s="33">
        <v>8.8900000000000003E-4</v>
      </c>
      <c r="D15" s="34">
        <v>1.2090192346962067E-3</v>
      </c>
      <c r="E15" s="35">
        <v>5.4557297652992271E-4</v>
      </c>
    </row>
    <row r="16" spans="1:19" x14ac:dyDescent="0.2">
      <c r="B16" s="5">
        <v>180</v>
      </c>
      <c r="C16" s="33">
        <v>7.2499999999999995E-4</v>
      </c>
      <c r="D16" s="34">
        <v>9.6397752739950187E-4</v>
      </c>
      <c r="E16" s="35">
        <v>4.2763124954852929E-4</v>
      </c>
    </row>
    <row r="17" spans="1:5" x14ac:dyDescent="0.2">
      <c r="B17" s="5">
        <v>200</v>
      </c>
      <c r="C17" s="33">
        <v>6.0300000000000002E-4</v>
      </c>
      <c r="D17" s="34">
        <v>7.8718218205917664E-4</v>
      </c>
      <c r="E17" s="35">
        <v>3.4390852673688444E-4</v>
      </c>
    </row>
    <row r="18" spans="1:5" x14ac:dyDescent="0.2">
      <c r="B18" s="5">
        <v>250</v>
      </c>
      <c r="C18" s="33">
        <v>4.0299999999999998E-4</v>
      </c>
      <c r="D18" s="34">
        <v>5.1252765048618036E-4</v>
      </c>
      <c r="E18" s="35">
        <v>2.16786900836991E-4</v>
      </c>
    </row>
    <row r="19" spans="1:5" x14ac:dyDescent="0.2">
      <c r="B19" s="5">
        <v>300</v>
      </c>
      <c r="C19" s="33">
        <v>2.8800000000000001E-4</v>
      </c>
      <c r="D19" s="34">
        <v>3.609539211746999E-4</v>
      </c>
      <c r="E19" s="35">
        <v>1.4869152647238365E-4</v>
      </c>
    </row>
    <row r="20" spans="1:5" x14ac:dyDescent="0.2">
      <c r="B20" s="5">
        <v>400</v>
      </c>
      <c r="C20" s="33">
        <v>1.6699999999999999E-4</v>
      </c>
      <c r="D20" s="34">
        <v>2.0758433330858835E-4</v>
      </c>
      <c r="E20" s="35">
        <v>8.2018705898847743E-5</v>
      </c>
    </row>
    <row r="21" spans="1:5" x14ac:dyDescent="0.2">
      <c r="B21" s="5">
        <v>600</v>
      </c>
      <c r="C21" s="33">
        <v>7.6500000000000003E-5</v>
      </c>
      <c r="D21" s="34">
        <v>9.5185562872074841E-5</v>
      </c>
      <c r="E21" s="35">
        <v>3.5461425440956347E-5</v>
      </c>
    </row>
    <row r="22" spans="1:5" x14ac:dyDescent="0.2">
      <c r="B22" s="5">
        <v>800</v>
      </c>
      <c r="C22" s="33">
        <v>4.3399999999999998E-5</v>
      </c>
      <c r="D22" s="34">
        <v>5.4741146861898398E-5</v>
      </c>
      <c r="E22" s="35">
        <v>1.9560631953939278E-5</v>
      </c>
    </row>
    <row r="23" spans="1:5" x14ac:dyDescent="0.2">
      <c r="B23" s="6">
        <v>1000</v>
      </c>
      <c r="C23" s="36">
        <v>2.7800000000000001E-5</v>
      </c>
      <c r="D23" s="37">
        <v>3.5641497007281894E-5</v>
      </c>
      <c r="E23" s="38">
        <v>1.2330281019614846E-5</v>
      </c>
    </row>
    <row r="26" spans="1:5" s="41" customFormat="1" x14ac:dyDescent="0.2">
      <c r="A26" s="40" t="s">
        <v>41</v>
      </c>
    </row>
    <row r="27" spans="1:5" s="41" customFormat="1" ht="15.75" x14ac:dyDescent="0.2">
      <c r="A27" s="42" t="s">
        <v>84</v>
      </c>
      <c r="B27" s="43">
        <f>17/14</f>
        <v>1.2142857142857142</v>
      </c>
    </row>
    <row r="28" spans="1:5" s="41" customFormat="1" ht="28.5" x14ac:dyDescent="0.2">
      <c r="A28" s="42" t="s">
        <v>85</v>
      </c>
      <c r="B28" s="43">
        <v>0.25969999999999999</v>
      </c>
    </row>
    <row r="30" spans="1:5" ht="15.75" x14ac:dyDescent="0.3">
      <c r="A30" s="112" t="s">
        <v>34</v>
      </c>
      <c r="B30" s="1" t="s">
        <v>86</v>
      </c>
    </row>
    <row r="31" spans="1:5" x14ac:dyDescent="0.2">
      <c r="B31" s="1" t="s">
        <v>87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 ref="">
    <f:field ref="objname" par="" edit="true" text="Estimation_de_la_charge_d’azote_due_aux_étables_06032017"/>
    <f:field ref="objsubject" par="" edit="true" text=""/>
    <f:field ref="objcreatedby" par="" text="Meier, Reto (BAFU - MRE)"/>
    <f:field ref="objcreatedat" par="" text="03.02.2017 15:32:00"/>
    <f:field ref="objchangedby" par="" text="Meier, Reto (BAFU - MRE)"/>
    <f:field ref="objmodifiedat" par="" text="17.03.2017 09:49:16"/>
    <f:field ref="doc_FSCFOLIO_1_1001_FieldDocumentNumber" par="" text=""/>
    <f:field ref="doc_FSCFOLIO_1_1001_FieldSubject" par="" edit="true" text=""/>
    <f:field ref="FSCFOLIO_1_1001_FieldCurrentUser" par="" text="Reto Meier"/>
    <f:field ref="CCAPRECONFIG_15_1001_Objektname" par="" edit="true" text="Estimation_de_la_charge_d’azote_due_aux_étables_06032017"/>
    <f:field ref="CHPRECONFIG_1_1001_Objektname" par="" edit="true" text="Estimation_de_la_charge_d’azote_due_aux_étables_06032017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Info</vt:lpstr>
      <vt:lpstr>Emissions</vt:lpstr>
      <vt:lpstr>Immissions dans haut-marais</vt:lpstr>
      <vt:lpstr>Immissions dans bas-marais</vt:lpstr>
      <vt:lpstr>Immissions dans prairie sèche</vt:lpstr>
      <vt:lpstr>Immissions dans forêt feuillus</vt:lpstr>
      <vt:lpstr>Immissions dans forêt résineux</vt:lpstr>
      <vt:lpstr>Constantes internes</vt:lpstr>
    </vt:vector>
  </TitlesOfParts>
  <Company>Zollikofen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Meier Reto BAFU</cp:lastModifiedBy>
  <cp:lastPrinted>2016-03-30T09:19:39Z</cp:lastPrinted>
  <dcterms:created xsi:type="dcterms:W3CDTF">2011-12-05T17:58:09Z</dcterms:created>
  <dcterms:modified xsi:type="dcterms:W3CDTF">2025-03-13T10:29:59Z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FUBDO@15.1700:Abs2_Funktion">
    <vt:lpwstr/>
  </property>
  <property fmtid="{D5CDD505-2E9C-101B-9397-08002B2CF9AE}" pid="3" name="FSC#BAFUBDO@15.1700:Abs2_Name">
    <vt:lpwstr/>
  </property>
  <property fmtid="{D5CDD505-2E9C-101B-9397-08002B2CF9AE}" pid="4" name="FSC#BAFUBDO@15.1700:Abs2_Titel">
    <vt:lpwstr/>
  </property>
  <property fmtid="{D5CDD505-2E9C-101B-9397-08002B2CF9AE}" pid="5" name="FSC#BAFUBDO@15.1700:Abs2_Vorname">
    <vt:lpwstr/>
  </property>
  <property fmtid="{D5CDD505-2E9C-101B-9397-08002B2CF9AE}" pid="6" name="FSC#BAFUBDO@15.1700:Abs_Funktion">
    <vt:lpwstr/>
  </property>
  <property fmtid="{D5CDD505-2E9C-101B-9397-08002B2CF9AE}" pid="7" name="FSC#BAFUBDO@15.1700:Abs_Name">
    <vt:lpwstr/>
  </property>
  <property fmtid="{D5CDD505-2E9C-101B-9397-08002B2CF9AE}" pid="8" name="FSC#BAFUBDO@15.1700:Abs_Ort">
    <vt:lpwstr>Bern</vt:lpwstr>
  </property>
  <property fmtid="{D5CDD505-2E9C-101B-9397-08002B2CF9AE}" pid="9" name="FSC#BAFUBDO@15.1700:Abs_Titel">
    <vt:lpwstr/>
  </property>
  <property fmtid="{D5CDD505-2E9C-101B-9397-08002B2CF9AE}" pid="10" name="FSC#BAFUBDO@15.1700:Abs_Vorname">
    <vt:lpwstr/>
  </property>
  <property fmtid="{D5CDD505-2E9C-101B-9397-08002B2CF9AE}" pid="11" name="FSC#BAFUBDO@15.1700:Absender_Fusszeilen">
    <vt:lpwstr/>
  </property>
  <property fmtid="{D5CDD505-2E9C-101B-9397-08002B2CF9AE}" pid="12" name="FSC#BAFUBDO@15.1700:Absender_Kopfzeile">
    <vt:lpwstr>CH-3003 Bern, </vt:lpwstr>
  </property>
  <property fmtid="{D5CDD505-2E9C-101B-9397-08002B2CF9AE}" pid="13" name="FSC#BAFUBDO@15.1700:Absender_Kopfzeile_OE">
    <vt:lpwstr>BAFU</vt:lpwstr>
  </property>
  <property fmtid="{D5CDD505-2E9C-101B-9397-08002B2CF9AE}" pid="14" name="FSC#BAFUBDO@15.1700:Abteilung">
    <vt:lpwstr>Abteilung Luftreinhaltung und Chemikalien</vt:lpwstr>
  </property>
  <property fmtid="{D5CDD505-2E9C-101B-9397-08002B2CF9AE}" pid="15" name="FSC#BAFUBDO@15.1700:Abteilung_neu">
    <vt:lpwstr/>
  </property>
  <property fmtid="{D5CDD505-2E9C-101B-9397-08002B2CF9AE}" pid="16" name="FSC#BAFUBDO@15.1700:Aktenzeichen">
    <vt:lpwstr>317.12-01042/00001/Q055-0877</vt:lpwstr>
  </property>
  <property fmtid="{D5CDD505-2E9C-101B-9397-08002B2CF9AE}" pid="17" name="FSC#BAFUBDO@15.1700:Anlagetyp">
    <vt:lpwstr/>
  </property>
  <property fmtid="{D5CDD505-2E9C-101B-9397-08002B2CF9AE}" pid="18" name="FSC#BAFUBDO@15.1700:Anrechenbare_Kosten">
    <vt:lpwstr/>
  </property>
  <property fmtid="{D5CDD505-2E9C-101B-9397-08002B2CF9AE}" pid="19" name="FSC#BAFUBDO@15.1700:Anruf_Empfaenger">
    <vt:lpwstr/>
  </property>
  <property fmtid="{D5CDD505-2E9C-101B-9397-08002B2CF9AE}" pid="20" name="FSC#BAFUBDO@15.1700:Antwort_bis">
    <vt:lpwstr/>
  </property>
  <property fmtid="{D5CDD505-2E9C-101B-9397-08002B2CF9AE}" pid="21" name="FSC#BAFUBDO@15.1700:Anzahl_Taetigkeiten">
    <vt:lpwstr/>
  </property>
  <property fmtid="{D5CDD505-2E9C-101B-9397-08002B2CF9AE}" pid="22" name="FSC#BAFUBDO@15.1700:Auftrag_Nr">
    <vt:lpwstr>317.12-01042/00001</vt:lpwstr>
  </property>
  <property fmtid="{D5CDD505-2E9C-101B-9397-08002B2CF9AE}" pid="23" name="FSC#BAFUBDO@15.1700:Auftraggeber_Email">
    <vt:lpwstr/>
  </property>
  <property fmtid="{D5CDD505-2E9C-101B-9397-08002B2CF9AE}" pid="24" name="FSC#BAFUBDO@15.1700:Auftraggeber_Name">
    <vt:lpwstr/>
  </property>
  <property fmtid="{D5CDD505-2E9C-101B-9397-08002B2CF9AE}" pid="25" name="FSC#BAFUBDO@15.1700:Auftraggeber_Tel">
    <vt:lpwstr/>
  </property>
  <property fmtid="{D5CDD505-2E9C-101B-9397-08002B2CF9AE}" pid="26" name="FSC#BAFUBDO@15.1700:Auftraggeber_Vorname">
    <vt:lpwstr/>
  </property>
  <property fmtid="{D5CDD505-2E9C-101B-9397-08002B2CF9AE}" pid="27" name="FSC#BAFUBDO@15.1700:AufwandBetrag">
    <vt:lpwstr/>
  </property>
  <property fmtid="{D5CDD505-2E9C-101B-9397-08002B2CF9AE}" pid="28" name="FSC#BAFUBDO@15.1700:AufwandStunden">
    <vt:lpwstr/>
  </property>
  <property fmtid="{D5CDD505-2E9C-101B-9397-08002B2CF9AE}" pid="29" name="FSC#BAFUBDO@15.1700:Ausgangssprache">
    <vt:lpwstr/>
  </property>
  <property fmtid="{D5CDD505-2E9C-101B-9397-08002B2CF9AE}" pid="30" name="FSC#BAFUBDO@15.1700:Auskunft1">
    <vt:lpwstr/>
  </property>
  <property fmtid="{D5CDD505-2E9C-101B-9397-08002B2CF9AE}" pid="31" name="FSC#BAFUBDO@15.1700:Auskunft2">
    <vt:lpwstr/>
  </property>
  <property fmtid="{D5CDD505-2E9C-101B-9397-08002B2CF9AE}" pid="32" name="FSC#BAFUBDO@15.1700:Auskunft3">
    <vt:lpwstr/>
  </property>
  <property fmtid="{D5CDD505-2E9C-101B-9397-08002B2CF9AE}" pid="33" name="FSC#BAFUBDO@15.1700:Auskunft4">
    <vt:lpwstr/>
  </property>
  <property fmtid="{D5CDD505-2E9C-101B-9397-08002B2CF9AE}" pid="34" name="FSC#BAFUBDO@15.1700:Auskunftgeber">
    <vt:lpwstr/>
  </property>
  <property fmtid="{D5CDD505-2E9C-101B-9397-08002B2CF9AE}" pid="35" name="FSC#BAFUBDO@15.1700:Berater">
    <vt:lpwstr/>
  </property>
  <property fmtid="{D5CDD505-2E9C-101B-9397-08002B2CF9AE}" pid="36" name="FSC#BAFUBDO@15.1700:Bericht_Autor">
    <vt:lpwstr/>
  </property>
  <property fmtid="{D5CDD505-2E9C-101B-9397-08002B2CF9AE}" pid="37" name="FSC#BAFUBDO@15.1700:Bescheinigungsanspruch_Total_2013">
    <vt:lpwstr/>
  </property>
  <property fmtid="{D5CDD505-2E9C-101B-9397-08002B2CF9AE}" pid="38" name="FSC#BAFUBDO@15.1700:Beschlussnummer">
    <vt:lpwstr/>
  </property>
  <property fmtid="{D5CDD505-2E9C-101B-9397-08002B2CF9AE}" pid="39" name="FSC#BAFUBDO@15.1700:Beschreibungdatum">
    <vt:lpwstr/>
  </property>
  <property fmtid="{D5CDD505-2E9C-101B-9397-08002B2CF9AE}" pid="40" name="FSC#BAFUBDO@15.1700:Beschreibungname">
    <vt:lpwstr/>
  </property>
  <property fmtid="{D5CDD505-2E9C-101B-9397-08002B2CF9AE}" pid="41" name="FSC#BAFUBDO@15.1700:Briefdatum">
    <vt:lpwstr/>
  </property>
  <property fmtid="{D5CDD505-2E9C-101B-9397-08002B2CF9AE}" pid="42" name="FSC#BAFUBDO@15.1700:Bundesbeitrag">
    <vt:lpwstr/>
  </property>
  <property fmtid="{D5CDD505-2E9C-101B-9397-08002B2CF9AE}" pid="43" name="FSC#BAFUBDO@15.1700:Bundesbeitrag_Prozent">
    <vt:lpwstr/>
  </property>
  <property fmtid="{D5CDD505-2E9C-101B-9397-08002B2CF9AE}" pid="44" name="FSC#BAFUBDO@15.1700:Dat_Eingabedatum">
    <vt:lpwstr/>
  </property>
  <property fmtid="{D5CDD505-2E9C-101B-9397-08002B2CF9AE}" pid="45" name="FSC#BAFUBDO@15.1700:Dat_Interne_Mitberichte">
    <vt:lpwstr/>
  </property>
  <property fmtid="{D5CDD505-2E9C-101B-9397-08002B2CF9AE}" pid="46" name="FSC#BAFUBDO@15.1700:Dat_Prov_Baubewilligung">
    <vt:lpwstr/>
  </property>
  <property fmtid="{D5CDD505-2E9C-101B-9397-08002B2CF9AE}" pid="47" name="FSC#BAFUBDO@15.1700:Datum_des_Monitoringberichts_2013">
    <vt:lpwstr/>
  </property>
  <property fmtid="{D5CDD505-2E9C-101B-9397-08002B2CF9AE}" pid="48" name="FSC#BAFUBDO@15.1700:Datum_Gesuch">
    <vt:lpwstr/>
  </property>
  <property fmtid="{D5CDD505-2E9C-101B-9397-08002B2CF9AE}" pid="49" name="FSC#BAFUBDO@15.1700:Datum_Verfügung_aktuell">
    <vt:lpwstr/>
  </property>
  <property fmtid="{D5CDD505-2E9C-101B-9397-08002B2CF9AE}" pid="50" name="FSC#BAFUBDO@15.1700:DatumErstellung">
    <vt:lpwstr>03.02.2017</vt:lpwstr>
  </property>
  <property fmtid="{D5CDD505-2E9C-101B-9397-08002B2CF9AE}" pid="51" name="FSC#BAFUBDO@15.1700:Diff_TaetigkeitenStandorte">
    <vt:lpwstr/>
  </property>
  <property fmtid="{D5CDD505-2E9C-101B-9397-08002B2CF9AE}" pid="52" name="FSC#BAFUBDO@15.1700:DocGegenstand">
    <vt:lpwstr>Estimation_de_la_charge_d’azote_due_aux_étables_06032017</vt:lpwstr>
  </property>
  <property fmtid="{D5CDD505-2E9C-101B-9397-08002B2CF9AE}" pid="53" name="FSC#BAFUBDO@15.1700:Eingang">
    <vt:lpwstr>2016-02-09T16:32:22</vt:lpwstr>
  </property>
  <property fmtid="{D5CDD505-2E9C-101B-9397-08002B2CF9AE}" pid="54" name="FSC#BAFUBDO@15.1700:Eingang_per">
    <vt:lpwstr/>
  </property>
  <property fmtid="{D5CDD505-2E9C-101B-9397-08002B2CF9AE}" pid="55" name="FSC#BAFUBDO@15.1700:Eingangsdatum">
    <vt:lpwstr/>
  </property>
  <property fmtid="{D5CDD505-2E9C-101B-9397-08002B2CF9AE}" pid="56" name="FSC#BAFUBDO@15.1700:Emmissionsreduktion">
    <vt:lpwstr/>
  </property>
  <property fmtid="{D5CDD505-2E9C-101B-9397-08002B2CF9AE}" pid="57" name="FSC#BAFUBDO@15.1700:Emmissionsziel_2013">
    <vt:lpwstr/>
  </property>
  <property fmtid="{D5CDD505-2E9C-101B-9397-08002B2CF9AE}" pid="58" name="FSC#BAFUBDO@15.1700:Emmissionsziel_2014">
    <vt:lpwstr/>
  </property>
  <property fmtid="{D5CDD505-2E9C-101B-9397-08002B2CF9AE}" pid="59" name="FSC#BAFUBDO@15.1700:Emmissionsziel_2015">
    <vt:lpwstr/>
  </property>
  <property fmtid="{D5CDD505-2E9C-101B-9397-08002B2CF9AE}" pid="60" name="FSC#BAFUBDO@15.1700:Emmissionsziel_2016">
    <vt:lpwstr/>
  </property>
  <property fmtid="{D5CDD505-2E9C-101B-9397-08002B2CF9AE}" pid="61" name="FSC#BAFUBDO@15.1700:Emmissionsziel_2017">
    <vt:lpwstr/>
  </property>
  <property fmtid="{D5CDD505-2E9C-101B-9397-08002B2CF9AE}" pid="62" name="FSC#BAFUBDO@15.1700:Emmissionsziel_2018">
    <vt:lpwstr/>
  </property>
  <property fmtid="{D5CDD505-2E9C-101B-9397-08002B2CF9AE}" pid="63" name="FSC#BAFUBDO@15.1700:Emmissionsziel_2019">
    <vt:lpwstr/>
  </property>
  <property fmtid="{D5CDD505-2E9C-101B-9397-08002B2CF9AE}" pid="64" name="FSC#BAFUBDO@15.1700:Emmissionsziel_2020">
    <vt:lpwstr/>
  </property>
  <property fmtid="{D5CDD505-2E9C-101B-9397-08002B2CF9AE}" pid="65" name="FSC#BAFUBDO@15.1700:Emmissionsziel_Gesamt">
    <vt:lpwstr/>
  </property>
  <property fmtid="{D5CDD505-2E9C-101B-9397-08002B2CF9AE}" pid="66" name="FSC#BAFUBDO@15.1700:Empfaenger_Adresszeile">
    <vt:lpwstr/>
  </property>
  <property fmtid="{D5CDD505-2E9C-101B-9397-08002B2CF9AE}" pid="67" name="FSC#BAFUBDO@15.1700:ePMNummer">
    <vt:lpwstr/>
  </property>
  <property fmtid="{D5CDD505-2E9C-101B-9397-08002B2CF9AE}" pid="68" name="FSC#BAFUBDO@15.1700:Etappennummer">
    <vt:lpwstr/>
  </property>
  <property fmtid="{D5CDD505-2E9C-101B-9397-08002B2CF9AE}" pid="69" name="FSC#BAFUBDO@15.1700:EU_01_Verpflichter_Name_Adresse">
    <vt:lpwstr/>
  </property>
  <property fmtid="{D5CDD505-2E9C-101B-9397-08002B2CF9AE}" pid="70" name="FSC#BAFUBDO@15.1700:EU_02_Verpflichter_Name_Adresse">
    <vt:lpwstr/>
  </property>
  <property fmtid="{D5CDD505-2E9C-101B-9397-08002B2CF9AE}" pid="71" name="FSC#BAFUBDO@15.1700:EU_03_Verpflichter_Name_Adresse">
    <vt:lpwstr/>
  </property>
  <property fmtid="{D5CDD505-2E9C-101B-9397-08002B2CF9AE}" pid="72" name="FSC#BAFUBDO@15.1700:EU_04_Verpflichter_Name_Adresse">
    <vt:lpwstr/>
  </property>
  <property fmtid="{D5CDD505-2E9C-101B-9397-08002B2CF9AE}" pid="73" name="FSC#BAFUBDO@15.1700:EU_05_Verpflichter_Name_Adresse">
    <vt:lpwstr/>
  </property>
  <property fmtid="{D5CDD505-2E9C-101B-9397-08002B2CF9AE}" pid="74" name="FSC#BAFUBDO@15.1700:EU_06_Verpflichter_Name_Adresse">
    <vt:lpwstr/>
  </property>
  <property fmtid="{D5CDD505-2E9C-101B-9397-08002B2CF9AE}" pid="75" name="FSC#BAFUBDO@15.1700:Experte_Email">
    <vt:lpwstr/>
  </property>
  <property fmtid="{D5CDD505-2E9C-101B-9397-08002B2CF9AE}" pid="76" name="FSC#BAFUBDO@15.1700:Experte_Name">
    <vt:lpwstr/>
  </property>
  <property fmtid="{D5CDD505-2E9C-101B-9397-08002B2CF9AE}" pid="77" name="FSC#BAFUBDO@15.1700:Experte_Tel">
    <vt:lpwstr/>
  </property>
  <property fmtid="{D5CDD505-2E9C-101B-9397-08002B2CF9AE}" pid="78" name="FSC#BAFUBDO@15.1700:Experte_Vorname">
    <vt:lpwstr/>
  </property>
  <property fmtid="{D5CDD505-2E9C-101B-9397-08002B2CF9AE}" pid="79" name="FSC#BAFUBDO@15.1700:Filereference">
    <vt:lpwstr>317.12-01042</vt:lpwstr>
  </property>
  <property fmtid="{D5CDD505-2E9C-101B-9397-08002B2CF9AE}" pid="80" name="FSC#BAFUBDO@15.1700:Gas">
    <vt:lpwstr/>
  </property>
  <property fmtid="{D5CDD505-2E9C-101B-9397-08002B2CF9AE}" pid="81" name="FSC#BAFUBDO@15.1700:Gegenstand">
    <vt:lpwstr/>
  </property>
  <property fmtid="{D5CDD505-2E9C-101B-9397-08002B2CF9AE}" pid="82" name="FSC#BAFUBDO@15.1700:Gemeinden">
    <vt:lpwstr/>
  </property>
  <property fmtid="{D5CDD505-2E9C-101B-9397-08002B2CF9AE}" pid="83" name="FSC#BAFUBDO@15.1700:Gesamtkostenvoranschlag">
    <vt:lpwstr/>
  </property>
  <property fmtid="{D5CDD505-2E9C-101B-9397-08002B2CF9AE}" pid="84" name="FSC#BAFUBDO@15.1700:GesamtV_Name">
    <vt:lpwstr/>
  </property>
  <property fmtid="{D5CDD505-2E9C-101B-9397-08002B2CF9AE}" pid="85" name="FSC#BAFUBDO@15.1700:Geschaeft">
    <vt:lpwstr/>
  </property>
  <property fmtid="{D5CDD505-2E9C-101B-9397-08002B2CF9AE}" pid="86" name="FSC#BAFUBDO@15.1700:Gesuch_um_Bescheinigung_2013">
    <vt:lpwstr/>
  </property>
  <property fmtid="{D5CDD505-2E9C-101B-9397-08002B2CF9AE}" pid="87" name="FSC#BAFUBDO@15.1700:Gesuchsteller">
    <vt:lpwstr/>
  </property>
  <property fmtid="{D5CDD505-2E9C-101B-9397-08002B2CF9AE}" pid="88" name="FSC#BAFUBDO@15.1700:Gesuchsteller_Addresszeilen">
    <vt:lpwstr/>
  </property>
  <property fmtid="{D5CDD505-2E9C-101B-9397-08002B2CF9AE}" pid="89" name="FSC#BAFUBDO@15.1700:Gesuchsteller_Name">
    <vt:lpwstr/>
  </property>
  <property fmtid="{D5CDD505-2E9C-101B-9397-08002B2CF9AE}" pid="90" name="FSC#BAFUBDO@15.1700:Gruss">
    <vt:lpwstr>Freundliche Grüsse</vt:lpwstr>
  </property>
  <property fmtid="{D5CDD505-2E9C-101B-9397-08002B2CF9AE}" pid="91" name="FSC#BAFUBDO@15.1700:Gutschriften_aus_1VP">
    <vt:lpwstr/>
  </property>
  <property fmtid="{D5CDD505-2E9C-101B-9397-08002B2CF9AE}" pid="92" name="FSC#BAFUBDO@15.1700:Ihr_Zeichen">
    <vt:lpwstr/>
  </property>
  <property fmtid="{D5CDD505-2E9C-101B-9397-08002B2CF9AE}" pid="93" name="FSC#BAFUBDO@15.1700:Journalist">
    <vt:lpwstr/>
  </property>
  <property fmtid="{D5CDD505-2E9C-101B-9397-08002B2CF9AE}" pid="94" name="FSC#BAFUBDO@15.1700:Journalist_Email">
    <vt:lpwstr/>
  </property>
  <property fmtid="{D5CDD505-2E9C-101B-9397-08002B2CF9AE}" pid="95" name="FSC#BAFUBDO@15.1700:Journalist_Tel">
    <vt:lpwstr/>
  </property>
  <property fmtid="{D5CDD505-2E9C-101B-9397-08002B2CF9AE}" pid="96" name="FSC#BAFUBDO@15.1700:Kant_Stellungn_Dat">
    <vt:lpwstr/>
  </property>
  <property fmtid="{D5CDD505-2E9C-101B-9397-08002B2CF9AE}" pid="97" name="FSC#BAFUBDO@15.1700:Kant_Stellungnahme">
    <vt:lpwstr/>
  </property>
  <property fmtid="{D5CDD505-2E9C-101B-9397-08002B2CF9AE}" pid="98" name="FSC#BAFUBDO@15.1700:Kanton">
    <vt:lpwstr/>
  </property>
  <property fmtid="{D5CDD505-2E9C-101B-9397-08002B2CF9AE}" pid="99" name="FSC#BAFUBDO@15.1700:Klassifizierung">
    <vt:lpwstr/>
  </property>
  <property fmtid="{D5CDD505-2E9C-101B-9397-08002B2CF9AE}" pid="100" name="FSC#BAFUBDO@15.1700:Kompensationspflicht">
    <vt:lpwstr/>
  </property>
  <property fmtid="{D5CDD505-2E9C-101B-9397-08002B2CF9AE}" pid="101" name="FSC#BAFUBDO@15.1700:Kompensationssatz">
    <vt:lpwstr/>
  </property>
  <property fmtid="{D5CDD505-2E9C-101B-9397-08002B2CF9AE}" pid="102" name="FSC#BAFUBDO@15.1700:Kontaktperson_Name">
    <vt:lpwstr/>
  </property>
  <property fmtid="{D5CDD505-2E9C-101B-9397-08002B2CF9AE}" pid="103" name="FSC#BAFUBDO@15.1700:Kontaktperson_Vorname">
    <vt:lpwstr/>
  </property>
  <property fmtid="{D5CDD505-2E9C-101B-9397-08002B2CF9AE}" pid="104" name="FSC#BAFUBDO@15.1700:Kontext1">
    <vt:lpwstr/>
  </property>
  <property fmtid="{D5CDD505-2E9C-101B-9397-08002B2CF9AE}" pid="105" name="FSC#BAFUBDO@15.1700:Kontext2">
    <vt:lpwstr/>
  </property>
  <property fmtid="{D5CDD505-2E9C-101B-9397-08002B2CF9AE}" pid="106" name="FSC#BAFUBDO@15.1700:KopPflichtiger_Adresszeile">
    <vt:lpwstr/>
  </property>
  <property fmtid="{D5CDD505-2E9C-101B-9397-08002B2CF9AE}" pid="107" name="FSC#BAFUBDO@15.1700:KopPflichtiger_Name">
    <vt:lpwstr/>
  </property>
  <property fmtid="{D5CDD505-2E9C-101B-9397-08002B2CF9AE}" pid="108" name="FSC#BAFUBDO@15.1700:KopPflichtYYYY">
    <vt:lpwstr/>
  </property>
  <property fmtid="{D5CDD505-2E9C-101B-9397-08002B2CF9AE}" pid="109" name="FSC#BAFUBDO@15.1700:Kosten_Total">
    <vt:lpwstr/>
  </property>
  <property fmtid="{D5CDD505-2E9C-101B-9397-08002B2CF9AE}" pid="110" name="FSC#BAFUBDO@15.1700:Kostenvoranschlag">
    <vt:lpwstr/>
  </property>
  <property fmtid="{D5CDD505-2E9C-101B-9397-08002B2CF9AE}" pid="111" name="FSC#BAFUBDO@15.1700:Kreditrubrik">
    <vt:lpwstr/>
  </property>
  <property fmtid="{D5CDD505-2E9C-101B-9397-08002B2CF9AE}" pid="112" name="FSC#BAFUBDO@15.1700:Massnahmenwirkung_Total">
    <vt:lpwstr/>
  </property>
  <property fmtid="{D5CDD505-2E9C-101B-9397-08002B2CF9AE}" pid="113" name="FSC#BAFUBDO@15.1700:MedienDatum">
    <vt:lpwstr/>
  </property>
  <property fmtid="{D5CDD505-2E9C-101B-9397-08002B2CF9AE}" pid="114" name="FSC#BAFUBDO@15.1700:Medium">
    <vt:lpwstr/>
  </property>
  <property fmtid="{D5CDD505-2E9C-101B-9397-08002B2CF9AE}" pid="115" name="FSC#BAFUBDO@15.1700:MengeEmissionen">
    <vt:lpwstr/>
  </property>
  <property fmtid="{D5CDD505-2E9C-101B-9397-08002B2CF9AE}" pid="116" name="FSC#BAFUBDO@15.1700:MonBerEingangsdatum">
    <vt:lpwstr/>
  </property>
  <property fmtid="{D5CDD505-2E9C-101B-9397-08002B2CF9AE}" pid="117" name="FSC#BAFUBDO@15.1700:MonPeriodBis">
    <vt:lpwstr/>
  </property>
  <property fmtid="{D5CDD505-2E9C-101B-9397-08002B2CF9AE}" pid="118" name="FSC#BAFUBDO@15.1700:MonPeriodVon">
    <vt:lpwstr/>
  </property>
  <property fmtid="{D5CDD505-2E9C-101B-9397-08002B2CF9AE}" pid="119" name="FSC#BAFUBDO@15.1700:MonPeriodYYYY">
    <vt:lpwstr/>
  </property>
  <property fmtid="{D5CDD505-2E9C-101B-9397-08002B2CF9AE}" pid="120" name="FSC#BAFUBDO@15.1700:part">
    <vt:lpwstr/>
  </property>
  <property fmtid="{D5CDD505-2E9C-101B-9397-08002B2CF9AE}" pid="121" name="FSC#BAFUBDO@15.1700:Phase">
    <vt:lpwstr/>
  </property>
  <property fmtid="{D5CDD505-2E9C-101B-9397-08002B2CF9AE}" pid="122" name="FSC#BAFUBDO@15.1700:Prioritaet">
    <vt:lpwstr/>
  </property>
  <property fmtid="{D5CDD505-2E9C-101B-9397-08002B2CF9AE}" pid="123" name="FSC#BAFUBDO@15.1700:Projektbezeichnung">
    <vt:lpwstr/>
  </property>
  <property fmtid="{D5CDD505-2E9C-101B-9397-08002B2CF9AE}" pid="124" name="FSC#BAFUBDO@15.1700:projektname">
    <vt:lpwstr/>
  </property>
  <property fmtid="{D5CDD505-2E9C-101B-9397-08002B2CF9AE}" pid="125" name="FSC#BAFUBDO@15.1700:projektnummer">
    <vt:lpwstr/>
  </property>
  <property fmtid="{D5CDD505-2E9C-101B-9397-08002B2CF9AE}" pid="126" name="FSC#BAFUBDO@15.1700:Projekttyp">
    <vt:lpwstr/>
  </property>
  <property fmtid="{D5CDD505-2E9C-101B-9397-08002B2CF9AE}" pid="127" name="FSC#BAFUBDO@15.1700:Pruefstelle_Name">
    <vt:lpwstr/>
  </property>
  <property fmtid="{D5CDD505-2E9C-101B-9397-08002B2CF9AE}" pid="128" name="FSC#BAFUBDO@15.1700:PS_01_Verpflichter_Name_Adresse">
    <vt:lpwstr/>
  </property>
  <property fmtid="{D5CDD505-2E9C-101B-9397-08002B2CF9AE}" pid="129" name="FSC#BAFUBDO@15.1700:PS_02_Verpflichter_Name_Adresse">
    <vt:lpwstr/>
  </property>
  <property fmtid="{D5CDD505-2E9C-101B-9397-08002B2CF9AE}" pid="130" name="FSC#BAFUBDO@15.1700:PS_03_Verpflichter_Name_Adresse">
    <vt:lpwstr/>
  </property>
  <property fmtid="{D5CDD505-2E9C-101B-9397-08002B2CF9AE}" pid="131" name="FSC#BAFUBDO@15.1700:PS_04_Verpflichter_Name_Adresse">
    <vt:lpwstr/>
  </property>
  <property fmtid="{D5CDD505-2E9C-101B-9397-08002B2CF9AE}" pid="132" name="FSC#BAFUBDO@15.1700:PS_05_Verpflichter_Name_Adresse">
    <vt:lpwstr/>
  </property>
  <property fmtid="{D5CDD505-2E9C-101B-9397-08002B2CF9AE}" pid="133" name="FSC#BAFUBDO@15.1700:PS_06_Verpflichter_Name_Adresse">
    <vt:lpwstr/>
  </property>
  <property fmtid="{D5CDD505-2E9C-101B-9397-08002B2CF9AE}" pid="134" name="FSC#BAFUBDO@15.1700:PS_07_Verpflichter_Name_Adresse">
    <vt:lpwstr/>
  </property>
  <property fmtid="{D5CDD505-2E9C-101B-9397-08002B2CF9AE}" pid="135" name="FSC#BAFUBDO@15.1700:PS_08_Verpflichter_Name_Adresse">
    <vt:lpwstr/>
  </property>
  <property fmtid="{D5CDD505-2E9C-101B-9397-08002B2CF9AE}" pid="136" name="FSC#BAFUBDO@15.1700:PS_09_Verpflichter_Name_Adresse">
    <vt:lpwstr/>
  </property>
  <property fmtid="{D5CDD505-2E9C-101B-9397-08002B2CF9AE}" pid="137" name="FSC#BAFUBDO@15.1700:PS_10_Verpflichter_Name_Adresse">
    <vt:lpwstr/>
  </property>
  <property fmtid="{D5CDD505-2E9C-101B-9397-08002B2CF9AE}" pid="138" name="FSC#BAFUBDO@15.1700:PS_11_Verpflichter_Name_Adresse">
    <vt:lpwstr/>
  </property>
  <property fmtid="{D5CDD505-2E9C-101B-9397-08002B2CF9AE}" pid="139" name="FSC#BAFUBDO@15.1700:PS_12_Verpflichter_Name_Adresse">
    <vt:lpwstr/>
  </property>
  <property fmtid="{D5CDD505-2E9C-101B-9397-08002B2CF9AE}" pid="140" name="FSC#BAFUBDO@15.1700:PS_13_Verpflichter_Name_Adresse">
    <vt:lpwstr/>
  </property>
  <property fmtid="{D5CDD505-2E9C-101B-9397-08002B2CF9AE}" pid="141" name="FSC#BAFUBDO@15.1700:PS_14_Verpflichter_Name_Adresse">
    <vt:lpwstr/>
  </property>
  <property fmtid="{D5CDD505-2E9C-101B-9397-08002B2CF9AE}" pid="142" name="FSC#BAFUBDO@15.1700:Ressort">
    <vt:lpwstr/>
  </property>
  <property fmtid="{D5CDD505-2E9C-101B-9397-08002B2CF9AE}" pid="143" name="FSC#BAFUBDO@15.1700:Richttermin">
    <vt:lpwstr/>
  </property>
  <property fmtid="{D5CDD505-2E9C-101B-9397-08002B2CF9AE}" pid="144" name="FSC#BAFUBDO@15.1700:SB_Kurzzeichen">
    <vt:lpwstr/>
  </property>
  <property fmtid="{D5CDD505-2E9C-101B-9397-08002B2CF9AE}" pid="145" name="FSC#BAFUBDO@15.1700:SubAbs_Zeichen">
    <vt:lpwstr>MRE</vt:lpwstr>
  </property>
  <property fmtid="{D5CDD505-2E9C-101B-9397-08002B2CF9AE}" pid="146" name="FSC#BAFUBDO@15.1700:SubGegenstand">
    <vt:lpwstr>Projektmanagement</vt:lpwstr>
  </property>
  <property fmtid="{D5CDD505-2E9C-101B-9397-08002B2CF9AE}" pid="147" name="FSC#BAFUBDO@15.1700:SubGegenstand1">
    <vt:lpwstr/>
  </property>
  <property fmtid="{D5CDD505-2E9C-101B-9397-08002B2CF9AE}" pid="148" name="FSC#BAFUBDO@15.1700:SubGegenstand2">
    <vt:lpwstr/>
  </property>
  <property fmtid="{D5CDD505-2E9C-101B-9397-08002B2CF9AE}" pid="149" name="FSC#BAFUBDO@15.1700:SubGegenstand3">
    <vt:lpwstr/>
  </property>
  <property fmtid="{D5CDD505-2E9C-101B-9397-08002B2CF9AE}" pid="150" name="FSC#BAFUBDO@15.1700:SubGegenstand4">
    <vt:lpwstr/>
  </property>
  <property fmtid="{D5CDD505-2E9C-101B-9397-08002B2CF9AE}" pid="151" name="FSC#BAFUBDO@15.1700:SubGemeinden">
    <vt:lpwstr/>
  </property>
  <property fmtid="{D5CDD505-2E9C-101B-9397-08002B2CF9AE}" pid="152" name="FSC#BAFUBDO@15.1700:SubKantone">
    <vt:lpwstr/>
  </property>
  <property fmtid="{D5CDD505-2E9C-101B-9397-08002B2CF9AE}" pid="153" name="FSC#BAFUBDO@15.1700:SubProjektName">
    <vt:lpwstr/>
  </property>
  <property fmtid="{D5CDD505-2E9C-101B-9397-08002B2CF9AE}" pid="154" name="FSC#BAFUBDO@15.1700:TarifinfoStd2">
    <vt:lpwstr/>
  </property>
  <property fmtid="{D5CDD505-2E9C-101B-9397-08002B2CF9AE}" pid="155" name="FSC#BAFUBDO@15.1700:TarifinfoVol2">
    <vt:lpwstr/>
  </property>
  <property fmtid="{D5CDD505-2E9C-101B-9397-08002B2CF9AE}" pid="156" name="FSC#BAFUBDO@15.1700:Termin">
    <vt:lpwstr/>
  </property>
  <property fmtid="{D5CDD505-2E9C-101B-9397-08002B2CF9AE}" pid="157" name="FSC#BAFUBDO@15.1700:Termin_Abt">
    <vt:lpwstr/>
  </property>
  <property fmtid="{D5CDD505-2E9C-101B-9397-08002B2CF9AE}" pid="158" name="FSC#BAFUBDO@15.1700:Termin_Uebersetzung">
    <vt:lpwstr/>
  </property>
  <property fmtid="{D5CDD505-2E9C-101B-9397-08002B2CF9AE}" pid="159" name="FSC#BAFUBDO@15.1700:Thema">
    <vt:lpwstr/>
  </property>
  <property fmtid="{D5CDD505-2E9C-101B-9397-08002B2CF9AE}" pid="160" name="FSC#BAFUBDO@15.1700:Validierungdatum">
    <vt:lpwstr/>
  </property>
  <property fmtid="{D5CDD505-2E9C-101B-9397-08002B2CF9AE}" pid="161" name="FSC#BAFUBDO@15.1700:Validierungfirma">
    <vt:lpwstr/>
  </property>
  <property fmtid="{D5CDD505-2E9C-101B-9397-08002B2CF9AE}" pid="162" name="FSC#BAFUBDO@15.1700:Validierungname">
    <vt:lpwstr/>
  </property>
  <property fmtid="{D5CDD505-2E9C-101B-9397-08002B2CF9AE}" pid="163" name="FSC#BAFUBDO@15.1700:Validierungresp">
    <vt:lpwstr/>
  </property>
  <property fmtid="{D5CDD505-2E9C-101B-9397-08002B2CF9AE}" pid="164" name="FSC#BAFUBDO@15.1700:Verfahren">
    <vt:lpwstr/>
  </property>
  <property fmtid="{D5CDD505-2E9C-101B-9397-08002B2CF9AE}" pid="165" name="FSC#BAFUBDO@15.1700:VerfuegDatum">
    <vt:lpwstr/>
  </property>
  <property fmtid="{D5CDD505-2E9C-101B-9397-08002B2CF9AE}" pid="166" name="FSC#BAFUBDO@15.1700:Verfuegungsnummer">
    <vt:lpwstr/>
  </property>
  <property fmtid="{D5CDD505-2E9C-101B-9397-08002B2CF9AE}" pid="167" name="FSC#BAFUBDO@15.1700:Verpflichter_HausNr">
    <vt:lpwstr/>
  </property>
  <property fmtid="{D5CDD505-2E9C-101B-9397-08002B2CF9AE}" pid="168" name="FSC#BAFUBDO@15.1700:Verpflichter_Kurzname">
    <vt:lpwstr/>
  </property>
  <property fmtid="{D5CDD505-2E9C-101B-9397-08002B2CF9AE}" pid="169" name="FSC#BAFUBDO@15.1700:Verpflichter_MailAdresse">
    <vt:lpwstr/>
  </property>
  <property fmtid="{D5CDD505-2E9C-101B-9397-08002B2CF9AE}" pid="170" name="FSC#BAFUBDO@15.1700:Verpflichter_Name">
    <vt:lpwstr/>
  </property>
  <property fmtid="{D5CDD505-2E9C-101B-9397-08002B2CF9AE}" pid="171" name="FSC#BAFUBDO@15.1700:Verpflichter_Ort">
    <vt:lpwstr/>
  </property>
  <property fmtid="{D5CDD505-2E9C-101B-9397-08002B2CF9AE}" pid="172" name="FSC#BAFUBDO@15.1700:Verpflichter_PLZ">
    <vt:lpwstr/>
  </property>
  <property fmtid="{D5CDD505-2E9C-101B-9397-08002B2CF9AE}" pid="173" name="FSC#BAFUBDO@15.1700:Verpflichter_Strasse">
    <vt:lpwstr/>
  </property>
  <property fmtid="{D5CDD505-2E9C-101B-9397-08002B2CF9AE}" pid="174" name="FSC#BAFUBDO@15.1700:Versandart">
    <vt:lpwstr/>
  </property>
  <property fmtid="{D5CDD505-2E9C-101B-9397-08002B2CF9AE}" pid="175" name="FSC#BAFUBDO@15.1700:VertragAbteilung">
    <vt:lpwstr/>
  </property>
  <property fmtid="{D5CDD505-2E9C-101B-9397-08002B2CF9AE}" pid="176" name="FSC#BAFUBDO@15.1700:VertragsdauerBis">
    <vt:lpwstr/>
  </property>
  <property fmtid="{D5CDD505-2E9C-101B-9397-08002B2CF9AE}" pid="177" name="FSC#BAFUBDO@15.1700:VertragsdauerVon">
    <vt:lpwstr/>
  </property>
  <property fmtid="{D5CDD505-2E9C-101B-9397-08002B2CF9AE}" pid="178" name="FSC#BAFUBDO@15.1700:VertragTitel">
    <vt:lpwstr/>
  </property>
  <property fmtid="{D5CDD505-2E9C-101B-9397-08002B2CF9AE}" pid="179" name="FSC#BAFUBDO@15.1700:vertreten">
    <vt:lpwstr/>
  </property>
  <property fmtid="{D5CDD505-2E9C-101B-9397-08002B2CF9AE}" pid="180" name="FSC#BAFUBDO@15.1700:Volumen_Ausgangstext">
    <vt:lpwstr/>
  </property>
  <property fmtid="{D5CDD505-2E9C-101B-9397-08002B2CF9AE}" pid="181" name="FSC#BAFUBDO@15.1700:Zeit">
    <vt:lpwstr/>
  </property>
  <property fmtid="{D5CDD505-2E9C-101B-9397-08002B2CF9AE}" pid="182" name="FSC#BAFUBDO@15.1700:Zielsprache">
    <vt:lpwstr/>
  </property>
  <property fmtid="{D5CDD505-2E9C-101B-9397-08002B2CF9AE}" pid="183" name="FSC#BAFUBDO@15.1700:Zirkulation">
    <vt:lpwstr/>
  </property>
  <property fmtid="{D5CDD505-2E9C-101B-9397-08002B2CF9AE}" pid="184" name="FSC#BAFUBDO@15.1700:Zirkulation_Dat">
    <vt:lpwstr/>
  </property>
  <property fmtid="{D5CDD505-2E9C-101B-9397-08002B2CF9AE}" pid="185" name="FSC#BAFUBDO@15.1700:Zust_Behoerde">
    <vt:lpwstr/>
  </property>
  <property fmtid="{D5CDD505-2E9C-101B-9397-08002B2CF9AE}" pid="186" name="FSC#UVEKCFG@15.1700:Function">
    <vt:lpwstr/>
  </property>
  <property fmtid="{D5CDD505-2E9C-101B-9397-08002B2CF9AE}" pid="187" name="FSC#UVEKCFG@15.1700:FileRespOrg">
    <vt:lpwstr>Luftqualität (LuChem)</vt:lpwstr>
  </property>
  <property fmtid="{D5CDD505-2E9C-101B-9397-08002B2CF9AE}" pid="188" name="FSC#UVEKCFG@15.1700:DefaultGroupFileResponsible">
    <vt:lpwstr/>
  </property>
  <property fmtid="{D5CDD505-2E9C-101B-9397-08002B2CF9AE}" pid="189" name="FSC#UVEKCFG@15.1700:FileRespFunction">
    <vt:lpwstr/>
  </property>
  <property fmtid="{D5CDD505-2E9C-101B-9397-08002B2CF9AE}" pid="190" name="FSC#UVEKCFG@15.1700:AssignedClassification">
    <vt:lpwstr/>
  </property>
  <property fmtid="{D5CDD505-2E9C-101B-9397-08002B2CF9AE}" pid="191" name="FSC#UVEKCFG@15.1700:AssignedClassificationCode">
    <vt:lpwstr/>
  </property>
  <property fmtid="{D5CDD505-2E9C-101B-9397-08002B2CF9AE}" pid="192" name="FSC#UVEKCFG@15.1700:FileResponsible">
    <vt:lpwstr/>
  </property>
  <property fmtid="{D5CDD505-2E9C-101B-9397-08002B2CF9AE}" pid="193" name="FSC#UVEKCFG@15.1700:FileResponsibleTel">
    <vt:lpwstr/>
  </property>
  <property fmtid="{D5CDD505-2E9C-101B-9397-08002B2CF9AE}" pid="194" name="FSC#UVEKCFG@15.1700:FileResponsibleEmail">
    <vt:lpwstr/>
  </property>
  <property fmtid="{D5CDD505-2E9C-101B-9397-08002B2CF9AE}" pid="195" name="FSC#UVEKCFG@15.1700:FileResponsibleFax">
    <vt:lpwstr/>
  </property>
  <property fmtid="{D5CDD505-2E9C-101B-9397-08002B2CF9AE}" pid="196" name="FSC#UVEKCFG@15.1700:FileResponsibleAddress">
    <vt:lpwstr/>
  </property>
  <property fmtid="{D5CDD505-2E9C-101B-9397-08002B2CF9AE}" pid="197" name="FSC#UVEKCFG@15.1700:FileResponsibleStreet">
    <vt:lpwstr/>
  </property>
  <property fmtid="{D5CDD505-2E9C-101B-9397-08002B2CF9AE}" pid="198" name="FSC#UVEKCFG@15.1700:FileResponsiblezipcode">
    <vt:lpwstr/>
  </property>
  <property fmtid="{D5CDD505-2E9C-101B-9397-08002B2CF9AE}" pid="199" name="FSC#UVEKCFG@15.1700:FileResponsiblecity">
    <vt:lpwstr/>
  </property>
  <property fmtid="{D5CDD505-2E9C-101B-9397-08002B2CF9AE}" pid="200" name="FSC#UVEKCFG@15.1700:FileResponsibleAbbreviation">
    <vt:lpwstr/>
  </property>
  <property fmtid="{D5CDD505-2E9C-101B-9397-08002B2CF9AE}" pid="201" name="FSC#UVEKCFG@15.1700:FileRespOrgHome">
    <vt:lpwstr/>
  </property>
  <property fmtid="{D5CDD505-2E9C-101B-9397-08002B2CF9AE}" pid="202" name="FSC#UVEKCFG@15.1700:CurrUserAbbreviation">
    <vt:lpwstr>MRE</vt:lpwstr>
  </property>
  <property fmtid="{D5CDD505-2E9C-101B-9397-08002B2CF9AE}" pid="203" name="FSC#UVEKCFG@15.1700:CategoryReference">
    <vt:lpwstr>317.12</vt:lpwstr>
  </property>
  <property fmtid="{D5CDD505-2E9C-101B-9397-08002B2CF9AE}" pid="204" name="FSC#UVEKCFG@15.1700:cooAddress">
    <vt:lpwstr>COO.2002.100.2.4716386</vt:lpwstr>
  </property>
  <property fmtid="{D5CDD505-2E9C-101B-9397-08002B2CF9AE}" pid="205" name="FSC#UVEKCFG@15.1700:sleeveFileReference">
    <vt:lpwstr/>
  </property>
  <property fmtid="{D5CDD505-2E9C-101B-9397-08002B2CF9AE}" pid="206" name="FSC#UVEKCFG@15.1700:BureauName">
    <vt:lpwstr>Bundesamt für Umwelt</vt:lpwstr>
  </property>
  <property fmtid="{D5CDD505-2E9C-101B-9397-08002B2CF9AE}" pid="207" name="FSC#UVEKCFG@15.1700:BureauShortName">
    <vt:lpwstr>BAFU</vt:lpwstr>
  </property>
  <property fmtid="{D5CDD505-2E9C-101B-9397-08002B2CF9AE}" pid="208" name="FSC#UVEKCFG@15.1700:BureauWebsite">
    <vt:lpwstr>www.bafu.admin.ch</vt:lpwstr>
  </property>
  <property fmtid="{D5CDD505-2E9C-101B-9397-08002B2CF9AE}" pid="209" name="FSC#UVEKCFG@15.1700:SubFileTitle">
    <vt:lpwstr>Estimation_de_la_charge_d’azote_due_aux_étables_06032017</vt:lpwstr>
  </property>
  <property fmtid="{D5CDD505-2E9C-101B-9397-08002B2CF9AE}" pid="210" name="FSC#UVEKCFG@15.1700:ForeignNumber">
    <vt:lpwstr/>
  </property>
  <property fmtid="{D5CDD505-2E9C-101B-9397-08002B2CF9AE}" pid="211" name="FSC#UVEKCFG@15.1700:Amtstitel">
    <vt:lpwstr/>
  </property>
  <property fmtid="{D5CDD505-2E9C-101B-9397-08002B2CF9AE}" pid="212" name="FSC#UVEKCFG@15.1700:ZusendungAm">
    <vt:lpwstr/>
  </property>
  <property fmtid="{D5CDD505-2E9C-101B-9397-08002B2CF9AE}" pid="213" name="FSC#UVEKCFG@15.1700:SignerLeft">
    <vt:lpwstr/>
  </property>
  <property fmtid="{D5CDD505-2E9C-101B-9397-08002B2CF9AE}" pid="214" name="FSC#UVEKCFG@15.1700:SignerRight">
    <vt:lpwstr/>
  </property>
  <property fmtid="{D5CDD505-2E9C-101B-9397-08002B2CF9AE}" pid="215" name="FSC#UVEKCFG@15.1700:SignerLeftJobTitle">
    <vt:lpwstr/>
  </property>
  <property fmtid="{D5CDD505-2E9C-101B-9397-08002B2CF9AE}" pid="216" name="FSC#UVEKCFG@15.1700:SignerRightJobTitle">
    <vt:lpwstr/>
  </property>
  <property fmtid="{D5CDD505-2E9C-101B-9397-08002B2CF9AE}" pid="217" name="FSC#UVEKCFG@15.1700:SignerLeftFunction">
    <vt:lpwstr/>
  </property>
  <property fmtid="{D5CDD505-2E9C-101B-9397-08002B2CF9AE}" pid="218" name="FSC#UVEKCFG@15.1700:SignerRightFunction">
    <vt:lpwstr/>
  </property>
  <property fmtid="{D5CDD505-2E9C-101B-9397-08002B2CF9AE}" pid="219" name="FSC#UVEKCFG@15.1700:SignerLeftUserRoleGroup">
    <vt:lpwstr/>
  </property>
  <property fmtid="{D5CDD505-2E9C-101B-9397-08002B2CF9AE}" pid="220" name="FSC#UVEKCFG@15.1700:SignerRightUserRoleGroup">
    <vt:lpwstr/>
  </property>
  <property fmtid="{D5CDD505-2E9C-101B-9397-08002B2CF9AE}" pid="221" name="FSC#UVEKCFG@15.1700:DocumentNumber">
    <vt:lpwstr>Q055-0877</vt:lpwstr>
  </property>
  <property fmtid="{D5CDD505-2E9C-101B-9397-08002B2CF9AE}" pid="222" name="FSC#UVEKCFG@15.1700:AssignmentNumber">
    <vt:lpwstr/>
  </property>
  <property fmtid="{D5CDD505-2E9C-101B-9397-08002B2CF9AE}" pid="223" name="FSC#UVEKCFG@15.1700:EM_Personal">
    <vt:lpwstr/>
  </property>
  <property fmtid="{D5CDD505-2E9C-101B-9397-08002B2CF9AE}" pid="224" name="FSC#UVEKCFG@15.1700:EM_Geschlecht">
    <vt:lpwstr/>
  </property>
  <property fmtid="{D5CDD505-2E9C-101B-9397-08002B2CF9AE}" pid="225" name="FSC#UVEKCFG@15.1700:EM_GebDatum">
    <vt:lpwstr/>
  </property>
  <property fmtid="{D5CDD505-2E9C-101B-9397-08002B2CF9AE}" pid="226" name="FSC#UVEKCFG@15.1700:EM_Funktion">
    <vt:lpwstr/>
  </property>
  <property fmtid="{D5CDD505-2E9C-101B-9397-08002B2CF9AE}" pid="227" name="FSC#UVEKCFG@15.1700:EM_Beruf">
    <vt:lpwstr/>
  </property>
  <property fmtid="{D5CDD505-2E9C-101B-9397-08002B2CF9AE}" pid="228" name="FSC#UVEKCFG@15.1700:EM_SVNR">
    <vt:lpwstr/>
  </property>
  <property fmtid="{D5CDD505-2E9C-101B-9397-08002B2CF9AE}" pid="229" name="FSC#UVEKCFG@15.1700:EM_Familienstand">
    <vt:lpwstr/>
  </property>
  <property fmtid="{D5CDD505-2E9C-101B-9397-08002B2CF9AE}" pid="230" name="FSC#UVEKCFG@15.1700:EM_Muttersprache">
    <vt:lpwstr/>
  </property>
  <property fmtid="{D5CDD505-2E9C-101B-9397-08002B2CF9AE}" pid="231" name="FSC#UVEKCFG@15.1700:EM_Geboren_in">
    <vt:lpwstr/>
  </property>
  <property fmtid="{D5CDD505-2E9C-101B-9397-08002B2CF9AE}" pid="232" name="FSC#UVEKCFG@15.1700:EM_Briefanrede">
    <vt:lpwstr/>
  </property>
  <property fmtid="{D5CDD505-2E9C-101B-9397-08002B2CF9AE}" pid="233" name="FSC#UVEKCFG@15.1700:EM_Kommunikationssprache">
    <vt:lpwstr/>
  </property>
  <property fmtid="{D5CDD505-2E9C-101B-9397-08002B2CF9AE}" pid="234" name="FSC#UVEKCFG@15.1700:EM_Webseite">
    <vt:lpwstr/>
  </property>
  <property fmtid="{D5CDD505-2E9C-101B-9397-08002B2CF9AE}" pid="235" name="FSC#UVEKCFG@15.1700:EM_TelNr_Business">
    <vt:lpwstr/>
  </property>
  <property fmtid="{D5CDD505-2E9C-101B-9397-08002B2CF9AE}" pid="236" name="FSC#UVEKCFG@15.1700:EM_TelNr_Private">
    <vt:lpwstr/>
  </property>
  <property fmtid="{D5CDD505-2E9C-101B-9397-08002B2CF9AE}" pid="237" name="FSC#UVEKCFG@15.1700:EM_TelNr_Mobile">
    <vt:lpwstr/>
  </property>
  <property fmtid="{D5CDD505-2E9C-101B-9397-08002B2CF9AE}" pid="238" name="FSC#UVEKCFG@15.1700:EM_TelNr_Other">
    <vt:lpwstr/>
  </property>
  <property fmtid="{D5CDD505-2E9C-101B-9397-08002B2CF9AE}" pid="239" name="FSC#UVEKCFG@15.1700:EM_TelNr_Fax">
    <vt:lpwstr/>
  </property>
  <property fmtid="{D5CDD505-2E9C-101B-9397-08002B2CF9AE}" pid="240" name="FSC#UVEKCFG@15.1700:EM_EMail1">
    <vt:lpwstr/>
  </property>
  <property fmtid="{D5CDD505-2E9C-101B-9397-08002B2CF9AE}" pid="241" name="FSC#UVEKCFG@15.1700:EM_EMail2">
    <vt:lpwstr/>
  </property>
  <property fmtid="{D5CDD505-2E9C-101B-9397-08002B2CF9AE}" pid="242" name="FSC#UVEKCFG@15.1700:EM_EMail3">
    <vt:lpwstr/>
  </property>
  <property fmtid="{D5CDD505-2E9C-101B-9397-08002B2CF9AE}" pid="243" name="FSC#UVEKCFG@15.1700:EM_Name">
    <vt:lpwstr/>
  </property>
  <property fmtid="{D5CDD505-2E9C-101B-9397-08002B2CF9AE}" pid="244" name="FSC#UVEKCFG@15.1700:EM_UID">
    <vt:lpwstr/>
  </property>
  <property fmtid="{D5CDD505-2E9C-101B-9397-08002B2CF9AE}" pid="245" name="FSC#UVEKCFG@15.1700:EM_Rechtsform">
    <vt:lpwstr/>
  </property>
  <property fmtid="{D5CDD505-2E9C-101B-9397-08002B2CF9AE}" pid="246" name="FSC#UVEKCFG@15.1700:EM_Klassifizierung">
    <vt:lpwstr/>
  </property>
  <property fmtid="{D5CDD505-2E9C-101B-9397-08002B2CF9AE}" pid="247" name="FSC#UVEKCFG@15.1700:EM_Gruendungsjahr">
    <vt:lpwstr/>
  </property>
  <property fmtid="{D5CDD505-2E9C-101B-9397-08002B2CF9AE}" pid="248" name="FSC#UVEKCFG@15.1700:EM_Versandart">
    <vt:lpwstr>B-Post</vt:lpwstr>
  </property>
  <property fmtid="{D5CDD505-2E9C-101B-9397-08002B2CF9AE}" pid="249" name="FSC#UVEKCFG@15.1700:EM_Versandvermek">
    <vt:lpwstr/>
  </property>
  <property fmtid="{D5CDD505-2E9C-101B-9397-08002B2CF9AE}" pid="250" name="FSC#UVEKCFG@15.1700:EM_Anrede">
    <vt:lpwstr/>
  </property>
  <property fmtid="{D5CDD505-2E9C-101B-9397-08002B2CF9AE}" pid="251" name="FSC#UVEKCFG@15.1700:EM_Titel">
    <vt:lpwstr/>
  </property>
  <property fmtid="{D5CDD505-2E9C-101B-9397-08002B2CF9AE}" pid="252" name="FSC#UVEKCFG@15.1700:EM_Nachgestellter_Titel">
    <vt:lpwstr/>
  </property>
  <property fmtid="{D5CDD505-2E9C-101B-9397-08002B2CF9AE}" pid="253" name="FSC#UVEKCFG@15.1700:EM_Vorname">
    <vt:lpwstr/>
  </property>
  <property fmtid="{D5CDD505-2E9C-101B-9397-08002B2CF9AE}" pid="254" name="FSC#UVEKCFG@15.1700:EM_Nachname">
    <vt:lpwstr/>
  </property>
  <property fmtid="{D5CDD505-2E9C-101B-9397-08002B2CF9AE}" pid="255" name="FSC#UVEKCFG@15.1700:EM_Kurzbezeichnung">
    <vt:lpwstr/>
  </property>
  <property fmtid="{D5CDD505-2E9C-101B-9397-08002B2CF9AE}" pid="256" name="FSC#UVEKCFG@15.1700:EM_Organisations_Zeile_1">
    <vt:lpwstr/>
  </property>
  <property fmtid="{D5CDD505-2E9C-101B-9397-08002B2CF9AE}" pid="257" name="FSC#UVEKCFG@15.1700:EM_Organisations_Zeile_2">
    <vt:lpwstr/>
  </property>
  <property fmtid="{D5CDD505-2E9C-101B-9397-08002B2CF9AE}" pid="258" name="FSC#UVEKCFG@15.1700:EM_Organisations_Zeile_3">
    <vt:lpwstr/>
  </property>
  <property fmtid="{D5CDD505-2E9C-101B-9397-08002B2CF9AE}" pid="259" name="FSC#UVEKCFG@15.1700:EM_Strasse">
    <vt:lpwstr/>
  </property>
  <property fmtid="{D5CDD505-2E9C-101B-9397-08002B2CF9AE}" pid="260" name="FSC#UVEKCFG@15.1700:EM_Hausnummer">
    <vt:lpwstr/>
  </property>
  <property fmtid="{D5CDD505-2E9C-101B-9397-08002B2CF9AE}" pid="261" name="FSC#UVEKCFG@15.1700:EM_Strasse2">
    <vt:lpwstr/>
  </property>
  <property fmtid="{D5CDD505-2E9C-101B-9397-08002B2CF9AE}" pid="262" name="FSC#UVEKCFG@15.1700:EM_Hausnummer_Zusatz">
    <vt:lpwstr/>
  </property>
  <property fmtid="{D5CDD505-2E9C-101B-9397-08002B2CF9AE}" pid="263" name="FSC#UVEKCFG@15.1700:EM_Postfach">
    <vt:lpwstr/>
  </property>
  <property fmtid="{D5CDD505-2E9C-101B-9397-08002B2CF9AE}" pid="264" name="FSC#UVEKCFG@15.1700:EM_PLZ">
    <vt:lpwstr/>
  </property>
  <property fmtid="{D5CDD505-2E9C-101B-9397-08002B2CF9AE}" pid="265" name="FSC#UVEKCFG@15.1700:EM_Ort">
    <vt:lpwstr/>
  </property>
  <property fmtid="{D5CDD505-2E9C-101B-9397-08002B2CF9AE}" pid="266" name="FSC#UVEKCFG@15.1700:EM_Land">
    <vt:lpwstr/>
  </property>
  <property fmtid="{D5CDD505-2E9C-101B-9397-08002B2CF9AE}" pid="267" name="FSC#UVEKCFG@15.1700:EM_E_Mail_Adresse">
    <vt:lpwstr/>
  </property>
  <property fmtid="{D5CDD505-2E9C-101B-9397-08002B2CF9AE}" pid="268" name="FSC#UVEKCFG@15.1700:EM_Funktionsbezeichnung">
    <vt:lpwstr/>
  </property>
  <property fmtid="{D5CDD505-2E9C-101B-9397-08002B2CF9AE}" pid="269" name="FSC#UVEKCFG@15.1700:EM_Serienbrieffeld_1">
    <vt:lpwstr/>
  </property>
  <property fmtid="{D5CDD505-2E9C-101B-9397-08002B2CF9AE}" pid="270" name="FSC#UVEKCFG@15.1700:EM_Serienbrieffeld_2">
    <vt:lpwstr/>
  </property>
  <property fmtid="{D5CDD505-2E9C-101B-9397-08002B2CF9AE}" pid="271" name="FSC#UVEKCFG@15.1700:EM_Serienbrieffeld_3">
    <vt:lpwstr/>
  </property>
  <property fmtid="{D5CDD505-2E9C-101B-9397-08002B2CF9AE}" pid="272" name="FSC#UVEKCFG@15.1700:EM_Serienbrieffeld_4">
    <vt:lpwstr/>
  </property>
  <property fmtid="{D5CDD505-2E9C-101B-9397-08002B2CF9AE}" pid="273" name="FSC#UVEKCFG@15.1700:EM_Serienbrieffeld_5">
    <vt:lpwstr/>
  </property>
  <property fmtid="{D5CDD505-2E9C-101B-9397-08002B2CF9AE}" pid="274" name="FSC#UVEKCFG@15.1700:EM_Address">
    <vt:lpwstr/>
  </property>
  <property fmtid="{D5CDD505-2E9C-101B-9397-08002B2CF9AE}" pid="275" name="FSC#UVEKCFG@15.1700:Abs_Nachname">
    <vt:lpwstr/>
  </property>
  <property fmtid="{D5CDD505-2E9C-101B-9397-08002B2CF9AE}" pid="276" name="FSC#UVEKCFG@15.1700:Abs_Vorname">
    <vt:lpwstr/>
  </property>
  <property fmtid="{D5CDD505-2E9C-101B-9397-08002B2CF9AE}" pid="277" name="FSC#UVEKCFG@15.1700:Abs_Zeichen">
    <vt:lpwstr/>
  </property>
  <property fmtid="{D5CDD505-2E9C-101B-9397-08002B2CF9AE}" pid="278" name="FSC#UVEKCFG@15.1700:Anrede">
    <vt:lpwstr/>
  </property>
  <property fmtid="{D5CDD505-2E9C-101B-9397-08002B2CF9AE}" pid="279" name="FSC#UVEKCFG@15.1700:EM_Versandartspez">
    <vt:lpwstr/>
  </property>
  <property fmtid="{D5CDD505-2E9C-101B-9397-08002B2CF9AE}" pid="280" name="FSC#UVEKCFG@15.1700:Briefdatum">
    <vt:lpwstr>07.11.2018</vt:lpwstr>
  </property>
  <property fmtid="{D5CDD505-2E9C-101B-9397-08002B2CF9AE}" pid="281" name="FSC#UVEKCFG@15.1700:Empf_Zeichen">
    <vt:lpwstr/>
  </property>
  <property fmtid="{D5CDD505-2E9C-101B-9397-08002B2CF9AE}" pid="282" name="FSC#UVEKCFG@15.1700:FilialePLZ">
    <vt:lpwstr/>
  </property>
  <property fmtid="{D5CDD505-2E9C-101B-9397-08002B2CF9AE}" pid="283" name="FSC#UVEKCFG@15.1700:Gegenstand">
    <vt:lpwstr>Estimation_de_la_charge_d’azote_due_aux_étables_06032017</vt:lpwstr>
  </property>
  <property fmtid="{D5CDD505-2E9C-101B-9397-08002B2CF9AE}" pid="284" name="FSC#UVEKCFG@15.1700:Nummer">
    <vt:lpwstr>Q055-0877</vt:lpwstr>
  </property>
  <property fmtid="{D5CDD505-2E9C-101B-9397-08002B2CF9AE}" pid="285" name="FSC#UVEKCFG@15.1700:Unterschrift_Nachname">
    <vt:lpwstr/>
  </property>
  <property fmtid="{D5CDD505-2E9C-101B-9397-08002B2CF9AE}" pid="286" name="FSC#UVEKCFG@15.1700:Unterschrift_Vorname">
    <vt:lpwstr/>
  </property>
  <property fmtid="{D5CDD505-2E9C-101B-9397-08002B2CF9AE}" pid="287" name="FSC#UVEKCFG@15.1700:FileResponsibleStreetPostal">
    <vt:lpwstr/>
  </property>
  <property fmtid="{D5CDD505-2E9C-101B-9397-08002B2CF9AE}" pid="288" name="FSC#UVEKCFG@15.1700:FileResponsiblezipcodePostal">
    <vt:lpwstr/>
  </property>
  <property fmtid="{D5CDD505-2E9C-101B-9397-08002B2CF9AE}" pid="289" name="FSC#UVEKCFG@15.1700:FileResponsiblecityPostal">
    <vt:lpwstr/>
  </property>
  <property fmtid="{D5CDD505-2E9C-101B-9397-08002B2CF9AE}" pid="290" name="FSC#UVEKCFG@15.1700:FileResponsibleStreetInvoice">
    <vt:lpwstr/>
  </property>
  <property fmtid="{D5CDD505-2E9C-101B-9397-08002B2CF9AE}" pid="291" name="FSC#UVEKCFG@15.1700:FileResponsiblezipcodeInvoice">
    <vt:lpwstr/>
  </property>
  <property fmtid="{D5CDD505-2E9C-101B-9397-08002B2CF9AE}" pid="292" name="FSC#UVEKCFG@15.1700:FileResponsiblecityInvoice">
    <vt:lpwstr/>
  </property>
  <property fmtid="{D5CDD505-2E9C-101B-9397-08002B2CF9AE}" pid="293" name="FSC#UVEKCFG@15.1700:ResponsibleDefaultRoleOrg">
    <vt:lpwstr/>
  </property>
  <property fmtid="{D5CDD505-2E9C-101B-9397-08002B2CF9AE}" pid="294" name="FSC#COOELAK@1.1001:Subject">
    <vt:lpwstr/>
  </property>
  <property fmtid="{D5CDD505-2E9C-101B-9397-08002B2CF9AE}" pid="295" name="FSC#COOELAK@1.1001:FileReference">
    <vt:lpwstr>317.12-01042</vt:lpwstr>
  </property>
  <property fmtid="{D5CDD505-2E9C-101B-9397-08002B2CF9AE}" pid="296" name="FSC#COOELAK@1.1001:FileRefYear">
    <vt:lpwstr>2016</vt:lpwstr>
  </property>
  <property fmtid="{D5CDD505-2E9C-101B-9397-08002B2CF9AE}" pid="297" name="FSC#COOELAK@1.1001:FileRefOrdinal">
    <vt:lpwstr>1042</vt:lpwstr>
  </property>
  <property fmtid="{D5CDD505-2E9C-101B-9397-08002B2CF9AE}" pid="298" name="FSC#COOELAK@1.1001:FileRefOU">
    <vt:lpwstr>Luftreinhaltung und Chemikalien (LuChem)</vt:lpwstr>
  </property>
  <property fmtid="{D5CDD505-2E9C-101B-9397-08002B2CF9AE}" pid="299" name="FSC#COOELAK@1.1001:Organization">
    <vt:lpwstr/>
  </property>
  <property fmtid="{D5CDD505-2E9C-101B-9397-08002B2CF9AE}" pid="300" name="FSC#COOELAK@1.1001:Owner">
    <vt:lpwstr>Meier Reto</vt:lpwstr>
  </property>
  <property fmtid="{D5CDD505-2E9C-101B-9397-08002B2CF9AE}" pid="301" name="FSC#COOELAK@1.1001:OwnerExtension">
    <vt:lpwstr>+41 58 46 307 99</vt:lpwstr>
  </property>
  <property fmtid="{D5CDD505-2E9C-101B-9397-08002B2CF9AE}" pid="302" name="FSC#COOELAK@1.1001:OwnerFaxExtension">
    <vt:lpwstr>+41 58 46 401 37</vt:lpwstr>
  </property>
  <property fmtid="{D5CDD505-2E9C-101B-9397-08002B2CF9AE}" pid="303" name="FSC#COOELAK@1.1001:DispatchedBy">
    <vt:lpwstr/>
  </property>
  <property fmtid="{D5CDD505-2E9C-101B-9397-08002B2CF9AE}" pid="304" name="FSC#COOELAK@1.1001:DispatchedAt">
    <vt:lpwstr/>
  </property>
  <property fmtid="{D5CDD505-2E9C-101B-9397-08002B2CF9AE}" pid="305" name="FSC#COOELAK@1.1001:ApprovedBy">
    <vt:lpwstr>Meier Reto</vt:lpwstr>
  </property>
  <property fmtid="{D5CDD505-2E9C-101B-9397-08002B2CF9AE}" pid="306" name="FSC#COOELAK@1.1001:ApprovedAt">
    <vt:lpwstr>07.11.2018</vt:lpwstr>
  </property>
  <property fmtid="{D5CDD505-2E9C-101B-9397-08002B2CF9AE}" pid="307" name="FSC#COOELAK@1.1001:Department">
    <vt:lpwstr>Luftqualität (LuChem) (BAFU)</vt:lpwstr>
  </property>
  <property fmtid="{D5CDD505-2E9C-101B-9397-08002B2CF9AE}" pid="308" name="FSC#COOELAK@1.1001:CreatedAt">
    <vt:lpwstr>03.02.2017</vt:lpwstr>
  </property>
  <property fmtid="{D5CDD505-2E9C-101B-9397-08002B2CF9AE}" pid="309" name="FSC#COOELAK@1.1001:OU">
    <vt:lpwstr>Luftqualität (LuChem) (BAFU)</vt:lpwstr>
  </property>
  <property fmtid="{D5CDD505-2E9C-101B-9397-08002B2CF9AE}" pid="310" name="FSC#COOELAK@1.1001:Priority">
    <vt:lpwstr> ()</vt:lpwstr>
  </property>
  <property fmtid="{D5CDD505-2E9C-101B-9397-08002B2CF9AE}" pid="311" name="FSC#COOELAK@1.1001:ObjBarCode">
    <vt:lpwstr>*COO.2002.100.2.4716386*</vt:lpwstr>
  </property>
  <property fmtid="{D5CDD505-2E9C-101B-9397-08002B2CF9AE}" pid="312" name="FSC#COOELAK@1.1001:RefBarCode">
    <vt:lpwstr>*COO.2002.100.6.893981*</vt:lpwstr>
  </property>
  <property fmtid="{D5CDD505-2E9C-101B-9397-08002B2CF9AE}" pid="313" name="FSC#COOELAK@1.1001:FileRefBarCode">
    <vt:lpwstr>*317.12-01042*</vt:lpwstr>
  </property>
  <property fmtid="{D5CDD505-2E9C-101B-9397-08002B2CF9AE}" pid="314" name="FSC#COOELAK@1.1001:ExternalRef">
    <vt:lpwstr/>
  </property>
  <property fmtid="{D5CDD505-2E9C-101B-9397-08002B2CF9AE}" pid="315" name="FSC#COOELAK@1.1001:IncomingNumber">
    <vt:lpwstr/>
  </property>
  <property fmtid="{D5CDD505-2E9C-101B-9397-08002B2CF9AE}" pid="316" name="FSC#COOELAK@1.1001:IncomingSubject">
    <vt:lpwstr/>
  </property>
  <property fmtid="{D5CDD505-2E9C-101B-9397-08002B2CF9AE}" pid="317" name="FSC#COOELAK@1.1001:ProcessResponsible">
    <vt:lpwstr/>
  </property>
  <property fmtid="{D5CDD505-2E9C-101B-9397-08002B2CF9AE}" pid="318" name="FSC#COOELAK@1.1001:ProcessResponsiblePhone">
    <vt:lpwstr/>
  </property>
  <property fmtid="{D5CDD505-2E9C-101B-9397-08002B2CF9AE}" pid="319" name="FSC#COOELAK@1.1001:ProcessResponsibleMail">
    <vt:lpwstr/>
  </property>
  <property fmtid="{D5CDD505-2E9C-101B-9397-08002B2CF9AE}" pid="320" name="FSC#COOELAK@1.1001:ProcessResponsibleFax">
    <vt:lpwstr/>
  </property>
  <property fmtid="{D5CDD505-2E9C-101B-9397-08002B2CF9AE}" pid="321" name="FSC#COOELAK@1.1001:ApproverFirstName">
    <vt:lpwstr>Reto</vt:lpwstr>
  </property>
  <property fmtid="{D5CDD505-2E9C-101B-9397-08002B2CF9AE}" pid="322" name="FSC#COOELAK@1.1001:ApproverSurName">
    <vt:lpwstr>Meier</vt:lpwstr>
  </property>
  <property fmtid="{D5CDD505-2E9C-101B-9397-08002B2CF9AE}" pid="323" name="FSC#COOELAK@1.1001:ApproverTitle">
    <vt:lpwstr/>
  </property>
  <property fmtid="{D5CDD505-2E9C-101B-9397-08002B2CF9AE}" pid="324" name="FSC#COOELAK@1.1001:ExternalDate">
    <vt:lpwstr/>
  </property>
  <property fmtid="{D5CDD505-2E9C-101B-9397-08002B2CF9AE}" pid="325" name="FSC#COOELAK@1.1001:SettlementApprovedAt">
    <vt:lpwstr/>
  </property>
  <property fmtid="{D5CDD505-2E9C-101B-9397-08002B2CF9AE}" pid="326" name="FSC#COOELAK@1.1001:BaseNumber">
    <vt:lpwstr>317.12</vt:lpwstr>
  </property>
  <property fmtid="{D5CDD505-2E9C-101B-9397-08002B2CF9AE}" pid="327" name="FSC#COOELAK@1.1001:CurrentUserRolePos">
    <vt:lpwstr>Sachbearbeiter/in</vt:lpwstr>
  </property>
  <property fmtid="{D5CDD505-2E9C-101B-9397-08002B2CF9AE}" pid="328" name="FSC#COOELAK@1.1001:CurrentUserEmail">
    <vt:lpwstr>reto.meier@bafu.admin.ch</vt:lpwstr>
  </property>
  <property fmtid="{D5CDD505-2E9C-101B-9397-08002B2CF9AE}" pid="329" name="FSC#ELAKGOV@1.1001:PersonalSubjGender">
    <vt:lpwstr/>
  </property>
  <property fmtid="{D5CDD505-2E9C-101B-9397-08002B2CF9AE}" pid="330" name="FSC#ELAKGOV@1.1001:PersonalSubjFirstName">
    <vt:lpwstr/>
  </property>
  <property fmtid="{D5CDD505-2E9C-101B-9397-08002B2CF9AE}" pid="331" name="FSC#ELAKGOV@1.1001:PersonalSubjSurName">
    <vt:lpwstr/>
  </property>
  <property fmtid="{D5CDD505-2E9C-101B-9397-08002B2CF9AE}" pid="332" name="FSC#ELAKGOV@1.1001:PersonalSubjSalutation">
    <vt:lpwstr/>
  </property>
  <property fmtid="{D5CDD505-2E9C-101B-9397-08002B2CF9AE}" pid="333" name="FSC#ELAKGOV@1.1001:PersonalSubjAddress">
    <vt:lpwstr/>
  </property>
  <property fmtid="{D5CDD505-2E9C-101B-9397-08002B2CF9AE}" pid="334" name="FSC#ATSTATECFG@1.1001:Office">
    <vt:lpwstr/>
  </property>
  <property fmtid="{D5CDD505-2E9C-101B-9397-08002B2CF9AE}" pid="335" name="FSC#ATSTATECFG@1.1001:Agent">
    <vt:lpwstr/>
  </property>
  <property fmtid="{D5CDD505-2E9C-101B-9397-08002B2CF9AE}" pid="336" name="FSC#ATSTATECFG@1.1001:AgentPhone">
    <vt:lpwstr/>
  </property>
  <property fmtid="{D5CDD505-2E9C-101B-9397-08002B2CF9AE}" pid="337" name="FSC#ATSTATECFG@1.1001:DepartmentFax">
    <vt:lpwstr/>
  </property>
  <property fmtid="{D5CDD505-2E9C-101B-9397-08002B2CF9AE}" pid="338" name="FSC#ATSTATECFG@1.1001:DepartmentEmail">
    <vt:lpwstr/>
  </property>
  <property fmtid="{D5CDD505-2E9C-101B-9397-08002B2CF9AE}" pid="339" name="FSC#ATSTATECFG@1.1001:SubfileDate">
    <vt:lpwstr/>
  </property>
  <property fmtid="{D5CDD505-2E9C-101B-9397-08002B2CF9AE}" pid="340" name="FSC#ATSTATECFG@1.1001:SubfileSubject">
    <vt:lpwstr>Abschätzung_N-Belastung_durch_Ställe_13.04.2016_final_FR</vt:lpwstr>
  </property>
  <property fmtid="{D5CDD505-2E9C-101B-9397-08002B2CF9AE}" pid="341" name="FSC#ATSTATECFG@1.1001:DepartmentZipCode">
    <vt:lpwstr/>
  </property>
  <property fmtid="{D5CDD505-2E9C-101B-9397-08002B2CF9AE}" pid="342" name="FSC#ATSTATECFG@1.1001:DepartmentCountry">
    <vt:lpwstr/>
  </property>
  <property fmtid="{D5CDD505-2E9C-101B-9397-08002B2CF9AE}" pid="343" name="FSC#ATSTATECFG@1.1001:DepartmentCity">
    <vt:lpwstr/>
  </property>
  <property fmtid="{D5CDD505-2E9C-101B-9397-08002B2CF9AE}" pid="344" name="FSC#ATSTATECFG@1.1001:DepartmentStreet">
    <vt:lpwstr/>
  </property>
  <property fmtid="{D5CDD505-2E9C-101B-9397-08002B2CF9AE}" pid="345" name="FSC#ATSTATECFG@1.1001:DepartmentDVR">
    <vt:lpwstr/>
  </property>
  <property fmtid="{D5CDD505-2E9C-101B-9397-08002B2CF9AE}" pid="346" name="FSC#ATSTATECFG@1.1001:DepartmentUID">
    <vt:lpwstr/>
  </property>
  <property fmtid="{D5CDD505-2E9C-101B-9397-08002B2CF9AE}" pid="347" name="FSC#ATSTATECFG@1.1001:SubfileReference">
    <vt:lpwstr>317.12-01042/00001</vt:lpwstr>
  </property>
  <property fmtid="{D5CDD505-2E9C-101B-9397-08002B2CF9AE}" pid="348" name="FSC#ATSTATECFG@1.1001:Clause">
    <vt:lpwstr/>
  </property>
  <property fmtid="{D5CDD505-2E9C-101B-9397-08002B2CF9AE}" pid="349" name="FSC#ATSTATECFG@1.1001:ApprovedSignature">
    <vt:lpwstr>Reto Meier</vt:lpwstr>
  </property>
  <property fmtid="{D5CDD505-2E9C-101B-9397-08002B2CF9AE}" pid="350" name="FSC#ATSTATECFG@1.1001:BankAccount">
    <vt:lpwstr/>
  </property>
  <property fmtid="{D5CDD505-2E9C-101B-9397-08002B2CF9AE}" pid="351" name="FSC#ATSTATECFG@1.1001:BankAccountOwner">
    <vt:lpwstr/>
  </property>
  <property fmtid="{D5CDD505-2E9C-101B-9397-08002B2CF9AE}" pid="352" name="FSC#ATSTATECFG@1.1001:BankInstitute">
    <vt:lpwstr/>
  </property>
  <property fmtid="{D5CDD505-2E9C-101B-9397-08002B2CF9AE}" pid="353" name="FSC#ATSTATECFG@1.1001:BankAccountID">
    <vt:lpwstr/>
  </property>
  <property fmtid="{D5CDD505-2E9C-101B-9397-08002B2CF9AE}" pid="354" name="FSC#ATSTATECFG@1.1001:BankAccountIBAN">
    <vt:lpwstr/>
  </property>
  <property fmtid="{D5CDD505-2E9C-101B-9397-08002B2CF9AE}" pid="355" name="FSC#ATSTATECFG@1.1001:BankAccountBIC">
    <vt:lpwstr/>
  </property>
  <property fmtid="{D5CDD505-2E9C-101B-9397-08002B2CF9AE}" pid="356" name="FSC#ATSTATECFG@1.1001:BankName">
    <vt:lpwstr/>
  </property>
  <property fmtid="{D5CDD505-2E9C-101B-9397-08002B2CF9AE}" pid="357" name="FSC#COOSYSTEM@1.1:Container">
    <vt:lpwstr>COO.2002.100.2.4716386</vt:lpwstr>
  </property>
  <property fmtid="{D5CDD505-2E9C-101B-9397-08002B2CF9AE}" pid="358" name="FSC#FSCFOLIO@1.1001:docpropproject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FSC$NOPARSEFILE">
    <vt:bool>true</vt:bool>
  </property>
  <property fmtid="{D5CDD505-2E9C-101B-9397-08002B2CF9AE}" pid="362" name="MSIP_Label_aa112399-b73b-40c1-8af2-919b124b9d91_Enabled">
    <vt:lpwstr>true</vt:lpwstr>
  </property>
  <property fmtid="{D5CDD505-2E9C-101B-9397-08002B2CF9AE}" pid="363" name="MSIP_Label_aa112399-b73b-40c1-8af2-919b124b9d91_SetDate">
    <vt:lpwstr>2025-03-13T10:27:52Z</vt:lpwstr>
  </property>
  <property fmtid="{D5CDD505-2E9C-101B-9397-08002B2CF9AE}" pid="364" name="MSIP_Label_aa112399-b73b-40c1-8af2-919b124b9d91_Method">
    <vt:lpwstr>Privileged</vt:lpwstr>
  </property>
  <property fmtid="{D5CDD505-2E9C-101B-9397-08002B2CF9AE}" pid="365" name="MSIP_Label_aa112399-b73b-40c1-8af2-919b124b9d91_Name">
    <vt:lpwstr>L2</vt:lpwstr>
  </property>
  <property fmtid="{D5CDD505-2E9C-101B-9397-08002B2CF9AE}" pid="366" name="MSIP_Label_aa112399-b73b-40c1-8af2-919b124b9d91_SiteId">
    <vt:lpwstr>6ae27add-8276-4a38-88c1-3a9c1f973767</vt:lpwstr>
  </property>
  <property fmtid="{D5CDD505-2E9C-101B-9397-08002B2CF9AE}" pid="367" name="MSIP_Label_aa112399-b73b-40c1-8af2-919b124b9d91_ActionId">
    <vt:lpwstr>f3aa21a0-5777-4c24-8332-394074bdc2c9</vt:lpwstr>
  </property>
  <property fmtid="{D5CDD505-2E9C-101B-9397-08002B2CF9AE}" pid="368" name="MSIP_Label_aa112399-b73b-40c1-8af2-919b124b9d91_ContentBits">
    <vt:lpwstr>0</vt:lpwstr>
  </property>
  <property fmtid="{D5CDD505-2E9C-101B-9397-08002B2CF9AE}" pid="369" name="MSIP_Label_aa112399-b73b-40c1-8af2-919b124b9d91_Tag">
    <vt:lpwstr>10, 0, 1, 1</vt:lpwstr>
  </property>
</Properties>
</file>